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AD7" lockStructure="1"/>
  <bookViews>
    <workbookView xWindow="13620" yWindow="90" windowWidth="13080" windowHeight="10845" tabRatio="956" activeTab="1"/>
  </bookViews>
  <sheets>
    <sheet name="提出資料チェックシート" sheetId="13" r:id="rId1"/>
    <sheet name="様式第１_交付申請書" sheetId="34" r:id="rId2"/>
    <sheet name="様式第１（別紙１・２） " sheetId="40" r:id="rId3"/>
    <sheet name="様式第１（別紙３）" sheetId="5" r:id="rId4"/>
    <sheet name="補助事業概要説明書（別添１）１～４" sheetId="16" r:id="rId5"/>
    <sheet name="補助事業概要説明書（別添１）５_地域①" sheetId="42" r:id="rId6"/>
    <sheet name="補助事業概要説明書（別添１）５_地域②" sheetId="50" r:id="rId7"/>
    <sheet name="補助事業概要説明書（別添１）５_地域③" sheetId="51" r:id="rId8"/>
    <sheet name="補助事業概要説明書（別添１）５_地域④" sheetId="52" r:id="rId9"/>
    <sheet name="補助事業概要説明書（別添１）５_地域⑤" sheetId="53" r:id="rId10"/>
    <sheet name="補助事業概要説明書（別添１）５_地域⑥" sheetId="54" r:id="rId11"/>
    <sheet name="補助事業概要説明書（別添１）５_地域⑦" sheetId="55" r:id="rId12"/>
    <sheet name="補助事業概要説明書（別添１）５_地域⑧" sheetId="56" r:id="rId13"/>
    <sheet name="専門家一覧（別紙１）" sheetId="6" r:id="rId14"/>
    <sheet name="支援中小企業等（予定）一覧（別紙２） " sheetId="29" r:id="rId15"/>
    <sheet name="支出計画書（別添２）" sheetId="41" r:id="rId16"/>
    <sheet name="人件費単価計算書（別添２-１）" sheetId="11" r:id="rId17"/>
    <sheet name="単価説明シート（別添２-２）" sheetId="12" r:id="rId18"/>
    <sheet name="健保等級単価一覧表 (2)" sheetId="32" state="hidden" r:id="rId19"/>
  </sheets>
  <definedNames>
    <definedName name="_xlnm._FilterDatabase" localSheetId="13" hidden="1">'専門家一覧（別紙１）'!#REF!</definedName>
    <definedName name="⑧">#REF!</definedName>
    <definedName name="_xlnm.Print_Area" localSheetId="14">'支援中小企業等（予定）一覧（別紙２） '!$B$2:$M$41</definedName>
    <definedName name="_xlnm.Print_Area" localSheetId="15">'支出計画書（別添２）'!$A$2:$N$215</definedName>
    <definedName name="_xlnm.Print_Area" localSheetId="16">'人件費単価計算書（別添２-１）'!$B$2:$H$64</definedName>
    <definedName name="_xlnm.Print_Area" localSheetId="13">'専門家一覧（別紙１）'!$D$2:$P$56</definedName>
    <definedName name="_xlnm.Print_Area" localSheetId="17">'単価説明シート（別添２-２）'!$C$2:$G$59</definedName>
    <definedName name="_xlnm.Print_Area" localSheetId="0">提出資料チェックシート!$A$2:$K$110</definedName>
    <definedName name="_xlnm.Print_Area" localSheetId="4">'補助事業概要説明書（別添１）１～４'!$B$2:$E$115</definedName>
    <definedName name="_xlnm.Print_Area" localSheetId="5">'補助事業概要説明書（別添１）５_地域①'!$B$2:$Q$222</definedName>
    <definedName name="_xlnm.Print_Area" localSheetId="6">'補助事業概要説明書（別添１）５_地域②'!$B$2:$Q$222</definedName>
    <definedName name="_xlnm.Print_Area" localSheetId="7">'補助事業概要説明書（別添１）５_地域③'!$B$2:$Q$222</definedName>
    <definedName name="_xlnm.Print_Area" localSheetId="8">'補助事業概要説明書（別添１）５_地域④'!$B$2:$Q$222</definedName>
    <definedName name="_xlnm.Print_Area" localSheetId="9">'補助事業概要説明書（別添１）５_地域⑤'!$B$2:$Q$222</definedName>
    <definedName name="_xlnm.Print_Area" localSheetId="10">'補助事業概要説明書（別添１）５_地域⑥'!$B$2:$Q$222</definedName>
    <definedName name="_xlnm.Print_Area" localSheetId="11">'補助事業概要説明書（別添１）５_地域⑦'!$B$2:$Q$222</definedName>
    <definedName name="_xlnm.Print_Area" localSheetId="12">'補助事業概要説明書（別添１）５_地域⑧'!$B$2:$Q$222</definedName>
    <definedName name="_xlnm.Print_Area" localSheetId="2">'様式第１（別紙１・２） '!$B$2:$G$23</definedName>
    <definedName name="_xlnm.Print_Area" localSheetId="3">'様式第１（別紙３）'!$B$2:$J$30</definedName>
    <definedName name="_xlnm.Print_Area" localSheetId="1">様式第１_交付申請書!$B$2:$G$38</definedName>
    <definedName name="_xlnm.Print_Titles" localSheetId="14">'支援中小企業等（予定）一覧（別紙２） '!$2:$10</definedName>
    <definedName name="_xlnm.Print_Titles" localSheetId="13">'専門家一覧（別紙１）'!$10:$13</definedName>
    <definedName name="アラート">'支出計画書（別添２）'!$R$1</definedName>
    <definedName name="外部専門家">'専門家一覧（別紙１）'!$I$14:$I$56</definedName>
    <definedName name="支援地域">'補助事業概要説明書（別添１）１～４'!$E$14:$E$21</definedName>
    <definedName name="事業者の属性">'支出計画書（別添２）'!$T$5:$T$10</definedName>
    <definedName name="消費税の扱いを選択してください">'支出計画書（別添２）'!$R$5:$R$10</definedName>
    <definedName name="消費税を補助対象に含める">'支出計画書（別添２）'!$T$5:$T$11</definedName>
    <definedName name="消費税区分選択">'支出計画書（別添２）'!$R$4:$T$4</definedName>
    <definedName name="消費税抜き">'支出計画書（別添２）'!$S$5:$S$10</definedName>
    <definedName name="職員">'補助事業概要説明書（別添１）１～４'!$B$38:$B$48</definedName>
  </definedNames>
  <calcPr calcId="145621"/>
</workbook>
</file>

<file path=xl/calcChain.xml><?xml version="1.0" encoding="utf-8"?>
<calcChain xmlns="http://schemas.openxmlformats.org/spreadsheetml/2006/main">
  <c r="F215" i="41" l="1"/>
  <c r="J213" i="41"/>
  <c r="J210" i="41"/>
  <c r="J209" i="41"/>
  <c r="J208" i="41"/>
  <c r="J207" i="41"/>
  <c r="J206" i="41"/>
  <c r="J211" i="41" l="1"/>
  <c r="P210" i="56"/>
  <c r="P211" i="56" s="1"/>
  <c r="P209" i="56"/>
  <c r="Q208" i="56"/>
  <c r="P196" i="56"/>
  <c r="U195" i="56"/>
  <c r="P195" i="56"/>
  <c r="P194" i="56"/>
  <c r="Q193" i="56"/>
  <c r="P181" i="56"/>
  <c r="P180" i="56"/>
  <c r="U180" i="56" s="1"/>
  <c r="P179" i="56"/>
  <c r="Q178" i="56"/>
  <c r="P165" i="56"/>
  <c r="U165" i="56" s="1"/>
  <c r="P164" i="56"/>
  <c r="Q163" i="56"/>
  <c r="P150" i="56"/>
  <c r="P151" i="56" s="1"/>
  <c r="P149" i="56"/>
  <c r="Q148" i="56"/>
  <c r="P136" i="56"/>
  <c r="U135" i="56"/>
  <c r="P135" i="56"/>
  <c r="P134" i="56"/>
  <c r="Q133" i="56"/>
  <c r="P121" i="56"/>
  <c r="P120" i="56"/>
  <c r="U120" i="56" s="1"/>
  <c r="P119" i="56"/>
  <c r="Q118" i="56"/>
  <c r="P105" i="56"/>
  <c r="U105" i="56" s="1"/>
  <c r="P104" i="56"/>
  <c r="Q103" i="56"/>
  <c r="P90" i="56"/>
  <c r="P91" i="56" s="1"/>
  <c r="P89" i="56"/>
  <c r="Q88" i="56"/>
  <c r="P75" i="56"/>
  <c r="P76" i="56" s="1"/>
  <c r="P74" i="56"/>
  <c r="Q73" i="56"/>
  <c r="H67" i="56"/>
  <c r="E67" i="56"/>
  <c r="H61" i="56"/>
  <c r="E61" i="56"/>
  <c r="H55" i="56"/>
  <c r="E55" i="56"/>
  <c r="H49" i="56"/>
  <c r="E49" i="56"/>
  <c r="H43" i="56"/>
  <c r="E43" i="56"/>
  <c r="H36" i="56"/>
  <c r="E36" i="56"/>
  <c r="H30" i="56"/>
  <c r="E30" i="56"/>
  <c r="H24" i="56"/>
  <c r="E24" i="56"/>
  <c r="H18" i="56"/>
  <c r="E18" i="56"/>
  <c r="H12" i="56"/>
  <c r="E12" i="56"/>
  <c r="O8" i="56"/>
  <c r="O7" i="56"/>
  <c r="P2" i="56"/>
  <c r="P210" i="55"/>
  <c r="P211" i="55" s="1"/>
  <c r="P209" i="55"/>
  <c r="Q208" i="55"/>
  <c r="P196" i="55"/>
  <c r="U195" i="55"/>
  <c r="P195" i="55"/>
  <c r="P194" i="55"/>
  <c r="Q193" i="55"/>
  <c r="P180" i="55"/>
  <c r="P181" i="55" s="1"/>
  <c r="P179" i="55"/>
  <c r="Q178" i="55"/>
  <c r="P165" i="55"/>
  <c r="U165" i="55" s="1"/>
  <c r="P164" i="55"/>
  <c r="Q163" i="55"/>
  <c r="P150" i="55"/>
  <c r="P151" i="55" s="1"/>
  <c r="P149" i="55"/>
  <c r="Q148" i="55"/>
  <c r="P136" i="55"/>
  <c r="U135" i="55"/>
  <c r="P135" i="55"/>
  <c r="P134" i="55"/>
  <c r="Q133" i="55"/>
  <c r="P121" i="55"/>
  <c r="P120" i="55"/>
  <c r="U120" i="55" s="1"/>
  <c r="P119" i="55"/>
  <c r="Q118" i="55"/>
  <c r="P105" i="55"/>
  <c r="U105" i="55" s="1"/>
  <c r="P104" i="55"/>
  <c r="Q103" i="55"/>
  <c r="P90" i="55"/>
  <c r="P91" i="55" s="1"/>
  <c r="P89" i="55"/>
  <c r="Q88" i="55"/>
  <c r="P75" i="55"/>
  <c r="P76" i="55" s="1"/>
  <c r="P74" i="55"/>
  <c r="Q73" i="55"/>
  <c r="H67" i="55"/>
  <c r="E67" i="55"/>
  <c r="H61" i="55"/>
  <c r="E61" i="55"/>
  <c r="H55" i="55"/>
  <c r="E55" i="55"/>
  <c r="H49" i="55"/>
  <c r="E49" i="55"/>
  <c r="H43" i="55"/>
  <c r="E43" i="55"/>
  <c r="H36" i="55"/>
  <c r="E36" i="55"/>
  <c r="H30" i="55"/>
  <c r="E30" i="55"/>
  <c r="H24" i="55"/>
  <c r="E24" i="55"/>
  <c r="H18" i="55"/>
  <c r="E18" i="55"/>
  <c r="H12" i="55"/>
  <c r="E12" i="55"/>
  <c r="O8" i="55"/>
  <c r="O7" i="55"/>
  <c r="P2" i="55"/>
  <c r="P210" i="54"/>
  <c r="P211" i="54" s="1"/>
  <c r="P209" i="54"/>
  <c r="Q208" i="54"/>
  <c r="P196" i="54"/>
  <c r="U195" i="54"/>
  <c r="P195" i="54"/>
  <c r="P194" i="54"/>
  <c r="Q193" i="54"/>
  <c r="P181" i="54"/>
  <c r="P180" i="54"/>
  <c r="U180" i="54" s="1"/>
  <c r="P179" i="54"/>
  <c r="Q178" i="54"/>
  <c r="P165" i="54"/>
  <c r="U165" i="54" s="1"/>
  <c r="P164" i="54"/>
  <c r="Q163" i="54"/>
  <c r="P150" i="54"/>
  <c r="P151" i="54" s="1"/>
  <c r="P149" i="54"/>
  <c r="Q148" i="54"/>
  <c r="P136" i="54"/>
  <c r="U135" i="54"/>
  <c r="P135" i="54"/>
  <c r="P134" i="54"/>
  <c r="Q133" i="54"/>
  <c r="P121" i="54"/>
  <c r="P120" i="54"/>
  <c r="U120" i="54" s="1"/>
  <c r="P119" i="54"/>
  <c r="Q118" i="54"/>
  <c r="P105" i="54"/>
  <c r="U105" i="54" s="1"/>
  <c r="P104" i="54"/>
  <c r="Q103" i="54"/>
  <c r="P90" i="54"/>
  <c r="P91" i="54" s="1"/>
  <c r="P89" i="54"/>
  <c r="Q88" i="54"/>
  <c r="P75" i="54"/>
  <c r="P76" i="54" s="1"/>
  <c r="P74" i="54"/>
  <c r="Q73" i="54"/>
  <c r="H67" i="54"/>
  <c r="E67" i="54"/>
  <c r="H61" i="54"/>
  <c r="E61" i="54"/>
  <c r="H55" i="54"/>
  <c r="E55" i="54"/>
  <c r="H49" i="54"/>
  <c r="E49" i="54"/>
  <c r="H43" i="54"/>
  <c r="E43" i="54"/>
  <c r="H36" i="54"/>
  <c r="E36" i="54"/>
  <c r="H30" i="54"/>
  <c r="E30" i="54"/>
  <c r="H24" i="54"/>
  <c r="E24" i="54"/>
  <c r="H18" i="54"/>
  <c r="E18" i="54"/>
  <c r="H12" i="54"/>
  <c r="E12" i="54"/>
  <c r="O8" i="54"/>
  <c r="O7" i="54"/>
  <c r="P2" i="54"/>
  <c r="P210" i="53"/>
  <c r="P211" i="53" s="1"/>
  <c r="P209" i="53"/>
  <c r="Q208" i="53"/>
  <c r="P196" i="53"/>
  <c r="U195" i="53"/>
  <c r="P195" i="53"/>
  <c r="P194" i="53"/>
  <c r="Q193" i="53"/>
  <c r="P180" i="53"/>
  <c r="P181" i="53" s="1"/>
  <c r="P179" i="53"/>
  <c r="Q178" i="53"/>
  <c r="P165" i="53"/>
  <c r="U165" i="53" s="1"/>
  <c r="P164" i="53"/>
  <c r="Q163" i="53"/>
  <c r="P150" i="53"/>
  <c r="P151" i="53" s="1"/>
  <c r="P149" i="53"/>
  <c r="Q148" i="53"/>
  <c r="P136" i="53"/>
  <c r="U135" i="53"/>
  <c r="P135" i="53"/>
  <c r="P134" i="53"/>
  <c r="Q133" i="53"/>
  <c r="P121" i="53"/>
  <c r="P120" i="53"/>
  <c r="U120" i="53" s="1"/>
  <c r="P119" i="53"/>
  <c r="Q118" i="53"/>
  <c r="P105" i="53"/>
  <c r="U105" i="53" s="1"/>
  <c r="P104" i="53"/>
  <c r="Q103" i="53"/>
  <c r="P90" i="53"/>
  <c r="P91" i="53" s="1"/>
  <c r="P89" i="53"/>
  <c r="Q88" i="53"/>
  <c r="P75" i="53"/>
  <c r="P76" i="53" s="1"/>
  <c r="P74" i="53"/>
  <c r="Q73" i="53"/>
  <c r="H67" i="53"/>
  <c r="E67" i="53"/>
  <c r="H61" i="53"/>
  <c r="E61" i="53"/>
  <c r="H55" i="53"/>
  <c r="E55" i="53"/>
  <c r="H49" i="53"/>
  <c r="E49" i="53"/>
  <c r="H43" i="53"/>
  <c r="E43" i="53"/>
  <c r="H36" i="53"/>
  <c r="E36" i="53"/>
  <c r="H30" i="53"/>
  <c r="E30" i="53"/>
  <c r="H24" i="53"/>
  <c r="E24" i="53"/>
  <c r="H18" i="53"/>
  <c r="E18" i="53"/>
  <c r="H12" i="53"/>
  <c r="E12" i="53"/>
  <c r="O8" i="53"/>
  <c r="O7" i="53"/>
  <c r="P2" i="53"/>
  <c r="P211" i="52"/>
  <c r="U210" i="52"/>
  <c r="P210" i="52"/>
  <c r="P209" i="52"/>
  <c r="Q208" i="52"/>
  <c r="P196" i="52"/>
  <c r="U195" i="52"/>
  <c r="P195" i="52"/>
  <c r="P194" i="52"/>
  <c r="Q193" i="52"/>
  <c r="P180" i="52"/>
  <c r="P181" i="52" s="1"/>
  <c r="P179" i="52"/>
  <c r="Q178" i="52"/>
  <c r="P165" i="52"/>
  <c r="U165" i="52" s="1"/>
  <c r="P164" i="52"/>
  <c r="Q163" i="52"/>
  <c r="P151" i="52"/>
  <c r="U150" i="52"/>
  <c r="P150" i="52"/>
  <c r="P149" i="52"/>
  <c r="Q148" i="52"/>
  <c r="P136" i="52"/>
  <c r="U135" i="52"/>
  <c r="P135" i="52"/>
  <c r="P134" i="52"/>
  <c r="Q133" i="52"/>
  <c r="P120" i="52"/>
  <c r="P121" i="52" s="1"/>
  <c r="P119" i="52"/>
  <c r="Q118" i="52"/>
  <c r="P105" i="52"/>
  <c r="U105" i="52" s="1"/>
  <c r="P104" i="52"/>
  <c r="Q103" i="52"/>
  <c r="P91" i="52"/>
  <c r="U90" i="52"/>
  <c r="P90" i="52"/>
  <c r="P89" i="52"/>
  <c r="Q88" i="52"/>
  <c r="P76" i="52"/>
  <c r="P75" i="52"/>
  <c r="U74" i="52" s="1"/>
  <c r="P74" i="52"/>
  <c r="Q73" i="52"/>
  <c r="H67" i="52"/>
  <c r="E67" i="52"/>
  <c r="H61" i="52"/>
  <c r="E61" i="52"/>
  <c r="H55" i="52"/>
  <c r="E55" i="52"/>
  <c r="H49" i="52"/>
  <c r="E49" i="52"/>
  <c r="H43" i="52"/>
  <c r="E43" i="52"/>
  <c r="H36" i="52"/>
  <c r="E36" i="52"/>
  <c r="H30" i="52"/>
  <c r="E30" i="52"/>
  <c r="H24" i="52"/>
  <c r="E24" i="52"/>
  <c r="H18" i="52"/>
  <c r="E18" i="52"/>
  <c r="H12" i="52"/>
  <c r="E12" i="52"/>
  <c r="O8" i="52"/>
  <c r="O7" i="52"/>
  <c r="P2" i="52"/>
  <c r="P210" i="51"/>
  <c r="P211" i="51" s="1"/>
  <c r="P209" i="51"/>
  <c r="Q208" i="51"/>
  <c r="P196" i="51"/>
  <c r="U195" i="51"/>
  <c r="P195" i="51"/>
  <c r="P194" i="51"/>
  <c r="Q193" i="51"/>
  <c r="P180" i="51"/>
  <c r="P181" i="51" s="1"/>
  <c r="P179" i="51"/>
  <c r="Q178" i="51"/>
  <c r="P165" i="51"/>
  <c r="U165" i="51" s="1"/>
  <c r="P164" i="51"/>
  <c r="Q163" i="51"/>
  <c r="P150" i="51"/>
  <c r="P151" i="51" s="1"/>
  <c r="P149" i="51"/>
  <c r="Q148" i="51"/>
  <c r="P136" i="51"/>
  <c r="U135" i="51"/>
  <c r="P135" i="51"/>
  <c r="P134" i="51"/>
  <c r="Q133" i="51"/>
  <c r="P121" i="51"/>
  <c r="P120" i="51"/>
  <c r="U120" i="51" s="1"/>
  <c r="P119" i="51"/>
  <c r="Q118" i="51"/>
  <c r="P105" i="51"/>
  <c r="U105" i="51" s="1"/>
  <c r="P104" i="51"/>
  <c r="Q103" i="51"/>
  <c r="P90" i="51"/>
  <c r="P91" i="51" s="1"/>
  <c r="P89" i="51"/>
  <c r="Q88" i="51"/>
  <c r="P75" i="51"/>
  <c r="P76" i="51" s="1"/>
  <c r="P74" i="51"/>
  <c r="Q73" i="51"/>
  <c r="H67" i="51"/>
  <c r="E67" i="51"/>
  <c r="H61" i="51"/>
  <c r="E61" i="51"/>
  <c r="H55" i="51"/>
  <c r="E55" i="51"/>
  <c r="H49" i="51"/>
  <c r="E49" i="51"/>
  <c r="H43" i="51"/>
  <c r="E43" i="51"/>
  <c r="H36" i="51"/>
  <c r="E36" i="51"/>
  <c r="H30" i="51"/>
  <c r="E30" i="51"/>
  <c r="H24" i="51"/>
  <c r="E24" i="51"/>
  <c r="H18" i="51"/>
  <c r="E18" i="51"/>
  <c r="H12" i="51"/>
  <c r="E12" i="51"/>
  <c r="O8" i="51"/>
  <c r="O7" i="51"/>
  <c r="P2" i="51"/>
  <c r="P210" i="50"/>
  <c r="P211" i="50" s="1"/>
  <c r="P209" i="50"/>
  <c r="Q208" i="50"/>
  <c r="U195" i="50"/>
  <c r="P195" i="50"/>
  <c r="P196" i="50" s="1"/>
  <c r="P194" i="50"/>
  <c r="Q193" i="50"/>
  <c r="P181" i="50"/>
  <c r="U180" i="50"/>
  <c r="P180" i="50"/>
  <c r="P179" i="50"/>
  <c r="Q178" i="50"/>
  <c r="P166" i="50"/>
  <c r="U165" i="50"/>
  <c r="P165" i="50"/>
  <c r="P164" i="50"/>
  <c r="Q163" i="50"/>
  <c r="P150" i="50"/>
  <c r="P151" i="50" s="1"/>
  <c r="P149" i="50"/>
  <c r="Q148" i="50"/>
  <c r="U135" i="50"/>
  <c r="P135" i="50"/>
  <c r="P136" i="50" s="1"/>
  <c r="P134" i="50"/>
  <c r="Q133" i="50"/>
  <c r="P121" i="50"/>
  <c r="U120" i="50"/>
  <c r="P120" i="50"/>
  <c r="P119" i="50"/>
  <c r="Q118" i="50"/>
  <c r="P106" i="50"/>
  <c r="U105" i="50"/>
  <c r="P105" i="50"/>
  <c r="P104" i="50"/>
  <c r="Q103" i="50"/>
  <c r="P90" i="50"/>
  <c r="P91" i="50" s="1"/>
  <c r="P89" i="50"/>
  <c r="Q88" i="50"/>
  <c r="P75" i="50"/>
  <c r="P76" i="50" s="1"/>
  <c r="P74" i="50"/>
  <c r="Q73" i="50"/>
  <c r="H67" i="50"/>
  <c r="E67" i="50"/>
  <c r="H61" i="50"/>
  <c r="E61" i="50"/>
  <c r="H55" i="50"/>
  <c r="E55" i="50"/>
  <c r="H49" i="50"/>
  <c r="E49" i="50"/>
  <c r="H43" i="50"/>
  <c r="E43" i="50"/>
  <c r="H36" i="50"/>
  <c r="E36" i="50"/>
  <c r="H30" i="50"/>
  <c r="E30" i="50"/>
  <c r="H24" i="50"/>
  <c r="E24" i="50"/>
  <c r="H18" i="50"/>
  <c r="E18" i="50"/>
  <c r="H12" i="50"/>
  <c r="E12" i="50"/>
  <c r="O8" i="50"/>
  <c r="O7" i="50"/>
  <c r="P2" i="50"/>
  <c r="O9" i="56" l="1"/>
  <c r="U74" i="56"/>
  <c r="P106" i="56"/>
  <c r="P166" i="56"/>
  <c r="U90" i="56"/>
  <c r="U150" i="56"/>
  <c r="U210" i="56"/>
  <c r="U74" i="55"/>
  <c r="P106" i="55"/>
  <c r="O9" i="55" s="1"/>
  <c r="P166" i="55"/>
  <c r="U180" i="55"/>
  <c r="U90" i="55"/>
  <c r="U150" i="55"/>
  <c r="U210" i="55"/>
  <c r="U74" i="54"/>
  <c r="P106" i="54"/>
  <c r="O9" i="54" s="1"/>
  <c r="P166" i="54"/>
  <c r="U90" i="54"/>
  <c r="U150" i="54"/>
  <c r="U210" i="54"/>
  <c r="U74" i="53"/>
  <c r="P106" i="53"/>
  <c r="O9" i="53" s="1"/>
  <c r="P166" i="53"/>
  <c r="U180" i="53"/>
  <c r="U90" i="53"/>
  <c r="U150" i="53"/>
  <c r="U210" i="53"/>
  <c r="P106" i="52"/>
  <c r="O9" i="52" s="1"/>
  <c r="U120" i="52"/>
  <c r="P166" i="52"/>
  <c r="U180" i="52"/>
  <c r="U74" i="51"/>
  <c r="P106" i="51"/>
  <c r="O9" i="51" s="1"/>
  <c r="P166" i="51"/>
  <c r="U180" i="51"/>
  <c r="U90" i="51"/>
  <c r="U150" i="51"/>
  <c r="U210" i="51"/>
  <c r="O9" i="50"/>
  <c r="U74" i="50"/>
  <c r="U90" i="50"/>
  <c r="U150" i="50"/>
  <c r="U210" i="50"/>
  <c r="O8" i="42" l="1"/>
  <c r="V181" i="41" l="1"/>
  <c r="U181" i="41"/>
  <c r="T181" i="41"/>
  <c r="S181" i="41"/>
  <c r="R181" i="41"/>
  <c r="V180" i="41"/>
  <c r="U180" i="41"/>
  <c r="T180" i="41"/>
  <c r="S180" i="41"/>
  <c r="R180" i="41"/>
  <c r="V179" i="41"/>
  <c r="U179" i="41"/>
  <c r="T179" i="41"/>
  <c r="S179" i="41"/>
  <c r="V178" i="41"/>
  <c r="U178" i="41"/>
  <c r="T178" i="41"/>
  <c r="S178" i="41"/>
  <c r="V167" i="41"/>
  <c r="U167" i="41"/>
  <c r="T167" i="41"/>
  <c r="S167" i="41"/>
  <c r="R167" i="41"/>
  <c r="V166" i="41"/>
  <c r="U166" i="41"/>
  <c r="T166" i="41"/>
  <c r="S166" i="41"/>
  <c r="R166" i="41"/>
  <c r="V165" i="41"/>
  <c r="U165" i="41"/>
  <c r="T165" i="41"/>
  <c r="S165" i="41"/>
  <c r="V164" i="41"/>
  <c r="U164" i="41"/>
  <c r="T164" i="41"/>
  <c r="S164" i="41"/>
  <c r="V153" i="41"/>
  <c r="U153" i="41"/>
  <c r="T153" i="41"/>
  <c r="S153" i="41"/>
  <c r="R153" i="41"/>
  <c r="V152" i="41"/>
  <c r="U152" i="41"/>
  <c r="T152" i="41"/>
  <c r="S152" i="41"/>
  <c r="R152" i="41"/>
  <c r="V151" i="41"/>
  <c r="U151" i="41"/>
  <c r="T151" i="41"/>
  <c r="S151" i="41"/>
  <c r="V150" i="41"/>
  <c r="U150" i="41"/>
  <c r="T150" i="41"/>
  <c r="S150" i="41"/>
  <c r="V139" i="41"/>
  <c r="U139" i="41"/>
  <c r="T139" i="41"/>
  <c r="S139" i="41"/>
  <c r="R139" i="41"/>
  <c r="V138" i="41"/>
  <c r="U138" i="41"/>
  <c r="T138" i="41"/>
  <c r="S138" i="41"/>
  <c r="R138" i="41"/>
  <c r="V137" i="41"/>
  <c r="U137" i="41"/>
  <c r="T137" i="41"/>
  <c r="S137" i="41"/>
  <c r="V136" i="41"/>
  <c r="U136" i="41"/>
  <c r="T136" i="41"/>
  <c r="S136" i="41"/>
  <c r="V125" i="41"/>
  <c r="U125" i="41"/>
  <c r="T125" i="41"/>
  <c r="S125" i="41"/>
  <c r="R125" i="41"/>
  <c r="V124" i="41"/>
  <c r="U124" i="41"/>
  <c r="T124" i="41"/>
  <c r="S124" i="41"/>
  <c r="R124" i="41"/>
  <c r="V123" i="41"/>
  <c r="U123" i="41"/>
  <c r="T123" i="41"/>
  <c r="S123" i="41"/>
  <c r="V122" i="41"/>
  <c r="U122" i="41"/>
  <c r="T122" i="41"/>
  <c r="S122" i="41"/>
  <c r="V111" i="41"/>
  <c r="U111" i="41"/>
  <c r="T111" i="41"/>
  <c r="S111" i="41"/>
  <c r="R111" i="41"/>
  <c r="V110" i="41"/>
  <c r="U110" i="41"/>
  <c r="T110" i="41"/>
  <c r="S110" i="41"/>
  <c r="R110" i="41"/>
  <c r="V109" i="41"/>
  <c r="U109" i="41"/>
  <c r="T109" i="41"/>
  <c r="S109" i="41"/>
  <c r="V108" i="41"/>
  <c r="U108" i="41"/>
  <c r="T108" i="41"/>
  <c r="S108" i="41"/>
  <c r="V97" i="41"/>
  <c r="U97" i="41"/>
  <c r="T97" i="41"/>
  <c r="S97" i="41"/>
  <c r="R97" i="41"/>
  <c r="V96" i="41"/>
  <c r="U96" i="41"/>
  <c r="T96" i="41"/>
  <c r="S96" i="41"/>
  <c r="R96" i="41"/>
  <c r="V95" i="41"/>
  <c r="U95" i="41"/>
  <c r="T95" i="41"/>
  <c r="S95" i="41"/>
  <c r="V94" i="41"/>
  <c r="U94" i="41"/>
  <c r="T94" i="41"/>
  <c r="S94" i="41"/>
  <c r="V83" i="41"/>
  <c r="U83" i="41"/>
  <c r="T83" i="41"/>
  <c r="S83" i="41"/>
  <c r="R83" i="41"/>
  <c r="V82" i="41"/>
  <c r="U82" i="41"/>
  <c r="T82" i="41"/>
  <c r="S82" i="41"/>
  <c r="R82" i="41"/>
  <c r="V81" i="41"/>
  <c r="U81" i="41"/>
  <c r="T81" i="41"/>
  <c r="S81" i="41"/>
  <c r="V80" i="41"/>
  <c r="U80" i="41"/>
  <c r="T80" i="41"/>
  <c r="S80" i="41"/>
  <c r="V69" i="41"/>
  <c r="U69" i="41"/>
  <c r="T69" i="41"/>
  <c r="S69" i="41"/>
  <c r="R69" i="41"/>
  <c r="V68" i="41"/>
  <c r="U68" i="41"/>
  <c r="T68" i="41"/>
  <c r="S68" i="41"/>
  <c r="R68" i="41"/>
  <c r="V55" i="41"/>
  <c r="U55" i="41"/>
  <c r="T55" i="41"/>
  <c r="S55" i="41"/>
  <c r="R55" i="41"/>
  <c r="V54" i="41"/>
  <c r="U54" i="41"/>
  <c r="T54" i="41"/>
  <c r="S54" i="41"/>
  <c r="R54" i="41"/>
  <c r="D23" i="41" l="1"/>
  <c r="D22" i="41"/>
  <c r="D21" i="41"/>
  <c r="D20" i="41"/>
  <c r="D19" i="41"/>
  <c r="D18" i="41"/>
  <c r="D17" i="41"/>
  <c r="D16" i="41"/>
  <c r="D15" i="41"/>
  <c r="D14" i="41"/>
  <c r="E57" i="11" l="1"/>
  <c r="E56" i="11"/>
  <c r="E55" i="11"/>
  <c r="E54" i="11"/>
  <c r="E53" i="11"/>
  <c r="E52" i="11"/>
  <c r="E51" i="11"/>
  <c r="E50" i="11"/>
  <c r="D37" i="11"/>
  <c r="D36" i="11"/>
  <c r="D35" i="11"/>
  <c r="D34" i="11"/>
  <c r="D33" i="11"/>
  <c r="D32" i="11"/>
  <c r="E39" i="11"/>
  <c r="E38" i="11"/>
  <c r="E37" i="11"/>
  <c r="E36" i="11"/>
  <c r="E35" i="11"/>
  <c r="E34" i="11"/>
  <c r="E33" i="11"/>
  <c r="E21" i="11"/>
  <c r="E20" i="11"/>
  <c r="E19" i="11"/>
  <c r="E18" i="11"/>
  <c r="E17" i="11"/>
  <c r="E16" i="11"/>
  <c r="E15" i="11"/>
  <c r="D213" i="41"/>
  <c r="D210" i="41"/>
  <c r="D209" i="41"/>
  <c r="A22" i="6" l="1"/>
  <c r="B22" i="6" s="1"/>
  <c r="G19" i="41" l="1"/>
  <c r="G20" i="41"/>
  <c r="P74" i="42" l="1"/>
  <c r="P89" i="42" l="1"/>
  <c r="P75" i="42"/>
  <c r="P76" i="42" s="1"/>
  <c r="P209" i="42"/>
  <c r="P210" i="42"/>
  <c r="P195" i="42"/>
  <c r="P194" i="42"/>
  <c r="P180" i="42"/>
  <c r="P179" i="42"/>
  <c r="P165" i="42"/>
  <c r="P164" i="42"/>
  <c r="P150" i="42"/>
  <c r="P149" i="42"/>
  <c r="P135" i="42"/>
  <c r="P134" i="42"/>
  <c r="P120" i="42"/>
  <c r="P119" i="42"/>
  <c r="P105" i="42"/>
  <c r="P104" i="42"/>
  <c r="P90" i="42"/>
  <c r="E67" i="42" l="1"/>
  <c r="E61" i="42"/>
  <c r="E55" i="42"/>
  <c r="E49" i="42"/>
  <c r="E43" i="42"/>
  <c r="E36" i="42"/>
  <c r="E30" i="42"/>
  <c r="E24" i="42"/>
  <c r="E18" i="42"/>
  <c r="E12" i="42"/>
  <c r="Q208" i="42"/>
  <c r="Q193" i="42"/>
  <c r="Q178" i="42"/>
  <c r="Q163" i="42"/>
  <c r="Q148" i="42"/>
  <c r="Q133" i="42"/>
  <c r="Q118" i="42"/>
  <c r="Q103" i="42"/>
  <c r="Q88" i="42"/>
  <c r="Q73" i="42"/>
  <c r="P2" i="42"/>
  <c r="P211" i="42" l="1"/>
  <c r="U210" i="42"/>
  <c r="P196" i="42"/>
  <c r="U195" i="42"/>
  <c r="P181" i="42"/>
  <c r="U165" i="42"/>
  <c r="P166" i="42"/>
  <c r="P151" i="42"/>
  <c r="U150" i="42"/>
  <c r="P136" i="42"/>
  <c r="U135" i="42"/>
  <c r="P121" i="42"/>
  <c r="U105" i="42"/>
  <c r="P91" i="42"/>
  <c r="U90" i="42"/>
  <c r="U74" i="42"/>
  <c r="H67" i="42"/>
  <c r="H61" i="42"/>
  <c r="H55" i="42"/>
  <c r="H49" i="42"/>
  <c r="H43" i="42"/>
  <c r="H36" i="42"/>
  <c r="H30" i="42"/>
  <c r="H24" i="42"/>
  <c r="H18" i="42"/>
  <c r="H12" i="42"/>
  <c r="O7" i="42" l="1"/>
  <c r="P106" i="42"/>
  <c r="O9" i="42" s="1"/>
  <c r="U120" i="42"/>
  <c r="U180" i="42"/>
  <c r="I191" i="41"/>
  <c r="D191" i="41"/>
  <c r="I190" i="41"/>
  <c r="D190" i="41"/>
  <c r="I189" i="41"/>
  <c r="D189" i="41"/>
  <c r="I188" i="41"/>
  <c r="D188" i="41"/>
  <c r="I187" i="41"/>
  <c r="D187" i="41"/>
  <c r="I186" i="41"/>
  <c r="D186" i="41"/>
  <c r="I185" i="41"/>
  <c r="D185" i="41"/>
  <c r="I184" i="41"/>
  <c r="D184" i="41"/>
  <c r="I183" i="41"/>
  <c r="D183" i="41"/>
  <c r="I182" i="41"/>
  <c r="D182" i="41"/>
  <c r="I181" i="41"/>
  <c r="H181" i="41"/>
  <c r="G181" i="41"/>
  <c r="I177" i="41"/>
  <c r="D177" i="41"/>
  <c r="I176" i="41"/>
  <c r="D176" i="41"/>
  <c r="I175" i="41"/>
  <c r="D175" i="41"/>
  <c r="I174" i="41"/>
  <c r="D174" i="41"/>
  <c r="I173" i="41"/>
  <c r="D173" i="41"/>
  <c r="I172" i="41"/>
  <c r="D172" i="41"/>
  <c r="I171" i="41"/>
  <c r="D171" i="41"/>
  <c r="I170" i="41"/>
  <c r="D170" i="41"/>
  <c r="I169" i="41"/>
  <c r="D169" i="41"/>
  <c r="I168" i="41"/>
  <c r="L165" i="41" s="1"/>
  <c r="D168" i="41"/>
  <c r="I167" i="41"/>
  <c r="H167" i="41"/>
  <c r="G167" i="41"/>
  <c r="I163" i="41"/>
  <c r="D163" i="41"/>
  <c r="I162" i="41"/>
  <c r="D162" i="41"/>
  <c r="I161" i="41"/>
  <c r="D161" i="41"/>
  <c r="I160" i="41"/>
  <c r="D160" i="41"/>
  <c r="I159" i="41"/>
  <c r="D159" i="41"/>
  <c r="I158" i="41"/>
  <c r="D158" i="41"/>
  <c r="I157" i="41"/>
  <c r="D157" i="41"/>
  <c r="I156" i="41"/>
  <c r="D156" i="41"/>
  <c r="I155" i="41"/>
  <c r="D155" i="41"/>
  <c r="I154" i="41"/>
  <c r="D154" i="41"/>
  <c r="I153" i="41"/>
  <c r="H153" i="41"/>
  <c r="G153" i="41"/>
  <c r="I149" i="41"/>
  <c r="D149" i="41"/>
  <c r="I148" i="41"/>
  <c r="D148" i="41"/>
  <c r="I147" i="41"/>
  <c r="D147" i="41"/>
  <c r="I146" i="41"/>
  <c r="D146" i="41"/>
  <c r="I145" i="41"/>
  <c r="D145" i="41"/>
  <c r="I144" i="41"/>
  <c r="D144" i="41"/>
  <c r="I143" i="41"/>
  <c r="D143" i="41"/>
  <c r="I142" i="41"/>
  <c r="D142" i="41"/>
  <c r="I141" i="41"/>
  <c r="D141" i="41"/>
  <c r="I140" i="41"/>
  <c r="D140" i="41"/>
  <c r="I139" i="41"/>
  <c r="H139" i="41"/>
  <c r="G139" i="41"/>
  <c r="I135" i="41"/>
  <c r="D135" i="41"/>
  <c r="I134" i="41"/>
  <c r="D134" i="41"/>
  <c r="I133" i="41"/>
  <c r="D133" i="41"/>
  <c r="I132" i="41"/>
  <c r="D132" i="41"/>
  <c r="I131" i="41"/>
  <c r="D131" i="41"/>
  <c r="I130" i="41"/>
  <c r="D130" i="41"/>
  <c r="I129" i="41"/>
  <c r="D129" i="41"/>
  <c r="I128" i="41"/>
  <c r="D128" i="41"/>
  <c r="I127" i="41"/>
  <c r="D127" i="41"/>
  <c r="I126" i="41"/>
  <c r="D126" i="41"/>
  <c r="I125" i="41"/>
  <c r="H125" i="41"/>
  <c r="G125" i="41"/>
  <c r="I121" i="41"/>
  <c r="D121" i="41"/>
  <c r="I120" i="41"/>
  <c r="D120" i="41"/>
  <c r="I119" i="41"/>
  <c r="D119" i="41"/>
  <c r="I118" i="41"/>
  <c r="D118" i="41"/>
  <c r="I117" i="41"/>
  <c r="D117" i="41"/>
  <c r="I116" i="41"/>
  <c r="D116" i="41"/>
  <c r="I115" i="41"/>
  <c r="D115" i="41"/>
  <c r="I114" i="41"/>
  <c r="D114" i="41"/>
  <c r="I113" i="41"/>
  <c r="D113" i="41"/>
  <c r="I112" i="41"/>
  <c r="D112" i="41"/>
  <c r="I111" i="41"/>
  <c r="H111" i="41"/>
  <c r="G111" i="41"/>
  <c r="I107" i="41"/>
  <c r="D107" i="41"/>
  <c r="I106" i="41"/>
  <c r="D106" i="41"/>
  <c r="I105" i="41"/>
  <c r="D105" i="41"/>
  <c r="I104" i="41"/>
  <c r="D104" i="41"/>
  <c r="I103" i="41"/>
  <c r="D103" i="41"/>
  <c r="I102" i="41"/>
  <c r="D102" i="41"/>
  <c r="I101" i="41"/>
  <c r="D101" i="41"/>
  <c r="I100" i="41"/>
  <c r="D100" i="41"/>
  <c r="I99" i="41"/>
  <c r="D99" i="41"/>
  <c r="I98" i="41"/>
  <c r="D98" i="41"/>
  <c r="I97" i="41"/>
  <c r="H97" i="41"/>
  <c r="G97" i="41"/>
  <c r="I93" i="41"/>
  <c r="D93" i="41"/>
  <c r="I92" i="41"/>
  <c r="D92" i="41"/>
  <c r="I91" i="41"/>
  <c r="D91" i="41"/>
  <c r="I90" i="41"/>
  <c r="D90" i="41"/>
  <c r="I89" i="41"/>
  <c r="D89" i="41"/>
  <c r="I88" i="41"/>
  <c r="D88" i="41"/>
  <c r="I87" i="41"/>
  <c r="D87" i="41"/>
  <c r="I86" i="41"/>
  <c r="D86" i="41"/>
  <c r="I85" i="41"/>
  <c r="D85" i="41"/>
  <c r="I84" i="41"/>
  <c r="D84" i="41"/>
  <c r="I83" i="41"/>
  <c r="H83" i="41"/>
  <c r="G83" i="41"/>
  <c r="I79" i="41"/>
  <c r="D79" i="41"/>
  <c r="I78" i="41"/>
  <c r="D78" i="41"/>
  <c r="I77" i="41"/>
  <c r="D77" i="41"/>
  <c r="I76" i="41"/>
  <c r="D76" i="41"/>
  <c r="I75" i="41"/>
  <c r="D75" i="41"/>
  <c r="I74" i="41"/>
  <c r="D74" i="41"/>
  <c r="I73" i="41"/>
  <c r="D73" i="41"/>
  <c r="I72" i="41"/>
  <c r="D72" i="41"/>
  <c r="I71" i="41"/>
  <c r="D71" i="41"/>
  <c r="I70" i="41"/>
  <c r="D70" i="41"/>
  <c r="I69" i="41"/>
  <c r="H69" i="41"/>
  <c r="G69" i="41"/>
  <c r="I3" i="41"/>
  <c r="M49" i="41" s="1"/>
  <c r="I7" i="41"/>
  <c r="K5" i="41"/>
  <c r="V87" i="41" l="1"/>
  <c r="S87" i="41"/>
  <c r="R87" i="41"/>
  <c r="T87" i="41"/>
  <c r="U87" i="41"/>
  <c r="V70" i="41"/>
  <c r="R70" i="41"/>
  <c r="T70" i="41"/>
  <c r="S70" i="41"/>
  <c r="U70" i="41"/>
  <c r="S72" i="41"/>
  <c r="T72" i="41"/>
  <c r="V72" i="41"/>
  <c r="U72" i="41"/>
  <c r="R72" i="41"/>
  <c r="U74" i="41"/>
  <c r="V74" i="41"/>
  <c r="R74" i="41"/>
  <c r="T74" i="41"/>
  <c r="S74" i="41"/>
  <c r="T76" i="41"/>
  <c r="S76" i="41"/>
  <c r="R76" i="41"/>
  <c r="U76" i="41"/>
  <c r="V76" i="41"/>
  <c r="V78" i="41"/>
  <c r="R78" i="41"/>
  <c r="U78" i="41"/>
  <c r="S78" i="41"/>
  <c r="T78" i="41"/>
  <c r="V99" i="41"/>
  <c r="R99" i="41"/>
  <c r="U99" i="41"/>
  <c r="T99" i="41"/>
  <c r="S99" i="41"/>
  <c r="V101" i="41"/>
  <c r="T101" i="41"/>
  <c r="S101" i="41"/>
  <c r="R101" i="41"/>
  <c r="U101" i="41"/>
  <c r="V103" i="41"/>
  <c r="R103" i="41"/>
  <c r="S103" i="41"/>
  <c r="U103" i="41"/>
  <c r="T103" i="41"/>
  <c r="T105" i="41"/>
  <c r="V105" i="41"/>
  <c r="S105" i="41"/>
  <c r="R105" i="41"/>
  <c r="U105" i="41"/>
  <c r="V107" i="41"/>
  <c r="R107" i="41"/>
  <c r="U107" i="41"/>
  <c r="T107" i="41"/>
  <c r="S107" i="41"/>
  <c r="S126" i="41"/>
  <c r="U126" i="41"/>
  <c r="T126" i="41"/>
  <c r="R126" i="41"/>
  <c r="V126" i="41"/>
  <c r="U128" i="41"/>
  <c r="R128" i="41"/>
  <c r="V128" i="41"/>
  <c r="T128" i="41"/>
  <c r="S128" i="41"/>
  <c r="S130" i="41"/>
  <c r="R130" i="41"/>
  <c r="V130" i="41"/>
  <c r="U130" i="41"/>
  <c r="T130" i="41"/>
  <c r="U132" i="41"/>
  <c r="S132" i="41"/>
  <c r="R132" i="41"/>
  <c r="V132" i="41"/>
  <c r="T132" i="41"/>
  <c r="S134" i="41"/>
  <c r="T134" i="41"/>
  <c r="R134" i="41"/>
  <c r="V134" i="41"/>
  <c r="U134" i="41"/>
  <c r="V155" i="41"/>
  <c r="R155" i="41"/>
  <c r="S155" i="41"/>
  <c r="U155" i="41"/>
  <c r="T155" i="41"/>
  <c r="T157" i="41"/>
  <c r="S157" i="41"/>
  <c r="R157" i="41"/>
  <c r="V157" i="41"/>
  <c r="U157" i="41"/>
  <c r="V159" i="41"/>
  <c r="R159" i="41"/>
  <c r="T159" i="41"/>
  <c r="S159" i="41"/>
  <c r="U159" i="41"/>
  <c r="T161" i="41"/>
  <c r="U161" i="41"/>
  <c r="S161" i="41"/>
  <c r="R161" i="41"/>
  <c r="V161" i="41"/>
  <c r="V163" i="41"/>
  <c r="R163" i="41"/>
  <c r="U163" i="41"/>
  <c r="T163" i="41"/>
  <c r="S163" i="41"/>
  <c r="S182" i="41"/>
  <c r="U182" i="41"/>
  <c r="T182" i="41"/>
  <c r="R182" i="41"/>
  <c r="V182" i="41"/>
  <c r="U184" i="41"/>
  <c r="V184" i="41"/>
  <c r="T184" i="41"/>
  <c r="S184" i="41"/>
  <c r="R184" i="41"/>
  <c r="S186" i="41"/>
  <c r="V186" i="41"/>
  <c r="U186" i="41"/>
  <c r="T186" i="41"/>
  <c r="R186" i="41"/>
  <c r="U188" i="41"/>
  <c r="R188" i="41"/>
  <c r="V188" i="41"/>
  <c r="T188" i="41"/>
  <c r="S188" i="41"/>
  <c r="S190" i="41"/>
  <c r="R190" i="41"/>
  <c r="V190" i="41"/>
  <c r="U190" i="41"/>
  <c r="T190" i="41"/>
  <c r="V89" i="41"/>
  <c r="U89" i="41"/>
  <c r="T89" i="41"/>
  <c r="R89" i="41"/>
  <c r="S89" i="41"/>
  <c r="S112" i="41"/>
  <c r="U112" i="41"/>
  <c r="T112" i="41"/>
  <c r="R112" i="41"/>
  <c r="V112" i="41"/>
  <c r="U114" i="41"/>
  <c r="V114" i="41"/>
  <c r="T114" i="41"/>
  <c r="S114" i="41"/>
  <c r="R114" i="41"/>
  <c r="S120" i="41"/>
  <c r="R120" i="41"/>
  <c r="V120" i="41"/>
  <c r="U120" i="41"/>
  <c r="T120" i="41"/>
  <c r="V141" i="41"/>
  <c r="R141" i="41"/>
  <c r="U141" i="41"/>
  <c r="T141" i="41"/>
  <c r="S141" i="41"/>
  <c r="T143" i="41"/>
  <c r="R143" i="41"/>
  <c r="V143" i="41"/>
  <c r="U143" i="41"/>
  <c r="S143" i="41"/>
  <c r="V145" i="41"/>
  <c r="R145" i="41"/>
  <c r="S145" i="41"/>
  <c r="U145" i="41"/>
  <c r="T145" i="41"/>
  <c r="T147" i="41"/>
  <c r="S147" i="41"/>
  <c r="R147" i="41"/>
  <c r="V147" i="41"/>
  <c r="U147" i="41"/>
  <c r="V149" i="41"/>
  <c r="R149" i="41"/>
  <c r="T149" i="41"/>
  <c r="S149" i="41"/>
  <c r="U149" i="41"/>
  <c r="S168" i="41"/>
  <c r="T168" i="41"/>
  <c r="R168" i="41"/>
  <c r="V168" i="41"/>
  <c r="U168" i="41"/>
  <c r="U170" i="41"/>
  <c r="T170" i="41"/>
  <c r="S170" i="41"/>
  <c r="R170" i="41"/>
  <c r="V170" i="41"/>
  <c r="S172" i="41"/>
  <c r="V172" i="41"/>
  <c r="U172" i="41"/>
  <c r="T172" i="41"/>
  <c r="R172" i="41"/>
  <c r="U174" i="41"/>
  <c r="V174" i="41"/>
  <c r="T174" i="41"/>
  <c r="S174" i="41"/>
  <c r="R174" i="41"/>
  <c r="S176" i="41"/>
  <c r="V176" i="41"/>
  <c r="U176" i="41"/>
  <c r="T176" i="41"/>
  <c r="R176" i="41"/>
  <c r="U85" i="41"/>
  <c r="T85" i="41"/>
  <c r="V85" i="41"/>
  <c r="S85" i="41"/>
  <c r="R85" i="41"/>
  <c r="T91" i="41"/>
  <c r="S91" i="41"/>
  <c r="V91" i="41"/>
  <c r="R91" i="41"/>
  <c r="U91" i="41"/>
  <c r="U118" i="41"/>
  <c r="V118" i="41"/>
  <c r="T118" i="41"/>
  <c r="S118" i="41"/>
  <c r="R118" i="41"/>
  <c r="S73" i="41"/>
  <c r="V73" i="41"/>
  <c r="R73" i="41"/>
  <c r="T73" i="41"/>
  <c r="U73" i="41"/>
  <c r="R77" i="41"/>
  <c r="S77" i="41"/>
  <c r="V77" i="41"/>
  <c r="U77" i="41"/>
  <c r="T77" i="41"/>
  <c r="U98" i="41"/>
  <c r="S98" i="41"/>
  <c r="V98" i="41"/>
  <c r="R98" i="41"/>
  <c r="T98" i="41"/>
  <c r="S100" i="41"/>
  <c r="U100" i="41"/>
  <c r="T100" i="41"/>
  <c r="V100" i="41"/>
  <c r="R100" i="41"/>
  <c r="S102" i="41"/>
  <c r="V102" i="41"/>
  <c r="R102" i="41"/>
  <c r="U102" i="41"/>
  <c r="T102" i="41"/>
  <c r="U104" i="41"/>
  <c r="S104" i="41"/>
  <c r="R104" i="41"/>
  <c r="V104" i="41"/>
  <c r="T104" i="41"/>
  <c r="S106" i="41"/>
  <c r="T106" i="41"/>
  <c r="R106" i="41"/>
  <c r="V106" i="41"/>
  <c r="U106" i="41"/>
  <c r="V127" i="41"/>
  <c r="R127" i="41"/>
  <c r="U127" i="41"/>
  <c r="T127" i="41"/>
  <c r="S127" i="41"/>
  <c r="T129" i="41"/>
  <c r="V129" i="41"/>
  <c r="U129" i="41"/>
  <c r="S129" i="41"/>
  <c r="R129" i="41"/>
  <c r="V131" i="41"/>
  <c r="R131" i="41"/>
  <c r="S131" i="41"/>
  <c r="U131" i="41"/>
  <c r="T131" i="41"/>
  <c r="T133" i="41"/>
  <c r="R133" i="41"/>
  <c r="V133" i="41"/>
  <c r="U133" i="41"/>
  <c r="S133" i="41"/>
  <c r="V135" i="41"/>
  <c r="R135" i="41"/>
  <c r="S135" i="41"/>
  <c r="U135" i="41"/>
  <c r="T135" i="41"/>
  <c r="S154" i="41"/>
  <c r="R154" i="41"/>
  <c r="V154" i="41"/>
  <c r="U154" i="41"/>
  <c r="T154" i="41"/>
  <c r="U156" i="41"/>
  <c r="S156" i="41"/>
  <c r="R156" i="41"/>
  <c r="V156" i="41"/>
  <c r="T156" i="41"/>
  <c r="S158" i="41"/>
  <c r="T158" i="41"/>
  <c r="R158" i="41"/>
  <c r="V158" i="41"/>
  <c r="U158" i="41"/>
  <c r="U160" i="41"/>
  <c r="T160" i="41"/>
  <c r="S160" i="41"/>
  <c r="R160" i="41"/>
  <c r="V160" i="41"/>
  <c r="S162" i="41"/>
  <c r="U162" i="41"/>
  <c r="T162" i="41"/>
  <c r="R162" i="41"/>
  <c r="V162" i="41"/>
  <c r="V183" i="41"/>
  <c r="R183" i="41"/>
  <c r="U183" i="41"/>
  <c r="T183" i="41"/>
  <c r="S183" i="41"/>
  <c r="T185" i="41"/>
  <c r="V185" i="41"/>
  <c r="U185" i="41"/>
  <c r="S185" i="41"/>
  <c r="R185" i="41"/>
  <c r="V187" i="41"/>
  <c r="R187" i="41"/>
  <c r="U187" i="41"/>
  <c r="T187" i="41"/>
  <c r="S187" i="41"/>
  <c r="T189" i="41"/>
  <c r="R189" i="41"/>
  <c r="V189" i="41"/>
  <c r="U189" i="41"/>
  <c r="S189" i="41"/>
  <c r="V191" i="41"/>
  <c r="R191" i="41"/>
  <c r="S191" i="41"/>
  <c r="U191" i="41"/>
  <c r="T191" i="41"/>
  <c r="V93" i="41"/>
  <c r="R93" i="41"/>
  <c r="U93" i="41"/>
  <c r="T93" i="41"/>
  <c r="S93" i="41"/>
  <c r="S116" i="41"/>
  <c r="V116" i="41"/>
  <c r="U116" i="41"/>
  <c r="T116" i="41"/>
  <c r="R116" i="41"/>
  <c r="U71" i="41"/>
  <c r="T71" i="41"/>
  <c r="S71" i="41"/>
  <c r="R71" i="41"/>
  <c r="V71" i="41"/>
  <c r="U75" i="41"/>
  <c r="T75" i="41"/>
  <c r="V75" i="41"/>
  <c r="R75" i="41"/>
  <c r="S75" i="41"/>
  <c r="T79" i="41"/>
  <c r="U79" i="41"/>
  <c r="S79" i="41"/>
  <c r="R79" i="41"/>
  <c r="V79" i="41"/>
  <c r="U84" i="41"/>
  <c r="V84" i="41"/>
  <c r="R84" i="41"/>
  <c r="S84" i="41"/>
  <c r="T84" i="41"/>
  <c r="S86" i="41"/>
  <c r="T86" i="41"/>
  <c r="V86" i="41"/>
  <c r="R86" i="41"/>
  <c r="U86" i="41"/>
  <c r="V88" i="41"/>
  <c r="R88" i="41"/>
  <c r="U88" i="41"/>
  <c r="T88" i="41"/>
  <c r="S88" i="41"/>
  <c r="S90" i="41"/>
  <c r="U90" i="41"/>
  <c r="T90" i="41"/>
  <c r="V90" i="41"/>
  <c r="R90" i="41"/>
  <c r="U92" i="41"/>
  <c r="S92" i="41"/>
  <c r="V92" i="41"/>
  <c r="R92" i="41"/>
  <c r="T92" i="41"/>
  <c r="V113" i="41"/>
  <c r="R113" i="41"/>
  <c r="T113" i="41"/>
  <c r="S113" i="41"/>
  <c r="U113" i="41"/>
  <c r="T115" i="41"/>
  <c r="U115" i="41"/>
  <c r="S115" i="41"/>
  <c r="R115" i="41"/>
  <c r="V115" i="41"/>
  <c r="V117" i="41"/>
  <c r="R117" i="41"/>
  <c r="U117" i="41"/>
  <c r="T117" i="41"/>
  <c r="S117" i="41"/>
  <c r="T119" i="41"/>
  <c r="V119" i="41"/>
  <c r="U119" i="41"/>
  <c r="S119" i="41"/>
  <c r="R119" i="41"/>
  <c r="V121" i="41"/>
  <c r="R121" i="41"/>
  <c r="U121" i="41"/>
  <c r="T121" i="41"/>
  <c r="S121" i="41"/>
  <c r="S140" i="41"/>
  <c r="V140" i="41"/>
  <c r="U140" i="41"/>
  <c r="T140" i="41"/>
  <c r="R140" i="41"/>
  <c r="U142" i="41"/>
  <c r="R142" i="41"/>
  <c r="V142" i="41"/>
  <c r="T142" i="41"/>
  <c r="S142" i="41"/>
  <c r="S144" i="41"/>
  <c r="T144" i="41"/>
  <c r="R144" i="41"/>
  <c r="V144" i="41"/>
  <c r="U144" i="41"/>
  <c r="U146" i="41"/>
  <c r="S146" i="41"/>
  <c r="R146" i="41"/>
  <c r="V146" i="41"/>
  <c r="T146" i="41"/>
  <c r="S148" i="41"/>
  <c r="T148" i="41"/>
  <c r="R148" i="41"/>
  <c r="V148" i="41"/>
  <c r="U148" i="41"/>
  <c r="V169" i="41"/>
  <c r="R169" i="41"/>
  <c r="T169" i="41"/>
  <c r="S169" i="41"/>
  <c r="U169" i="41"/>
  <c r="T171" i="41"/>
  <c r="U171" i="41"/>
  <c r="S171" i="41"/>
  <c r="R171" i="41"/>
  <c r="V171" i="41"/>
  <c r="V173" i="41"/>
  <c r="R173" i="41"/>
  <c r="U173" i="41"/>
  <c r="T173" i="41"/>
  <c r="S173" i="41"/>
  <c r="T175" i="41"/>
  <c r="V175" i="41"/>
  <c r="U175" i="41"/>
  <c r="S175" i="41"/>
  <c r="R175" i="41"/>
  <c r="V177" i="41"/>
  <c r="R177" i="41"/>
  <c r="U177" i="41"/>
  <c r="T177" i="41"/>
  <c r="S177" i="41"/>
  <c r="L95" i="41"/>
  <c r="J95" i="41" s="1"/>
  <c r="L151" i="41"/>
  <c r="J151" i="41" s="1"/>
  <c r="L81" i="41"/>
  <c r="J81" i="41" s="1"/>
  <c r="L137" i="41"/>
  <c r="J137" i="41" s="1"/>
  <c r="L179" i="41"/>
  <c r="J179" i="41" s="1"/>
  <c r="L109" i="41"/>
  <c r="J109" i="41" s="1"/>
  <c r="L67" i="41"/>
  <c r="J67" i="41" s="1"/>
  <c r="L123" i="41"/>
  <c r="J123" i="41" s="1"/>
  <c r="J165" i="41"/>
  <c r="G23" i="41" l="1"/>
  <c r="R1" i="41"/>
  <c r="E27" i="41"/>
  <c r="D206" i="41" l="1"/>
  <c r="D65" i="41"/>
  <c r="D64" i="41"/>
  <c r="D63" i="41"/>
  <c r="D62" i="41"/>
  <c r="D61" i="41"/>
  <c r="D60" i="41"/>
  <c r="D59" i="41"/>
  <c r="D58" i="41"/>
  <c r="D57" i="41"/>
  <c r="D56" i="41"/>
  <c r="I65" i="41"/>
  <c r="I64" i="41"/>
  <c r="I63" i="41"/>
  <c r="I62" i="41"/>
  <c r="I61" i="41"/>
  <c r="I57" i="41"/>
  <c r="I55" i="41"/>
  <c r="H55" i="41"/>
  <c r="G55" i="41"/>
  <c r="I58" i="41"/>
  <c r="I59" i="41"/>
  <c r="I60" i="41"/>
  <c r="I56" i="41"/>
  <c r="E14" i="11"/>
  <c r="G22" i="41"/>
  <c r="G21" i="41"/>
  <c r="G18" i="41"/>
  <c r="G17" i="41"/>
  <c r="G16" i="41"/>
  <c r="G15" i="41"/>
  <c r="G14" i="41"/>
  <c r="V56" i="41" l="1"/>
  <c r="R56" i="41"/>
  <c r="U56" i="41"/>
  <c r="S56" i="41"/>
  <c r="T56" i="41"/>
  <c r="V64" i="41"/>
  <c r="R64" i="41"/>
  <c r="T64" i="41"/>
  <c r="S64" i="41"/>
  <c r="U64" i="41"/>
  <c r="U57" i="41"/>
  <c r="S57" i="41"/>
  <c r="V57" i="41"/>
  <c r="R57" i="41"/>
  <c r="T57" i="41"/>
  <c r="U65" i="41"/>
  <c r="T65" i="41"/>
  <c r="S65" i="41"/>
  <c r="V65" i="41"/>
  <c r="R65" i="41"/>
  <c r="V60" i="41"/>
  <c r="R60" i="41"/>
  <c r="T60" i="41"/>
  <c r="S60" i="41"/>
  <c r="U60" i="41"/>
  <c r="T58" i="41"/>
  <c r="R58" i="41"/>
  <c r="V58" i="41"/>
  <c r="S58" i="41"/>
  <c r="U58" i="41"/>
  <c r="T62" i="41"/>
  <c r="S62" i="41"/>
  <c r="R62" i="41"/>
  <c r="U62" i="41"/>
  <c r="V62" i="41"/>
  <c r="U61" i="41"/>
  <c r="R61" i="41"/>
  <c r="T61" i="41"/>
  <c r="S61" i="41"/>
  <c r="V61" i="41"/>
  <c r="S59" i="41"/>
  <c r="R59" i="41"/>
  <c r="V59" i="41"/>
  <c r="T59" i="41"/>
  <c r="U59" i="41"/>
  <c r="S63" i="41"/>
  <c r="U63" i="41"/>
  <c r="R63" i="41"/>
  <c r="T63" i="41"/>
  <c r="V63" i="41"/>
  <c r="L53" i="41"/>
  <c r="J53" i="41" s="1"/>
  <c r="D59" i="12"/>
  <c r="D58" i="12"/>
  <c r="D57" i="12"/>
  <c r="D56" i="12"/>
  <c r="D55" i="12"/>
  <c r="D54" i="12"/>
  <c r="D53" i="12"/>
  <c r="D52" i="12"/>
  <c r="D51" i="12"/>
  <c r="D50" i="12"/>
  <c r="E4" i="12"/>
  <c r="E49" i="11"/>
  <c r="E48" i="11"/>
  <c r="E40" i="11"/>
  <c r="D40" i="11"/>
  <c r="D39" i="11"/>
  <c r="D38" i="11"/>
  <c r="E32" i="11"/>
  <c r="E31" i="11"/>
  <c r="D31" i="11"/>
  <c r="E22" i="11"/>
  <c r="E13" i="11"/>
  <c r="B215" i="41"/>
  <c r="D196" i="41"/>
  <c r="G13" i="41"/>
  <c r="F13" i="41"/>
  <c r="B2" i="41"/>
  <c r="D7" i="29"/>
  <c r="D6" i="29"/>
  <c r="A56" i="6"/>
  <c r="B56" i="6" s="1"/>
  <c r="D49" i="12" s="1"/>
  <c r="A55" i="6"/>
  <c r="B55" i="6" s="1"/>
  <c r="A54" i="6"/>
  <c r="B54" i="6" s="1"/>
  <c r="A53" i="6"/>
  <c r="B53" i="6" s="1"/>
  <c r="A52" i="6"/>
  <c r="B52" i="6" s="1"/>
  <c r="A51" i="6"/>
  <c r="B51" i="6" s="1"/>
  <c r="A50" i="6"/>
  <c r="B50" i="6" s="1"/>
  <c r="A49" i="6"/>
  <c r="B49" i="6" s="1"/>
  <c r="A48" i="6"/>
  <c r="B48" i="6" s="1"/>
  <c r="A47" i="6"/>
  <c r="B47" i="6" s="1"/>
  <c r="A46" i="6"/>
  <c r="B46" i="6" s="1"/>
  <c r="A45" i="6"/>
  <c r="B45" i="6" s="1"/>
  <c r="A44" i="6"/>
  <c r="B44" i="6" s="1"/>
  <c r="A43" i="6"/>
  <c r="B43" i="6" s="1"/>
  <c r="A42" i="6"/>
  <c r="B42" i="6" s="1"/>
  <c r="A41" i="6"/>
  <c r="B41" i="6" s="1"/>
  <c r="A40" i="6"/>
  <c r="B40" i="6" s="1"/>
  <c r="A39" i="6"/>
  <c r="B39" i="6" s="1"/>
  <c r="A38" i="6"/>
  <c r="B38" i="6" s="1"/>
  <c r="A37" i="6"/>
  <c r="B37" i="6" s="1"/>
  <c r="A36" i="6"/>
  <c r="B36" i="6" s="1"/>
  <c r="A35" i="6"/>
  <c r="B35" i="6" s="1"/>
  <c r="A34" i="6"/>
  <c r="B34" i="6" s="1"/>
  <c r="A33" i="6"/>
  <c r="B33" i="6" s="1"/>
  <c r="A32" i="6"/>
  <c r="B32" i="6" s="1"/>
  <c r="A31" i="6"/>
  <c r="B31" i="6" s="1"/>
  <c r="A30" i="6"/>
  <c r="B30" i="6" s="1"/>
  <c r="A29" i="6"/>
  <c r="B29" i="6" s="1"/>
  <c r="A28" i="6"/>
  <c r="B28" i="6" s="1"/>
  <c r="A27" i="6"/>
  <c r="B27" i="6" s="1"/>
  <c r="A26" i="6"/>
  <c r="B26" i="6" s="1"/>
  <c r="A25" i="6"/>
  <c r="B25" i="6" s="1"/>
  <c r="A24" i="6"/>
  <c r="B24" i="6" s="1"/>
  <c r="A23" i="6"/>
  <c r="B23" i="6" s="1"/>
  <c r="A21" i="6"/>
  <c r="B21" i="6" s="1"/>
  <c r="A20" i="6"/>
  <c r="B20" i="6" s="1"/>
  <c r="A19" i="6"/>
  <c r="B19" i="6" s="1"/>
  <c r="A18" i="6"/>
  <c r="B18" i="6" s="1"/>
  <c r="A17" i="6"/>
  <c r="B17" i="6" s="1"/>
  <c r="G7" i="6"/>
  <c r="P10" i="6" s="1"/>
  <c r="G6" i="6"/>
  <c r="E114" i="16"/>
  <c r="E62" i="16"/>
  <c r="E29" i="16"/>
  <c r="E13" i="16"/>
  <c r="E12" i="16"/>
  <c r="E9" i="16"/>
  <c r="E7" i="16"/>
  <c r="E5" i="16"/>
  <c r="G2" i="12" s="1"/>
  <c r="E2" i="16"/>
  <c r="D5" i="5"/>
  <c r="J2" i="5"/>
  <c r="F23" i="40"/>
  <c r="E23" i="40"/>
  <c r="D23" i="40"/>
  <c r="C23" i="40"/>
  <c r="G22" i="40"/>
  <c r="G21" i="40"/>
  <c r="G23" i="40" s="1"/>
  <c r="G2" i="40"/>
  <c r="D7" i="13"/>
  <c r="J212" i="41" l="1"/>
  <c r="J214" i="41" s="1"/>
  <c r="J215" i="41" s="1"/>
  <c r="D207" i="41"/>
  <c r="D211" i="41"/>
  <c r="D208" i="41"/>
  <c r="D212" i="41"/>
  <c r="D22" i="12"/>
  <c r="D34" i="12"/>
  <c r="D38" i="12"/>
  <c r="D42" i="12"/>
  <c r="D18" i="12"/>
  <c r="D26" i="12"/>
  <c r="D48" i="12"/>
  <c r="D14" i="12"/>
  <c r="D30" i="12"/>
  <c r="D46" i="12"/>
  <c r="D39" i="12"/>
  <c r="D47" i="12"/>
  <c r="C58" i="12"/>
  <c r="C56" i="12"/>
  <c r="C54" i="12"/>
  <c r="C52" i="12"/>
  <c r="C50" i="12"/>
  <c r="C48" i="12"/>
  <c r="C46" i="12"/>
  <c r="C44" i="12"/>
  <c r="C42" i="12"/>
  <c r="C40" i="12"/>
  <c r="C38" i="12"/>
  <c r="C36" i="12"/>
  <c r="C34" i="12"/>
  <c r="C32" i="12"/>
  <c r="C30" i="12"/>
  <c r="C28" i="12"/>
  <c r="C26" i="12"/>
  <c r="C24" i="12"/>
  <c r="C22" i="12"/>
  <c r="C20" i="12"/>
  <c r="C18" i="12"/>
  <c r="C16" i="12"/>
  <c r="C14" i="12"/>
  <c r="C12" i="12"/>
  <c r="C10" i="12"/>
  <c r="C59" i="12"/>
  <c r="C57" i="12"/>
  <c r="C55" i="12"/>
  <c r="C53" i="12"/>
  <c r="C51" i="12"/>
  <c r="C49" i="12"/>
  <c r="C47" i="12"/>
  <c r="C45" i="12"/>
  <c r="C43" i="12"/>
  <c r="C41" i="12"/>
  <c r="C39" i="12"/>
  <c r="C37" i="12"/>
  <c r="C35" i="12"/>
  <c r="C33" i="12"/>
  <c r="C31" i="12"/>
  <c r="C29" i="12"/>
  <c r="C27" i="12"/>
  <c r="C25" i="12"/>
  <c r="C23" i="12"/>
  <c r="C21" i="12"/>
  <c r="C19" i="12"/>
  <c r="C17" i="12"/>
  <c r="C15" i="12"/>
  <c r="C13" i="12"/>
  <c r="C11" i="12"/>
  <c r="D10" i="12"/>
  <c r="D15" i="12"/>
  <c r="D19" i="12"/>
  <c r="D27" i="12"/>
  <c r="D35" i="12"/>
  <c r="D43" i="12"/>
  <c r="D12" i="12"/>
  <c r="D20" i="12"/>
  <c r="D28" i="12"/>
  <c r="D36" i="12"/>
  <c r="D13" i="12"/>
  <c r="D17" i="12"/>
  <c r="D21" i="12"/>
  <c r="D25" i="12"/>
  <c r="D29" i="12"/>
  <c r="D33" i="12"/>
  <c r="D37" i="12"/>
  <c r="D41" i="12"/>
  <c r="D45" i="12"/>
  <c r="D11" i="12"/>
  <c r="D23" i="12"/>
  <c r="D31" i="12"/>
  <c r="D16" i="12"/>
  <c r="D24" i="12"/>
  <c r="D32" i="12"/>
  <c r="D40" i="12"/>
  <c r="D44" i="12"/>
  <c r="K2" i="13"/>
  <c r="H2" i="11"/>
  <c r="C8" i="40"/>
  <c r="D214" i="41" l="1"/>
  <c r="F8" i="40"/>
  <c r="D8" i="40"/>
  <c r="C9" i="40"/>
  <c r="D215" i="41" l="1"/>
  <c r="F9" i="40"/>
  <c r="F10" i="40" s="1"/>
  <c r="D28" i="34" s="1"/>
  <c r="C10" i="40"/>
  <c r="D26" i="34" s="1"/>
  <c r="D9" i="40"/>
  <c r="D10" i="40" s="1"/>
  <c r="D27" i="34" s="1"/>
</calcChain>
</file>

<file path=xl/sharedStrings.xml><?xml version="1.0" encoding="utf-8"?>
<sst xmlns="http://schemas.openxmlformats.org/spreadsheetml/2006/main" count="3738" uniqueCount="593">
  <si>
    <t>（別添１）</t>
    <rPh sb="1" eb="3">
      <t>ベッテン</t>
    </rPh>
    <phoneticPr fontId="1"/>
  </si>
  <si>
    <t>補助事業概要説明書</t>
    <rPh sb="0" eb="2">
      <t>ホジョ</t>
    </rPh>
    <rPh sb="2" eb="4">
      <t>ジギョウ</t>
    </rPh>
    <rPh sb="4" eb="6">
      <t>ガイヨウ</t>
    </rPh>
    <rPh sb="6" eb="9">
      <t>セツメイショ</t>
    </rPh>
    <phoneticPr fontId="1"/>
  </si>
  <si>
    <t>本社所在地</t>
    <rPh sb="0" eb="2">
      <t>ホンシャ</t>
    </rPh>
    <rPh sb="2" eb="5">
      <t>ショザイチ</t>
    </rPh>
    <phoneticPr fontId="1"/>
  </si>
  <si>
    <t>郵便番号</t>
    <rPh sb="0" eb="2">
      <t>ユウビン</t>
    </rPh>
    <rPh sb="2" eb="4">
      <t>バンゴウ</t>
    </rPh>
    <phoneticPr fontId="1"/>
  </si>
  <si>
    <t>住所</t>
    <rPh sb="0" eb="2">
      <t>ジュウショ</t>
    </rPh>
    <phoneticPr fontId="1"/>
  </si>
  <si>
    <t>法人番号</t>
    <rPh sb="0" eb="2">
      <t>ホウジン</t>
    </rPh>
    <rPh sb="2" eb="4">
      <t>バンゴウ</t>
    </rPh>
    <phoneticPr fontId="1"/>
  </si>
  <si>
    <t>事業内容</t>
    <rPh sb="0" eb="2">
      <t>ジギョウ</t>
    </rPh>
    <rPh sb="2" eb="4">
      <t>ナイヨウ</t>
    </rPh>
    <phoneticPr fontId="1"/>
  </si>
  <si>
    <t>地域①</t>
    <rPh sb="0" eb="2">
      <t>チイキ</t>
    </rPh>
    <phoneticPr fontId="1"/>
  </si>
  <si>
    <t>地域②</t>
    <rPh sb="0" eb="2">
      <t>チイキ</t>
    </rPh>
    <phoneticPr fontId="1"/>
  </si>
  <si>
    <t>地域③</t>
    <rPh sb="0" eb="2">
      <t>チイキ</t>
    </rPh>
    <phoneticPr fontId="1"/>
  </si>
  <si>
    <t>地域④</t>
    <rPh sb="0" eb="2">
      <t>チイキ</t>
    </rPh>
    <phoneticPr fontId="1"/>
  </si>
  <si>
    <t>地域⑤</t>
    <rPh sb="0" eb="2">
      <t>チイキ</t>
    </rPh>
    <phoneticPr fontId="1"/>
  </si>
  <si>
    <t>名前</t>
    <rPh sb="0" eb="2">
      <t>ナマエ</t>
    </rPh>
    <phoneticPr fontId="1"/>
  </si>
  <si>
    <t>部署・役職</t>
    <rPh sb="0" eb="2">
      <t>ブショ</t>
    </rPh>
    <rPh sb="3" eb="5">
      <t>ヤクショク</t>
    </rPh>
    <phoneticPr fontId="1"/>
  </si>
  <si>
    <t>本事業で担う役割</t>
    <rPh sb="0" eb="1">
      <t>ホン</t>
    </rPh>
    <rPh sb="1" eb="3">
      <t>ジギョウ</t>
    </rPh>
    <rPh sb="4" eb="5">
      <t>ニナ</t>
    </rPh>
    <rPh sb="6" eb="8">
      <t>ヤクワリ</t>
    </rPh>
    <phoneticPr fontId="1"/>
  </si>
  <si>
    <t>本事業で担う業務内容</t>
    <rPh sb="0" eb="1">
      <t>ホン</t>
    </rPh>
    <rPh sb="1" eb="3">
      <t>ジギョウ</t>
    </rPh>
    <rPh sb="4" eb="5">
      <t>ニナ</t>
    </rPh>
    <rPh sb="6" eb="8">
      <t>ギョウム</t>
    </rPh>
    <rPh sb="8" eb="10">
      <t>ナイヨウ</t>
    </rPh>
    <phoneticPr fontId="1"/>
  </si>
  <si>
    <t>部署</t>
    <rPh sb="0" eb="2">
      <t>ブショ</t>
    </rPh>
    <phoneticPr fontId="1"/>
  </si>
  <si>
    <t>役職</t>
    <rPh sb="0" eb="2">
      <t>ヤクショク</t>
    </rPh>
    <phoneticPr fontId="1"/>
  </si>
  <si>
    <t>拠点名</t>
    <rPh sb="0" eb="2">
      <t>キョテン</t>
    </rPh>
    <rPh sb="2" eb="3">
      <t>メイ</t>
    </rPh>
    <phoneticPr fontId="1"/>
  </si>
  <si>
    <t>（３）体制内に含まれる自治体関係者</t>
    <rPh sb="3" eb="5">
      <t>タイセイ</t>
    </rPh>
    <rPh sb="5" eb="6">
      <t>ナイ</t>
    </rPh>
    <rPh sb="7" eb="8">
      <t>フク</t>
    </rPh>
    <rPh sb="11" eb="14">
      <t>ジチタイ</t>
    </rPh>
    <rPh sb="14" eb="17">
      <t>カンケイシャ</t>
    </rPh>
    <phoneticPr fontId="1"/>
  </si>
  <si>
    <t>自治体名</t>
    <rPh sb="0" eb="3">
      <t>ジチタイ</t>
    </rPh>
    <rPh sb="3" eb="4">
      <t>メイ</t>
    </rPh>
    <phoneticPr fontId="1"/>
  </si>
  <si>
    <t>自治体①</t>
    <rPh sb="0" eb="3">
      <t>ジチタイ</t>
    </rPh>
    <phoneticPr fontId="1"/>
  </si>
  <si>
    <t>役割
（複数選択可）</t>
    <rPh sb="4" eb="6">
      <t>フクスウ</t>
    </rPh>
    <rPh sb="6" eb="8">
      <t>センタク</t>
    </rPh>
    <rPh sb="8" eb="9">
      <t>カ</t>
    </rPh>
    <phoneticPr fontId="1"/>
  </si>
  <si>
    <t>自治体②</t>
    <rPh sb="0" eb="3">
      <t>ジチタイ</t>
    </rPh>
    <phoneticPr fontId="1"/>
  </si>
  <si>
    <t>自治体③</t>
    <rPh sb="0" eb="3">
      <t>ジチタイ</t>
    </rPh>
    <phoneticPr fontId="1"/>
  </si>
  <si>
    <t>自治体④</t>
    <rPh sb="0" eb="3">
      <t>ジチタイ</t>
    </rPh>
    <phoneticPr fontId="1"/>
  </si>
  <si>
    <t>自治体⑤</t>
    <rPh sb="0" eb="3">
      <t>ジチタイ</t>
    </rPh>
    <phoneticPr fontId="1"/>
  </si>
  <si>
    <t>備考（記載時の留意事項）</t>
    <rPh sb="0" eb="2">
      <t>ビコウ</t>
    </rPh>
    <rPh sb="3" eb="5">
      <t>キサイ</t>
    </rPh>
    <rPh sb="5" eb="6">
      <t>ジ</t>
    </rPh>
    <rPh sb="7" eb="9">
      <t>リュウイ</t>
    </rPh>
    <rPh sb="9" eb="11">
      <t>ジコウ</t>
    </rPh>
    <phoneticPr fontId="1"/>
  </si>
  <si>
    <t>記</t>
    <rPh sb="0" eb="1">
      <t>キ</t>
    </rPh>
    <phoneticPr fontId="1"/>
  </si>
  <si>
    <t>２．補助事業の目的及び内容</t>
    <phoneticPr fontId="1"/>
  </si>
  <si>
    <t>別添１　「補助事業概要説明書」による。</t>
    <phoneticPr fontId="1"/>
  </si>
  <si>
    <t>３．補助事業の実施計画</t>
    <phoneticPr fontId="1"/>
  </si>
  <si>
    <t>４．補助金交付申請額</t>
    <phoneticPr fontId="1"/>
  </si>
  <si>
    <t>（１）補助事業に要する経費</t>
    <rPh sb="3" eb="5">
      <t>ホジョ</t>
    </rPh>
    <rPh sb="5" eb="7">
      <t>ジギョウ</t>
    </rPh>
    <rPh sb="8" eb="9">
      <t>ヨウ</t>
    </rPh>
    <rPh sb="11" eb="13">
      <t>ケイヒ</t>
    </rPh>
    <phoneticPr fontId="1"/>
  </si>
  <si>
    <t>（３）補助金交付申請額</t>
    <rPh sb="3" eb="6">
      <t>ホジョキン</t>
    </rPh>
    <rPh sb="6" eb="8">
      <t>コウフ</t>
    </rPh>
    <rPh sb="8" eb="11">
      <t>シンセイガク</t>
    </rPh>
    <phoneticPr fontId="1"/>
  </si>
  <si>
    <t>（２）補助対象経費</t>
    <rPh sb="3" eb="5">
      <t>ホジョ</t>
    </rPh>
    <rPh sb="5" eb="7">
      <t>タイショウ</t>
    </rPh>
    <rPh sb="7" eb="9">
      <t>ケイヒ</t>
    </rPh>
    <phoneticPr fontId="1"/>
  </si>
  <si>
    <t>交付決定日　～</t>
    <rPh sb="0" eb="2">
      <t>コウフ</t>
    </rPh>
    <rPh sb="2" eb="5">
      <t>ケッテイビ</t>
    </rPh>
    <phoneticPr fontId="1"/>
  </si>
  <si>
    <t>印</t>
    <rPh sb="0" eb="1">
      <t>イン</t>
    </rPh>
    <phoneticPr fontId="1"/>
  </si>
  <si>
    <t>円</t>
    <rPh sb="0" eb="1">
      <t>エン</t>
    </rPh>
    <phoneticPr fontId="1"/>
  </si>
  <si>
    <t>申請日</t>
    <rPh sb="0" eb="3">
      <t>シンセイビ</t>
    </rPh>
    <phoneticPr fontId="1"/>
  </si>
  <si>
    <t>氏名カナ</t>
    <rPh sb="0" eb="2">
      <t>シメイ</t>
    </rPh>
    <phoneticPr fontId="1"/>
  </si>
  <si>
    <t>氏名漢字</t>
    <rPh sb="0" eb="2">
      <t>シメイ</t>
    </rPh>
    <rPh sb="2" eb="4">
      <t>カンジ</t>
    </rPh>
    <phoneticPr fontId="1"/>
  </si>
  <si>
    <t>生年月日</t>
    <rPh sb="0" eb="2">
      <t>セイネン</t>
    </rPh>
    <rPh sb="2" eb="4">
      <t>ガッピ</t>
    </rPh>
    <phoneticPr fontId="1"/>
  </si>
  <si>
    <t>和暦</t>
    <rPh sb="0" eb="2">
      <t>ワレキ</t>
    </rPh>
    <phoneticPr fontId="1"/>
  </si>
  <si>
    <t>年</t>
    <rPh sb="0" eb="1">
      <t>ネン</t>
    </rPh>
    <phoneticPr fontId="1"/>
  </si>
  <si>
    <t>月</t>
    <rPh sb="0" eb="1">
      <t>ガツ</t>
    </rPh>
    <phoneticPr fontId="1"/>
  </si>
  <si>
    <t>日</t>
    <rPh sb="0" eb="1">
      <t>ヒ</t>
    </rPh>
    <phoneticPr fontId="1"/>
  </si>
  <si>
    <t>性別</t>
    <rPh sb="0" eb="2">
      <t>セイベツ</t>
    </rPh>
    <phoneticPr fontId="1"/>
  </si>
  <si>
    <t>法人・団体等</t>
    <rPh sb="0" eb="2">
      <t>ホウジン</t>
    </rPh>
    <rPh sb="3" eb="5">
      <t>ダンタイ</t>
    </rPh>
    <rPh sb="5" eb="6">
      <t>トウ</t>
    </rPh>
    <phoneticPr fontId="1"/>
  </si>
  <si>
    <t>役職名</t>
    <rPh sb="0" eb="3">
      <t>ヤクショクメイ</t>
    </rPh>
    <phoneticPr fontId="1"/>
  </si>
  <si>
    <t>役員名簿</t>
    <rPh sb="0" eb="2">
      <t>ヤクイン</t>
    </rPh>
    <rPh sb="2" eb="4">
      <t>メイボ</t>
    </rPh>
    <phoneticPr fontId="1"/>
  </si>
  <si>
    <t>（別紙1）</t>
    <rPh sb="1" eb="3">
      <t>ベッシ</t>
    </rPh>
    <phoneticPr fontId="5"/>
  </si>
  <si>
    <t>補助事業の名称</t>
    <rPh sb="0" eb="2">
      <t>ホジョ</t>
    </rPh>
    <rPh sb="2" eb="4">
      <t>ジギョウ</t>
    </rPh>
    <rPh sb="5" eb="7">
      <t>メイショウ</t>
    </rPh>
    <phoneticPr fontId="5"/>
  </si>
  <si>
    <t>申請者（法人・団体等）名</t>
    <rPh sb="0" eb="3">
      <t>シンセイシャ</t>
    </rPh>
    <rPh sb="4" eb="6">
      <t>ホウジン</t>
    </rPh>
    <rPh sb="7" eb="10">
      <t>ダンタイナド</t>
    </rPh>
    <rPh sb="11" eb="12">
      <t>メイ</t>
    </rPh>
    <phoneticPr fontId="5"/>
  </si>
  <si>
    <t>　↓該当する資格を箇条書きすること（Alt+Enterでセル内改行）↓</t>
    <rPh sb="2" eb="4">
      <t>ガイトウ</t>
    </rPh>
    <rPh sb="6" eb="8">
      <t>シカク</t>
    </rPh>
    <rPh sb="9" eb="12">
      <t>カジョウガ</t>
    </rPh>
    <rPh sb="30" eb="31">
      <t>ナイ</t>
    </rPh>
    <rPh sb="31" eb="33">
      <t>カイギョウ</t>
    </rPh>
    <phoneticPr fontId="5"/>
  </si>
  <si>
    <t>Ｎｏ</t>
    <phoneticPr fontId="5"/>
  </si>
  <si>
    <t>本事業で担う役割</t>
    <rPh sb="0" eb="1">
      <t>ホン</t>
    </rPh>
    <rPh sb="1" eb="3">
      <t>ジギョウ</t>
    </rPh>
    <rPh sb="4" eb="5">
      <t>ニナ</t>
    </rPh>
    <rPh sb="6" eb="8">
      <t>ヤクワリ</t>
    </rPh>
    <phoneticPr fontId="5"/>
  </si>
  <si>
    <t>謝金辞退
（※）</t>
    <rPh sb="0" eb="2">
      <t>シャキン</t>
    </rPh>
    <rPh sb="2" eb="4">
      <t>ジタイ</t>
    </rPh>
    <phoneticPr fontId="5"/>
  </si>
  <si>
    <t>事業者名</t>
    <rPh sb="0" eb="3">
      <t>ジギョウシャ</t>
    </rPh>
    <rPh sb="3" eb="4">
      <t>メイ</t>
    </rPh>
    <phoneticPr fontId="5"/>
  </si>
  <si>
    <t>所在地</t>
    <rPh sb="0" eb="3">
      <t>ショザイチ</t>
    </rPh>
    <phoneticPr fontId="5"/>
  </si>
  <si>
    <t>基本情報</t>
    <rPh sb="0" eb="2">
      <t>キホン</t>
    </rPh>
    <rPh sb="2" eb="4">
      <t>ジョウホウ</t>
    </rPh>
    <phoneticPr fontId="5"/>
  </si>
  <si>
    <t>資格</t>
    <rPh sb="0" eb="2">
      <t>シカク</t>
    </rPh>
    <phoneticPr fontId="5"/>
  </si>
  <si>
    <t>氏名</t>
    <rPh sb="0" eb="2">
      <t>シメイ</t>
    </rPh>
    <phoneticPr fontId="5"/>
  </si>
  <si>
    <t>電話番号</t>
    <rPh sb="0" eb="2">
      <t>デンワ</t>
    </rPh>
    <rPh sb="2" eb="4">
      <t>バンゴウ</t>
    </rPh>
    <phoneticPr fontId="5"/>
  </si>
  <si>
    <t>（別紙2）</t>
    <rPh sb="1" eb="3">
      <t>ベッシ</t>
    </rPh>
    <phoneticPr fontId="5"/>
  </si>
  <si>
    <t>業種</t>
    <rPh sb="0" eb="2">
      <t>ギョウシュ</t>
    </rPh>
    <phoneticPr fontId="5"/>
  </si>
  <si>
    <t>代表者名</t>
    <rPh sb="0" eb="3">
      <t>ダイヒョウシャ</t>
    </rPh>
    <rPh sb="3" eb="4">
      <t>メイ</t>
    </rPh>
    <phoneticPr fontId="5"/>
  </si>
  <si>
    <t>現状の支援実施可能性</t>
    <rPh sb="0" eb="2">
      <t>ゲンジョウ</t>
    </rPh>
    <rPh sb="3" eb="5">
      <t>シエン</t>
    </rPh>
    <rPh sb="5" eb="7">
      <t>ジッシ</t>
    </rPh>
    <rPh sb="7" eb="10">
      <t>カノウセイ</t>
    </rPh>
    <phoneticPr fontId="5"/>
  </si>
  <si>
    <t>支援中小企業等（予定）一覧</t>
    <rPh sb="0" eb="2">
      <t>シエン</t>
    </rPh>
    <rPh sb="2" eb="4">
      <t>チュウショウ</t>
    </rPh>
    <rPh sb="4" eb="6">
      <t>キギョウ</t>
    </rPh>
    <rPh sb="6" eb="7">
      <t>トウ</t>
    </rPh>
    <rPh sb="8" eb="10">
      <t>ヨテイ</t>
    </rPh>
    <rPh sb="11" eb="13">
      <t>イチラン</t>
    </rPh>
    <phoneticPr fontId="5"/>
  </si>
  <si>
    <t>　↓同一中小企業等の複数事業所を支援する場合、全ての所在地を記載</t>
    <rPh sb="2" eb="3">
      <t>ドウ</t>
    </rPh>
    <rPh sb="3" eb="4">
      <t>イツ</t>
    </rPh>
    <rPh sb="4" eb="6">
      <t>チュウショウ</t>
    </rPh>
    <rPh sb="6" eb="8">
      <t>キギョウ</t>
    </rPh>
    <rPh sb="8" eb="9">
      <t>トウ</t>
    </rPh>
    <rPh sb="10" eb="12">
      <t>フクスウ</t>
    </rPh>
    <rPh sb="12" eb="15">
      <t>ジギョウショ</t>
    </rPh>
    <rPh sb="16" eb="18">
      <t>シエン</t>
    </rPh>
    <rPh sb="20" eb="22">
      <t>バアイ</t>
    </rPh>
    <rPh sb="23" eb="24">
      <t>スベ</t>
    </rPh>
    <rPh sb="26" eb="29">
      <t>ショザイチ</t>
    </rPh>
    <rPh sb="30" eb="32">
      <t>キサイ</t>
    </rPh>
    <phoneticPr fontId="5"/>
  </si>
  <si>
    <t>自治体との連携</t>
    <phoneticPr fontId="1"/>
  </si>
  <si>
    <t>その他団体とのネットワーク</t>
    <phoneticPr fontId="1"/>
  </si>
  <si>
    <t>専門家体制・ネットワーク</t>
    <phoneticPr fontId="1"/>
  </si>
  <si>
    <t xml:space="preserve">既に保有している体制・ネットワーク
</t>
    <rPh sb="0" eb="1">
      <t>スデ</t>
    </rPh>
    <rPh sb="2" eb="4">
      <t>ホユウ</t>
    </rPh>
    <rPh sb="8" eb="10">
      <t>タイセイ</t>
    </rPh>
    <phoneticPr fontId="1"/>
  </si>
  <si>
    <t>支出計画書</t>
    <rPh sb="0" eb="2">
      <t>シシュツ</t>
    </rPh>
    <rPh sb="2" eb="5">
      <t>ケイカクショ</t>
    </rPh>
    <phoneticPr fontId="5"/>
  </si>
  <si>
    <t>単価</t>
    <rPh sb="0" eb="2">
      <t>タンカ</t>
    </rPh>
    <phoneticPr fontId="5"/>
  </si>
  <si>
    <t>人件費単価</t>
    <rPh sb="0" eb="3">
      <t>ジンケンヒ</t>
    </rPh>
    <rPh sb="3" eb="5">
      <t>タンカ</t>
    </rPh>
    <phoneticPr fontId="5"/>
  </si>
  <si>
    <t>（別添２－１）</t>
    <rPh sb="1" eb="3">
      <t>ベッテン</t>
    </rPh>
    <phoneticPr fontId="5"/>
  </si>
  <si>
    <t>人件費単価計算書</t>
    <rPh sb="0" eb="3">
      <t>ジンケンヒ</t>
    </rPh>
    <rPh sb="3" eb="5">
      <t>タンカ</t>
    </rPh>
    <rPh sb="5" eb="8">
      <t>ケイサンショ</t>
    </rPh>
    <phoneticPr fontId="5"/>
  </si>
  <si>
    <t>１．健保等級適用者</t>
    <rPh sb="2" eb="4">
      <t>ケンポ</t>
    </rPh>
    <rPh sb="4" eb="6">
      <t>トウキュウ</t>
    </rPh>
    <rPh sb="6" eb="9">
      <t>テキヨウシャ</t>
    </rPh>
    <phoneticPr fontId="5"/>
  </si>
  <si>
    <t>賞与回数</t>
    <rPh sb="0" eb="2">
      <t>ショウヨ</t>
    </rPh>
    <rPh sb="2" eb="4">
      <t>カイスウ</t>
    </rPh>
    <phoneticPr fontId="5"/>
  </si>
  <si>
    <t>備考</t>
    <rPh sb="0" eb="2">
      <t>ビコウ</t>
    </rPh>
    <phoneticPr fontId="5"/>
  </si>
  <si>
    <t>※ 健保等級の適用にあたっては、補助事業の開始時に適用されている等級に基づく単価を使用すること。</t>
    <rPh sb="2" eb="4">
      <t>ケンポ</t>
    </rPh>
    <rPh sb="4" eb="6">
      <t>トウキュウ</t>
    </rPh>
    <rPh sb="7" eb="9">
      <t>テキヨウ</t>
    </rPh>
    <rPh sb="16" eb="18">
      <t>ホジョ</t>
    </rPh>
    <rPh sb="18" eb="20">
      <t>ジギョウ</t>
    </rPh>
    <rPh sb="21" eb="23">
      <t>カイシ</t>
    </rPh>
    <rPh sb="23" eb="24">
      <t>ジ</t>
    </rPh>
    <rPh sb="25" eb="27">
      <t>テキヨウ</t>
    </rPh>
    <rPh sb="32" eb="34">
      <t>トウキュウ</t>
    </rPh>
    <rPh sb="35" eb="36">
      <t>モト</t>
    </rPh>
    <rPh sb="38" eb="40">
      <t>タンカ</t>
    </rPh>
    <rPh sb="41" eb="43">
      <t>シヨウ</t>
    </rPh>
    <phoneticPr fontId="5"/>
  </si>
  <si>
    <t>※ 健保等級に対応する時間単価一覧表には、下記を用いること。</t>
    <rPh sb="2" eb="4">
      <t>ケンポ</t>
    </rPh>
    <rPh sb="4" eb="6">
      <t>トウキュウ</t>
    </rPh>
    <rPh sb="7" eb="9">
      <t>タイオウ</t>
    </rPh>
    <rPh sb="11" eb="13">
      <t>ジカン</t>
    </rPh>
    <rPh sb="13" eb="15">
      <t>タンカ</t>
    </rPh>
    <rPh sb="15" eb="17">
      <t>イチラン</t>
    </rPh>
    <rPh sb="17" eb="18">
      <t>ヒョウ</t>
    </rPh>
    <rPh sb="21" eb="23">
      <t>カキ</t>
    </rPh>
    <rPh sb="24" eb="25">
      <t>モチ</t>
    </rPh>
    <phoneticPr fontId="5"/>
  </si>
  <si>
    <t>２．健保等級非適用者（年俸制、月給制）</t>
    <rPh sb="2" eb="4">
      <t>ケンポ</t>
    </rPh>
    <rPh sb="4" eb="6">
      <t>トウキュウ</t>
    </rPh>
    <rPh sb="6" eb="7">
      <t>ヒ</t>
    </rPh>
    <rPh sb="7" eb="10">
      <t>テキヨウシャ</t>
    </rPh>
    <rPh sb="11" eb="14">
      <t>ネンポウセイ</t>
    </rPh>
    <rPh sb="15" eb="17">
      <t>ゲッキュウ</t>
    </rPh>
    <rPh sb="17" eb="18">
      <t>セイ</t>
    </rPh>
    <phoneticPr fontId="5"/>
  </si>
  <si>
    <t>月給額</t>
    <rPh sb="0" eb="2">
      <t>ゲッキュウ</t>
    </rPh>
    <rPh sb="2" eb="3">
      <t>ガク</t>
    </rPh>
    <phoneticPr fontId="5"/>
  </si>
  <si>
    <t>備考
（月給額の算出式を記載）</t>
    <rPh sb="0" eb="2">
      <t>ビコウ</t>
    </rPh>
    <rPh sb="4" eb="6">
      <t>ゲッキュウ</t>
    </rPh>
    <rPh sb="6" eb="7">
      <t>ガク</t>
    </rPh>
    <rPh sb="8" eb="10">
      <t>サンシュツ</t>
    </rPh>
    <rPh sb="10" eb="11">
      <t>シキ</t>
    </rPh>
    <rPh sb="12" eb="14">
      <t>キサイ</t>
    </rPh>
    <phoneticPr fontId="5"/>
  </si>
  <si>
    <t>※ 健保等級非適用者（年俸制、月給制）については、月給額を算出し、時間単価一覧表の「月給額範囲」に対応する時間単価を適用すること。</t>
    <rPh sb="2" eb="4">
      <t>ケンポ</t>
    </rPh>
    <rPh sb="4" eb="6">
      <t>トウキュウ</t>
    </rPh>
    <rPh sb="6" eb="7">
      <t>ヒ</t>
    </rPh>
    <rPh sb="7" eb="10">
      <t>テキヨウシャ</t>
    </rPh>
    <rPh sb="11" eb="14">
      <t>ネンポウセイ</t>
    </rPh>
    <rPh sb="15" eb="17">
      <t>ゲッキュウ</t>
    </rPh>
    <rPh sb="17" eb="18">
      <t>セイ</t>
    </rPh>
    <rPh sb="25" eb="27">
      <t>ゲッキュウ</t>
    </rPh>
    <rPh sb="27" eb="28">
      <t>ガク</t>
    </rPh>
    <rPh sb="29" eb="31">
      <t>サンシュツ</t>
    </rPh>
    <rPh sb="33" eb="35">
      <t>ジカン</t>
    </rPh>
    <rPh sb="35" eb="37">
      <t>タンカ</t>
    </rPh>
    <rPh sb="37" eb="39">
      <t>イチラン</t>
    </rPh>
    <rPh sb="39" eb="40">
      <t>ヒョウ</t>
    </rPh>
    <rPh sb="42" eb="44">
      <t>ゲッキュウ</t>
    </rPh>
    <rPh sb="44" eb="45">
      <t>ガク</t>
    </rPh>
    <rPh sb="45" eb="47">
      <t>ハンイ</t>
    </rPh>
    <rPh sb="49" eb="51">
      <t>タイオウ</t>
    </rPh>
    <rPh sb="53" eb="55">
      <t>ジカン</t>
    </rPh>
    <rPh sb="55" eb="57">
      <t>タンカ</t>
    </rPh>
    <rPh sb="58" eb="60">
      <t>テキヨウ</t>
    </rPh>
    <phoneticPr fontId="5"/>
  </si>
  <si>
    <t>　　なお、年俸から月給額を算出する場合には、健康保険の報酬月額の算定に準ずること。</t>
    <rPh sb="5" eb="7">
      <t>ネンポウ</t>
    </rPh>
    <rPh sb="9" eb="11">
      <t>ゲッキュウ</t>
    </rPh>
    <rPh sb="11" eb="12">
      <t>ガク</t>
    </rPh>
    <rPh sb="13" eb="15">
      <t>サンシュツ</t>
    </rPh>
    <rPh sb="17" eb="19">
      <t>バアイ</t>
    </rPh>
    <rPh sb="22" eb="24">
      <t>ケンコウ</t>
    </rPh>
    <rPh sb="24" eb="26">
      <t>ホケン</t>
    </rPh>
    <rPh sb="27" eb="29">
      <t>ホウシュウ</t>
    </rPh>
    <rPh sb="29" eb="31">
      <t>ゲツガク</t>
    </rPh>
    <rPh sb="32" eb="34">
      <t>サンテイ</t>
    </rPh>
    <rPh sb="35" eb="36">
      <t>ジュン</t>
    </rPh>
    <phoneticPr fontId="5"/>
  </si>
  <si>
    <t>３．健保等級非適用者（日給制、時給制）</t>
    <rPh sb="2" eb="4">
      <t>ケンポ</t>
    </rPh>
    <rPh sb="4" eb="6">
      <t>トウキュウ</t>
    </rPh>
    <rPh sb="6" eb="7">
      <t>ヒ</t>
    </rPh>
    <rPh sb="7" eb="10">
      <t>テキヨウシャ</t>
    </rPh>
    <rPh sb="11" eb="14">
      <t>ニッキュウセイ</t>
    </rPh>
    <rPh sb="15" eb="18">
      <t>ジキュウセイ</t>
    </rPh>
    <phoneticPr fontId="5"/>
  </si>
  <si>
    <t>※２ 就業規則又は個別の労働契約で定められた所定労働時間。</t>
    <rPh sb="3" eb="5">
      <t>シュウギョウ</t>
    </rPh>
    <rPh sb="5" eb="7">
      <t>キソク</t>
    </rPh>
    <rPh sb="7" eb="8">
      <t>マタ</t>
    </rPh>
    <rPh sb="9" eb="11">
      <t>コベツ</t>
    </rPh>
    <rPh sb="12" eb="14">
      <t>ロウドウ</t>
    </rPh>
    <rPh sb="14" eb="16">
      <t>ケイヤク</t>
    </rPh>
    <rPh sb="17" eb="18">
      <t>サダ</t>
    </rPh>
    <rPh sb="22" eb="24">
      <t>ショテイ</t>
    </rPh>
    <rPh sb="24" eb="26">
      <t>ロウドウ</t>
    </rPh>
    <rPh sb="26" eb="28">
      <t>ジカン</t>
    </rPh>
    <phoneticPr fontId="5"/>
  </si>
  <si>
    <t>住　　　　　　　所</t>
    <phoneticPr fontId="5"/>
  </si>
  <si>
    <t>法人・団体等名</t>
    <rPh sb="0" eb="2">
      <t>ホウジン</t>
    </rPh>
    <rPh sb="5" eb="6">
      <t>トウ</t>
    </rPh>
    <phoneticPr fontId="5"/>
  </si>
  <si>
    <t>代表者名又は担当部署責任者</t>
    <rPh sb="4" eb="5">
      <t>マタ</t>
    </rPh>
    <rPh sb="6" eb="8">
      <t>タントウ</t>
    </rPh>
    <rPh sb="8" eb="10">
      <t>ブショ</t>
    </rPh>
    <rPh sb="10" eb="13">
      <t>セキニンシャ</t>
    </rPh>
    <phoneticPr fontId="5"/>
  </si>
  <si>
    <t>（別添２-２）</t>
    <rPh sb="1" eb="3">
      <t>ベッテン</t>
    </rPh>
    <phoneticPr fontId="5"/>
  </si>
  <si>
    <t>単価説明シート</t>
    <rPh sb="0" eb="2">
      <t>タンカ</t>
    </rPh>
    <rPh sb="2" eb="4">
      <t>セツメイ</t>
    </rPh>
    <phoneticPr fontId="5"/>
  </si>
  <si>
    <t>申請者（法人・団体等）名：</t>
    <rPh sb="0" eb="2">
      <t>シンセイ</t>
    </rPh>
    <rPh sb="2" eb="3">
      <t>シャ</t>
    </rPh>
    <rPh sb="4" eb="6">
      <t>ホウジン</t>
    </rPh>
    <rPh sb="7" eb="9">
      <t>ダンタイ</t>
    </rPh>
    <rPh sb="9" eb="10">
      <t>トウ</t>
    </rPh>
    <rPh sb="11" eb="12">
      <t>メイ</t>
    </rPh>
    <phoneticPr fontId="5"/>
  </si>
  <si>
    <t>外部専門家
所属組織名
（法人・団体等）</t>
    <rPh sb="0" eb="2">
      <t>ガイブ</t>
    </rPh>
    <rPh sb="2" eb="5">
      <t>センモンカ</t>
    </rPh>
    <rPh sb="6" eb="8">
      <t>ショゾク</t>
    </rPh>
    <rPh sb="8" eb="10">
      <t>ソシキ</t>
    </rPh>
    <rPh sb="10" eb="11">
      <t>メイ</t>
    </rPh>
    <rPh sb="13" eb="15">
      <t>ホウジン</t>
    </rPh>
    <rPh sb="16" eb="18">
      <t>ダンタイ</t>
    </rPh>
    <rPh sb="18" eb="19">
      <t>トウ</t>
    </rPh>
    <phoneticPr fontId="5"/>
  </si>
  <si>
    <t>外部専門家氏名</t>
    <rPh sb="0" eb="2">
      <t>ガイブ</t>
    </rPh>
    <rPh sb="2" eb="5">
      <t>センモンカ</t>
    </rPh>
    <rPh sb="5" eb="7">
      <t>シメイ</t>
    </rPh>
    <phoneticPr fontId="5"/>
  </si>
  <si>
    <t>使用単価</t>
    <rPh sb="0" eb="2">
      <t>シヨウ</t>
    </rPh>
    <rPh sb="2" eb="4">
      <t>タンカ</t>
    </rPh>
    <phoneticPr fontId="5"/>
  </si>
  <si>
    <t>根拠説明　　　　　　　　　　　　　　　　　　　　　　　　　　　　　　　　　</t>
    <rPh sb="0" eb="2">
      <t>コンキョ</t>
    </rPh>
    <rPh sb="2" eb="4">
      <t>セツメイ</t>
    </rPh>
    <phoneticPr fontId="5"/>
  </si>
  <si>
    <t>根拠資料番号
（※提出する根拠資料の冒頭、
及びファイル名等に番号を付けること）</t>
    <rPh sb="0" eb="2">
      <t>コンキョ</t>
    </rPh>
    <rPh sb="2" eb="4">
      <t>シリョウ</t>
    </rPh>
    <rPh sb="4" eb="6">
      <t>バンゴウ</t>
    </rPh>
    <rPh sb="9" eb="11">
      <t>テイシュツ</t>
    </rPh>
    <rPh sb="13" eb="15">
      <t>コンキョ</t>
    </rPh>
    <rPh sb="15" eb="17">
      <t>シリョウ</t>
    </rPh>
    <rPh sb="18" eb="20">
      <t>ボウトウ</t>
    </rPh>
    <rPh sb="22" eb="23">
      <t>オヨ</t>
    </rPh>
    <rPh sb="28" eb="29">
      <t>メイ</t>
    </rPh>
    <rPh sb="29" eb="30">
      <t>トウ</t>
    </rPh>
    <rPh sb="31" eb="33">
      <t>バンゴウ</t>
    </rPh>
    <rPh sb="34" eb="35">
      <t>ツ</t>
    </rPh>
    <phoneticPr fontId="5"/>
  </si>
  <si>
    <t>提出資料チェックシート</t>
    <rPh sb="0" eb="2">
      <t>テイシュツ</t>
    </rPh>
    <phoneticPr fontId="1"/>
  </si>
  <si>
    <t>1．提出書類の有無</t>
    <rPh sb="2" eb="4">
      <t>テイシュツ</t>
    </rPh>
    <rPh sb="4" eb="6">
      <t>ショルイ</t>
    </rPh>
    <rPh sb="7" eb="9">
      <t>ウム</t>
    </rPh>
    <phoneticPr fontId="1"/>
  </si>
  <si>
    <t>提出書類</t>
  </si>
  <si>
    <t>留意点</t>
    <phoneticPr fontId="1"/>
  </si>
  <si>
    <t>チェック欄</t>
    <rPh sb="4" eb="5">
      <t>ラン</t>
    </rPh>
    <phoneticPr fontId="1"/>
  </si>
  <si>
    <t>ＮＯ</t>
    <phoneticPr fontId="1"/>
  </si>
  <si>
    <t>書類名</t>
    <phoneticPr fontId="1"/>
  </si>
  <si>
    <t>正本</t>
  </si>
  <si>
    <t>電子</t>
  </si>
  <si>
    <t>　</t>
    <phoneticPr fontId="1"/>
  </si>
  <si>
    <t>PDF</t>
    <phoneticPr fontId="1"/>
  </si>
  <si>
    <t>xls又はxlsx</t>
    <phoneticPr fontId="1"/>
  </si>
  <si>
    <t>交付申請書 （様式第１）</t>
    <rPh sb="0" eb="2">
      <t>コウフ</t>
    </rPh>
    <rPh sb="7" eb="9">
      <t>ヨウシキ</t>
    </rPh>
    <rPh sb="9" eb="10">
      <t>ダイ</t>
    </rPh>
    <phoneticPr fontId="1"/>
  </si>
  <si>
    <t>要押印</t>
  </si>
  <si>
    <t>補助事業概要説明書 （別添１）</t>
    <phoneticPr fontId="1"/>
  </si>
  <si>
    <t>専門家一覧 （別紙１）</t>
    <rPh sb="0" eb="3">
      <t>センモンカ</t>
    </rPh>
    <phoneticPr fontId="1"/>
  </si>
  <si>
    <t>支援中小企業等（予定）一覧 （別紙２）</t>
    <rPh sb="2" eb="4">
      <t>チュウショウ</t>
    </rPh>
    <rPh sb="4" eb="6">
      <t>キギョウ</t>
    </rPh>
    <rPh sb="6" eb="7">
      <t>トウ</t>
    </rPh>
    <rPh sb="8" eb="10">
      <t>ヨテイ</t>
    </rPh>
    <phoneticPr fontId="1"/>
  </si>
  <si>
    <t>人件費単価計算書 （別添２-１）</t>
    <rPh sb="5" eb="7">
      <t>ケイサン</t>
    </rPh>
    <phoneticPr fontId="1"/>
  </si>
  <si>
    <t>単価説明シート （別添２-２）</t>
    <rPh sb="0" eb="2">
      <t>タンカ</t>
    </rPh>
    <rPh sb="2" eb="4">
      <t>セツメイ</t>
    </rPh>
    <rPh sb="9" eb="11">
      <t>ベッテン</t>
    </rPh>
    <phoneticPr fontId="1"/>
  </si>
  <si>
    <t>支出計画の根拠がわかる資料
（内規等）</t>
    <rPh sb="0" eb="2">
      <t>シシュツ</t>
    </rPh>
    <rPh sb="2" eb="4">
      <t>ケイカク</t>
    </rPh>
    <rPh sb="5" eb="7">
      <t>コンキョ</t>
    </rPh>
    <rPh sb="11" eb="13">
      <t>シリョウ</t>
    </rPh>
    <rPh sb="15" eb="17">
      <t>ナイキ</t>
    </rPh>
    <rPh sb="17" eb="18">
      <t>トウ</t>
    </rPh>
    <phoneticPr fontId="1"/>
  </si>
  <si>
    <t>書類提出の手順</t>
    <rPh sb="0" eb="2">
      <t>ショルイ</t>
    </rPh>
    <rPh sb="2" eb="4">
      <t>テイシュツ</t>
    </rPh>
    <rPh sb="5" eb="7">
      <t>テジュン</t>
    </rPh>
    <phoneticPr fontId="1"/>
  </si>
  <si>
    <t>書類のまとめ方</t>
    <rPh sb="0" eb="2">
      <t>ショルイ</t>
    </rPh>
    <rPh sb="6" eb="7">
      <t>カタ</t>
    </rPh>
    <phoneticPr fontId="1"/>
  </si>
  <si>
    <t>書類の提出の仕方</t>
    <rPh sb="0" eb="2">
      <t>ショルイ</t>
    </rPh>
    <rPh sb="3" eb="5">
      <t>テイシュツ</t>
    </rPh>
    <rPh sb="6" eb="8">
      <t>シカタ</t>
    </rPh>
    <phoneticPr fontId="1"/>
  </si>
  <si>
    <t>提出先</t>
    <rPh sb="0" eb="2">
      <t>テイシュツ</t>
    </rPh>
    <rPh sb="2" eb="3">
      <t>サキ</t>
    </rPh>
    <phoneticPr fontId="1"/>
  </si>
  <si>
    <t>等級</t>
    <rPh sb="0" eb="2">
      <t>トウキュウ</t>
    </rPh>
    <phoneticPr fontId="5"/>
  </si>
  <si>
    <t>単価A</t>
    <rPh sb="0" eb="2">
      <t>タンカ</t>
    </rPh>
    <phoneticPr fontId="5"/>
  </si>
  <si>
    <t>単価B</t>
    <rPh sb="0" eb="2">
      <t>タンカ</t>
    </rPh>
    <phoneticPr fontId="5"/>
  </si>
  <si>
    <t>月給範囲下限</t>
    <rPh sb="0" eb="2">
      <t>ゲッキュウ</t>
    </rPh>
    <rPh sb="2" eb="4">
      <t>ハンイ</t>
    </rPh>
    <rPh sb="4" eb="6">
      <t>カゲン</t>
    </rPh>
    <phoneticPr fontId="5"/>
  </si>
  <si>
    <t>上限</t>
    <rPh sb="0" eb="2">
      <t>ジョウゲン</t>
    </rPh>
    <phoneticPr fontId="5"/>
  </si>
  <si>
    <t>代表者氏名</t>
    <rPh sb="0" eb="3">
      <t>ダイヒョウシャ</t>
    </rPh>
    <rPh sb="3" eb="5">
      <t>シメイ</t>
    </rPh>
    <phoneticPr fontId="1"/>
  </si>
  <si>
    <t>申請者（法人・団体名）名</t>
    <rPh sb="0" eb="3">
      <t>シンセイシャ</t>
    </rPh>
    <rPh sb="4" eb="6">
      <t>ホウジン</t>
    </rPh>
    <rPh sb="7" eb="9">
      <t>ダンタイ</t>
    </rPh>
    <rPh sb="9" eb="10">
      <t>メイ</t>
    </rPh>
    <rPh sb="11" eb="12">
      <t>メイ</t>
    </rPh>
    <phoneticPr fontId="1"/>
  </si>
  <si>
    <t>専門家一覧</t>
    <rPh sb="0" eb="3">
      <t>センモンカ</t>
    </rPh>
    <rPh sb="3" eb="5">
      <t>イチラン</t>
    </rPh>
    <phoneticPr fontId="1"/>
  </si>
  <si>
    <t>活動計画</t>
    <rPh sb="0" eb="2">
      <t>カツドウ</t>
    </rPh>
    <rPh sb="2" eb="4">
      <t>ケイカク</t>
    </rPh>
    <phoneticPr fontId="1"/>
  </si>
  <si>
    <t>　別紙１の通り</t>
    <rPh sb="1" eb="3">
      <t>ベッシ</t>
    </rPh>
    <rPh sb="5" eb="6">
      <t>トオ</t>
    </rPh>
    <phoneticPr fontId="1"/>
  </si>
  <si>
    <t>申請者名　：</t>
    <rPh sb="0" eb="3">
      <t>シンセイシャ</t>
    </rPh>
    <rPh sb="3" eb="4">
      <t>メイ</t>
    </rPh>
    <phoneticPr fontId="1"/>
  </si>
  <si>
    <t>様式第１</t>
    <rPh sb="0" eb="2">
      <t>ヨウシキ</t>
    </rPh>
    <rPh sb="2" eb="3">
      <t>ダイ</t>
    </rPh>
    <phoneticPr fontId="1"/>
  </si>
  <si>
    <t>支出計画書 （別添２-Ａ）
　　　　　 （別添２-Ｂ）</t>
    <rPh sb="0" eb="2">
      <t>シシュツ</t>
    </rPh>
    <rPh sb="2" eb="5">
      <t>ケイカクショ</t>
    </rPh>
    <phoneticPr fontId="1"/>
  </si>
  <si>
    <t>１．申請者基本情報</t>
    <phoneticPr fontId="1"/>
  </si>
  <si>
    <t>申請者（法人・団体等）名</t>
    <rPh sb="0" eb="3">
      <t>シンセイシャ</t>
    </rPh>
    <rPh sb="4" eb="6">
      <t>ホウジン</t>
    </rPh>
    <rPh sb="7" eb="9">
      <t>ダンタイ</t>
    </rPh>
    <rPh sb="9" eb="10">
      <t>ナド</t>
    </rPh>
    <rPh sb="11" eb="12">
      <t>メイ</t>
    </rPh>
    <phoneticPr fontId="1"/>
  </si>
  <si>
    <t>上記のうち省エネルギーに係る支援活動の取り組み</t>
    <phoneticPr fontId="1"/>
  </si>
  <si>
    <t>支援対象地域</t>
    <phoneticPr fontId="1"/>
  </si>
  <si>
    <t>①補助事業に従事する責任者</t>
    <phoneticPr fontId="1"/>
  </si>
  <si>
    <t>メールアドレス</t>
    <phoneticPr fontId="1"/>
  </si>
  <si>
    <t>電話番号</t>
    <phoneticPr fontId="1"/>
  </si>
  <si>
    <t>メールアドレス</t>
    <phoneticPr fontId="1"/>
  </si>
  <si>
    <r>
      <t>健保等級</t>
    </r>
    <r>
      <rPr>
        <vertAlign val="superscript"/>
        <sz val="10"/>
        <rFont val="ＭＳ 明朝"/>
        <family val="1"/>
        <charset val="128"/>
      </rPr>
      <t>※</t>
    </r>
    <rPh sb="0" eb="2">
      <t>ケンポ</t>
    </rPh>
    <rPh sb="2" eb="4">
      <t>トウキュウ</t>
    </rPh>
    <phoneticPr fontId="5"/>
  </si>
  <si>
    <r>
      <t>日給額</t>
    </r>
    <r>
      <rPr>
        <vertAlign val="superscript"/>
        <sz val="10"/>
        <rFont val="ＭＳ 明朝"/>
        <family val="1"/>
        <charset val="128"/>
      </rPr>
      <t>※1</t>
    </r>
    <rPh sb="0" eb="2">
      <t>ニッキュウ</t>
    </rPh>
    <rPh sb="2" eb="3">
      <t>ガク</t>
    </rPh>
    <phoneticPr fontId="5"/>
  </si>
  <si>
    <r>
      <t>所定労働時間</t>
    </r>
    <r>
      <rPr>
        <vertAlign val="superscript"/>
        <sz val="10"/>
        <rFont val="ＭＳ 明朝"/>
        <family val="1"/>
        <charset val="128"/>
      </rPr>
      <t>※２</t>
    </r>
    <rPh sb="0" eb="2">
      <t>ショテイ</t>
    </rPh>
    <rPh sb="2" eb="4">
      <t>ロウドウ</t>
    </rPh>
    <rPh sb="4" eb="6">
      <t>ジカン</t>
    </rPh>
    <phoneticPr fontId="5"/>
  </si>
  <si>
    <t>記</t>
    <rPh sb="0" eb="1">
      <t>キ</t>
    </rPh>
    <phoneticPr fontId="1"/>
  </si>
  <si>
    <t>都道府県</t>
    <rPh sb="0" eb="4">
      <t>トドウフケン</t>
    </rPh>
    <phoneticPr fontId="1"/>
  </si>
  <si>
    <t>支援可能業種</t>
    <rPh sb="2" eb="4">
      <t>カノウ</t>
    </rPh>
    <phoneticPr fontId="1"/>
  </si>
  <si>
    <t>都道府県以降の住所</t>
    <rPh sb="0" eb="4">
      <t>トドウフケン</t>
    </rPh>
    <rPh sb="4" eb="6">
      <t>イコウ</t>
    </rPh>
    <rPh sb="7" eb="9">
      <t>ジュウショ</t>
    </rPh>
    <phoneticPr fontId="1"/>
  </si>
  <si>
    <t>氏名</t>
    <rPh sb="0" eb="2">
      <t>シメイ</t>
    </rPh>
    <phoneticPr fontId="8"/>
  </si>
  <si>
    <t>電話番号</t>
    <rPh sb="0" eb="2">
      <t>デンワ</t>
    </rPh>
    <rPh sb="2" eb="4">
      <t>バンゴウ</t>
    </rPh>
    <phoneticPr fontId="8"/>
  </si>
  <si>
    <t>メールアドレス</t>
  </si>
  <si>
    <t>補助事業の名称</t>
    <phoneticPr fontId="1"/>
  </si>
  <si>
    <t>受付日</t>
    <rPh sb="0" eb="3">
      <t>ウケツケビ</t>
    </rPh>
    <phoneticPr fontId="1"/>
  </si>
  <si>
    <t>受付番号</t>
    <rPh sb="0" eb="2">
      <t>ウケツケ</t>
    </rPh>
    <rPh sb="2" eb="4">
      <t>バンゴウ</t>
    </rPh>
    <phoneticPr fontId="1"/>
  </si>
  <si>
    <t>事務局使用欄</t>
    <rPh sb="0" eb="3">
      <t>ジムキョク</t>
    </rPh>
    <rPh sb="3" eb="5">
      <t>シヨウ</t>
    </rPh>
    <rPh sb="5" eb="6">
      <t>ラン</t>
    </rPh>
    <phoneticPr fontId="1"/>
  </si>
  <si>
    <t xml:space="preserve">（注）
　役員名簿については、氏名カナ（半角、姓と名の間も半角で１マス空け）、氏名漢字（全角、姓と名の間も全角で１マス空け）、生年月日（半角で大正はT、昭和はS、平成はH、数字は２桁半角）、性別（半角で男性はM、女性はF）、法人・団体等名及び役職名を記載する。
　また、外国人については、氏名漢字欄にはアルファベットを、氏名カナ欄は当該アルファベットのカナ読みを記載すること。
</t>
    <rPh sb="146" eb="148">
      <t>カンジ</t>
    </rPh>
    <phoneticPr fontId="1"/>
  </si>
  <si>
    <t>※自治体が申請する場合は、本項は記載不要。複数地域で支援を行う場合には全ての自治体関係者を記載すること。
　自治体担当者に事前にコンタクトのうえ、自治体の合意のもと記載すること。</t>
    <rPh sb="54" eb="57">
      <t>ジチタイ</t>
    </rPh>
    <rPh sb="57" eb="60">
      <t>タントウシャ</t>
    </rPh>
    <rPh sb="61" eb="63">
      <t>ジゼン</t>
    </rPh>
    <phoneticPr fontId="1"/>
  </si>
  <si>
    <r>
      <t>※１ 給与支払額のうち基本給</t>
    </r>
    <r>
      <rPr>
        <sz val="12"/>
        <rFont val="ＭＳ Ｐ明朝"/>
        <family val="1"/>
        <charset val="128"/>
      </rPr>
      <t>、</t>
    </r>
    <r>
      <rPr>
        <sz val="12"/>
        <rFont val="ＭＳ 明朝"/>
        <family val="1"/>
        <charset val="128"/>
      </rPr>
      <t>家族手当</t>
    </r>
    <r>
      <rPr>
        <sz val="12"/>
        <rFont val="ＭＳ Ｐ明朝"/>
        <family val="1"/>
        <charset val="128"/>
      </rPr>
      <t>、</t>
    </r>
    <r>
      <rPr>
        <sz val="12"/>
        <rFont val="ＭＳ 明朝"/>
        <family val="1"/>
        <charset val="128"/>
      </rPr>
      <t>住居手当</t>
    </r>
    <r>
      <rPr>
        <sz val="12"/>
        <rFont val="ＭＳ Ｐ明朝"/>
        <family val="1"/>
        <charset val="128"/>
      </rPr>
      <t>、</t>
    </r>
    <r>
      <rPr>
        <sz val="12"/>
        <rFont val="ＭＳ 明朝"/>
        <family val="1"/>
        <charset val="128"/>
      </rPr>
      <t>法定福利費</t>
    </r>
    <r>
      <rPr>
        <sz val="12"/>
        <rFont val="ＭＳ Ｐ明朝"/>
        <family val="1"/>
        <charset val="128"/>
      </rPr>
      <t>（</t>
    </r>
    <r>
      <rPr>
        <sz val="12"/>
        <rFont val="ＭＳ 明朝"/>
        <family val="1"/>
        <charset val="128"/>
      </rPr>
      <t>事業主負担分</t>
    </r>
    <r>
      <rPr>
        <sz val="12"/>
        <rFont val="ＭＳ Ｐ明朝"/>
        <family val="1"/>
        <charset val="128"/>
      </rPr>
      <t>）、</t>
    </r>
    <r>
      <rPr>
        <sz val="12"/>
        <rFont val="ＭＳ 明朝"/>
        <family val="1"/>
        <charset val="128"/>
      </rPr>
      <t>管理職手当</t>
    </r>
    <r>
      <rPr>
        <sz val="12"/>
        <rFont val="ＭＳ Ｐ明朝"/>
        <family val="1"/>
        <charset val="128"/>
      </rPr>
      <t>（</t>
    </r>
    <r>
      <rPr>
        <sz val="12"/>
        <rFont val="ＭＳ 明朝"/>
        <family val="1"/>
        <charset val="128"/>
      </rPr>
      <t>技能職に対する手当を含む</t>
    </r>
    <r>
      <rPr>
        <sz val="12"/>
        <rFont val="ＭＳ Ｐ明朝"/>
        <family val="1"/>
        <charset val="128"/>
      </rPr>
      <t>）、</t>
    </r>
    <r>
      <rPr>
        <sz val="12"/>
        <rFont val="ＭＳ 明朝"/>
        <family val="1"/>
        <charset val="128"/>
      </rPr>
      <t>通勤手当</t>
    </r>
    <r>
      <rPr>
        <sz val="12"/>
        <rFont val="ＭＳ Ｐ明朝"/>
        <family val="1"/>
        <charset val="128"/>
      </rPr>
      <t>、</t>
    </r>
    <r>
      <rPr>
        <sz val="12"/>
        <rFont val="ＭＳ 明朝"/>
        <family val="1"/>
        <charset val="128"/>
      </rPr>
      <t>賞与のみの額。</t>
    </r>
    <rPh sb="3" eb="5">
      <t>キュウヨ</t>
    </rPh>
    <rPh sb="5" eb="7">
      <t>シハライ</t>
    </rPh>
    <rPh sb="7" eb="8">
      <t>ガク</t>
    </rPh>
    <rPh sb="11" eb="14">
      <t>キホンキュウ</t>
    </rPh>
    <rPh sb="15" eb="17">
      <t>カゾク</t>
    </rPh>
    <rPh sb="17" eb="19">
      <t>テアテ</t>
    </rPh>
    <rPh sb="20" eb="22">
      <t>ジュウキョ</t>
    </rPh>
    <rPh sb="22" eb="24">
      <t>テアテ</t>
    </rPh>
    <rPh sb="25" eb="27">
      <t>ホウテイ</t>
    </rPh>
    <rPh sb="27" eb="29">
      <t>フクリ</t>
    </rPh>
    <rPh sb="29" eb="30">
      <t>ヒ</t>
    </rPh>
    <rPh sb="31" eb="34">
      <t>ジギョウヌシ</t>
    </rPh>
    <rPh sb="34" eb="37">
      <t>フタンブン</t>
    </rPh>
    <rPh sb="39" eb="41">
      <t>カンリ</t>
    </rPh>
    <rPh sb="41" eb="42">
      <t>ショク</t>
    </rPh>
    <rPh sb="42" eb="44">
      <t>テアテ</t>
    </rPh>
    <phoneticPr fontId="5"/>
  </si>
  <si>
    <t xml:space="preserve">     退職金、残業手当、休日出勤手当、福利厚生要素のある食事手当等を含まない。</t>
    <rPh sb="5" eb="8">
      <t>タイショクキン</t>
    </rPh>
    <rPh sb="9" eb="11">
      <t>ザンギョウ</t>
    </rPh>
    <rPh sb="11" eb="13">
      <t>テアテ</t>
    </rPh>
    <rPh sb="14" eb="16">
      <t>キュウジツ</t>
    </rPh>
    <rPh sb="16" eb="18">
      <t>シュッキン</t>
    </rPh>
    <rPh sb="18" eb="20">
      <t>テアテ</t>
    </rPh>
    <rPh sb="21" eb="23">
      <t>フクリ</t>
    </rPh>
    <rPh sb="23" eb="25">
      <t>コウセイ</t>
    </rPh>
    <rPh sb="25" eb="27">
      <t>ヨウソ</t>
    </rPh>
    <rPh sb="30" eb="32">
      <t>ショクジ</t>
    </rPh>
    <rPh sb="32" eb="34">
      <t>テアテ</t>
    </rPh>
    <rPh sb="34" eb="35">
      <t>トウ</t>
    </rPh>
    <rPh sb="36" eb="37">
      <t>フク</t>
    </rPh>
    <phoneticPr fontId="5"/>
  </si>
  <si>
    <t>　　　</t>
    <phoneticPr fontId="1"/>
  </si>
  <si>
    <t>（注）新たに雇用する者の場合、既に合意している条件に基づく健保等級等で申請すること（原則、交付決定後に変更はできない）。</t>
    <rPh sb="1" eb="2">
      <t>チュウ</t>
    </rPh>
    <rPh sb="3" eb="4">
      <t>アラ</t>
    </rPh>
    <rPh sb="6" eb="8">
      <t>コヨウ</t>
    </rPh>
    <rPh sb="10" eb="11">
      <t>モノ</t>
    </rPh>
    <rPh sb="12" eb="14">
      <t>バアイ</t>
    </rPh>
    <rPh sb="15" eb="16">
      <t>スデ</t>
    </rPh>
    <rPh sb="17" eb="19">
      <t>ゴウイ</t>
    </rPh>
    <rPh sb="23" eb="25">
      <t>ジョウケン</t>
    </rPh>
    <rPh sb="26" eb="27">
      <t>モト</t>
    </rPh>
    <rPh sb="29" eb="31">
      <t>ケンポ</t>
    </rPh>
    <rPh sb="31" eb="33">
      <t>トウキュウ</t>
    </rPh>
    <rPh sb="33" eb="34">
      <t>トウ</t>
    </rPh>
    <rPh sb="35" eb="37">
      <t>シンセイ</t>
    </rPh>
    <rPh sb="42" eb="44">
      <t>ゲンソク</t>
    </rPh>
    <rPh sb="45" eb="47">
      <t>コウフ</t>
    </rPh>
    <rPh sb="47" eb="49">
      <t>ケッテイ</t>
    </rPh>
    <rPh sb="49" eb="50">
      <t>ゴ</t>
    </rPh>
    <rPh sb="51" eb="53">
      <t>ヘンコウ</t>
    </rPh>
    <phoneticPr fontId="5"/>
  </si>
  <si>
    <t>　</t>
    <phoneticPr fontId="1"/>
  </si>
  <si>
    <t>※ 電子媒体がない資料等は、紙面のみ正本に添付して提出してください。</t>
  </si>
  <si>
    <t>※ No.1～No.８は１つのエクセルファイルで提出してください。
　　（シートをファイル内にコピーしたり別ファイルにしないでください）</t>
    <phoneticPr fontId="1"/>
  </si>
  <si>
    <t>※ 書類の有無を確認し、チェック欄のプルダウンから「○」を選択してください。
　　（「○」を選択するとセルが青色になります）</t>
    <phoneticPr fontId="1"/>
  </si>
  <si>
    <t>※ 黒塗りの箇所の資料は提出不要です。</t>
    <phoneticPr fontId="1"/>
  </si>
  <si>
    <t>専門家資格証明資料</t>
    <rPh sb="0" eb="3">
      <t>センモンカ</t>
    </rPh>
    <rPh sb="3" eb="5">
      <t>シカク</t>
    </rPh>
    <rPh sb="5" eb="7">
      <t>ショウメイ</t>
    </rPh>
    <rPh sb="7" eb="9">
      <t>シリョウ</t>
    </rPh>
    <phoneticPr fontId="1"/>
  </si>
  <si>
    <r>
      <rPr>
        <sz val="11"/>
        <rFont val="ＭＳ 明朝"/>
        <family val="1"/>
        <charset val="128"/>
      </rPr>
      <t>申請者</t>
    </r>
    <r>
      <rPr>
        <sz val="11"/>
        <color theme="1"/>
        <rFont val="ＭＳ 明朝"/>
        <family val="1"/>
        <charset val="128"/>
      </rPr>
      <t>の機関概要がわかる資料
（パンフレット、会社案内等）</t>
    </r>
    <rPh sb="0" eb="2">
      <t>シンセイ</t>
    </rPh>
    <rPh sb="2" eb="3">
      <t>シャ</t>
    </rPh>
    <rPh sb="4" eb="6">
      <t>キカン</t>
    </rPh>
    <rPh sb="6" eb="8">
      <t>ガイヨウ</t>
    </rPh>
    <rPh sb="12" eb="14">
      <t>シリョウ</t>
    </rPh>
    <rPh sb="23" eb="25">
      <t>カイシャ</t>
    </rPh>
    <rPh sb="25" eb="27">
      <t>アンナイ</t>
    </rPh>
    <rPh sb="27" eb="28">
      <t>トウ</t>
    </rPh>
    <phoneticPr fontId="1"/>
  </si>
  <si>
    <t>拠点住所（補助事業者の事務所等以外の場合は、会社名も記載）</t>
    <rPh sb="0" eb="2">
      <t>キョテン</t>
    </rPh>
    <rPh sb="2" eb="4">
      <t>ジュウショ</t>
    </rPh>
    <rPh sb="5" eb="7">
      <t>ホジョ</t>
    </rPh>
    <rPh sb="7" eb="10">
      <t>ジギョウシャ</t>
    </rPh>
    <rPh sb="11" eb="13">
      <t>ジム</t>
    </rPh>
    <rPh sb="13" eb="15">
      <t>ショナド</t>
    </rPh>
    <rPh sb="15" eb="17">
      <t>イガイ</t>
    </rPh>
    <rPh sb="18" eb="20">
      <t>バアイ</t>
    </rPh>
    <rPh sb="22" eb="25">
      <t>カイシャメイ</t>
    </rPh>
    <rPh sb="26" eb="28">
      <t>キサイ</t>
    </rPh>
    <phoneticPr fontId="1"/>
  </si>
  <si>
    <t>（１）補助事業者</t>
    <rPh sb="3" eb="5">
      <t>ホジョ</t>
    </rPh>
    <rPh sb="5" eb="8">
      <t>ジギョウシャ</t>
    </rPh>
    <phoneticPr fontId="1"/>
  </si>
  <si>
    <t>上記に係る資金
計画等</t>
    <rPh sb="0" eb="2">
      <t>ジョウキ</t>
    </rPh>
    <rPh sb="3" eb="4">
      <t>カカ</t>
    </rPh>
    <rPh sb="5" eb="7">
      <t>シキン</t>
    </rPh>
    <rPh sb="8" eb="10">
      <t>ケイカク</t>
    </rPh>
    <rPh sb="10" eb="11">
      <t>トウ</t>
    </rPh>
    <phoneticPr fontId="1"/>
  </si>
  <si>
    <t>電話番号</t>
    <phoneticPr fontId="1"/>
  </si>
  <si>
    <t>メールアドレス</t>
    <phoneticPr fontId="1"/>
  </si>
  <si>
    <t>電話番号</t>
    <phoneticPr fontId="1"/>
  </si>
  <si>
    <t>メールアドレス</t>
    <phoneticPr fontId="1"/>
  </si>
  <si>
    <t>印　</t>
    <rPh sb="0" eb="1">
      <t>イン</t>
    </rPh>
    <phoneticPr fontId="1"/>
  </si>
  <si>
    <t>２.書類提出方法</t>
    <rPh sb="2" eb="4">
      <t>ショルイ</t>
    </rPh>
    <rPh sb="4" eb="6">
      <t>テイシュツ</t>
    </rPh>
    <rPh sb="6" eb="8">
      <t>ホウホウ</t>
    </rPh>
    <phoneticPr fontId="1"/>
  </si>
  <si>
    <t>担当部署名</t>
    <phoneticPr fontId="1"/>
  </si>
  <si>
    <t>A.エネルギー関連の国家資格
（国家資格以外のその他の資格については過去の支援実績の欄に入力してください）</t>
    <rPh sb="7" eb="9">
      <t>カンレン</t>
    </rPh>
    <rPh sb="10" eb="12">
      <t>コッカ</t>
    </rPh>
    <rPh sb="12" eb="14">
      <t>シカク</t>
    </rPh>
    <phoneticPr fontId="5"/>
  </si>
  <si>
    <t>専門家</t>
    <phoneticPr fontId="1"/>
  </si>
  <si>
    <t>支援を予定する中小企業等</t>
  </si>
  <si>
    <t>支援対象地域</t>
    <rPh sb="0" eb="2">
      <t>シエン</t>
    </rPh>
    <rPh sb="2" eb="4">
      <t>タイショウ</t>
    </rPh>
    <rPh sb="4" eb="6">
      <t>チイキ</t>
    </rPh>
    <phoneticPr fontId="5"/>
  </si>
  <si>
    <r>
      <t>人件費単価</t>
    </r>
    <r>
      <rPr>
        <vertAlign val="superscript"/>
        <sz val="10"/>
        <rFont val="ＭＳ 明朝"/>
        <family val="1"/>
        <charset val="128"/>
      </rPr>
      <t>※３</t>
    </r>
    <phoneticPr fontId="5"/>
  </si>
  <si>
    <t>※３ 時給から日給額を算出する場合には、時給額に所定労働時間を乗じ額に、※１に記載の各種手当等の額を加算して算出すること。</t>
    <rPh sb="3" eb="5">
      <t>ジキュウ</t>
    </rPh>
    <rPh sb="7" eb="9">
      <t>ニッキュウ</t>
    </rPh>
    <rPh sb="9" eb="10">
      <t>ガク</t>
    </rPh>
    <rPh sb="11" eb="13">
      <t>サンシュツ</t>
    </rPh>
    <rPh sb="15" eb="17">
      <t>バアイ</t>
    </rPh>
    <rPh sb="20" eb="22">
      <t>ジキュウ</t>
    </rPh>
    <rPh sb="22" eb="23">
      <t>ガク</t>
    </rPh>
    <rPh sb="24" eb="26">
      <t>ショテイ</t>
    </rPh>
    <rPh sb="26" eb="28">
      <t>ロウドウ</t>
    </rPh>
    <rPh sb="28" eb="30">
      <t>ジカン</t>
    </rPh>
    <rPh sb="31" eb="32">
      <t>ジョウ</t>
    </rPh>
    <rPh sb="33" eb="34">
      <t>ガク</t>
    </rPh>
    <rPh sb="39" eb="41">
      <t>キサイ</t>
    </rPh>
    <rPh sb="42" eb="44">
      <t>カクシュ</t>
    </rPh>
    <rPh sb="44" eb="46">
      <t>テアテ</t>
    </rPh>
    <rPh sb="46" eb="47">
      <t>トウ</t>
    </rPh>
    <rPh sb="48" eb="49">
      <t>ガク</t>
    </rPh>
    <rPh sb="50" eb="52">
      <t>カサン</t>
    </rPh>
    <rPh sb="54" eb="56">
      <t>サンシュツ</t>
    </rPh>
    <phoneticPr fontId="5"/>
  </si>
  <si>
    <t>●●株式会社</t>
    <rPh sb="2" eb="6">
      <t>カブシキガイシャ</t>
    </rPh>
    <phoneticPr fontId="1"/>
  </si>
  <si>
    <t>◆◆　一郎</t>
    <rPh sb="3" eb="5">
      <t>イチロウ</t>
    </rPh>
    <phoneticPr fontId="1"/>
  </si>
  <si>
    <t>○○円</t>
    <rPh sb="2" eb="3">
      <t>エン</t>
    </rPh>
    <phoneticPr fontId="1"/>
  </si>
  <si>
    <t>単価説明シートは、外部専門家ごとに１行を用いること。</t>
    <rPh sb="0" eb="2">
      <t>タンカ</t>
    </rPh>
    <rPh sb="2" eb="4">
      <t>セツメイ</t>
    </rPh>
    <rPh sb="9" eb="11">
      <t>ガイブ</t>
    </rPh>
    <rPh sb="11" eb="14">
      <t>センモンカ</t>
    </rPh>
    <rPh sb="18" eb="19">
      <t>ギョウ</t>
    </rPh>
    <rPh sb="20" eb="21">
      <t>モチ</t>
    </rPh>
    <phoneticPr fontId="1"/>
  </si>
  <si>
    <t>業種が限定される場合記載：</t>
    <rPh sb="0" eb="2">
      <t>ギョウシュ</t>
    </rPh>
    <rPh sb="3" eb="5">
      <t>ゲンテイ</t>
    </rPh>
    <rPh sb="8" eb="10">
      <t>バアイ</t>
    </rPh>
    <rPh sb="10" eb="12">
      <t>キサイ</t>
    </rPh>
    <phoneticPr fontId="1"/>
  </si>
  <si>
    <t>担当者名</t>
    <rPh sb="0" eb="3">
      <t>タントウシャ</t>
    </rPh>
    <rPh sb="3" eb="4">
      <t>メイ</t>
    </rPh>
    <phoneticPr fontId="1"/>
  </si>
  <si>
    <t>・本事業で担う役割：どのような支援を行う予定であるか、具体的に記載すること。</t>
    <rPh sb="1" eb="2">
      <t>ホン</t>
    </rPh>
    <rPh sb="2" eb="4">
      <t>ジギョウ</t>
    </rPh>
    <rPh sb="5" eb="6">
      <t>ニナ</t>
    </rPh>
    <rPh sb="7" eb="9">
      <t>ヤクワリ</t>
    </rPh>
    <rPh sb="15" eb="17">
      <t>シエン</t>
    </rPh>
    <rPh sb="18" eb="19">
      <t>オコナ</t>
    </rPh>
    <rPh sb="20" eb="22">
      <t>ヨテイ</t>
    </rPh>
    <rPh sb="27" eb="30">
      <t>グタイテキ</t>
    </rPh>
    <rPh sb="31" eb="33">
      <t>キサイ</t>
    </rPh>
    <phoneticPr fontId="1"/>
  </si>
  <si>
    <t>・事業者名：個人事業主等の場合には「個人」と記載すること。</t>
    <rPh sb="1" eb="4">
      <t>ジギョウシャ</t>
    </rPh>
    <rPh sb="4" eb="5">
      <t>メイ</t>
    </rPh>
    <rPh sb="6" eb="8">
      <t>コジン</t>
    </rPh>
    <rPh sb="8" eb="11">
      <t>ジギョウヌシ</t>
    </rPh>
    <rPh sb="11" eb="12">
      <t>トウ</t>
    </rPh>
    <rPh sb="13" eb="15">
      <t>バアイ</t>
    </rPh>
    <rPh sb="18" eb="20">
      <t>コジン</t>
    </rPh>
    <rPh sb="22" eb="24">
      <t>キサイ</t>
    </rPh>
    <phoneticPr fontId="1"/>
  </si>
  <si>
    <t>過去の支援実績等</t>
    <rPh sb="0" eb="2">
      <t>カコ</t>
    </rPh>
    <rPh sb="3" eb="5">
      <t>シエン</t>
    </rPh>
    <rPh sb="5" eb="7">
      <t>ジッセキ</t>
    </rPh>
    <rPh sb="7" eb="8">
      <t>トウ</t>
    </rPh>
    <phoneticPr fontId="5"/>
  </si>
  <si>
    <t>・過去の支援実績等：過去に中小企業等に対して支援を行った実績や、国家資格以外の資格等、専門性を説明できる内容を具体的に記載すること。</t>
    <rPh sb="1" eb="3">
      <t>カコ</t>
    </rPh>
    <rPh sb="4" eb="6">
      <t>シエン</t>
    </rPh>
    <rPh sb="6" eb="8">
      <t>ジッセキ</t>
    </rPh>
    <rPh sb="8" eb="9">
      <t>トウ</t>
    </rPh>
    <rPh sb="10" eb="12">
      <t>カコ</t>
    </rPh>
    <rPh sb="13" eb="15">
      <t>チュウショウ</t>
    </rPh>
    <rPh sb="15" eb="17">
      <t>キギョウ</t>
    </rPh>
    <rPh sb="17" eb="18">
      <t>ナド</t>
    </rPh>
    <rPh sb="19" eb="20">
      <t>タイ</t>
    </rPh>
    <rPh sb="22" eb="24">
      <t>シエン</t>
    </rPh>
    <rPh sb="25" eb="26">
      <t>オコナ</t>
    </rPh>
    <rPh sb="28" eb="30">
      <t>ジッセキ</t>
    </rPh>
    <rPh sb="32" eb="34">
      <t>コッカ</t>
    </rPh>
    <rPh sb="34" eb="36">
      <t>シカク</t>
    </rPh>
    <rPh sb="36" eb="38">
      <t>イガイ</t>
    </rPh>
    <rPh sb="39" eb="41">
      <t>シカク</t>
    </rPh>
    <rPh sb="41" eb="42">
      <t>トウ</t>
    </rPh>
    <rPh sb="43" eb="46">
      <t>センモンセイ</t>
    </rPh>
    <rPh sb="47" eb="49">
      <t>セツメイ</t>
    </rPh>
    <rPh sb="52" eb="54">
      <t>ナイヨウ</t>
    </rPh>
    <rPh sb="55" eb="58">
      <t>グタイテキ</t>
    </rPh>
    <rPh sb="59" eb="61">
      <t>キサイ</t>
    </rPh>
    <phoneticPr fontId="1"/>
  </si>
  <si>
    <t>・１行に１者を記載すること。個社未定の場合も同様に、「個社未定A」「個社未定B」のように、１行に１者を記載すること。</t>
    <rPh sb="2" eb="3">
      <t>ギョウ</t>
    </rPh>
    <rPh sb="5" eb="6">
      <t>シャ</t>
    </rPh>
    <rPh sb="7" eb="9">
      <t>キサイ</t>
    </rPh>
    <rPh sb="22" eb="24">
      <t>ドウヨウ</t>
    </rPh>
    <rPh sb="29" eb="31">
      <t>ミテイ</t>
    </rPh>
    <rPh sb="36" eb="38">
      <t>ミテイ</t>
    </rPh>
    <rPh sb="46" eb="47">
      <t>ギョウ</t>
    </rPh>
    <rPh sb="49" eb="50">
      <t>シャ</t>
    </rPh>
    <rPh sb="51" eb="53">
      <t>キサイ</t>
    </rPh>
    <phoneticPr fontId="1"/>
  </si>
  <si>
    <t>支援拠点が複数存在する場合は全て記載すること。
１拠点につき１行となるように記載すること。
１つの拠点に複数の担当者がいる場合は、１つのセル内に複数名分記載すること。
（注）担当者は、当該拠点に駐在する補助事業者の役職員であること。（事務補助員は除く）</t>
    <rPh sb="76" eb="78">
      <t>キサイ</t>
    </rPh>
    <phoneticPr fontId="1"/>
  </si>
  <si>
    <t>所在地（所属組織、個人の場合は自宅等）</t>
    <phoneticPr fontId="5"/>
  </si>
  <si>
    <r>
      <t>支援対象地域の自治体担当者と交付申請前にコンタクトのうえ、合意のもとに左記情報を記入すること。
（担当者 役職・氏名は任意。連絡先は必須）
「２．本補助事業の目的と内容」で記載した地域①～⑤に対応する順番に記載すること
※１）地域の中小企業等からの相談窓口とは
　自治体が補助事業の「相談窓口、掘り起こし」のうち、相談窓口に
　関する機能の一部を担い、地域の中小企業等から受けた相談について、
　適宜補助事業者に連携する等の役割。
※２）セミナー等による普及啓発活動とは
　自治体が補助事業の「相談窓口、掘り起こし」のうち、掘り起こしに
　関する機能の一部を担い、地域の中小企業等を対象としたセミナー等
　を共催・後援等をすることにより、中小企業等への省エネルギーに
　関する普及啓発活動を後押しする等の役割。
※３）補助事業の紹介等の中小企業等に対する具体的な支援･</t>
    </r>
    <r>
      <rPr>
        <sz val="10"/>
        <color theme="1"/>
        <rFont val="ＭＳ Ｐ明朝"/>
        <family val="1"/>
        <charset val="128"/>
      </rPr>
      <t>アドバイス</t>
    </r>
    <r>
      <rPr>
        <sz val="10"/>
        <color theme="1"/>
        <rFont val="ＭＳ 明朝"/>
        <family val="1"/>
        <charset val="128"/>
      </rPr>
      <t>とは
　自治体が補助事業のうち、「現状把握の支援」～「Actionの支援」に
　おいて、適宜当該自治体で実施する補助事業の紹介等を行い、中小企業
  等の省エネ取組PDCAの支援に直接協力する等の役割。</t>
    </r>
    <rPh sb="0" eb="2">
      <t>シエン</t>
    </rPh>
    <rPh sb="2" eb="4">
      <t>タイショウ</t>
    </rPh>
    <rPh sb="4" eb="6">
      <t>チイキ</t>
    </rPh>
    <rPh sb="7" eb="9">
      <t>ジチ</t>
    </rPh>
    <rPh sb="9" eb="10">
      <t>タイ</t>
    </rPh>
    <rPh sb="10" eb="13">
      <t>タントウシャ</t>
    </rPh>
    <rPh sb="14" eb="16">
      <t>コウフ</t>
    </rPh>
    <rPh sb="16" eb="18">
      <t>シンセイ</t>
    </rPh>
    <rPh sb="18" eb="19">
      <t>マエ</t>
    </rPh>
    <rPh sb="29" eb="31">
      <t>ゴウイ</t>
    </rPh>
    <rPh sb="35" eb="37">
      <t>サキ</t>
    </rPh>
    <rPh sb="37" eb="39">
      <t>ジョウホウ</t>
    </rPh>
    <rPh sb="40" eb="42">
      <t>キニュウ</t>
    </rPh>
    <rPh sb="49" eb="51">
      <t>タントウ</t>
    </rPh>
    <rPh sb="51" eb="52">
      <t>シャ</t>
    </rPh>
    <rPh sb="53" eb="55">
      <t>ヤクショク</t>
    </rPh>
    <rPh sb="56" eb="57">
      <t>シ</t>
    </rPh>
    <rPh sb="57" eb="58">
      <t>メイ</t>
    </rPh>
    <rPh sb="59" eb="61">
      <t>ニンイ</t>
    </rPh>
    <rPh sb="62" eb="65">
      <t>レンラクサキ</t>
    </rPh>
    <rPh sb="66" eb="68">
      <t>ヒッス</t>
    </rPh>
    <phoneticPr fontId="1"/>
  </si>
  <si>
    <t>資料①「内規（○○－０００２）」P●</t>
    <rPh sb="0" eb="2">
      <t>シリョウ</t>
    </rPh>
    <rPh sb="4" eb="6">
      <t>ナイキ</t>
    </rPh>
    <phoneticPr fontId="1"/>
  </si>
  <si>
    <t>③支援拠点と駐在する補助事業者担当者</t>
    <phoneticPr fontId="1"/>
  </si>
  <si>
    <t>B.経営相談関連の資格</t>
    <rPh sb="2" eb="4">
      <t>ケイエイ</t>
    </rPh>
    <rPh sb="4" eb="6">
      <t>ソウダン</t>
    </rPh>
    <rPh sb="6" eb="8">
      <t>カンレン</t>
    </rPh>
    <rPh sb="9" eb="11">
      <t>シカク</t>
    </rPh>
    <phoneticPr fontId="8"/>
  </si>
  <si>
    <t>・資格：該当する資格を全て記載すること。</t>
    <rPh sb="1" eb="3">
      <t>シカク</t>
    </rPh>
    <rPh sb="4" eb="6">
      <t>ガイトウ</t>
    </rPh>
    <rPh sb="8" eb="10">
      <t>シカク</t>
    </rPh>
    <rPh sb="11" eb="12">
      <t>スベ</t>
    </rPh>
    <rPh sb="13" eb="15">
      <t>キサイ</t>
    </rPh>
    <phoneticPr fontId="1"/>
  </si>
  <si>
    <t>人件費</t>
    <rPh sb="0" eb="3">
      <t>ジンケンヒ</t>
    </rPh>
    <phoneticPr fontId="1"/>
  </si>
  <si>
    <t>その他諸経費</t>
    <rPh sb="2" eb="3">
      <t>ホカ</t>
    </rPh>
    <rPh sb="3" eb="6">
      <t>ショケイヒ</t>
    </rPh>
    <phoneticPr fontId="1"/>
  </si>
  <si>
    <t>２．本補助事業の目的と内容</t>
    <phoneticPr fontId="1"/>
  </si>
  <si>
    <t>３．支援活動体制</t>
    <phoneticPr fontId="1"/>
  </si>
  <si>
    <t>掘り起し</t>
    <rPh sb="0" eb="1">
      <t>ホ</t>
    </rPh>
    <rPh sb="2" eb="3">
      <t>オコ</t>
    </rPh>
    <phoneticPr fontId="3"/>
  </si>
  <si>
    <t>中期活動計画
（平成30年度～平成32年度）</t>
    <phoneticPr fontId="1"/>
  </si>
  <si>
    <t>人員</t>
    <rPh sb="0" eb="2">
      <t>ジンイン</t>
    </rPh>
    <phoneticPr fontId="1"/>
  </si>
  <si>
    <t>役割</t>
    <rPh sb="0" eb="2">
      <t>ヤクワリ</t>
    </rPh>
    <phoneticPr fontId="1"/>
  </si>
  <si>
    <t>人員および事業運営に係る業務内容</t>
    <rPh sb="0" eb="2">
      <t>ジンイン</t>
    </rPh>
    <rPh sb="5" eb="7">
      <t>ジギョウ</t>
    </rPh>
    <rPh sb="7" eb="9">
      <t>ウンエイ</t>
    </rPh>
    <rPh sb="10" eb="11">
      <t>カカワ</t>
    </rPh>
    <rPh sb="12" eb="14">
      <t>ギョウム</t>
    </rPh>
    <rPh sb="14" eb="16">
      <t>ナイヨウ</t>
    </rPh>
    <phoneticPr fontId="1"/>
  </si>
  <si>
    <t>区分</t>
    <rPh sb="0" eb="2">
      <t>クブン</t>
    </rPh>
    <phoneticPr fontId="1"/>
  </si>
  <si>
    <t>　↓担当者が決定していないものについては、空欄で可</t>
    <rPh sb="2" eb="5">
      <t>タントウシャ</t>
    </rPh>
    <rPh sb="6" eb="8">
      <t>ケッテイ</t>
    </rPh>
    <rPh sb="21" eb="23">
      <t>クウラン</t>
    </rPh>
    <rPh sb="24" eb="25">
      <t>カ</t>
    </rPh>
    <phoneticPr fontId="5"/>
  </si>
  <si>
    <t>No</t>
    <phoneticPr fontId="5"/>
  </si>
  <si>
    <t>担当者</t>
    <rPh sb="0" eb="3">
      <t>タントウシャ</t>
    </rPh>
    <phoneticPr fontId="5"/>
  </si>
  <si>
    <t>担当者名</t>
    <rPh sb="0" eb="2">
      <t>タントウ</t>
    </rPh>
    <rPh sb="2" eb="3">
      <t>シャ</t>
    </rPh>
    <rPh sb="3" eb="4">
      <t>メイ</t>
    </rPh>
    <phoneticPr fontId="5"/>
  </si>
  <si>
    <t>メールアドレス</t>
    <phoneticPr fontId="5"/>
  </si>
  <si>
    <t>PF職員名</t>
    <rPh sb="2" eb="4">
      <t>ショクイン</t>
    </rPh>
    <rPh sb="4" eb="5">
      <t>メイ</t>
    </rPh>
    <phoneticPr fontId="1"/>
  </si>
  <si>
    <t>事業運営に係る工数　( 時間 ）</t>
    <rPh sb="0" eb="2">
      <t>ジギョウ</t>
    </rPh>
    <rPh sb="2" eb="4">
      <t>ウンエイ</t>
    </rPh>
    <rPh sb="5" eb="6">
      <t>カカワ</t>
    </rPh>
    <rPh sb="7" eb="9">
      <t>コウスウ</t>
    </rPh>
    <rPh sb="12" eb="14">
      <t>ジカン</t>
    </rPh>
    <phoneticPr fontId="1"/>
  </si>
  <si>
    <t>■事業運営に係る活動の概要</t>
    <rPh sb="8" eb="10">
      <t>カツドウ</t>
    </rPh>
    <rPh sb="11" eb="13">
      <t>ガイヨウ</t>
    </rPh>
    <phoneticPr fontId="1"/>
  </si>
  <si>
    <t>■支援活動の概要</t>
    <rPh sb="1" eb="3">
      <t>シエン</t>
    </rPh>
    <rPh sb="3" eb="5">
      <t>カツドウ</t>
    </rPh>
    <rPh sb="6" eb="8">
      <t>ガイヨウ</t>
    </rPh>
    <phoneticPr fontId="1"/>
  </si>
  <si>
    <t>ターゲット　１　の支援人回数合計</t>
    <rPh sb="14" eb="16">
      <t>ゴウケイ</t>
    </rPh>
    <phoneticPr fontId="1"/>
  </si>
  <si>
    <t>件名</t>
    <rPh sb="0" eb="2">
      <t>ケンメイ</t>
    </rPh>
    <phoneticPr fontId="1"/>
  </si>
  <si>
    <r>
      <t>ターゲットと
する属性</t>
    </r>
    <r>
      <rPr>
        <vertAlign val="superscript"/>
        <sz val="11"/>
        <rFont val="ＭＳ Ｐ明朝"/>
        <family val="1"/>
        <charset val="128"/>
      </rPr>
      <t>※１</t>
    </r>
    <rPh sb="9" eb="11">
      <t>ゾクセイ</t>
    </rPh>
    <phoneticPr fontId="1"/>
  </si>
  <si>
    <t>５．補助事業に要する経費、補助対象経費及び補助金の配分額（別紙１）</t>
  </si>
  <si>
    <t>６．補助事業に要する経費の四半期別発生予定額（別紙２）</t>
  </si>
  <si>
    <t>（別紙１）</t>
  </si>
  <si>
    <t>補助事業に要する経費、補助対象経費及び補助金の配分額</t>
  </si>
  <si>
    <t xml:space="preserve">                                                                （単位：円）</t>
  </si>
  <si>
    <t>補助率</t>
  </si>
  <si>
    <t>（別紙２）</t>
  </si>
  <si>
    <t>補助事業に要する経費の四半期別発生予定額</t>
  </si>
  <si>
    <t>補助事業に要する経費</t>
  </si>
  <si>
    <t>合　　　　計</t>
  </si>
  <si>
    <r>
      <t xml:space="preserve"> </t>
    </r>
    <r>
      <rPr>
        <sz val="10"/>
        <color theme="1"/>
        <rFont val="ＭＳ 明朝"/>
        <family val="1"/>
        <charset val="128"/>
      </rPr>
      <t xml:space="preserve"> 第１・四半期</t>
    </r>
    <phoneticPr fontId="1"/>
  </si>
  <si>
    <r>
      <t xml:space="preserve"> </t>
    </r>
    <r>
      <rPr>
        <sz val="10"/>
        <color theme="1"/>
        <rFont val="ＭＳ 明朝"/>
        <family val="1"/>
        <charset val="128"/>
      </rPr>
      <t xml:space="preserve"> 第２・四半期</t>
    </r>
    <phoneticPr fontId="1"/>
  </si>
  <si>
    <r>
      <t xml:space="preserve"> </t>
    </r>
    <r>
      <rPr>
        <sz val="10"/>
        <color theme="1"/>
        <rFont val="ＭＳ 明朝"/>
        <family val="1"/>
        <charset val="128"/>
      </rPr>
      <t xml:space="preserve"> 第３・四半期</t>
    </r>
    <phoneticPr fontId="1"/>
  </si>
  <si>
    <r>
      <t xml:space="preserve"> </t>
    </r>
    <r>
      <rPr>
        <sz val="10"/>
        <color theme="1"/>
        <rFont val="ＭＳ 明朝"/>
        <family val="1"/>
        <charset val="128"/>
      </rPr>
      <t xml:space="preserve"> 第４・四半期</t>
    </r>
    <phoneticPr fontId="1"/>
  </si>
  <si>
    <r>
      <t xml:space="preserve"> </t>
    </r>
    <r>
      <rPr>
        <sz val="10"/>
        <color theme="1"/>
        <rFont val="ＭＳ Ｐ明朝"/>
        <family val="1"/>
        <charset val="128"/>
      </rPr>
      <t>計</t>
    </r>
    <phoneticPr fontId="1"/>
  </si>
  <si>
    <t>事業費</t>
    <rPh sb="0" eb="2">
      <t>ジギョウ</t>
    </rPh>
    <rPh sb="2" eb="3">
      <t>ヒ</t>
    </rPh>
    <phoneticPr fontId="1"/>
  </si>
  <si>
    <t>申請者</t>
    <phoneticPr fontId="1"/>
  </si>
  <si>
    <t>平成３０年度中小企業等に対する省エネルギー診断事業費補助金
（省エネルギー相談地域プラットフォーム構築事業）交付申請書</t>
    <rPh sb="54" eb="56">
      <t>コウフ</t>
    </rPh>
    <rPh sb="56" eb="59">
      <t>シンセイショ</t>
    </rPh>
    <phoneticPr fontId="1"/>
  </si>
  <si>
    <t>（別紙３）</t>
    <rPh sb="1" eb="3">
      <t>ベッシ</t>
    </rPh>
    <phoneticPr fontId="1"/>
  </si>
  <si>
    <r>
      <t>支援中小企業等
（予定）名</t>
    </r>
    <r>
      <rPr>
        <vertAlign val="superscript"/>
        <sz val="11"/>
        <rFont val="ＭＳ 明朝"/>
        <family val="1"/>
        <charset val="128"/>
      </rPr>
      <t>※２</t>
    </r>
    <rPh sb="0" eb="2">
      <t>シエン</t>
    </rPh>
    <rPh sb="2" eb="4">
      <t>チュウショウ</t>
    </rPh>
    <rPh sb="4" eb="6">
      <t>キギョウ</t>
    </rPh>
    <rPh sb="6" eb="7">
      <t>トウ</t>
    </rPh>
    <rPh sb="9" eb="11">
      <t>ヨテイ</t>
    </rPh>
    <rPh sb="12" eb="13">
      <t>メイ</t>
    </rPh>
    <phoneticPr fontId="5"/>
  </si>
  <si>
    <t>　　　（http://www.meti.go.jp/information_2/downloadfiles/30kenpo.pdf ）</t>
    <phoneticPr fontId="5"/>
  </si>
  <si>
    <t>事務補助員臨時雇用経費</t>
    <rPh sb="0" eb="2">
      <t>ジム</t>
    </rPh>
    <rPh sb="2" eb="5">
      <t>ホジョイン</t>
    </rPh>
    <rPh sb="5" eb="7">
      <t>リンジ</t>
    </rPh>
    <rPh sb="7" eb="9">
      <t>コヨウ</t>
    </rPh>
    <rPh sb="9" eb="11">
      <t>ケイヒ</t>
    </rPh>
    <phoneticPr fontId="1"/>
  </si>
  <si>
    <t>固定費合計</t>
    <rPh sb="0" eb="3">
      <t>コテイヒ</t>
    </rPh>
    <rPh sb="3" eb="5">
      <t>ゴウケイ</t>
    </rPh>
    <phoneticPr fontId="1"/>
  </si>
  <si>
    <t>変動費合計</t>
    <rPh sb="0" eb="2">
      <t>ヘンドウ</t>
    </rPh>
    <rPh sb="2" eb="3">
      <t>ヒ</t>
    </rPh>
    <rPh sb="3" eb="5">
      <t>ゴウケイ</t>
    </rPh>
    <phoneticPr fontId="1"/>
  </si>
  <si>
    <t>■集計　１</t>
    <rPh sb="1" eb="3">
      <t>シュウケイ</t>
    </rPh>
    <phoneticPr fontId="1"/>
  </si>
  <si>
    <t>■集計　２</t>
    <rPh sb="1" eb="3">
      <t>シュウケイ</t>
    </rPh>
    <phoneticPr fontId="1"/>
  </si>
  <si>
    <t>支援対象地域</t>
    <rPh sb="0" eb="2">
      <t>シエン</t>
    </rPh>
    <rPh sb="2" eb="4">
      <t>タイショウ</t>
    </rPh>
    <rPh sb="4" eb="6">
      <t>チイキ</t>
    </rPh>
    <phoneticPr fontId="1"/>
  </si>
  <si>
    <t>省エネ支援事業費</t>
    <rPh sb="0" eb="1">
      <t>ショウ</t>
    </rPh>
    <rPh sb="3" eb="5">
      <t>シエン</t>
    </rPh>
    <rPh sb="5" eb="7">
      <t>ジギョウ</t>
    </rPh>
    <rPh sb="7" eb="8">
      <t>ヒ</t>
    </rPh>
    <phoneticPr fontId="1"/>
  </si>
  <si>
    <t>職員旅費</t>
    <rPh sb="0" eb="2">
      <t>ショクイン</t>
    </rPh>
    <rPh sb="2" eb="4">
      <t>リョヒ</t>
    </rPh>
    <phoneticPr fontId="1"/>
  </si>
  <si>
    <t>細目</t>
    <rPh sb="0" eb="2">
      <t>サイモク</t>
    </rPh>
    <phoneticPr fontId="1"/>
  </si>
  <si>
    <t>一般社団法人環境共創イニシアチブ</t>
    <phoneticPr fontId="1"/>
  </si>
  <si>
    <t>代表理事  赤池　学　殿</t>
    <rPh sb="11" eb="12">
      <t>ドノ</t>
    </rPh>
    <phoneticPr fontId="1"/>
  </si>
  <si>
    <t xml:space="preserve">　中小企業等に対する省エネルギー診断事業費補助金（省エネルギー相談地域プラットフォーム構築事業）
交付規程（ＳＩＩ－３０Ｎ－規程－００１。以下「交付規程」という。）第５条の規定に基づき、下記の
とおり申請します。
　なお、補助金等に係る予算の執行の適正化に関する法律（昭和３０年法律第１７９号）、補助金等に係る
予算の執行の適正化に関する法律施行令（昭和３０年政令第２５５号）及び交付規程の定めるところに従
うことを承知の上、申請します。
</t>
    <phoneticPr fontId="1"/>
  </si>
  <si>
    <t>１．補助事業の名称</t>
    <phoneticPr fontId="1"/>
  </si>
  <si>
    <t>７．補助事業の完了予定日</t>
    <phoneticPr fontId="1"/>
  </si>
  <si>
    <r>
      <t xml:space="preserve">（注）この申請書には、以下の書面を添付すること。
</t>
    </r>
    <r>
      <rPr>
        <sz val="2"/>
        <color theme="1"/>
        <rFont val="ＭＳ 明朝"/>
        <family val="1"/>
        <charset val="128"/>
      </rPr>
      <t xml:space="preserve">
</t>
    </r>
    <r>
      <rPr>
        <sz val="10"/>
        <color theme="1"/>
        <rFont val="ＭＳ 明朝"/>
        <family val="1"/>
        <charset val="128"/>
      </rPr>
      <t xml:space="preserve">（１）　申請者が申請者以外の者と共同して補助事業を行おうとする場合にあっては、
　　　　当該事業に係る契約書の写し
</t>
    </r>
    <r>
      <rPr>
        <sz val="2"/>
        <color theme="1"/>
        <rFont val="ＭＳ 明朝"/>
        <family val="1"/>
        <charset val="128"/>
      </rPr>
      <t xml:space="preserve">　
</t>
    </r>
    <r>
      <rPr>
        <sz val="10"/>
        <color theme="1"/>
        <rFont val="ＭＳ 明朝"/>
        <family val="1"/>
        <charset val="128"/>
      </rPr>
      <t xml:space="preserve">（２）　申請者の役員等名簿（別紙３）
</t>
    </r>
    <r>
      <rPr>
        <sz val="2"/>
        <color theme="1"/>
        <rFont val="ＭＳ 明朝"/>
        <family val="1"/>
        <charset val="128"/>
      </rPr>
      <t xml:space="preserve">　
</t>
    </r>
    <r>
      <rPr>
        <sz val="10"/>
        <color theme="1"/>
        <rFont val="ＭＳ 明朝"/>
        <family val="1"/>
        <charset val="128"/>
      </rPr>
      <t xml:space="preserve">（３）　その他ＳＩＩが指示する書面
</t>
    </r>
    <phoneticPr fontId="1"/>
  </si>
  <si>
    <t>補助対象経費の区分</t>
    <phoneticPr fontId="1"/>
  </si>
  <si>
    <t>補助事業に
要する経費</t>
    <phoneticPr fontId="1"/>
  </si>
  <si>
    <t>補助対象
経費の額</t>
    <phoneticPr fontId="1"/>
  </si>
  <si>
    <t>補助金の
交付申請額</t>
    <phoneticPr fontId="1"/>
  </si>
  <si>
    <t>定額</t>
    <phoneticPr fontId="1"/>
  </si>
  <si>
    <t xml:space="preserve">代表者等名 </t>
    <rPh sb="0" eb="3">
      <t>ダイヒョウシャ</t>
    </rPh>
    <rPh sb="3" eb="4">
      <t>トウ</t>
    </rPh>
    <rPh sb="4" eb="5">
      <t>メイ</t>
    </rPh>
    <phoneticPr fontId="1"/>
  </si>
  <si>
    <t>外部専門家</t>
    <rPh sb="0" eb="2">
      <t>ガイブ</t>
    </rPh>
    <rPh sb="2" eb="5">
      <t>センモンカ</t>
    </rPh>
    <phoneticPr fontId="1"/>
  </si>
  <si>
    <t>外部専門家</t>
    <rPh sb="0" eb="2">
      <t>ガイブ</t>
    </rPh>
    <rPh sb="2" eb="5">
      <t>センモンカ</t>
    </rPh>
    <phoneticPr fontId="1"/>
  </si>
  <si>
    <t>外部専門家1</t>
    <rPh sb="0" eb="5">
      <t>ガイブセンモンカ</t>
    </rPh>
    <phoneticPr fontId="1"/>
  </si>
  <si>
    <t>外部専門家2</t>
    <rPh sb="0" eb="5">
      <t>ガイブセンモンカ</t>
    </rPh>
    <phoneticPr fontId="1"/>
  </si>
  <si>
    <t>外部専門家3</t>
    <rPh sb="0" eb="5">
      <t>ガイブセンモンカ</t>
    </rPh>
    <phoneticPr fontId="1"/>
  </si>
  <si>
    <t>外部専門家4</t>
    <rPh sb="0" eb="5">
      <t>ガイブセンモンカ</t>
    </rPh>
    <phoneticPr fontId="1"/>
  </si>
  <si>
    <t>外部専門家5</t>
    <rPh sb="0" eb="5">
      <t>ガイブセンモンカ</t>
    </rPh>
    <phoneticPr fontId="1"/>
  </si>
  <si>
    <t>外部専門家6</t>
    <rPh sb="0" eb="5">
      <t>ガイブセンモンカ</t>
    </rPh>
    <phoneticPr fontId="1"/>
  </si>
  <si>
    <t>外部専門家7</t>
    <rPh sb="0" eb="5">
      <t>ガイブセンモンカ</t>
    </rPh>
    <phoneticPr fontId="1"/>
  </si>
  <si>
    <t>外部専門家8</t>
    <rPh sb="0" eb="5">
      <t>ガイブセンモンカ</t>
    </rPh>
    <phoneticPr fontId="1"/>
  </si>
  <si>
    <t>外部専門家9</t>
    <rPh sb="0" eb="5">
      <t>ガイブセンモンカ</t>
    </rPh>
    <phoneticPr fontId="1"/>
  </si>
  <si>
    <t>外部専門家10</t>
    <rPh sb="0" eb="5">
      <t>ガイブセンモンカ</t>
    </rPh>
    <phoneticPr fontId="1"/>
  </si>
  <si>
    <t>外部専門家11</t>
    <rPh sb="0" eb="5">
      <t>ガイブセンモンカ</t>
    </rPh>
    <phoneticPr fontId="1"/>
  </si>
  <si>
    <t>外部専門家12</t>
    <rPh sb="0" eb="5">
      <t>ガイブセンモンカ</t>
    </rPh>
    <phoneticPr fontId="1"/>
  </si>
  <si>
    <t>外部専門家13</t>
    <rPh sb="0" eb="5">
      <t>ガイブセンモンカ</t>
    </rPh>
    <phoneticPr fontId="1"/>
  </si>
  <si>
    <t>外部専門家14</t>
    <rPh sb="0" eb="5">
      <t>ガイブセンモンカ</t>
    </rPh>
    <phoneticPr fontId="1"/>
  </si>
  <si>
    <t>外部専門家15</t>
    <rPh sb="0" eb="5">
      <t>ガイブセンモンカ</t>
    </rPh>
    <phoneticPr fontId="1"/>
  </si>
  <si>
    <t>外部専門家16</t>
    <rPh sb="0" eb="5">
      <t>ガイブセンモンカ</t>
    </rPh>
    <phoneticPr fontId="1"/>
  </si>
  <si>
    <t>外部専門家17</t>
    <rPh sb="0" eb="5">
      <t>ガイブセンモンカ</t>
    </rPh>
    <phoneticPr fontId="1"/>
  </si>
  <si>
    <t>外部専門家18</t>
    <rPh sb="0" eb="5">
      <t>ガイブセンモンカ</t>
    </rPh>
    <phoneticPr fontId="1"/>
  </si>
  <si>
    <t>外部専門家19</t>
    <rPh sb="0" eb="5">
      <t>ガイブセンモンカ</t>
    </rPh>
    <phoneticPr fontId="1"/>
  </si>
  <si>
    <t>外部専門家20</t>
    <rPh sb="0" eb="5">
      <t>ガイブセンモンカ</t>
    </rPh>
    <phoneticPr fontId="1"/>
  </si>
  <si>
    <t>外部専門家21</t>
    <rPh sb="0" eb="5">
      <t>ガイブセンモンカ</t>
    </rPh>
    <phoneticPr fontId="1"/>
  </si>
  <si>
    <t>外部専門家22</t>
    <rPh sb="0" eb="5">
      <t>ガイブセンモンカ</t>
    </rPh>
    <phoneticPr fontId="1"/>
  </si>
  <si>
    <t>外部専門家23</t>
    <rPh sb="0" eb="5">
      <t>ガイブセンモンカ</t>
    </rPh>
    <phoneticPr fontId="1"/>
  </si>
  <si>
    <t>外部専門家24</t>
    <rPh sb="0" eb="5">
      <t>ガイブセンモンカ</t>
    </rPh>
    <phoneticPr fontId="1"/>
  </si>
  <si>
    <t>外部専門家25</t>
    <rPh sb="0" eb="5">
      <t>ガイブセンモンカ</t>
    </rPh>
    <phoneticPr fontId="1"/>
  </si>
  <si>
    <t>外部専門家26</t>
    <rPh sb="0" eb="5">
      <t>ガイブセンモンカ</t>
    </rPh>
    <phoneticPr fontId="1"/>
  </si>
  <si>
    <t>外部専門家27</t>
    <rPh sb="0" eb="5">
      <t>ガイブセンモンカ</t>
    </rPh>
    <phoneticPr fontId="1"/>
  </si>
  <si>
    <t>外部専門家28</t>
    <rPh sb="0" eb="5">
      <t>ガイブセンモンカ</t>
    </rPh>
    <phoneticPr fontId="1"/>
  </si>
  <si>
    <t>外部専門家29</t>
    <rPh sb="0" eb="5">
      <t>ガイブセンモンカ</t>
    </rPh>
    <phoneticPr fontId="1"/>
  </si>
  <si>
    <t>外部専門家30</t>
    <rPh sb="0" eb="5">
      <t>ガイブセンモンカ</t>
    </rPh>
    <phoneticPr fontId="1"/>
  </si>
  <si>
    <t>外部専門家31</t>
    <rPh sb="0" eb="5">
      <t>ガイブセンモンカ</t>
    </rPh>
    <phoneticPr fontId="1"/>
  </si>
  <si>
    <t>外部専門家32</t>
    <rPh sb="0" eb="5">
      <t>ガイブセンモンカ</t>
    </rPh>
    <phoneticPr fontId="1"/>
  </si>
  <si>
    <t>外部専門家33</t>
    <rPh sb="0" eb="5">
      <t>ガイブセンモンカ</t>
    </rPh>
    <phoneticPr fontId="1"/>
  </si>
  <si>
    <t>外部専門家34</t>
    <rPh sb="0" eb="5">
      <t>ガイブセンモンカ</t>
    </rPh>
    <phoneticPr fontId="1"/>
  </si>
  <si>
    <t>外部専門家35</t>
    <rPh sb="0" eb="5">
      <t>ガイブセンモンカ</t>
    </rPh>
    <phoneticPr fontId="1"/>
  </si>
  <si>
    <t>外部専門家36</t>
    <rPh sb="0" eb="5">
      <t>ガイブセンモンカ</t>
    </rPh>
    <phoneticPr fontId="1"/>
  </si>
  <si>
    <t>外部専門家37</t>
    <rPh sb="0" eb="5">
      <t>ガイブセンモンカ</t>
    </rPh>
    <phoneticPr fontId="1"/>
  </si>
  <si>
    <t>外部専門家38</t>
    <rPh sb="0" eb="5">
      <t>ガイブセンモンカ</t>
    </rPh>
    <phoneticPr fontId="1"/>
  </si>
  <si>
    <t>外部専門家39</t>
    <rPh sb="0" eb="5">
      <t>ガイブセンモンカ</t>
    </rPh>
    <phoneticPr fontId="1"/>
  </si>
  <si>
    <t>外部専門家40</t>
    <rPh sb="0" eb="5">
      <t>ガイブセンモンカ</t>
    </rPh>
    <phoneticPr fontId="1"/>
  </si>
  <si>
    <t>外部専門家41</t>
    <rPh sb="0" eb="5">
      <t>ガイブセンモンカ</t>
    </rPh>
    <phoneticPr fontId="1"/>
  </si>
  <si>
    <t>外部専門家42</t>
    <rPh sb="0" eb="5">
      <t>ガイブセンモンカ</t>
    </rPh>
    <phoneticPr fontId="1"/>
  </si>
  <si>
    <t>外部専門家43</t>
    <rPh sb="0" eb="5">
      <t>ガイブセンモンカ</t>
    </rPh>
    <phoneticPr fontId="1"/>
  </si>
  <si>
    <t>外部専門家44</t>
    <rPh sb="0" eb="5">
      <t>ガイブセンモンカ</t>
    </rPh>
    <phoneticPr fontId="1"/>
  </si>
  <si>
    <t>外部専門家45</t>
    <rPh sb="0" eb="5">
      <t>ガイブセンモンカ</t>
    </rPh>
    <phoneticPr fontId="1"/>
  </si>
  <si>
    <t>外部専門家46</t>
    <rPh sb="0" eb="5">
      <t>ガイブセンモンカ</t>
    </rPh>
    <phoneticPr fontId="1"/>
  </si>
  <si>
    <t>外部専門家47</t>
    <rPh sb="0" eb="5">
      <t>ガイブセンモンカ</t>
    </rPh>
    <phoneticPr fontId="1"/>
  </si>
  <si>
    <t>外部専門家48</t>
    <rPh sb="0" eb="5">
      <t>ガイブセンモンカ</t>
    </rPh>
    <phoneticPr fontId="1"/>
  </si>
  <si>
    <t>外部専門家49</t>
    <rPh sb="0" eb="5">
      <t>ガイブセンモンカ</t>
    </rPh>
    <phoneticPr fontId="1"/>
  </si>
  <si>
    <t>外部専門家50</t>
    <rPh sb="0" eb="5">
      <t>ガイブセンモンカ</t>
    </rPh>
    <phoneticPr fontId="1"/>
  </si>
  <si>
    <t>直近２期分の会計に関する報告書
（財務諸表等）</t>
    <rPh sb="0" eb="2">
      <t>チョッキン</t>
    </rPh>
    <rPh sb="3" eb="4">
      <t>キ</t>
    </rPh>
    <rPh sb="4" eb="5">
      <t>ブン</t>
    </rPh>
    <rPh sb="6" eb="8">
      <t>カイケイ</t>
    </rPh>
    <rPh sb="9" eb="10">
      <t>カン</t>
    </rPh>
    <rPh sb="12" eb="15">
      <t>ホウコクショ</t>
    </rPh>
    <rPh sb="17" eb="19">
      <t>ザイム</t>
    </rPh>
    <rPh sb="19" eb="21">
      <t>ショヒョウ</t>
    </rPh>
    <rPh sb="21" eb="22">
      <t>トウ</t>
    </rPh>
    <phoneticPr fontId="1"/>
  </si>
  <si>
    <t>〈事業運営に係る活動の概要〉</t>
    <rPh sb="1" eb="3">
      <t>ジギョウ</t>
    </rPh>
    <rPh sb="3" eb="5">
      <t>ウンエイ</t>
    </rPh>
    <rPh sb="6" eb="7">
      <t>カカ</t>
    </rPh>
    <rPh sb="8" eb="10">
      <t>カツドウ</t>
    </rPh>
    <rPh sb="11" eb="13">
      <t>ガイヨウ</t>
    </rPh>
    <phoneticPr fontId="1"/>
  </si>
  <si>
    <t>想定支援対象者数</t>
    <rPh sb="2" eb="4">
      <t>シエン</t>
    </rPh>
    <rPh sb="4" eb="6">
      <t>タイショウ</t>
    </rPh>
    <rPh sb="6" eb="7">
      <t>シャ</t>
    </rPh>
    <phoneticPr fontId="1"/>
  </si>
  <si>
    <t>〈支援活動の概要〉</t>
    <rPh sb="1" eb="3">
      <t>シエン</t>
    </rPh>
    <rPh sb="3" eb="5">
      <t>カツドウ</t>
    </rPh>
    <rPh sb="6" eb="8">
      <t>ガイヨウ</t>
    </rPh>
    <phoneticPr fontId="1"/>
  </si>
  <si>
    <t>申請者（法人・団体）名</t>
    <rPh sb="0" eb="2">
      <t>シンセイ</t>
    </rPh>
    <rPh sb="2" eb="3">
      <t>シャ</t>
    </rPh>
    <rPh sb="4" eb="6">
      <t>ホウジン</t>
    </rPh>
    <rPh sb="7" eb="9">
      <t>ダンタイ</t>
    </rPh>
    <rPh sb="10" eb="11">
      <t>メイ</t>
    </rPh>
    <phoneticPr fontId="5"/>
  </si>
  <si>
    <t>ターゲット</t>
    <phoneticPr fontId="1"/>
  </si>
  <si>
    <t>その他諸経費は、経費の種類ごとに１行を用いること。</t>
    <rPh sb="2" eb="3">
      <t>タ</t>
    </rPh>
    <rPh sb="3" eb="6">
      <t>ショケイヒ</t>
    </rPh>
    <rPh sb="8" eb="10">
      <t>ケイヒ</t>
    </rPh>
    <rPh sb="11" eb="13">
      <t>シュルイ</t>
    </rPh>
    <rPh sb="17" eb="18">
      <t>ギョウ</t>
    </rPh>
    <rPh sb="19" eb="20">
      <t>モチ</t>
    </rPh>
    <phoneticPr fontId="1"/>
  </si>
  <si>
    <t>入力不要。申請者名は「様式第１（交付申請書）」の名称を自動反映。</t>
    <rPh sb="0" eb="2">
      <t>ニュウリョク</t>
    </rPh>
    <rPh sb="2" eb="4">
      <t>フヨウ</t>
    </rPh>
    <rPh sb="5" eb="8">
      <t>シンセイシャ</t>
    </rPh>
    <rPh sb="8" eb="9">
      <t>メイ</t>
    </rPh>
    <rPh sb="11" eb="13">
      <t>ヨウシキ</t>
    </rPh>
    <rPh sb="13" eb="14">
      <t>ダイ</t>
    </rPh>
    <rPh sb="16" eb="18">
      <t>コウフ</t>
    </rPh>
    <rPh sb="18" eb="20">
      <t>シンセイ</t>
    </rPh>
    <rPh sb="20" eb="21">
      <t>ショ</t>
    </rPh>
    <rPh sb="24" eb="26">
      <t>メイショウ</t>
    </rPh>
    <rPh sb="27" eb="29">
      <t>ジドウ</t>
    </rPh>
    <rPh sb="29" eb="31">
      <t>ハンエイ</t>
    </rPh>
    <phoneticPr fontId="1"/>
  </si>
  <si>
    <t>業種を限定する場合のみ、支援可能業種を記載すること。
（業種の分類は右記を参照すること）</t>
    <rPh sb="14" eb="16">
      <t>カノウ</t>
    </rPh>
    <rPh sb="19" eb="21">
      <t>キサイ</t>
    </rPh>
    <rPh sb="28" eb="30">
      <t>ギョウシュ</t>
    </rPh>
    <rPh sb="31" eb="33">
      <t>ブンルイ</t>
    </rPh>
    <rPh sb="34" eb="36">
      <t>ウキ</t>
    </rPh>
    <rPh sb="37" eb="39">
      <t>サンショウ</t>
    </rPh>
    <phoneticPr fontId="1"/>
  </si>
  <si>
    <t>登記上の事業内容等を簡潔に記載すること。</t>
    <rPh sb="13" eb="15">
      <t>キサイ</t>
    </rPh>
    <phoneticPr fontId="1"/>
  </si>
  <si>
    <t>過去の活動実績について、支援対象地域や、具体的な支援内容を数値も含めて記載すること。</t>
    <rPh sb="0" eb="2">
      <t>カコ</t>
    </rPh>
    <rPh sb="3" eb="5">
      <t>カツドウ</t>
    </rPh>
    <rPh sb="5" eb="7">
      <t>ジッセキ</t>
    </rPh>
    <rPh sb="16" eb="18">
      <t>チイキ</t>
    </rPh>
    <rPh sb="20" eb="23">
      <t>グタイテキ</t>
    </rPh>
    <rPh sb="24" eb="26">
      <t>シエン</t>
    </rPh>
    <rPh sb="26" eb="28">
      <t>ナイヨウ</t>
    </rPh>
    <rPh sb="29" eb="31">
      <t>スウチ</t>
    </rPh>
    <rPh sb="32" eb="33">
      <t>フク</t>
    </rPh>
    <rPh sb="35" eb="37">
      <t>キサイ</t>
    </rPh>
    <phoneticPr fontId="1"/>
  </si>
  <si>
    <t>支援中小企業等の掘り起こし等に活用する、他団体（金融機関、その他中小企業支援機関等）とのネットワークについて具体的に記載すること。</t>
    <rPh sb="2" eb="4">
      <t>チュウショウ</t>
    </rPh>
    <rPh sb="4" eb="6">
      <t>キギョウ</t>
    </rPh>
    <rPh sb="6" eb="7">
      <t>トウ</t>
    </rPh>
    <rPh sb="58" eb="60">
      <t>キサイ</t>
    </rPh>
    <phoneticPr fontId="1"/>
  </si>
  <si>
    <t>外部専門家謝金</t>
    <rPh sb="0" eb="2">
      <t>ガイブ</t>
    </rPh>
    <rPh sb="2" eb="5">
      <t>センモンカ</t>
    </rPh>
    <rPh sb="5" eb="7">
      <t>シャキン</t>
    </rPh>
    <phoneticPr fontId="1"/>
  </si>
  <si>
    <t>外部専門家旅費</t>
    <rPh sb="5" eb="7">
      <t>リョヒ</t>
    </rPh>
    <phoneticPr fontId="1"/>
  </si>
  <si>
    <t>人件費は、対象となる人員ごとに１行を用いること。</t>
    <rPh sb="0" eb="3">
      <t>ジンケンヒ</t>
    </rPh>
    <rPh sb="5" eb="7">
      <t>タイショウ</t>
    </rPh>
    <rPh sb="10" eb="12">
      <t>ジンイン</t>
    </rPh>
    <rPh sb="16" eb="17">
      <t>ギョウ</t>
    </rPh>
    <rPh sb="18" eb="19">
      <t>モチ</t>
    </rPh>
    <phoneticPr fontId="1"/>
  </si>
  <si>
    <t>・件名：計上する費用名を記載すること。</t>
    <rPh sb="1" eb="3">
      <t>ケンメイ</t>
    </rPh>
    <rPh sb="4" eb="6">
      <t>ケイジョウ</t>
    </rPh>
    <rPh sb="8" eb="10">
      <t>ヒヨウ</t>
    </rPh>
    <rPh sb="10" eb="11">
      <t>メイ</t>
    </rPh>
    <rPh sb="12" eb="14">
      <t>キサイ</t>
    </rPh>
    <phoneticPr fontId="1"/>
  </si>
  <si>
    <t>分類
（職員/
外部専門家）</t>
    <rPh sb="0" eb="2">
      <t>ブンルイ</t>
    </rPh>
    <rPh sb="4" eb="6">
      <t>ショクイン</t>
    </rPh>
    <rPh sb="8" eb="10">
      <t>ガイブ</t>
    </rPh>
    <rPh sb="10" eb="13">
      <t>センモンカ</t>
    </rPh>
    <phoneticPr fontId="1"/>
  </si>
  <si>
    <t>専門家所属</t>
    <rPh sb="0" eb="3">
      <t>センモンカ</t>
    </rPh>
    <rPh sb="3" eb="5">
      <t>ショゾク</t>
    </rPh>
    <phoneticPr fontId="1"/>
  </si>
  <si>
    <t>・現状の支援実施可能性：プルダウンより選択すること。</t>
    <rPh sb="1" eb="3">
      <t>ゲンジョウ</t>
    </rPh>
    <rPh sb="4" eb="6">
      <t>シエン</t>
    </rPh>
    <rPh sb="6" eb="8">
      <t>ジッシ</t>
    </rPh>
    <rPh sb="8" eb="11">
      <t>カノウセイ</t>
    </rPh>
    <rPh sb="19" eb="21">
      <t>センタク</t>
    </rPh>
    <phoneticPr fontId="1"/>
  </si>
  <si>
    <t>・所在地：事業所の所在地住所を記載すること。</t>
    <rPh sb="1" eb="4">
      <t>ショザイチ</t>
    </rPh>
    <rPh sb="5" eb="7">
      <t>ジギョウ</t>
    </rPh>
    <rPh sb="7" eb="8">
      <t>ショ</t>
    </rPh>
    <rPh sb="9" eb="11">
      <t>ショザイ</t>
    </rPh>
    <rPh sb="11" eb="12">
      <t>チ</t>
    </rPh>
    <rPh sb="12" eb="14">
      <t>ジュウショ</t>
    </rPh>
    <rPh sb="15" eb="17">
      <t>キサイ</t>
    </rPh>
    <phoneticPr fontId="1"/>
  </si>
  <si>
    <t>・地域：事業所の所在地エリア（例：○○県　○○市）を記載すること。</t>
    <rPh sb="1" eb="3">
      <t>チイキ</t>
    </rPh>
    <rPh sb="4" eb="7">
      <t>ジギョウショ</t>
    </rPh>
    <rPh sb="8" eb="10">
      <t>ショザイ</t>
    </rPh>
    <rPh sb="15" eb="16">
      <t>レイ</t>
    </rPh>
    <rPh sb="19" eb="20">
      <t>ケン</t>
    </rPh>
    <rPh sb="23" eb="24">
      <t>シ</t>
    </rPh>
    <rPh sb="26" eb="28">
      <t>キサイ</t>
    </rPh>
    <phoneticPr fontId="1"/>
  </si>
  <si>
    <t>・根拠資料番号：根拠となる資料の該当箇所が分かるように記載すること。</t>
    <rPh sb="1" eb="3">
      <t>コンキョ</t>
    </rPh>
    <rPh sb="3" eb="5">
      <t>シリョウ</t>
    </rPh>
    <rPh sb="5" eb="7">
      <t>バンゴウ</t>
    </rPh>
    <rPh sb="8" eb="10">
      <t>コンキョ</t>
    </rPh>
    <rPh sb="13" eb="15">
      <t>シリョウ</t>
    </rPh>
    <rPh sb="16" eb="18">
      <t>ガイトウ</t>
    </rPh>
    <rPh sb="18" eb="20">
      <t>カショ</t>
    </rPh>
    <rPh sb="21" eb="22">
      <t>ワ</t>
    </rPh>
    <rPh sb="27" eb="29">
      <t>キサイ</t>
    </rPh>
    <phoneticPr fontId="1"/>
  </si>
  <si>
    <t>・日給額と所定労働時間を記載すると、人件費単価が自動で算出。</t>
    <rPh sb="1" eb="3">
      <t>ニッキュウ</t>
    </rPh>
    <rPh sb="5" eb="7">
      <t>ショテイ</t>
    </rPh>
    <rPh sb="7" eb="9">
      <t>ロウドウ</t>
    </rPh>
    <rPh sb="9" eb="11">
      <t>ジカン</t>
    </rPh>
    <rPh sb="12" eb="14">
      <t>キサイ</t>
    </rPh>
    <phoneticPr fontId="1"/>
  </si>
  <si>
    <t>・所在地：専門家の拠点住所（職員：職員旅費の出発地住所、外部専門家：外部専門家旅費の出発地住所）を記載すること。</t>
    <rPh sb="1" eb="4">
      <t>ショザイチ</t>
    </rPh>
    <rPh sb="5" eb="8">
      <t>センモンカ</t>
    </rPh>
    <rPh sb="9" eb="11">
      <t>キョテン</t>
    </rPh>
    <rPh sb="11" eb="13">
      <t>ジュウショ</t>
    </rPh>
    <rPh sb="14" eb="16">
      <t>ショクイン</t>
    </rPh>
    <rPh sb="28" eb="30">
      <t>ガイブ</t>
    </rPh>
    <rPh sb="30" eb="33">
      <t>センモンカ</t>
    </rPh>
    <rPh sb="34" eb="36">
      <t>ガイブ</t>
    </rPh>
    <rPh sb="36" eb="39">
      <t>センモンカ</t>
    </rPh>
    <rPh sb="39" eb="41">
      <t>リョヒ</t>
    </rPh>
    <rPh sb="42" eb="45">
      <t>シュッパツチ</t>
    </rPh>
    <rPh sb="45" eb="47">
      <t>ジュウショ</t>
    </rPh>
    <rPh sb="49" eb="51">
      <t>キサイ</t>
    </rPh>
    <phoneticPr fontId="1"/>
  </si>
  <si>
    <t>自動反映。</t>
    <rPh sb="0" eb="2">
      <t>ジドウ</t>
    </rPh>
    <rPh sb="2" eb="4">
      <t>ハンエイ</t>
    </rPh>
    <phoneticPr fontId="1"/>
  </si>
  <si>
    <t>代表者名は様式第1の代表者名を自動反映。</t>
    <rPh sb="0" eb="3">
      <t>ダイヒョウシャ</t>
    </rPh>
    <rPh sb="3" eb="4">
      <t>メイ</t>
    </rPh>
    <rPh sb="5" eb="7">
      <t>ヨウシキ</t>
    </rPh>
    <rPh sb="7" eb="8">
      <t>ダイ</t>
    </rPh>
    <rPh sb="10" eb="13">
      <t>ダイヒョウシャ</t>
    </rPh>
    <rPh sb="13" eb="14">
      <t>メイ</t>
    </rPh>
    <rPh sb="15" eb="17">
      <t>ジドウ</t>
    </rPh>
    <rPh sb="17" eb="19">
      <t>ハンエイ</t>
    </rPh>
    <phoneticPr fontId="1"/>
  </si>
  <si>
    <t>本社所在地は様式第1の申請者住所を自動反映。</t>
    <rPh sb="0" eb="2">
      <t>ホンシャ</t>
    </rPh>
    <rPh sb="2" eb="5">
      <t>ショザイチ</t>
    </rPh>
    <rPh sb="6" eb="8">
      <t>ヨウシキ</t>
    </rPh>
    <rPh sb="8" eb="9">
      <t>ダイ</t>
    </rPh>
    <rPh sb="11" eb="13">
      <t>シンセイ</t>
    </rPh>
    <rPh sb="13" eb="14">
      <t>シャ</t>
    </rPh>
    <rPh sb="14" eb="16">
      <t>ジュウショ</t>
    </rPh>
    <rPh sb="17" eb="19">
      <t>ジドウ</t>
    </rPh>
    <rPh sb="19" eb="21">
      <t>ハンエイ</t>
    </rPh>
    <phoneticPr fontId="1"/>
  </si>
  <si>
    <t>プルダウンにて選択すること。</t>
    <rPh sb="7" eb="9">
      <t>センタク</t>
    </rPh>
    <phoneticPr fontId="1"/>
  </si>
  <si>
    <t>ターゲット　２　の支援人回数合計</t>
    <rPh sb="14" eb="16">
      <t>ゴウケイ</t>
    </rPh>
    <phoneticPr fontId="1"/>
  </si>
  <si>
    <t>ターゲット　３　の支援人回数合計</t>
    <rPh sb="14" eb="16">
      <t>ゴウケイ</t>
    </rPh>
    <phoneticPr fontId="1"/>
  </si>
  <si>
    <t>ターゲット　４　の支援人回数合計</t>
    <rPh sb="14" eb="16">
      <t>ゴウケイ</t>
    </rPh>
    <phoneticPr fontId="1"/>
  </si>
  <si>
    <t>ターゲット　５　の支援人回数合計</t>
    <rPh sb="14" eb="16">
      <t>ゴウケイ</t>
    </rPh>
    <phoneticPr fontId="1"/>
  </si>
  <si>
    <t>住所を手入力。総務、経理等の所在地を記載。</t>
    <rPh sb="0" eb="2">
      <t>ジュウショ</t>
    </rPh>
    <rPh sb="3" eb="4">
      <t>テ</t>
    </rPh>
    <rPh sb="4" eb="6">
      <t>ニュウリョク</t>
    </rPh>
    <rPh sb="7" eb="9">
      <t>ソウム</t>
    </rPh>
    <rPh sb="10" eb="12">
      <t>ケイリ</t>
    </rPh>
    <rPh sb="12" eb="13">
      <t>トウ</t>
    </rPh>
    <rPh sb="14" eb="17">
      <t>ショザイチ</t>
    </rPh>
    <rPh sb="18" eb="20">
      <t>キサイ</t>
    </rPh>
    <phoneticPr fontId="1"/>
  </si>
  <si>
    <t>法人・団体等名を手入力。本社・本部などが付加して記載も可。</t>
    <rPh sb="0" eb="2">
      <t>ホウジン</t>
    </rPh>
    <rPh sb="3" eb="5">
      <t>ダンタイ</t>
    </rPh>
    <rPh sb="5" eb="6">
      <t>トウ</t>
    </rPh>
    <rPh sb="6" eb="7">
      <t>メイ</t>
    </rPh>
    <rPh sb="8" eb="9">
      <t>テ</t>
    </rPh>
    <rPh sb="9" eb="11">
      <t>ニュウリョク</t>
    </rPh>
    <rPh sb="12" eb="14">
      <t>ホンシャ</t>
    </rPh>
    <rPh sb="15" eb="17">
      <t>ホンブ</t>
    </rPh>
    <rPh sb="20" eb="22">
      <t>フカ</t>
    </rPh>
    <rPh sb="24" eb="26">
      <t>キサイ</t>
    </rPh>
    <rPh sb="27" eb="28">
      <t>カ</t>
    </rPh>
    <phoneticPr fontId="1"/>
  </si>
  <si>
    <t>・健保等級と賞与回数を記入すると、人件費単価が自動で算出。</t>
    <rPh sb="1" eb="3">
      <t>ケンポ</t>
    </rPh>
    <rPh sb="3" eb="5">
      <t>トウキュウ</t>
    </rPh>
    <rPh sb="6" eb="8">
      <t>ショウヨ</t>
    </rPh>
    <rPh sb="8" eb="10">
      <t>カイスウ</t>
    </rPh>
    <rPh sb="11" eb="13">
      <t>キニュウ</t>
    </rPh>
    <rPh sb="17" eb="20">
      <t>ジンケンヒ</t>
    </rPh>
    <rPh sb="20" eb="22">
      <t>タンカ</t>
    </rPh>
    <rPh sb="23" eb="25">
      <t>ジドウ</t>
    </rPh>
    <rPh sb="26" eb="28">
      <t>サンシュツ</t>
    </rPh>
    <phoneticPr fontId="1"/>
  </si>
  <si>
    <t>・月給額を記入すると、健保等級と人件費単価が自動で算出。</t>
    <rPh sb="1" eb="3">
      <t>ゲッキュウ</t>
    </rPh>
    <rPh sb="3" eb="4">
      <t>ガク</t>
    </rPh>
    <rPh sb="5" eb="7">
      <t>キニュウ</t>
    </rPh>
    <rPh sb="11" eb="13">
      <t>ケンポ</t>
    </rPh>
    <rPh sb="13" eb="15">
      <t>トウキュウ</t>
    </rPh>
    <phoneticPr fontId="1"/>
  </si>
  <si>
    <t>定額</t>
    <phoneticPr fontId="1"/>
  </si>
  <si>
    <t>補助事業に要する
経費の区分</t>
    <phoneticPr fontId="1"/>
  </si>
  <si>
    <t>・（別紙２）の入力必須箇所は、経費の各区分（人件費、事業費）の各四半期ごとの金額のみ記載すること。
・経費の各区分（人件費、事業費）の合計及び年間の合計額は、（別紙１）の金額と整合させること。</t>
    <rPh sb="2" eb="4">
      <t>ベッシ</t>
    </rPh>
    <rPh sb="7" eb="9">
      <t>ニュウリョク</t>
    </rPh>
    <rPh sb="9" eb="11">
      <t>ヒッス</t>
    </rPh>
    <rPh sb="11" eb="13">
      <t>カショ</t>
    </rPh>
    <rPh sb="15" eb="17">
      <t>ケイヒ</t>
    </rPh>
    <rPh sb="18" eb="21">
      <t>カククブン</t>
    </rPh>
    <rPh sb="22" eb="25">
      <t>ジンケンヒ</t>
    </rPh>
    <rPh sb="26" eb="28">
      <t>ジギョウ</t>
    </rPh>
    <rPh sb="28" eb="29">
      <t>ヒ</t>
    </rPh>
    <rPh sb="31" eb="32">
      <t>カク</t>
    </rPh>
    <rPh sb="32" eb="35">
      <t>シハンキ</t>
    </rPh>
    <rPh sb="38" eb="40">
      <t>キンガク</t>
    </rPh>
    <rPh sb="42" eb="44">
      <t>キサイ</t>
    </rPh>
    <rPh sb="51" eb="53">
      <t>ケイヒ</t>
    </rPh>
    <rPh sb="54" eb="57">
      <t>カククブン</t>
    </rPh>
    <rPh sb="58" eb="61">
      <t>ジンケンヒ</t>
    </rPh>
    <rPh sb="62" eb="65">
      <t>ジギョウヒ</t>
    </rPh>
    <rPh sb="69" eb="70">
      <t>オヨ</t>
    </rPh>
    <rPh sb="71" eb="73">
      <t>ネンカン</t>
    </rPh>
    <rPh sb="74" eb="76">
      <t>ゴウケイ</t>
    </rPh>
    <rPh sb="76" eb="77">
      <t>ガク</t>
    </rPh>
    <rPh sb="80" eb="82">
      <t>ベッシ</t>
    </rPh>
    <rPh sb="85" eb="87">
      <t>キンガク</t>
    </rPh>
    <rPh sb="88" eb="90">
      <t>セイゴウ</t>
    </rPh>
    <phoneticPr fontId="1"/>
  </si>
  <si>
    <t>申請者の団体における役員を漏れなく記載すること。</t>
    <rPh sb="0" eb="3">
      <t>シンセイシャ</t>
    </rPh>
    <rPh sb="4" eb="6">
      <t>ダンタイ</t>
    </rPh>
    <rPh sb="10" eb="12">
      <t>ヤクイン</t>
    </rPh>
    <rPh sb="13" eb="14">
      <t>モ</t>
    </rPh>
    <rPh sb="17" eb="19">
      <t>キサイ</t>
    </rPh>
    <phoneticPr fontId="1"/>
  </si>
  <si>
    <t>中期活動計画における、活動資金の調達等に関する計画を記載し、補助事業によらず中長期的に活動を継続するための活動計画を有することを記載すること。</t>
    <rPh sb="0" eb="2">
      <t>チュウキ</t>
    </rPh>
    <rPh sb="2" eb="4">
      <t>カツドウ</t>
    </rPh>
    <rPh sb="4" eb="6">
      <t>ケイカク</t>
    </rPh>
    <rPh sb="11" eb="13">
      <t>カツドウ</t>
    </rPh>
    <rPh sb="13" eb="15">
      <t>シキン</t>
    </rPh>
    <rPh sb="16" eb="18">
      <t>チョウタツ</t>
    </rPh>
    <rPh sb="18" eb="19">
      <t>トウ</t>
    </rPh>
    <rPh sb="20" eb="21">
      <t>カン</t>
    </rPh>
    <rPh sb="23" eb="25">
      <t>ケイカク</t>
    </rPh>
    <rPh sb="26" eb="28">
      <t>キサイ</t>
    </rPh>
    <rPh sb="30" eb="32">
      <t>ホジョ</t>
    </rPh>
    <rPh sb="32" eb="34">
      <t>ジギョウ</t>
    </rPh>
    <rPh sb="38" eb="42">
      <t>チュウチョウキテキ</t>
    </rPh>
    <rPh sb="43" eb="45">
      <t>カツドウ</t>
    </rPh>
    <rPh sb="46" eb="48">
      <t>ケイゾク</t>
    </rPh>
    <rPh sb="53" eb="55">
      <t>カツドウ</t>
    </rPh>
    <rPh sb="55" eb="57">
      <t>ケイカク</t>
    </rPh>
    <rPh sb="58" eb="59">
      <t>ユウ</t>
    </rPh>
    <rPh sb="64" eb="66">
      <t>キサイ</t>
    </rPh>
    <phoneticPr fontId="1"/>
  </si>
  <si>
    <t>今後3年間の活動計画について、具体的に記載すること。
（各年度に予定する活動の計画も記載すること。）</t>
    <rPh sb="28" eb="31">
      <t>カクネンド</t>
    </rPh>
    <rPh sb="32" eb="34">
      <t>ヨテイ</t>
    </rPh>
    <rPh sb="36" eb="38">
      <t>カツドウ</t>
    </rPh>
    <rPh sb="39" eb="41">
      <t>ケイカク</t>
    </rPh>
    <rPh sb="42" eb="44">
      <t>キサイ</t>
    </rPh>
    <phoneticPr fontId="1"/>
  </si>
  <si>
    <t>本事業の従事責任者を記載。事業実施にあたっての連絡事項等は左記連絡先となる。</t>
    <rPh sb="0" eb="1">
      <t>ホン</t>
    </rPh>
    <rPh sb="1" eb="3">
      <t>ジギョウ</t>
    </rPh>
    <rPh sb="4" eb="6">
      <t>ジュウジ</t>
    </rPh>
    <rPh sb="6" eb="9">
      <t>セキニンシャ</t>
    </rPh>
    <rPh sb="10" eb="12">
      <t>キサイ</t>
    </rPh>
    <rPh sb="13" eb="15">
      <t>ジギョウ</t>
    </rPh>
    <rPh sb="15" eb="17">
      <t>ジッシ</t>
    </rPh>
    <rPh sb="23" eb="25">
      <t>レンラク</t>
    </rPh>
    <rPh sb="25" eb="27">
      <t>ジコウ</t>
    </rPh>
    <rPh sb="27" eb="28">
      <t>トウ</t>
    </rPh>
    <rPh sb="29" eb="31">
      <t>サキ</t>
    </rPh>
    <rPh sb="31" eb="34">
      <t>レンラクサキ</t>
    </rPh>
    <phoneticPr fontId="1"/>
  </si>
  <si>
    <t>（注） 外部専門家の場合は、専門家としての参加についてあらかじめ合意を得た者のみを記載すること。</t>
    <rPh sb="1" eb="2">
      <t>チュウ</t>
    </rPh>
    <rPh sb="4" eb="6">
      <t>ガイブ</t>
    </rPh>
    <rPh sb="6" eb="9">
      <t>センモンカ</t>
    </rPh>
    <rPh sb="10" eb="12">
      <t>バアイ</t>
    </rPh>
    <phoneticPr fontId="5"/>
  </si>
  <si>
    <t>※２ 支援を予定する中小企業等名は具体名が挙げられる場合は企業名を記載し、支援を予定する中小企業等を特定できない場合は「個社未定」と記載すること。</t>
    <rPh sb="3" eb="5">
      <t>シエン</t>
    </rPh>
    <rPh sb="6" eb="8">
      <t>ヨテイ</t>
    </rPh>
    <rPh sb="10" eb="12">
      <t>チュウショウ</t>
    </rPh>
    <rPh sb="12" eb="14">
      <t>キギョウ</t>
    </rPh>
    <rPh sb="14" eb="15">
      <t>トウ</t>
    </rPh>
    <rPh sb="15" eb="16">
      <t>メイ</t>
    </rPh>
    <rPh sb="17" eb="19">
      <t>グタイ</t>
    </rPh>
    <rPh sb="19" eb="20">
      <t>メイ</t>
    </rPh>
    <rPh sb="21" eb="22">
      <t>ア</t>
    </rPh>
    <rPh sb="26" eb="28">
      <t>バアイ</t>
    </rPh>
    <rPh sb="29" eb="31">
      <t>キギョウ</t>
    </rPh>
    <rPh sb="31" eb="32">
      <t>メイ</t>
    </rPh>
    <rPh sb="33" eb="35">
      <t>キサイ</t>
    </rPh>
    <rPh sb="37" eb="39">
      <t>シエン</t>
    </rPh>
    <rPh sb="40" eb="42">
      <t>ヨテイ</t>
    </rPh>
    <rPh sb="44" eb="46">
      <t>チュウショウ</t>
    </rPh>
    <rPh sb="46" eb="48">
      <t>キギョウ</t>
    </rPh>
    <rPh sb="48" eb="49">
      <t>トウ</t>
    </rPh>
    <rPh sb="50" eb="52">
      <t>トクテイ</t>
    </rPh>
    <rPh sb="56" eb="58">
      <t>バアイ</t>
    </rPh>
    <rPh sb="60" eb="61">
      <t>コ</t>
    </rPh>
    <rPh sb="61" eb="62">
      <t>シャ</t>
    </rPh>
    <rPh sb="62" eb="64">
      <t>ミテイ</t>
    </rPh>
    <rPh sb="66" eb="68">
      <t>キサイ</t>
    </rPh>
    <phoneticPr fontId="5"/>
  </si>
  <si>
    <t>・業種：右記表より選択し、記載すること。</t>
    <rPh sb="1" eb="3">
      <t>ギョウシュ</t>
    </rPh>
    <rPh sb="4" eb="6">
      <t>ウキ</t>
    </rPh>
    <rPh sb="6" eb="7">
      <t>ヒョウ</t>
    </rPh>
    <rPh sb="9" eb="11">
      <t>センタク</t>
    </rPh>
    <rPh sb="13" eb="15">
      <t>キサイ</t>
    </rPh>
    <phoneticPr fontId="1"/>
  </si>
  <si>
    <t>・使用単価：謝金単価額を記載すること。</t>
    <rPh sb="1" eb="3">
      <t>シヨウ</t>
    </rPh>
    <rPh sb="3" eb="5">
      <t>タンカ</t>
    </rPh>
    <rPh sb="6" eb="8">
      <t>シャキン</t>
    </rPh>
    <rPh sb="8" eb="10">
      <t>タンカ</t>
    </rPh>
    <rPh sb="10" eb="11">
      <t>ガク</t>
    </rPh>
    <rPh sb="12" eb="14">
      <t>キサイ</t>
    </rPh>
    <phoneticPr fontId="1"/>
  </si>
  <si>
    <t>・根拠説明：使用単価の選定根拠を具体的に記入すること。</t>
    <rPh sb="1" eb="3">
      <t>コンキョ</t>
    </rPh>
    <rPh sb="3" eb="5">
      <t>セツメイ</t>
    </rPh>
    <phoneticPr fontId="1"/>
  </si>
  <si>
    <t>　また上記項目の使用単価について時間、回数、日額等がわかるようにも記載すること。</t>
    <rPh sb="5" eb="7">
      <t>コウモク</t>
    </rPh>
    <rPh sb="8" eb="10">
      <t>シヨウ</t>
    </rPh>
    <rPh sb="10" eb="12">
      <t>タンカ</t>
    </rPh>
    <phoneticPr fontId="1"/>
  </si>
  <si>
    <t>ターゲット　６　の支援人回数合計</t>
    <rPh sb="14" eb="16">
      <t>ゴウケイ</t>
    </rPh>
    <phoneticPr fontId="1"/>
  </si>
  <si>
    <t>ターゲット　７　の支援人回数合計</t>
    <rPh sb="14" eb="16">
      <t>ゴウケイ</t>
    </rPh>
    <phoneticPr fontId="1"/>
  </si>
  <si>
    <t>ターゲット　８　の支援人回数合計</t>
    <rPh sb="14" eb="16">
      <t>ゴウケイ</t>
    </rPh>
    <phoneticPr fontId="1"/>
  </si>
  <si>
    <t>ターゲット　９　の支援人回数合計</t>
    <rPh sb="14" eb="16">
      <t>ゴウケイ</t>
    </rPh>
    <phoneticPr fontId="1"/>
  </si>
  <si>
    <t>ターゲット　１０　の支援人回数合計</t>
    <rPh sb="15" eb="17">
      <t>ゴウケイ</t>
    </rPh>
    <phoneticPr fontId="1"/>
  </si>
  <si>
    <t>消費税区分</t>
    <rPh sb="3" eb="5">
      <t>クブン</t>
    </rPh>
    <phoneticPr fontId="1"/>
  </si>
  <si>
    <t>「金額」、「■集計1」、「■集計2」の欄は自動反映。</t>
    <rPh sb="1" eb="3">
      <t>キンガク</t>
    </rPh>
    <rPh sb="7" eb="9">
      <t>シュウケイ</t>
    </rPh>
    <rPh sb="14" eb="16">
      <t>シュウケイ</t>
    </rPh>
    <rPh sb="19" eb="20">
      <t>ラン</t>
    </rPh>
    <rPh sb="23" eb="25">
      <t>ハンエイ</t>
    </rPh>
    <phoneticPr fontId="1"/>
  </si>
  <si>
    <t>事業期間中の
工数</t>
    <rPh sb="0" eb="2">
      <t>ジギョウ</t>
    </rPh>
    <rPh sb="1" eb="2">
      <t>コウジ</t>
    </rPh>
    <rPh sb="2" eb="4">
      <t>キカン</t>
    </rPh>
    <rPh sb="4" eb="5">
      <t>チュウ</t>
    </rPh>
    <rPh sb="7" eb="9">
      <t>コウスウ</t>
    </rPh>
    <phoneticPr fontId="1"/>
  </si>
  <si>
    <t>セミナー等開催費</t>
    <rPh sb="4" eb="5">
      <t>トウ</t>
    </rPh>
    <rPh sb="5" eb="8">
      <t>カイサイヒ</t>
    </rPh>
    <phoneticPr fontId="1"/>
  </si>
  <si>
    <t>連絡会等開催費</t>
    <rPh sb="0" eb="3">
      <t>レンラクカイ</t>
    </rPh>
    <rPh sb="3" eb="4">
      <t>トウ</t>
    </rPh>
    <rPh sb="4" eb="6">
      <t>カイサイ</t>
    </rPh>
    <phoneticPr fontId="1"/>
  </si>
  <si>
    <t>事業費合計</t>
    <phoneticPr fontId="1"/>
  </si>
  <si>
    <t>法人インフォメーション掲載の13桁の法人番号を入力（半角英数字で入力）</t>
    <rPh sb="18" eb="20">
      <t>ホウジン</t>
    </rPh>
    <rPh sb="20" eb="22">
      <t>バンゴウ</t>
    </rPh>
    <rPh sb="23" eb="25">
      <t>ニュウリョク</t>
    </rPh>
    <rPh sb="26" eb="28">
      <t>ハンカク</t>
    </rPh>
    <rPh sb="28" eb="31">
      <t>エイスウジ</t>
    </rPh>
    <rPh sb="32" eb="34">
      <t>ニュウリョク</t>
    </rPh>
    <phoneticPr fontId="1"/>
  </si>
  <si>
    <t>自治体との連携実績、及び補助事業期間中に自治体との連携を図る方法・手段、内容等について具体的に記載すること。</t>
    <rPh sb="0" eb="3">
      <t>ジチタイ</t>
    </rPh>
    <rPh sb="5" eb="7">
      <t>レンケイ</t>
    </rPh>
    <rPh sb="7" eb="9">
      <t>ジッセキ</t>
    </rPh>
    <rPh sb="10" eb="11">
      <t>オヨ</t>
    </rPh>
    <rPh sb="12" eb="14">
      <t>ホジョ</t>
    </rPh>
    <rPh sb="14" eb="16">
      <t>ジギョウ</t>
    </rPh>
    <rPh sb="16" eb="18">
      <t>キカン</t>
    </rPh>
    <rPh sb="18" eb="19">
      <t>チュウ</t>
    </rPh>
    <rPh sb="20" eb="23">
      <t>ジチタイ</t>
    </rPh>
    <rPh sb="47" eb="49">
      <t>キサイ</t>
    </rPh>
    <phoneticPr fontId="1"/>
  </si>
  <si>
    <t>補助事業者の体制や外部専門家とのネットワークの内容等を記入すること。また、その役割分担についても記載すること。</t>
    <rPh sb="0" eb="2">
      <t>ホジョ</t>
    </rPh>
    <rPh sb="2" eb="4">
      <t>ジギョウ</t>
    </rPh>
    <rPh sb="4" eb="5">
      <t>シャ</t>
    </rPh>
    <rPh sb="6" eb="8">
      <t>タイセイ</t>
    </rPh>
    <rPh sb="9" eb="11">
      <t>ガイブ</t>
    </rPh>
    <rPh sb="11" eb="13">
      <t>センモン</t>
    </rPh>
    <rPh sb="13" eb="14">
      <t>カ</t>
    </rPh>
    <rPh sb="25" eb="26">
      <t>トウ</t>
    </rPh>
    <rPh sb="27" eb="29">
      <t>キニュウ</t>
    </rPh>
    <rPh sb="39" eb="41">
      <t>ヤクワリ</t>
    </rPh>
    <rPh sb="41" eb="43">
      <t>ブンタン</t>
    </rPh>
    <rPh sb="48" eb="50">
      <t>キサイ</t>
    </rPh>
    <phoneticPr fontId="1"/>
  </si>
  <si>
    <t>※ 公務員等、就業規程上謝金を受け取れない専門家については、「謝金辞退」列（P列）において、「辞退」を選択すること。</t>
    <rPh sb="2" eb="5">
      <t>コウムイン</t>
    </rPh>
    <rPh sb="5" eb="6">
      <t>トウ</t>
    </rPh>
    <rPh sb="7" eb="9">
      <t>シュウギョウ</t>
    </rPh>
    <rPh sb="9" eb="12">
      <t>キテイジョウ</t>
    </rPh>
    <rPh sb="12" eb="14">
      <t>シャキン</t>
    </rPh>
    <rPh sb="15" eb="16">
      <t>ウ</t>
    </rPh>
    <rPh sb="17" eb="18">
      <t>ト</t>
    </rPh>
    <rPh sb="21" eb="23">
      <t>センモン</t>
    </rPh>
    <rPh sb="23" eb="24">
      <t>イエ</t>
    </rPh>
    <rPh sb="31" eb="33">
      <t>シャキン</t>
    </rPh>
    <rPh sb="33" eb="35">
      <t>ジタイ</t>
    </rPh>
    <rPh sb="36" eb="37">
      <t>レツ</t>
    </rPh>
    <rPh sb="39" eb="40">
      <t>レツ</t>
    </rPh>
    <rPh sb="47" eb="49">
      <t>ジタイ</t>
    </rPh>
    <rPh sb="51" eb="53">
      <t>センタク</t>
    </rPh>
    <phoneticPr fontId="5"/>
  </si>
  <si>
    <t>消費税の扱いを選択してください</t>
  </si>
  <si>
    <t>事業者の属性</t>
    <rPh sb="0" eb="3">
      <t>ジギョウシャ</t>
    </rPh>
    <rPh sb="4" eb="6">
      <t>ゾクセイ</t>
    </rPh>
    <phoneticPr fontId="5"/>
  </si>
  <si>
    <t>① 消費税法における納税義務者とならない者</t>
    <phoneticPr fontId="1"/>
  </si>
  <si>
    <t>③ 簡易課税事業者</t>
    <phoneticPr fontId="1"/>
  </si>
  <si>
    <t>④ 国若しくは地方公共団体（特別会計を設けて事業を行う場合に限る）、消費税法別表第３に 掲げる法人</t>
    <phoneticPr fontId="1"/>
  </si>
  <si>
    <t>⑤ 国又は地方公共団体の一般会計である者</t>
    <phoneticPr fontId="1"/>
  </si>
  <si>
    <t>⑥ 課税事業者のうち課税売上割合が低い等の理由から、消費税仕入控除税額確定後の返還を 選択する者　　</t>
    <phoneticPr fontId="1"/>
  </si>
  <si>
    <t>-</t>
    <phoneticPr fontId="1"/>
  </si>
  <si>
    <t>-</t>
    <phoneticPr fontId="1"/>
  </si>
  <si>
    <t>② 免税事業者</t>
    <phoneticPr fontId="1"/>
  </si>
  <si>
    <t>消費税を補助対象に含めない</t>
    <rPh sb="0" eb="3">
      <t>ショウヒゼイ</t>
    </rPh>
    <rPh sb="4" eb="6">
      <t>ホジョ</t>
    </rPh>
    <rPh sb="6" eb="8">
      <t>タイショウ</t>
    </rPh>
    <rPh sb="9" eb="10">
      <t>フク</t>
    </rPh>
    <phoneticPr fontId="1"/>
  </si>
  <si>
    <t>消費税を補助対象に含める</t>
    <rPh sb="0" eb="3">
      <t>ショウヒゼイ</t>
    </rPh>
    <rPh sb="4" eb="6">
      <t>ホジョ</t>
    </rPh>
    <rPh sb="6" eb="8">
      <t>タイショウ</t>
    </rPh>
    <rPh sb="9" eb="10">
      <t>フク</t>
    </rPh>
    <phoneticPr fontId="1"/>
  </si>
  <si>
    <t>消費税を補助対象に含める場合、消費税の申請区分をプルダウンで選択。
以下①～⑦のいずれかに該当する場合のみ、「消費税込」で申請可。※消費税込で申請する場合、事業者の属性を必ず選択すること。
　　　　 ① 消費税法における納税義務者とならない者
　　　　 ② 免税事業者
　　　　 ③ 簡易課税事業者
　　　　 ④ 国若しくは地方公共団体（特別会計を設けて事業を行う場合に限る）、消費税法別表第３に 掲げる法人
　　　　 ⑤ 国又は地方公共団体の一般会計である者
　　　　 ⑥ 課税事業者のうち課税売上割合が低い等の理由から、消費税仕入控除税額確定後の返還を 選択する者　　
　　　　 ⑦ 申請時において消費税等仕入控除税額が明らかでない者</t>
    <rPh sb="0" eb="3">
      <t>ショウヒゼイ</t>
    </rPh>
    <rPh sb="4" eb="6">
      <t>ホジョ</t>
    </rPh>
    <rPh sb="6" eb="8">
      <t>タイショウ</t>
    </rPh>
    <rPh sb="9" eb="10">
      <t>フク</t>
    </rPh>
    <rPh sb="12" eb="14">
      <t>バアイ</t>
    </rPh>
    <rPh sb="15" eb="18">
      <t>ショウヒゼイ</t>
    </rPh>
    <rPh sb="19" eb="21">
      <t>シンセイ</t>
    </rPh>
    <rPh sb="21" eb="23">
      <t>クブン</t>
    </rPh>
    <rPh sb="30" eb="32">
      <t>センタク</t>
    </rPh>
    <rPh sb="63" eb="64">
      <t>カ</t>
    </rPh>
    <rPh sb="66" eb="69">
      <t>ショウヒゼイ</t>
    </rPh>
    <rPh sb="69" eb="70">
      <t>コミ</t>
    </rPh>
    <rPh sb="71" eb="73">
      <t>シンセイ</t>
    </rPh>
    <rPh sb="75" eb="77">
      <t>バアイ</t>
    </rPh>
    <rPh sb="78" eb="81">
      <t>ジギョウシャ</t>
    </rPh>
    <rPh sb="82" eb="84">
      <t>ゾクセイ</t>
    </rPh>
    <rPh sb="85" eb="86">
      <t>カナラ</t>
    </rPh>
    <rPh sb="87" eb="89">
      <t>センタク</t>
    </rPh>
    <phoneticPr fontId="1"/>
  </si>
  <si>
    <t>（２）体制内に含まれる専門家</t>
    <rPh sb="3" eb="5">
      <t>タイセイ</t>
    </rPh>
    <rPh sb="5" eb="6">
      <t>ナイ</t>
    </rPh>
    <rPh sb="7" eb="8">
      <t>フク</t>
    </rPh>
    <rPh sb="11" eb="14">
      <t>センモンカ</t>
    </rPh>
    <phoneticPr fontId="1"/>
  </si>
  <si>
    <t>４．本事業に類似する取組実績等</t>
    <rPh sb="2" eb="3">
      <t>ホン</t>
    </rPh>
    <rPh sb="3" eb="5">
      <t>ジギョウ</t>
    </rPh>
    <rPh sb="6" eb="8">
      <t>ルイジ</t>
    </rPh>
    <rPh sb="10" eb="12">
      <t>トリクミ</t>
    </rPh>
    <rPh sb="12" eb="14">
      <t>ジッセキ</t>
    </rPh>
    <rPh sb="14" eb="15">
      <t>トウ</t>
    </rPh>
    <phoneticPr fontId="1"/>
  </si>
  <si>
    <t>本事業に類似する取組実績等</t>
    <rPh sb="0" eb="1">
      <t>ホン</t>
    </rPh>
    <rPh sb="1" eb="3">
      <t>ジギョウ</t>
    </rPh>
    <rPh sb="4" eb="6">
      <t>ルイジ</t>
    </rPh>
    <rPh sb="8" eb="10">
      <t>トリクミ</t>
    </rPh>
    <rPh sb="10" eb="12">
      <t>ジッセキ</t>
    </rPh>
    <rPh sb="12" eb="13">
      <t>トウ</t>
    </rPh>
    <phoneticPr fontId="1"/>
  </si>
  <si>
    <t>過去に実施してきた、本事業に類似する取組の実績（内容、期間、具体的な数値、代表的な成果等）について記載すること。
当該実績によって得られた知見・ノウハウを本事業でどう活用できるかについても可能な限り詳細に記載すること。</t>
    <rPh sb="10" eb="13">
      <t>ホンジギョウ</t>
    </rPh>
    <rPh sb="14" eb="16">
      <t>ルイジ</t>
    </rPh>
    <rPh sb="18" eb="20">
      <t>トリクミ</t>
    </rPh>
    <rPh sb="30" eb="33">
      <t>グタイテキ</t>
    </rPh>
    <rPh sb="34" eb="36">
      <t>スウチ</t>
    </rPh>
    <rPh sb="65" eb="66">
      <t>エ</t>
    </rPh>
    <rPh sb="69" eb="71">
      <t>チケン</t>
    </rPh>
    <rPh sb="83" eb="85">
      <t>カツヨウ</t>
    </rPh>
    <phoneticPr fontId="1"/>
  </si>
  <si>
    <t>（業種の限定の有無をプルダウンで選択）</t>
  </si>
  <si>
    <t>ターゲット属性　１</t>
    <rPh sb="5" eb="7">
      <t>ゾクセイ</t>
    </rPh>
    <phoneticPr fontId="1"/>
  </si>
  <si>
    <t>課題</t>
    <rPh sb="0" eb="2">
      <t>カダイ</t>
    </rPh>
    <phoneticPr fontId="1"/>
  </si>
  <si>
    <t>業務内容 1</t>
    <rPh sb="0" eb="2">
      <t>ギョウム</t>
    </rPh>
    <rPh sb="2" eb="4">
      <t>ナイヨウ</t>
    </rPh>
    <phoneticPr fontId="1"/>
  </si>
  <si>
    <t>業務内容 2</t>
    <rPh sb="0" eb="2">
      <t>ギョウム</t>
    </rPh>
    <rPh sb="2" eb="4">
      <t>ナイヨウ</t>
    </rPh>
    <phoneticPr fontId="1"/>
  </si>
  <si>
    <t>業務内容 3</t>
  </si>
  <si>
    <t>業務内容 4</t>
    <rPh sb="0" eb="2">
      <t>ギョウム</t>
    </rPh>
    <rPh sb="2" eb="4">
      <t>ナイヨウ</t>
    </rPh>
    <phoneticPr fontId="1"/>
  </si>
  <si>
    <t>業務内容 5</t>
    <rPh sb="0" eb="2">
      <t>ギョウム</t>
    </rPh>
    <rPh sb="2" eb="4">
      <t>ナイヨウ</t>
    </rPh>
    <phoneticPr fontId="1"/>
  </si>
  <si>
    <t>１支援先あたりの支援回数</t>
    <rPh sb="11" eb="12">
      <t>スウ</t>
    </rPh>
    <phoneticPr fontId="1"/>
  </si>
  <si>
    <t>エネルギー系専門家</t>
    <rPh sb="5" eb="6">
      <t>ケイ</t>
    </rPh>
    <rPh sb="6" eb="9">
      <t>センモンカ</t>
    </rPh>
    <phoneticPr fontId="1"/>
  </si>
  <si>
    <t>原単位
（支援あたりの経費）</t>
    <rPh sb="0" eb="3">
      <t>ゲンタンイ</t>
    </rPh>
    <rPh sb="5" eb="7">
      <t>シエン</t>
    </rPh>
    <rPh sb="11" eb="13">
      <t>ケイヒ</t>
    </rPh>
    <phoneticPr fontId="1"/>
  </si>
  <si>
    <t>支援人員</t>
    <rPh sb="0" eb="2">
      <t>シエン</t>
    </rPh>
    <rPh sb="2" eb="4">
      <t>ジンイン</t>
    </rPh>
    <phoneticPr fontId="1"/>
  </si>
  <si>
    <t>支援人員区分</t>
    <rPh sb="0" eb="2">
      <t>シエン</t>
    </rPh>
    <rPh sb="2" eb="4">
      <t>ジンイン</t>
    </rPh>
    <rPh sb="4" eb="6">
      <t>クブン</t>
    </rPh>
    <phoneticPr fontId="1"/>
  </si>
  <si>
    <t>職員区分</t>
    <rPh sb="0" eb="2">
      <t>ショクイン</t>
    </rPh>
    <rPh sb="2" eb="4">
      <t>クブン</t>
    </rPh>
    <phoneticPr fontId="1"/>
  </si>
  <si>
    <t>ターゲット １</t>
    <phoneticPr fontId="1"/>
  </si>
  <si>
    <t>ターゲット ２</t>
  </si>
  <si>
    <t>ターゲット ３</t>
  </si>
  <si>
    <t>ターゲット ４</t>
  </si>
  <si>
    <t>ターゲット ５</t>
  </si>
  <si>
    <t>ターゲット ６</t>
  </si>
  <si>
    <t>ターゲット ７</t>
  </si>
  <si>
    <t>ターゲット ８</t>
  </si>
  <si>
    <t>ターゲット ９</t>
  </si>
  <si>
    <t>ターゲット １０</t>
  </si>
  <si>
    <t>1者あたりの費用合計</t>
    <rPh sb="1" eb="2">
      <t>シャ</t>
    </rPh>
    <rPh sb="6" eb="8">
      <t>ヒヨウ</t>
    </rPh>
    <rPh sb="8" eb="10">
      <t>ゴウケイ</t>
    </rPh>
    <phoneticPr fontId="1"/>
  </si>
  <si>
    <t>支援区分</t>
    <rPh sb="0" eb="2">
      <t>シエン</t>
    </rPh>
    <rPh sb="2" eb="4">
      <t>クブン</t>
    </rPh>
    <phoneticPr fontId="1"/>
  </si>
  <si>
    <t>支援対象者あたりの
支援回数</t>
    <rPh sb="0" eb="2">
      <t>シエン</t>
    </rPh>
    <rPh sb="2" eb="5">
      <t>タイショウシャ</t>
    </rPh>
    <rPh sb="10" eb="12">
      <t>シエン</t>
    </rPh>
    <rPh sb="12" eb="14">
      <t>カイスウ</t>
    </rPh>
    <phoneticPr fontId="1"/>
  </si>
  <si>
    <t>想定支援対象者数</t>
    <rPh sb="0" eb="2">
      <t>ソウテイ</t>
    </rPh>
    <rPh sb="2" eb="4">
      <t>シエン</t>
    </rPh>
    <rPh sb="4" eb="6">
      <t>タイショウ</t>
    </rPh>
    <rPh sb="6" eb="7">
      <t>シャ</t>
    </rPh>
    <rPh sb="7" eb="8">
      <t>スウ</t>
    </rPh>
    <phoneticPr fontId="1"/>
  </si>
  <si>
    <t>地域⑥</t>
    <rPh sb="0" eb="2">
      <t>チイキ</t>
    </rPh>
    <phoneticPr fontId="1"/>
  </si>
  <si>
    <t>地域⑦</t>
    <rPh sb="0" eb="2">
      <t>チイキ</t>
    </rPh>
    <phoneticPr fontId="1"/>
  </si>
  <si>
    <t>地域⑧</t>
    <rPh sb="0" eb="2">
      <t>チイキ</t>
    </rPh>
    <phoneticPr fontId="1"/>
  </si>
  <si>
    <t>その他諸経費（固定費分）</t>
    <rPh sb="2" eb="3">
      <t>タ</t>
    </rPh>
    <rPh sb="3" eb="6">
      <t>ショケイヒ</t>
    </rPh>
    <rPh sb="7" eb="9">
      <t>コテイ</t>
    </rPh>
    <rPh sb="9" eb="10">
      <t>ヒ</t>
    </rPh>
    <rPh sb="10" eb="11">
      <t>ブン</t>
    </rPh>
    <phoneticPr fontId="1"/>
  </si>
  <si>
    <t>・ＰＦ職員名：対象者の氏名をプルダウンから選択すること。</t>
    <rPh sb="3" eb="5">
      <t>ショクイン</t>
    </rPh>
    <rPh sb="5" eb="6">
      <t>メイ</t>
    </rPh>
    <rPh sb="21" eb="23">
      <t>センタク</t>
    </rPh>
    <phoneticPr fontId="1"/>
  </si>
  <si>
    <t>人件費又は謝金及び旅費の計算根拠</t>
    <rPh sb="0" eb="3">
      <t>ジンケンヒ</t>
    </rPh>
    <rPh sb="3" eb="4">
      <t>マタ</t>
    </rPh>
    <rPh sb="5" eb="7">
      <t>シャキン</t>
    </rPh>
    <rPh sb="7" eb="8">
      <t>オヨ</t>
    </rPh>
    <rPh sb="9" eb="11">
      <t>リョヒ</t>
    </rPh>
    <rPh sb="12" eb="14">
      <t>ケイサン</t>
    </rPh>
    <rPh sb="14" eb="16">
      <t>コンキョ</t>
    </rPh>
    <phoneticPr fontId="1"/>
  </si>
  <si>
    <t>セミナー・連絡会等開催費及び旅費の計算根拠
（会場借料・講師謝金・講師旅費・開催に係る諸経費・PF職員旅費）</t>
    <rPh sb="5" eb="8">
      <t>レンラクカイ</t>
    </rPh>
    <rPh sb="8" eb="9">
      <t>トウ</t>
    </rPh>
    <rPh sb="9" eb="11">
      <t>カイサイ</t>
    </rPh>
    <rPh sb="11" eb="12">
      <t>ヒ</t>
    </rPh>
    <rPh sb="12" eb="13">
      <t>オヨ</t>
    </rPh>
    <rPh sb="14" eb="16">
      <t>リョヒ</t>
    </rPh>
    <rPh sb="17" eb="19">
      <t>ケイサン</t>
    </rPh>
    <rPh sb="19" eb="21">
      <t>コンキョ</t>
    </rPh>
    <rPh sb="23" eb="25">
      <t>カイジョウ</t>
    </rPh>
    <rPh sb="25" eb="27">
      <t>シャクリョウ</t>
    </rPh>
    <rPh sb="28" eb="30">
      <t>コウシ</t>
    </rPh>
    <rPh sb="30" eb="32">
      <t>シャキン</t>
    </rPh>
    <rPh sb="33" eb="35">
      <t>コウシ</t>
    </rPh>
    <rPh sb="35" eb="37">
      <t>リョヒ</t>
    </rPh>
    <rPh sb="38" eb="40">
      <t>カイサイ</t>
    </rPh>
    <rPh sb="41" eb="42">
      <t>カカワ</t>
    </rPh>
    <rPh sb="43" eb="46">
      <t>ショケイヒ</t>
    </rPh>
    <rPh sb="49" eb="51">
      <t>ショクイン</t>
    </rPh>
    <rPh sb="51" eb="53">
      <t>リョヒ</t>
    </rPh>
    <phoneticPr fontId="1"/>
  </si>
  <si>
    <t>経費詳細・計算根拠</t>
    <rPh sb="5" eb="7">
      <t>ケイサン</t>
    </rPh>
    <rPh sb="7" eb="9">
      <t>コンキョ</t>
    </rPh>
    <phoneticPr fontId="1"/>
  </si>
  <si>
    <t>経費区分</t>
    <rPh sb="0" eb="2">
      <t>ケイヒ</t>
    </rPh>
    <rPh sb="2" eb="4">
      <t>クブン</t>
    </rPh>
    <phoneticPr fontId="1"/>
  </si>
  <si>
    <t>■ 固定費 １（人件費・事務補助員臨時雇用経費）</t>
    <rPh sb="2" eb="4">
      <t>コテイ</t>
    </rPh>
    <rPh sb="4" eb="5">
      <t>ヒ</t>
    </rPh>
    <rPh sb="8" eb="11">
      <t>ジンケンヒ</t>
    </rPh>
    <rPh sb="12" eb="14">
      <t>ジム</t>
    </rPh>
    <rPh sb="14" eb="17">
      <t>ホジョイン</t>
    </rPh>
    <rPh sb="17" eb="19">
      <t>リンジ</t>
    </rPh>
    <rPh sb="19" eb="21">
      <t>コヨウ</t>
    </rPh>
    <rPh sb="21" eb="23">
      <t>ケイヒ</t>
    </rPh>
    <phoneticPr fontId="1"/>
  </si>
  <si>
    <t>３．集計</t>
    <rPh sb="2" eb="4">
      <t>シュウケイ</t>
    </rPh>
    <phoneticPr fontId="1"/>
  </si>
  <si>
    <t xml:space="preserve">住　  　所 </t>
    <rPh sb="0" eb="1">
      <t>ズミ</t>
    </rPh>
    <rPh sb="5" eb="6">
      <t>トコロ</t>
    </rPh>
    <phoneticPr fontId="1"/>
  </si>
  <si>
    <t xml:space="preserve">名  　　称 </t>
    <rPh sb="0" eb="1">
      <t>メイ</t>
    </rPh>
    <rPh sb="5" eb="6">
      <t>ショウ</t>
    </rPh>
    <phoneticPr fontId="1"/>
  </si>
  <si>
    <t>支援者数合計</t>
    <phoneticPr fontId="1"/>
  </si>
  <si>
    <t>支援人回数合計</t>
    <phoneticPr fontId="1"/>
  </si>
  <si>
    <t>No.</t>
    <phoneticPr fontId="1"/>
  </si>
  <si>
    <t>工数の根拠</t>
    <phoneticPr fontId="1"/>
  </si>
  <si>
    <t>　例：相談窓口業務、体制構築（自治体や支援機関、専門家等との打ち合わせ）、支援する中小企業等の掘り起こし、セミナーの運営、支援に係る事務補助　…等</t>
    <rPh sb="1" eb="2">
      <t>レイ</t>
    </rPh>
    <rPh sb="3" eb="5">
      <t>ソウダン</t>
    </rPh>
    <rPh sb="5" eb="7">
      <t>マドグチ</t>
    </rPh>
    <rPh sb="7" eb="9">
      <t>ギョウム</t>
    </rPh>
    <rPh sb="10" eb="12">
      <t>タイセイ</t>
    </rPh>
    <rPh sb="12" eb="14">
      <t>コウチク</t>
    </rPh>
    <rPh sb="15" eb="18">
      <t>ジチタイ</t>
    </rPh>
    <rPh sb="19" eb="21">
      <t>シエン</t>
    </rPh>
    <rPh sb="21" eb="23">
      <t>キカン</t>
    </rPh>
    <rPh sb="24" eb="27">
      <t>センモンカ</t>
    </rPh>
    <rPh sb="27" eb="28">
      <t>トウ</t>
    </rPh>
    <rPh sb="30" eb="31">
      <t>ウ</t>
    </rPh>
    <rPh sb="32" eb="33">
      <t>ア</t>
    </rPh>
    <rPh sb="37" eb="39">
      <t>シエン</t>
    </rPh>
    <rPh sb="41" eb="43">
      <t>チュウショウ</t>
    </rPh>
    <rPh sb="43" eb="45">
      <t>キギョウ</t>
    </rPh>
    <rPh sb="45" eb="46">
      <t>トウ</t>
    </rPh>
    <rPh sb="47" eb="48">
      <t>ホ</t>
    </rPh>
    <rPh sb="49" eb="50">
      <t>オ</t>
    </rPh>
    <rPh sb="58" eb="60">
      <t>ウンエイ</t>
    </rPh>
    <rPh sb="61" eb="63">
      <t>シエン</t>
    </rPh>
    <rPh sb="64" eb="65">
      <t>カカ</t>
    </rPh>
    <rPh sb="66" eb="68">
      <t>ジム</t>
    </rPh>
    <rPh sb="68" eb="70">
      <t>ホジョ</t>
    </rPh>
    <rPh sb="72" eb="73">
      <t>トウ</t>
    </rPh>
    <phoneticPr fontId="1"/>
  </si>
  <si>
    <t>・工数の根拠：事業期間内に想定される稼働時間（その根拠）を記載すること。</t>
    <rPh sb="1" eb="3">
      <t>コウスウ</t>
    </rPh>
    <rPh sb="4" eb="6">
      <t>コンキョ</t>
    </rPh>
    <rPh sb="25" eb="27">
      <t>コンキョ</t>
    </rPh>
    <phoneticPr fontId="1"/>
  </si>
  <si>
    <t>工数の根拠</t>
    <phoneticPr fontId="1"/>
  </si>
  <si>
    <t>（記載例）</t>
    <rPh sb="1" eb="3">
      <t>キサイ</t>
    </rPh>
    <rPh sb="3" eb="4">
      <t>レイ</t>
    </rPh>
    <phoneticPr fontId="1"/>
  </si>
  <si>
    <t>No.</t>
    <phoneticPr fontId="1"/>
  </si>
  <si>
    <t>工数の根拠</t>
    <phoneticPr fontId="1"/>
  </si>
  <si>
    <t>１支援先あたりの支援人回</t>
    <phoneticPr fontId="1"/>
  </si>
  <si>
    <t>・想定支援対象者数：ターゲット毎の支援を想定する中小企業等数を記載すること。</t>
    <rPh sb="17" eb="19">
      <t>シエン</t>
    </rPh>
    <rPh sb="20" eb="22">
      <t>ソウテイ</t>
    </rPh>
    <phoneticPr fontId="1"/>
  </si>
  <si>
    <t>現状把握・Plan</t>
    <phoneticPr fontId="3"/>
  </si>
  <si>
    <t>Do・Check・Action</t>
    <phoneticPr fontId="3"/>
  </si>
  <si>
    <t>・課題：ターゲットにおける省エネ取組を進めるにあたっての課題を記載すること。</t>
    <rPh sb="1" eb="3">
      <t>カダイ</t>
    </rPh>
    <rPh sb="13" eb="14">
      <t>ショウ</t>
    </rPh>
    <rPh sb="16" eb="17">
      <t>ト</t>
    </rPh>
    <rPh sb="17" eb="18">
      <t>ク</t>
    </rPh>
    <rPh sb="19" eb="20">
      <t>スス</t>
    </rPh>
    <rPh sb="28" eb="30">
      <t>カダイ</t>
    </rPh>
    <rPh sb="31" eb="33">
      <t>キサイ</t>
    </rPh>
    <phoneticPr fontId="1"/>
  </si>
  <si>
    <t>各支援段階ごとの支援回数</t>
    <phoneticPr fontId="1"/>
  </si>
  <si>
    <t>No.</t>
    <phoneticPr fontId="1"/>
  </si>
  <si>
    <t>内容</t>
    <rPh sb="0" eb="2">
      <t>ナイヨウ</t>
    </rPh>
    <phoneticPr fontId="1"/>
  </si>
  <si>
    <t>支援前後の活動数</t>
    <rPh sb="0" eb="2">
      <t>シエン</t>
    </rPh>
    <rPh sb="2" eb="4">
      <t>ゼンゴ</t>
    </rPh>
    <rPh sb="5" eb="7">
      <t>カツドウ</t>
    </rPh>
    <rPh sb="7" eb="8">
      <t>スウ</t>
    </rPh>
    <phoneticPr fontId="1"/>
  </si>
  <si>
    <t>①</t>
    <phoneticPr fontId="1"/>
  </si>
  <si>
    <t>②</t>
    <phoneticPr fontId="1"/>
  </si>
  <si>
    <t>・人員：各段階における、区分（職員/事務補助員/外部専門家）及び氏名をプルダウンで選択すること。</t>
    <rPh sb="4" eb="7">
      <t>カクダンカイ</t>
    </rPh>
    <rPh sb="30" eb="31">
      <t>オヨ</t>
    </rPh>
    <rPh sb="32" eb="34">
      <t>シメイ</t>
    </rPh>
    <rPh sb="41" eb="43">
      <t>センタク</t>
    </rPh>
    <phoneticPr fontId="1"/>
  </si>
  <si>
    <t>③</t>
    <phoneticPr fontId="1"/>
  </si>
  <si>
    <t>・役割：各段階における、人員の活動内容（役割）を記載すること。</t>
    <rPh sb="4" eb="7">
      <t>カクダンカイ</t>
    </rPh>
    <phoneticPr fontId="1"/>
  </si>
  <si>
    <t>④</t>
    <phoneticPr fontId="1"/>
  </si>
  <si>
    <t>⑤</t>
    <phoneticPr fontId="1"/>
  </si>
  <si>
    <t>経費の種類ごとに１行を用いること。</t>
    <rPh sb="0" eb="2">
      <t>ケイヒ</t>
    </rPh>
    <rPh sb="3" eb="5">
      <t>シュルイ</t>
    </rPh>
    <rPh sb="9" eb="10">
      <t>ギョウ</t>
    </rPh>
    <rPh sb="11" eb="12">
      <t>モチ</t>
    </rPh>
    <phoneticPr fontId="1"/>
  </si>
  <si>
    <t>・件名：セミナー名、連絡会名、計上する費用名等を記載すること。</t>
    <rPh sb="1" eb="3">
      <t>ケンメイ</t>
    </rPh>
    <rPh sb="8" eb="9">
      <t>メイ</t>
    </rPh>
    <rPh sb="15" eb="17">
      <t>ケイジョウ</t>
    </rPh>
    <rPh sb="19" eb="21">
      <t>ヒヨウ</t>
    </rPh>
    <rPh sb="21" eb="22">
      <t>メイ</t>
    </rPh>
    <rPh sb="22" eb="23">
      <t>トウ</t>
    </rPh>
    <rPh sb="24" eb="26">
      <t>キサイ</t>
    </rPh>
    <phoneticPr fontId="1"/>
  </si>
  <si>
    <t>・支援対象地域：計上する各経費の利用先地域を記入すること。複数の支援対象地域にまたがって使用する場合は、「共通」と記載すること。</t>
    <rPh sb="1" eb="3">
      <t>シエン</t>
    </rPh>
    <rPh sb="3" eb="5">
      <t>タイショウ</t>
    </rPh>
    <rPh sb="5" eb="7">
      <t>チイキ</t>
    </rPh>
    <rPh sb="8" eb="10">
      <t>ケイジョウ</t>
    </rPh>
    <rPh sb="12" eb="15">
      <t>カクケイヒ</t>
    </rPh>
    <rPh sb="16" eb="18">
      <t>リヨウ</t>
    </rPh>
    <rPh sb="18" eb="19">
      <t>サキ</t>
    </rPh>
    <rPh sb="19" eb="21">
      <t>チイキ</t>
    </rPh>
    <rPh sb="22" eb="24">
      <t>キニュウ</t>
    </rPh>
    <rPh sb="29" eb="31">
      <t>フクスウ</t>
    </rPh>
    <rPh sb="32" eb="34">
      <t>シエン</t>
    </rPh>
    <rPh sb="34" eb="36">
      <t>タイショウ</t>
    </rPh>
    <rPh sb="36" eb="38">
      <t>チイキ</t>
    </rPh>
    <rPh sb="44" eb="46">
      <t>シヨウ</t>
    </rPh>
    <rPh sb="48" eb="50">
      <t>バアイ</t>
    </rPh>
    <rPh sb="53" eb="55">
      <t>キョウツウ</t>
    </rPh>
    <rPh sb="57" eb="59">
      <t>キサイ</t>
    </rPh>
    <phoneticPr fontId="1"/>
  </si>
  <si>
    <t>・経費詳細・計算根拠：数量・仕様、金額の計算根拠を記載すること。</t>
    <phoneticPr fontId="1"/>
  </si>
  <si>
    <t>単価（円）</t>
    <rPh sb="0" eb="2">
      <t>タンカ</t>
    </rPh>
    <rPh sb="3" eb="4">
      <t>エン</t>
    </rPh>
    <phoneticPr fontId="1"/>
  </si>
  <si>
    <t>人員あたりの
費用合計（円）</t>
    <rPh sb="0" eb="2">
      <t>ジンイン</t>
    </rPh>
    <rPh sb="7" eb="9">
      <t>ヒヨウ</t>
    </rPh>
    <rPh sb="9" eb="11">
      <t>ゴウケイ</t>
    </rPh>
    <rPh sb="12" eb="13">
      <t>エン</t>
    </rPh>
    <phoneticPr fontId="1"/>
  </si>
  <si>
    <t>費用合計（円）</t>
    <rPh sb="0" eb="2">
      <t>ヒヨウ</t>
    </rPh>
    <rPh sb="2" eb="4">
      <t>ゴウケイ</t>
    </rPh>
    <rPh sb="5" eb="6">
      <t>エン</t>
    </rPh>
    <phoneticPr fontId="1"/>
  </si>
  <si>
    <t>補助対象経費</t>
    <phoneticPr fontId="1"/>
  </si>
  <si>
    <t>（単位：円）</t>
    <rPh sb="1" eb="3">
      <t>タンイ</t>
    </rPh>
    <rPh sb="4" eb="5">
      <t>エン</t>
    </rPh>
    <phoneticPr fontId="1"/>
  </si>
  <si>
    <t>・計算根拠：各経費における金額の計算根拠を記載すること。</t>
    <phoneticPr fontId="1"/>
  </si>
  <si>
    <t>　</t>
    <phoneticPr fontId="1"/>
  </si>
  <si>
    <t>支援対象者あたりの　支援人回（人回）</t>
    <rPh sb="0" eb="2">
      <t>シエン</t>
    </rPh>
    <rPh sb="2" eb="5">
      <t>タイショウシャ</t>
    </rPh>
    <rPh sb="10" eb="12">
      <t>シエン</t>
    </rPh>
    <rPh sb="12" eb="13">
      <t>ニン</t>
    </rPh>
    <rPh sb="13" eb="14">
      <t>カイ</t>
    </rPh>
    <rPh sb="15" eb="16">
      <t>ニン</t>
    </rPh>
    <rPh sb="16" eb="17">
      <t>カイ</t>
    </rPh>
    <phoneticPr fontId="1"/>
  </si>
  <si>
    <t>(時間)</t>
    <phoneticPr fontId="1"/>
  </si>
  <si>
    <t>・費用合計：各行における経費の合計額を記載すること。</t>
    <rPh sb="1" eb="3">
      <t>ヒヨウ</t>
    </rPh>
    <rPh sb="3" eb="5">
      <t>ゴウケイ</t>
    </rPh>
    <rPh sb="6" eb="7">
      <t>カク</t>
    </rPh>
    <rPh sb="7" eb="8">
      <t>ギョウ</t>
    </rPh>
    <rPh sb="12" eb="14">
      <t>ケイヒ</t>
    </rPh>
    <rPh sb="15" eb="17">
      <t>ゴウケイ</t>
    </rPh>
    <rPh sb="17" eb="18">
      <t>ガク</t>
    </rPh>
    <rPh sb="19" eb="21">
      <t>キサイ</t>
    </rPh>
    <phoneticPr fontId="1"/>
  </si>
  <si>
    <t>変動費〈その他諸経費〉</t>
    <rPh sb="0" eb="2">
      <t>ヘンドウ</t>
    </rPh>
    <rPh sb="2" eb="3">
      <t>ヒ</t>
    </rPh>
    <phoneticPr fontId="1"/>
  </si>
  <si>
    <t>固定費〈セミナー・連絡会等開催費、その他諸経費〉</t>
    <rPh sb="0" eb="2">
      <t>コテイ</t>
    </rPh>
    <rPh sb="9" eb="12">
      <t>レンラクカイ</t>
    </rPh>
    <rPh sb="12" eb="13">
      <t>トウ</t>
    </rPh>
    <rPh sb="13" eb="15">
      <t>カイサイ</t>
    </rPh>
    <rPh sb="15" eb="16">
      <t>ヒ</t>
    </rPh>
    <rPh sb="19" eb="20">
      <t>ホカ</t>
    </rPh>
    <rPh sb="20" eb="23">
      <t>ショケイヒ</t>
    </rPh>
    <phoneticPr fontId="1"/>
  </si>
  <si>
    <t>　　　　　　　　　　　　例：型番ABC-0123　2台　5月～9月 4ヵ月× 5,000円 + 管理費 4,000円</t>
    <rPh sb="14" eb="16">
      <t>カタバン</t>
    </rPh>
    <phoneticPr fontId="1"/>
  </si>
  <si>
    <t>固定費〈人件費・事務補助員臨時雇用経費〉</t>
    <rPh sb="0" eb="2">
      <t>コテイ</t>
    </rPh>
    <rPh sb="4" eb="7">
      <t>ジンケンヒ</t>
    </rPh>
    <phoneticPr fontId="1"/>
  </si>
  <si>
    <t>現状把握・Plan</t>
    <phoneticPr fontId="3"/>
  </si>
  <si>
    <t>・支援区分：プルダウンより「訪問支援」又は「支援前後の活動」を選択すること。</t>
    <rPh sb="1" eb="3">
      <t>シエン</t>
    </rPh>
    <rPh sb="3" eb="5">
      <t>クブン</t>
    </rPh>
    <rPh sb="14" eb="16">
      <t>ホウモン</t>
    </rPh>
    <rPh sb="16" eb="18">
      <t>シエン</t>
    </rPh>
    <rPh sb="19" eb="20">
      <t>マタ</t>
    </rPh>
    <rPh sb="22" eb="24">
      <t>シエン</t>
    </rPh>
    <rPh sb="24" eb="26">
      <t>ゼンゴ</t>
    </rPh>
    <rPh sb="27" eb="29">
      <t>カツドウ</t>
    </rPh>
    <rPh sb="31" eb="33">
      <t>センタク</t>
    </rPh>
    <phoneticPr fontId="1"/>
  </si>
  <si>
    <t>　　　　　　　訪問支援：中小企業等に赴き支援すること</t>
    <rPh sb="7" eb="9">
      <t>ホウモン</t>
    </rPh>
    <rPh sb="9" eb="11">
      <t>シエン</t>
    </rPh>
    <rPh sb="12" eb="14">
      <t>チュウショウ</t>
    </rPh>
    <rPh sb="14" eb="16">
      <t>キギョウ</t>
    </rPh>
    <rPh sb="16" eb="17">
      <t>ナド</t>
    </rPh>
    <rPh sb="18" eb="19">
      <t>オモム</t>
    </rPh>
    <rPh sb="20" eb="22">
      <t>シエン</t>
    </rPh>
    <phoneticPr fontId="1"/>
  </si>
  <si>
    <t>　　　　　　　支援前後の活動：原則支援する中小企業等の要請に応じ、支援前又は支援後に提示する説明資料、報告書等を作成すること</t>
    <rPh sb="7" eb="9">
      <t>シエン</t>
    </rPh>
    <rPh sb="9" eb="11">
      <t>ゼンゴ</t>
    </rPh>
    <rPh sb="12" eb="14">
      <t>カツドウ</t>
    </rPh>
    <rPh sb="15" eb="17">
      <t>ゲンソク</t>
    </rPh>
    <rPh sb="17" eb="19">
      <t>シエン</t>
    </rPh>
    <rPh sb="21" eb="23">
      <t>チュウショウ</t>
    </rPh>
    <rPh sb="23" eb="25">
      <t>キギョウ</t>
    </rPh>
    <rPh sb="25" eb="26">
      <t>ナド</t>
    </rPh>
    <rPh sb="27" eb="29">
      <t>ヨウセイ</t>
    </rPh>
    <rPh sb="30" eb="31">
      <t>オウ</t>
    </rPh>
    <rPh sb="33" eb="35">
      <t>シエン</t>
    </rPh>
    <rPh sb="36" eb="37">
      <t>マタ</t>
    </rPh>
    <rPh sb="38" eb="40">
      <t>シエン</t>
    </rPh>
    <rPh sb="40" eb="41">
      <t>ゴ</t>
    </rPh>
    <rPh sb="42" eb="44">
      <t>テイジ</t>
    </rPh>
    <rPh sb="56" eb="58">
      <t>サクセイ</t>
    </rPh>
    <phoneticPr fontId="1"/>
  </si>
  <si>
    <t>　　　　　　　例１（訪問支援）：単価2,500円×2時間　旅費片道1,000円×往復
　　　　　　　例２（支援前後の活動）：診断報告書作成 単価2,500円 × 8時間</t>
    <rPh sb="7" eb="8">
      <t>レイ</t>
    </rPh>
    <rPh sb="10" eb="12">
      <t>ホウモン</t>
    </rPh>
    <rPh sb="12" eb="14">
      <t>シエン</t>
    </rPh>
    <rPh sb="55" eb="57">
      <t>ゼンゴ</t>
    </rPh>
    <rPh sb="58" eb="60">
      <t>カツドウ</t>
    </rPh>
    <phoneticPr fontId="1"/>
  </si>
  <si>
    <t>・人件費又は謝金：人件費又は謝金の合計額を記載すること。</t>
    <rPh sb="1" eb="4">
      <t>ジンケンヒ</t>
    </rPh>
    <rPh sb="4" eb="5">
      <t>マタ</t>
    </rPh>
    <rPh sb="6" eb="8">
      <t>シャキン</t>
    </rPh>
    <rPh sb="9" eb="12">
      <t>ジンケンヒ</t>
    </rPh>
    <rPh sb="12" eb="13">
      <t>マタ</t>
    </rPh>
    <rPh sb="14" eb="16">
      <t>シャキン</t>
    </rPh>
    <rPh sb="17" eb="19">
      <t>ゴウケイ</t>
    </rPh>
    <rPh sb="19" eb="20">
      <t>ガク</t>
    </rPh>
    <rPh sb="21" eb="23">
      <t>キサイ</t>
    </rPh>
    <phoneticPr fontId="1"/>
  </si>
  <si>
    <t>・旅費：旅費の合計額を記載すること。</t>
    <rPh sb="1" eb="3">
      <t>リョヒ</t>
    </rPh>
    <rPh sb="4" eb="6">
      <t>リョヒ</t>
    </rPh>
    <phoneticPr fontId="1"/>
  </si>
  <si>
    <t>・単価：別添２－１「人件費単価計算書」記載の人員ごとの人件費単価を記載すること。</t>
    <rPh sb="1" eb="3">
      <t>タンカ</t>
    </rPh>
    <rPh sb="4" eb="6">
      <t>ベッテン</t>
    </rPh>
    <rPh sb="10" eb="13">
      <t>ジンケンヒ</t>
    </rPh>
    <rPh sb="13" eb="15">
      <t>タンカ</t>
    </rPh>
    <rPh sb="15" eb="18">
      <t>ケイサンショ</t>
    </rPh>
    <rPh sb="19" eb="21">
      <t>キサイ</t>
    </rPh>
    <rPh sb="22" eb="24">
      <t>ジンイン</t>
    </rPh>
    <rPh sb="27" eb="30">
      <t>ジンケンヒ</t>
    </rPh>
    <rPh sb="30" eb="32">
      <t>タンカ</t>
    </rPh>
    <rPh sb="33" eb="35">
      <t>キサイ</t>
    </rPh>
    <phoneticPr fontId="1"/>
  </si>
  <si>
    <t>・支援対象地域：セミナー・連絡会等開催費の場合は、開催する地域を記載すること。その他諸経費の場合は、利用先地域を記載すること。</t>
    <rPh sb="1" eb="3">
      <t>シエン</t>
    </rPh>
    <rPh sb="3" eb="5">
      <t>タイショウ</t>
    </rPh>
    <rPh sb="5" eb="7">
      <t>チイキ</t>
    </rPh>
    <rPh sb="13" eb="16">
      <t>レンラクカイ</t>
    </rPh>
    <rPh sb="16" eb="17">
      <t>トウ</t>
    </rPh>
    <rPh sb="17" eb="19">
      <t>カイサイ</t>
    </rPh>
    <rPh sb="19" eb="20">
      <t>ヒ</t>
    </rPh>
    <rPh sb="21" eb="23">
      <t>バアイ</t>
    </rPh>
    <rPh sb="25" eb="27">
      <t>カイサイ</t>
    </rPh>
    <rPh sb="29" eb="31">
      <t>チイキ</t>
    </rPh>
    <rPh sb="32" eb="34">
      <t>キサイ</t>
    </rPh>
    <rPh sb="41" eb="42">
      <t>ホカ</t>
    </rPh>
    <rPh sb="42" eb="45">
      <t>ショケイヒ</t>
    </rPh>
    <rPh sb="46" eb="48">
      <t>バアイ</t>
    </rPh>
    <rPh sb="50" eb="52">
      <t>リヨウ</t>
    </rPh>
    <rPh sb="52" eb="53">
      <t>サキ</t>
    </rPh>
    <rPh sb="53" eb="55">
      <t>チイキ</t>
    </rPh>
    <rPh sb="56" eb="58">
      <t>キサイ</t>
    </rPh>
    <phoneticPr fontId="1"/>
  </si>
  <si>
    <t>■変動費 １（人件費、省エネ支援事業費、職員旅費、事務補助員臨時雇用経費）</t>
    <rPh sb="1" eb="3">
      <t>ヘンドウ</t>
    </rPh>
    <rPh sb="3" eb="4">
      <t>ヒ</t>
    </rPh>
    <rPh sb="7" eb="10">
      <t>ジンケンヒ</t>
    </rPh>
    <rPh sb="11" eb="12">
      <t>ショウ</t>
    </rPh>
    <rPh sb="14" eb="16">
      <t>シエン</t>
    </rPh>
    <rPh sb="16" eb="18">
      <t>ジギョウ</t>
    </rPh>
    <rPh sb="18" eb="19">
      <t>ヒ</t>
    </rPh>
    <rPh sb="20" eb="22">
      <t>ショクイン</t>
    </rPh>
    <rPh sb="22" eb="24">
      <t>リョヒ</t>
    </rPh>
    <rPh sb="25" eb="27">
      <t>ジム</t>
    </rPh>
    <rPh sb="27" eb="30">
      <t>ホジョイン</t>
    </rPh>
    <rPh sb="30" eb="32">
      <t>リンジ</t>
    </rPh>
    <rPh sb="32" eb="34">
      <t>コヨウ</t>
    </rPh>
    <rPh sb="34" eb="36">
      <t>ケイヒ</t>
    </rPh>
    <phoneticPr fontId="1"/>
  </si>
  <si>
    <t>■変動費 ２（その他諸経費）</t>
    <rPh sb="1" eb="3">
      <t>ヘンドウ</t>
    </rPh>
    <rPh sb="3" eb="4">
      <t>ヒ</t>
    </rPh>
    <rPh sb="9" eb="10">
      <t>ホカ</t>
    </rPh>
    <rPh sb="10" eb="13">
      <t>ショケイヒ</t>
    </rPh>
    <phoneticPr fontId="1"/>
  </si>
  <si>
    <t>1．固定費</t>
    <rPh sb="2" eb="5">
      <t>コテイヒ</t>
    </rPh>
    <phoneticPr fontId="1"/>
  </si>
  <si>
    <t>2．変動費</t>
    <rPh sb="2" eb="4">
      <t>ヘンドウ</t>
    </rPh>
    <rPh sb="4" eb="5">
      <t>ヒ</t>
    </rPh>
    <phoneticPr fontId="1"/>
  </si>
  <si>
    <t>セミナー・連絡会等開催費</t>
    <rPh sb="5" eb="7">
      <t>レンラク</t>
    </rPh>
    <rPh sb="7" eb="8">
      <t>カイ</t>
    </rPh>
    <rPh sb="8" eb="9">
      <t>トウ</t>
    </rPh>
    <rPh sb="9" eb="11">
      <t>カイサイ</t>
    </rPh>
    <rPh sb="11" eb="12">
      <t>ヒ</t>
    </rPh>
    <phoneticPr fontId="1"/>
  </si>
  <si>
    <t>その他諸経費（変動費分）</t>
    <rPh sb="7" eb="9">
      <t>ヘンドウ</t>
    </rPh>
    <rPh sb="9" eb="10">
      <t>ヒ</t>
    </rPh>
    <rPh sb="10" eb="11">
      <t>ブン</t>
    </rPh>
    <phoneticPr fontId="1"/>
  </si>
  <si>
    <r>
      <rPr>
        <b/>
        <sz val="20"/>
        <rFont val="ＭＳ 明朝"/>
        <family val="1"/>
        <charset val="128"/>
      </rPr>
      <t>２．変動費</t>
    </r>
    <r>
      <rPr>
        <sz val="10"/>
        <rFont val="ＭＳ 明朝"/>
        <family val="1"/>
        <charset val="128"/>
      </rPr>
      <t xml:space="preserve">
・変動費は、支援の回数等に応じて増減する経費のことを指す。
</t>
    </r>
    <rPh sb="2" eb="4">
      <t>ヘンドウ</t>
    </rPh>
    <rPh sb="4" eb="5">
      <t>ヒ</t>
    </rPh>
    <rPh sb="8" eb="10">
      <t>ヘンドウ</t>
    </rPh>
    <rPh sb="10" eb="11">
      <t>ヒ</t>
    </rPh>
    <rPh sb="18" eb="19">
      <t>トウ</t>
    </rPh>
    <phoneticPr fontId="1"/>
  </si>
  <si>
    <t>■ 固定費 ２（セミナー・連絡会等開催費・その他諸経費)</t>
    <rPh sb="2" eb="4">
      <t>コテイ</t>
    </rPh>
    <rPh sb="4" eb="5">
      <t>ヒ</t>
    </rPh>
    <rPh sb="13" eb="16">
      <t>レンラクカイ</t>
    </rPh>
    <rPh sb="16" eb="17">
      <t>トウ</t>
    </rPh>
    <rPh sb="17" eb="19">
      <t>カイサイ</t>
    </rPh>
    <rPh sb="19" eb="20">
      <t>ヒ</t>
    </rPh>
    <rPh sb="23" eb="24">
      <t>タ</t>
    </rPh>
    <rPh sb="24" eb="27">
      <t>ショケイヒ</t>
    </rPh>
    <phoneticPr fontId="1"/>
  </si>
  <si>
    <t>人件費、省エネ支援事業費、職員旅費、
事務補助員臨時雇用経費</t>
    <rPh sb="0" eb="3">
      <t>ジンケンヒ</t>
    </rPh>
    <phoneticPr fontId="1"/>
  </si>
  <si>
    <t>実施事項</t>
    <rPh sb="0" eb="2">
      <t>ジッシ</t>
    </rPh>
    <rPh sb="2" eb="4">
      <t>ジコウ</t>
    </rPh>
    <phoneticPr fontId="1"/>
  </si>
  <si>
    <t>・掘り起し_内容：上記の実施事項に対する具体的な取組内容を記載すること。</t>
    <rPh sb="12" eb="14">
      <t>ジッシ</t>
    </rPh>
    <rPh sb="14" eb="16">
      <t>ジコウ</t>
    </rPh>
    <phoneticPr fontId="1"/>
  </si>
  <si>
    <t>　※支援前後の活動のカウント方法は、支援前と後を別々に数える。（例：支援前の活動数　６　（内訳：支援前 4　+　支援後　2）　）</t>
    <rPh sb="2" eb="4">
      <t>シエン</t>
    </rPh>
    <rPh sb="4" eb="6">
      <t>ゼンゴ</t>
    </rPh>
    <rPh sb="7" eb="9">
      <t>カツドウ</t>
    </rPh>
    <rPh sb="14" eb="16">
      <t>ホウホウ</t>
    </rPh>
    <rPh sb="18" eb="20">
      <t>シエン</t>
    </rPh>
    <rPh sb="20" eb="21">
      <t>ゼン</t>
    </rPh>
    <rPh sb="22" eb="23">
      <t>ゴ</t>
    </rPh>
    <rPh sb="24" eb="26">
      <t>ベツベツ</t>
    </rPh>
    <rPh sb="27" eb="28">
      <t>カゾ</t>
    </rPh>
    <rPh sb="32" eb="33">
      <t>レイ</t>
    </rPh>
    <rPh sb="34" eb="36">
      <t>シエン</t>
    </rPh>
    <rPh sb="36" eb="37">
      <t>ゼン</t>
    </rPh>
    <rPh sb="38" eb="40">
      <t>カツドウ</t>
    </rPh>
    <rPh sb="40" eb="41">
      <t>スウ</t>
    </rPh>
    <rPh sb="45" eb="47">
      <t>ウチワケ</t>
    </rPh>
    <rPh sb="48" eb="50">
      <t>シエン</t>
    </rPh>
    <rPh sb="50" eb="51">
      <t>ゼン</t>
    </rPh>
    <rPh sb="56" eb="58">
      <t>シエン</t>
    </rPh>
    <rPh sb="58" eb="59">
      <t>ノチ</t>
    </rPh>
    <phoneticPr fontId="1"/>
  </si>
  <si>
    <t>・ターゲット属性：業種、設備毎、PFとの関係性、中小企業等の省エネ取組状況、地域特性、経営課題等の属性を基に支援の計画内容が同じことが想定されるものをまとめて記載する。
（支援の内容が異なる場合、ターゲットの属性を分けて記載すること。）</t>
    <rPh sb="6" eb="8">
      <t>ゾクセイ</t>
    </rPh>
    <rPh sb="9" eb="11">
      <t>ギョウシュ</t>
    </rPh>
    <rPh sb="12" eb="14">
      <t>セツビ</t>
    </rPh>
    <rPh sb="14" eb="15">
      <t>マイ</t>
    </rPh>
    <rPh sb="20" eb="23">
      <t>カンケイセイ</t>
    </rPh>
    <rPh sb="24" eb="26">
      <t>チュウショウ</t>
    </rPh>
    <rPh sb="26" eb="28">
      <t>キギョウ</t>
    </rPh>
    <rPh sb="28" eb="29">
      <t>トウ</t>
    </rPh>
    <rPh sb="30" eb="31">
      <t>ショウ</t>
    </rPh>
    <rPh sb="33" eb="35">
      <t>トリクミ</t>
    </rPh>
    <rPh sb="35" eb="37">
      <t>ジョウキョウ</t>
    </rPh>
    <rPh sb="38" eb="40">
      <t>チイキ</t>
    </rPh>
    <rPh sb="40" eb="42">
      <t>トクセイ</t>
    </rPh>
    <rPh sb="43" eb="45">
      <t>ケイエイ</t>
    </rPh>
    <rPh sb="45" eb="47">
      <t>カダイ</t>
    </rPh>
    <rPh sb="47" eb="48">
      <t>トウ</t>
    </rPh>
    <rPh sb="49" eb="51">
      <t>ゾクセイ</t>
    </rPh>
    <rPh sb="52" eb="53">
      <t>モト</t>
    </rPh>
    <rPh sb="54" eb="56">
      <t>シエン</t>
    </rPh>
    <rPh sb="57" eb="59">
      <t>ケイカク</t>
    </rPh>
    <rPh sb="59" eb="61">
      <t>ナイヨウ</t>
    </rPh>
    <rPh sb="62" eb="63">
      <t>オナ</t>
    </rPh>
    <rPh sb="67" eb="69">
      <t>ソウテイ</t>
    </rPh>
    <rPh sb="79" eb="81">
      <t>キサイ</t>
    </rPh>
    <rPh sb="86" eb="88">
      <t>シエン</t>
    </rPh>
    <rPh sb="89" eb="91">
      <t>ナイヨウ</t>
    </rPh>
    <rPh sb="92" eb="93">
      <t>コト</t>
    </rPh>
    <rPh sb="95" eb="97">
      <t>バアイ</t>
    </rPh>
    <rPh sb="104" eb="106">
      <t>ゾクセイ</t>
    </rPh>
    <rPh sb="107" eb="108">
      <t>ワ</t>
    </rPh>
    <rPh sb="110" eb="112">
      <t>キサイ</t>
    </rPh>
    <phoneticPr fontId="1"/>
  </si>
  <si>
    <t>・各支援段階ごとの支援回数：「現状把握・Plan」及び「Do・Check・Action」の各段階における中小企業等1者あたりの支援回数を記載すること。</t>
    <rPh sb="1" eb="2">
      <t>カク</t>
    </rPh>
    <rPh sb="2" eb="4">
      <t>シエン</t>
    </rPh>
    <rPh sb="4" eb="6">
      <t>ダンカイ</t>
    </rPh>
    <rPh sb="9" eb="11">
      <t>シエン</t>
    </rPh>
    <rPh sb="11" eb="13">
      <t>カイスウ</t>
    </rPh>
    <rPh sb="15" eb="17">
      <t>ゲンジョウ</t>
    </rPh>
    <rPh sb="17" eb="19">
      <t>ハアク</t>
    </rPh>
    <rPh sb="25" eb="26">
      <t>オヨ</t>
    </rPh>
    <rPh sb="45" eb="46">
      <t>カク</t>
    </rPh>
    <rPh sb="46" eb="48">
      <t>ダンカイ</t>
    </rPh>
    <rPh sb="52" eb="54">
      <t>チュウショウ</t>
    </rPh>
    <rPh sb="54" eb="56">
      <t>キギョウ</t>
    </rPh>
    <rPh sb="56" eb="57">
      <t>トウ</t>
    </rPh>
    <rPh sb="58" eb="59">
      <t>シャ</t>
    </rPh>
    <rPh sb="63" eb="65">
      <t>シエン</t>
    </rPh>
    <rPh sb="65" eb="67">
      <t>カイスウ</t>
    </rPh>
    <rPh sb="68" eb="70">
      <t>キサイ</t>
    </rPh>
    <phoneticPr fontId="1"/>
  </si>
  <si>
    <t>・支援人回数：各段階における、中小企業等１者あたりの各人員における訪問回数を記載すること。</t>
    <rPh sb="3" eb="4">
      <t>ニン</t>
    </rPh>
    <rPh sb="7" eb="10">
      <t>カクダンカイ</t>
    </rPh>
    <rPh sb="15" eb="17">
      <t>チュウショウ</t>
    </rPh>
    <rPh sb="17" eb="19">
      <t>キギョウ</t>
    </rPh>
    <rPh sb="19" eb="20">
      <t>トウ</t>
    </rPh>
    <rPh sb="26" eb="27">
      <t>カク</t>
    </rPh>
    <rPh sb="27" eb="29">
      <t>ジンイン</t>
    </rPh>
    <phoneticPr fontId="1"/>
  </si>
  <si>
    <t>・支援前後の活動数：各段階における、中小企業等１者あたりの各人員における作成資料（事前の説明資料、報告書等）に携わる回数を記載すること。</t>
    <rPh sb="1" eb="3">
      <t>シエン</t>
    </rPh>
    <rPh sb="3" eb="5">
      <t>ゼンゴ</t>
    </rPh>
    <rPh sb="6" eb="8">
      <t>カツドウ</t>
    </rPh>
    <rPh sb="8" eb="9">
      <t>スウ</t>
    </rPh>
    <rPh sb="29" eb="32">
      <t>カクジンイン</t>
    </rPh>
    <rPh sb="36" eb="38">
      <t>サクセイ</t>
    </rPh>
    <rPh sb="38" eb="40">
      <t>シリョウ</t>
    </rPh>
    <rPh sb="41" eb="43">
      <t>ジゼン</t>
    </rPh>
    <rPh sb="44" eb="46">
      <t>セツメイ</t>
    </rPh>
    <rPh sb="46" eb="48">
      <t>シリョウ</t>
    </rPh>
    <rPh sb="49" eb="52">
      <t>ホウコクショ</t>
    </rPh>
    <rPh sb="52" eb="53">
      <t>トウ</t>
    </rPh>
    <rPh sb="55" eb="56">
      <t>タズサ</t>
    </rPh>
    <rPh sb="58" eb="60">
      <t>カイスウ</t>
    </rPh>
    <phoneticPr fontId="1"/>
  </si>
  <si>
    <t>ターゲット属性　３</t>
    <phoneticPr fontId="1"/>
  </si>
  <si>
    <t>ターゲット属性　４</t>
    <phoneticPr fontId="1"/>
  </si>
  <si>
    <t>ターゲット属性　５</t>
    <phoneticPr fontId="1"/>
  </si>
  <si>
    <t>ターゲット属性　６</t>
    <phoneticPr fontId="1"/>
  </si>
  <si>
    <t>ターゲット属性　７</t>
    <phoneticPr fontId="1"/>
  </si>
  <si>
    <t>ターゲット属性　８</t>
    <phoneticPr fontId="1"/>
  </si>
  <si>
    <t>ターゲット属性　９</t>
    <phoneticPr fontId="1"/>
  </si>
  <si>
    <t>ターゲット属性　１０</t>
    <phoneticPr fontId="1"/>
  </si>
  <si>
    <t>ターゲット属性　２</t>
    <rPh sb="5" eb="7">
      <t>ゾクセイ</t>
    </rPh>
    <phoneticPr fontId="1"/>
  </si>
  <si>
    <t>②補助事業に従事する役職員（職員、事務補助員）</t>
    <rPh sb="14" eb="16">
      <t>ショクイン</t>
    </rPh>
    <rPh sb="17" eb="19">
      <t>ジム</t>
    </rPh>
    <rPh sb="19" eb="21">
      <t>ホジョ</t>
    </rPh>
    <rPh sb="21" eb="22">
      <t>イン</t>
    </rPh>
    <phoneticPr fontId="1"/>
  </si>
  <si>
    <t>支援
人回数</t>
    <rPh sb="0" eb="2">
      <t>シエン</t>
    </rPh>
    <rPh sb="3" eb="4">
      <t>ニン</t>
    </rPh>
    <rPh sb="4" eb="5">
      <t>カイ</t>
    </rPh>
    <rPh sb="5" eb="6">
      <t>スウ</t>
    </rPh>
    <phoneticPr fontId="1"/>
  </si>
  <si>
    <t>　　※備考記載例：日給額１,１００＝日給８,０００円+１日あたり通勤手当８００円</t>
    <rPh sb="3" eb="5">
      <t>ビコウ</t>
    </rPh>
    <rPh sb="5" eb="7">
      <t>キサイ</t>
    </rPh>
    <rPh sb="7" eb="8">
      <t>レイ</t>
    </rPh>
    <phoneticPr fontId="1"/>
  </si>
  <si>
    <t>・「内規（○○－０００２）第２章第５項　外部謝金について」の「○○級」の役職単価を適用。
・使用単価：時給単価</t>
    <rPh sb="2" eb="4">
      <t>ナイキ</t>
    </rPh>
    <rPh sb="13" eb="14">
      <t>ダイ</t>
    </rPh>
    <rPh sb="15" eb="16">
      <t>ショウ</t>
    </rPh>
    <rPh sb="16" eb="17">
      <t>ダイ</t>
    </rPh>
    <rPh sb="18" eb="19">
      <t>コウ</t>
    </rPh>
    <rPh sb="20" eb="22">
      <t>ガイブ</t>
    </rPh>
    <rPh sb="22" eb="24">
      <t>シャキン</t>
    </rPh>
    <rPh sb="33" eb="34">
      <t>キュウ</t>
    </rPh>
    <rPh sb="36" eb="38">
      <t>ヤクショク</t>
    </rPh>
    <rPh sb="38" eb="40">
      <t>タンカ</t>
    </rPh>
    <rPh sb="41" eb="43">
      <t>テキヨウ</t>
    </rPh>
    <rPh sb="47" eb="49">
      <t>シヨウ</t>
    </rPh>
    <rPh sb="49" eb="51">
      <t>タンカ</t>
    </rPh>
    <rPh sb="52" eb="54">
      <t>ジキュウ</t>
    </rPh>
    <rPh sb="54" eb="56">
      <t>タンカ</t>
    </rPh>
    <phoneticPr fontId="1"/>
  </si>
  <si>
    <t>・支援対象者あたりの支援人回：人員毎の人回数の合計値を記載すること。（別添1-５の「各支援人回数」と整合させること）</t>
    <rPh sb="1" eb="6">
      <t>シエ</t>
    </rPh>
    <rPh sb="10" eb="12">
      <t>シエン</t>
    </rPh>
    <rPh sb="12" eb="13">
      <t>ニン</t>
    </rPh>
    <rPh sb="13" eb="14">
      <t>カイ</t>
    </rPh>
    <phoneticPr fontId="1"/>
  </si>
  <si>
    <t>都道府県の単位で、１地域ごとに記載すること。
都道府県内の一部の市町村の場合は以下のように記載すること。
（千葉県　千葉市・柏市・松戸市）</t>
    <rPh sb="0" eb="4">
      <t>トドウフケン</t>
    </rPh>
    <rPh sb="5" eb="7">
      <t>タンイ</t>
    </rPh>
    <rPh sb="10" eb="12">
      <t>チイキ</t>
    </rPh>
    <rPh sb="15" eb="17">
      <t>キサイ</t>
    </rPh>
    <rPh sb="23" eb="27">
      <t>トドウフケン</t>
    </rPh>
    <rPh sb="27" eb="28">
      <t>ナイ</t>
    </rPh>
    <rPh sb="29" eb="31">
      <t>イチブ</t>
    </rPh>
    <rPh sb="32" eb="35">
      <t>シチョウソン</t>
    </rPh>
    <rPh sb="36" eb="38">
      <t>バアイ</t>
    </rPh>
    <rPh sb="39" eb="41">
      <t>イカ</t>
    </rPh>
    <rPh sb="45" eb="47">
      <t>キサイ</t>
    </rPh>
    <rPh sb="54" eb="57">
      <t>チバケン</t>
    </rPh>
    <rPh sb="58" eb="61">
      <t>チバシ</t>
    </rPh>
    <rPh sb="62" eb="64">
      <t>カシワシ</t>
    </rPh>
    <rPh sb="65" eb="68">
      <t>マツドシ</t>
    </rPh>
    <phoneticPr fontId="1"/>
  </si>
  <si>
    <r>
      <t>電話番号</t>
    </r>
    <r>
      <rPr>
        <b/>
        <sz val="6"/>
        <color rgb="FFFF0000"/>
        <rFont val="ＭＳ 明朝"/>
        <family val="1"/>
        <charset val="128"/>
      </rPr>
      <t>ハイフン有り</t>
    </r>
    <rPh sb="0" eb="2">
      <t>デンワ</t>
    </rPh>
    <rPh sb="2" eb="4">
      <t>バンゴウ</t>
    </rPh>
    <rPh sb="8" eb="9">
      <t>アリ</t>
    </rPh>
    <phoneticPr fontId="1"/>
  </si>
  <si>
    <t>名前</t>
    <phoneticPr fontId="1"/>
  </si>
  <si>
    <r>
      <t>ハイフン</t>
    </r>
    <r>
      <rPr>
        <b/>
        <sz val="10"/>
        <color rgb="FFFF0000"/>
        <rFont val="ＭＳ 明朝"/>
        <family val="1"/>
        <charset val="128"/>
      </rPr>
      <t>有り</t>
    </r>
    <r>
      <rPr>
        <sz val="10"/>
        <rFont val="ＭＳ 明朝"/>
        <family val="1"/>
        <charset val="128"/>
      </rPr>
      <t>、半角英数字で入力</t>
    </r>
    <r>
      <rPr>
        <sz val="10"/>
        <color theme="1"/>
        <rFont val="ＭＳ 明朝"/>
        <family val="1"/>
        <charset val="128"/>
      </rPr>
      <t>（123-4567）</t>
    </r>
    <rPh sb="4" eb="5">
      <t>アリ</t>
    </rPh>
    <phoneticPr fontId="1"/>
  </si>
  <si>
    <t>職員及び事務補助員を列挙し、それぞれ具体的な役割内容を記載すること。
（注）①補助事業に従事する責任者に記載した者も、②に記載すること。
（職員とは）
当該組織で雇用され、補助事業に直接従事する者で、中小企業等との相談窓口、専門家のコーディネート、中小企業等の支援に関する業務、その他補助事業を管理運営するにあたって必要な業務全般に従事する者を指す。
（事務補助員とは）
補助事業を実施するために必要な業務補助を行う補助員（アルバイト等）
採用予定で名前が不明な場合は「事務補助員A」等のように記載する。</t>
    <rPh sb="0" eb="2">
      <t>ショクイン</t>
    </rPh>
    <rPh sb="2" eb="3">
      <t>オヨ</t>
    </rPh>
    <rPh sb="4" eb="6">
      <t>ジム</t>
    </rPh>
    <rPh sb="6" eb="9">
      <t>ホジョイン</t>
    </rPh>
    <rPh sb="10" eb="12">
      <t>レッキョ</t>
    </rPh>
    <rPh sb="27" eb="29">
      <t>キサイ</t>
    </rPh>
    <rPh sb="36" eb="37">
      <t>チュウ</t>
    </rPh>
    <rPh sb="39" eb="41">
      <t>ホジョ</t>
    </rPh>
    <rPh sb="41" eb="43">
      <t>ジギョウ</t>
    </rPh>
    <rPh sb="44" eb="46">
      <t>ジュウジ</t>
    </rPh>
    <rPh sb="48" eb="51">
      <t>セキニンシャ</t>
    </rPh>
    <rPh sb="52" eb="54">
      <t>キサイ</t>
    </rPh>
    <rPh sb="56" eb="57">
      <t>モノ</t>
    </rPh>
    <rPh sb="61" eb="63">
      <t>キサイ</t>
    </rPh>
    <rPh sb="71" eb="73">
      <t>ショクイン</t>
    </rPh>
    <rPh sb="171" eb="172">
      <t>モノ</t>
    </rPh>
    <rPh sb="173" eb="174">
      <t>サ</t>
    </rPh>
    <rPh sb="222" eb="224">
      <t>サイヨウ</t>
    </rPh>
    <rPh sb="224" eb="226">
      <t>ヨテイ</t>
    </rPh>
    <rPh sb="227" eb="229">
      <t>ナマエ</t>
    </rPh>
    <rPh sb="230" eb="232">
      <t>フメイ</t>
    </rPh>
    <rPh sb="233" eb="235">
      <t>バアイ</t>
    </rPh>
    <rPh sb="237" eb="239">
      <t>ジム</t>
    </rPh>
    <rPh sb="239" eb="242">
      <t>ホジョイン</t>
    </rPh>
    <rPh sb="244" eb="245">
      <t>トウ</t>
    </rPh>
    <rPh sb="249" eb="251">
      <t>キサイ</t>
    </rPh>
    <phoneticPr fontId="1"/>
  </si>
  <si>
    <r>
      <t>担当者 役職・氏名</t>
    </r>
    <r>
      <rPr>
        <sz val="9"/>
        <color theme="1"/>
        <rFont val="ＭＳ Ｐ明朝"/>
        <family val="1"/>
        <charset val="128"/>
      </rPr>
      <t>（任意）</t>
    </r>
    <rPh sb="4" eb="6">
      <t>ヤクショク</t>
    </rPh>
    <rPh sb="7" eb="8">
      <t>シ</t>
    </rPh>
    <phoneticPr fontId="1"/>
  </si>
  <si>
    <t xml:space="preserve">書類の提出日を記載すること。
公募期間よりも後の日付にならないように注意。（入力可能期間：4/6～5/8）
会社概要等に記載の住所で郵送物等が届く住所を記載すること。
会社概要等に記載の名称を記載すること。
現在の代表者の氏名を記載すること。
「●●県北部地域の省エネ相談プラットフォーム事業」など、地域事業内容がわかるように記載すること。
入力不要。
４.補助金交付申請額（１）～（３）の金額は、「様式第1（別紙１）」の各金額を自動反映。
事業完了日は補助期間内（平成31年2月8日まで）に設定すること。
</t>
    <phoneticPr fontId="1"/>
  </si>
  <si>
    <t>⑦ 申請時において消費税等仕入控除税額が明らかでない者</t>
    <phoneticPr fontId="1"/>
  </si>
  <si>
    <t>人件費又は謝金
（円/回）
※1回あたりの金額</t>
    <rPh sb="0" eb="3">
      <t>ジンケンヒ</t>
    </rPh>
    <rPh sb="3" eb="4">
      <t>マタ</t>
    </rPh>
    <rPh sb="5" eb="7">
      <t>シャキン</t>
    </rPh>
    <rPh sb="9" eb="10">
      <t>エン</t>
    </rPh>
    <rPh sb="11" eb="12">
      <t>カイ</t>
    </rPh>
    <rPh sb="16" eb="17">
      <t>カイ</t>
    </rPh>
    <rPh sb="21" eb="23">
      <t>キンガク</t>
    </rPh>
    <phoneticPr fontId="1"/>
  </si>
  <si>
    <t>旅費（円/回）
※1回あたりの金額</t>
    <rPh sb="0" eb="2">
      <t>リョヒ</t>
    </rPh>
    <rPh sb="3" eb="4">
      <t>エン</t>
    </rPh>
    <rPh sb="5" eb="6">
      <t>カイ</t>
    </rPh>
    <phoneticPr fontId="1"/>
  </si>
  <si>
    <t>下記に相違ないことを証明する。</t>
    <phoneticPr fontId="1"/>
  </si>
  <si>
    <t>事業期間中の工数（時間）　　※  「工数」は、事業期間内にその業務に従事すると想定される稼働時間</t>
    <rPh sb="0" eb="2">
      <t>ジギョウ</t>
    </rPh>
    <rPh sb="1" eb="2">
      <t>コウジ</t>
    </rPh>
    <rPh sb="2" eb="4">
      <t>キカン</t>
    </rPh>
    <rPh sb="4" eb="5">
      <t>チュウ</t>
    </rPh>
    <rPh sb="6" eb="8">
      <t>コウスウ</t>
    </rPh>
    <rPh sb="9" eb="11">
      <t>ジカン</t>
    </rPh>
    <phoneticPr fontId="1"/>
  </si>
  <si>
    <t xml:space="preserve">・入力不要。
・左表の値は「支出計画書（別添２）」の金額を自動反映。値を変更したい場合は支出計画書を修正すること。上限値は800万円。
　ただし２県全域以上を支援対象とする場合は、支援対象地域１県ごとに500万円を上限として追加できる。
</t>
    <rPh sb="20" eb="22">
      <t>ベッテン</t>
    </rPh>
    <phoneticPr fontId="1"/>
  </si>
  <si>
    <t>補助対象地域：補助事業概要説明書（別添１）の「２．本補助事業の目的と内容」の「支援対象地域」を記載すること。</t>
    <rPh sb="0" eb="2">
      <t>ホジョ</t>
    </rPh>
    <rPh sb="2" eb="4">
      <t>タイショウ</t>
    </rPh>
    <rPh sb="25" eb="26">
      <t>ホン</t>
    </rPh>
    <rPh sb="26" eb="28">
      <t>ホジョ</t>
    </rPh>
    <rPh sb="28" eb="30">
      <t>ジギョウ</t>
    </rPh>
    <rPh sb="31" eb="33">
      <t>モクテキ</t>
    </rPh>
    <rPh sb="34" eb="36">
      <t>ナイヨウ</t>
    </rPh>
    <rPh sb="39" eb="41">
      <t>シエン</t>
    </rPh>
    <rPh sb="41" eb="43">
      <t>タイショウ</t>
    </rPh>
    <rPh sb="43" eb="45">
      <t>チイキ</t>
    </rPh>
    <rPh sb="47" eb="49">
      <t>キサイ</t>
    </rPh>
    <phoneticPr fontId="1"/>
  </si>
  <si>
    <t>入力不要。補助事業の名称は「補助事業概要説明書（別添1）」の申請者（法人・団体等）名を自動反映。</t>
    <phoneticPr fontId="1"/>
  </si>
  <si>
    <t>入力不要。申請者（法人・団体等）名は「補助事業概要説明書（別添1）」の申請者（法人・団体等）名を自動反映。</t>
    <phoneticPr fontId="1"/>
  </si>
  <si>
    <t>※１ 補助事業概要説明書（別添１）の「５．事業運営及び支援活動の概要」の「ターゲットとする属性」に記載する内容と整合させて記載すること。</t>
    <rPh sb="13" eb="15">
      <t>ベッテン</t>
    </rPh>
    <rPh sb="21" eb="23">
      <t>ジギョウ</t>
    </rPh>
    <rPh sb="23" eb="25">
      <t>ウンエイ</t>
    </rPh>
    <rPh sb="25" eb="26">
      <t>オヨ</t>
    </rPh>
    <rPh sb="27" eb="29">
      <t>シエン</t>
    </rPh>
    <rPh sb="29" eb="31">
      <t>カツドウ</t>
    </rPh>
    <rPh sb="32" eb="34">
      <t>ガイヨウ</t>
    </rPh>
    <rPh sb="45" eb="47">
      <t>ゾクセイ</t>
    </rPh>
    <rPh sb="49" eb="51">
      <t>キサイ</t>
    </rPh>
    <rPh sb="53" eb="55">
      <t>ナイヨウ</t>
    </rPh>
    <rPh sb="56" eb="58">
      <t>セイゴウ</t>
    </rPh>
    <rPh sb="61" eb="63">
      <t>キサイ</t>
    </rPh>
    <phoneticPr fontId="5"/>
  </si>
  <si>
    <t>補助事業概要説明書（別添1）の「３．支援活動体制　②補助事業に従事する役職員」の人員を記載すること。</t>
    <rPh sb="26" eb="28">
      <t>ホジョ</t>
    </rPh>
    <rPh sb="28" eb="30">
      <t>ジギョウ</t>
    </rPh>
    <rPh sb="31" eb="33">
      <t>ジュウジ</t>
    </rPh>
    <rPh sb="35" eb="37">
      <t>ヤクショク</t>
    </rPh>
    <rPh sb="37" eb="38">
      <t>イン</t>
    </rPh>
    <rPh sb="40" eb="42">
      <t>ジンイン</t>
    </rPh>
    <rPh sb="43" eb="45">
      <t>キサイ</t>
    </rPh>
    <phoneticPr fontId="1"/>
  </si>
  <si>
    <t>・費用合計：補助事業概要説明書（別添1）５の各シートの「実施事項」に関わる内容と整合させた上、当表の各行における経費の合計額を記載すること。</t>
    <rPh sb="1" eb="3">
      <t>ヒヨウ</t>
    </rPh>
    <rPh sb="3" eb="5">
      <t>ゴウケイ</t>
    </rPh>
    <rPh sb="6" eb="8">
      <t>ホジョ</t>
    </rPh>
    <rPh sb="8" eb="10">
      <t>ジギョウ</t>
    </rPh>
    <rPh sb="10" eb="12">
      <t>ガイヨウ</t>
    </rPh>
    <rPh sb="12" eb="15">
      <t>セツメイショ</t>
    </rPh>
    <rPh sb="16" eb="18">
      <t>ベッテン</t>
    </rPh>
    <rPh sb="22" eb="23">
      <t>カク</t>
    </rPh>
    <rPh sb="28" eb="30">
      <t>ジッシ</t>
    </rPh>
    <rPh sb="30" eb="32">
      <t>ジコウ</t>
    </rPh>
    <rPh sb="34" eb="35">
      <t>カカ</t>
    </rPh>
    <rPh sb="37" eb="39">
      <t>ナイヨウ</t>
    </rPh>
    <rPh sb="40" eb="42">
      <t>セイゴウ</t>
    </rPh>
    <rPh sb="45" eb="46">
      <t>ウエ</t>
    </rPh>
    <rPh sb="47" eb="48">
      <t>トウ</t>
    </rPh>
    <rPh sb="48" eb="49">
      <t>ヒョウ</t>
    </rPh>
    <rPh sb="50" eb="52">
      <t>カクギョウ</t>
    </rPh>
    <rPh sb="56" eb="58">
      <t>ケイヒ</t>
    </rPh>
    <rPh sb="59" eb="61">
      <t>ゴウケイ</t>
    </rPh>
    <rPh sb="61" eb="62">
      <t>ガク</t>
    </rPh>
    <rPh sb="63" eb="65">
      <t>キサイ</t>
    </rPh>
    <phoneticPr fontId="1"/>
  </si>
  <si>
    <t>・外部専門家所属組織名：入力不要。専門家一覧（別紙１）の情報を自動反映。</t>
    <rPh sb="1" eb="3">
      <t>ガイブ</t>
    </rPh>
    <rPh sb="3" eb="6">
      <t>センモンカ</t>
    </rPh>
    <rPh sb="6" eb="8">
      <t>ショゾク</t>
    </rPh>
    <rPh sb="8" eb="11">
      <t>ソシキメイ</t>
    </rPh>
    <rPh sb="12" eb="14">
      <t>ニュウリョク</t>
    </rPh>
    <rPh sb="23" eb="25">
      <t>ベッシ</t>
    </rPh>
    <rPh sb="28" eb="30">
      <t>ジョウホウ</t>
    </rPh>
    <rPh sb="31" eb="33">
      <t>ジドウ</t>
    </rPh>
    <rPh sb="33" eb="35">
      <t>ハンエイ</t>
    </rPh>
    <phoneticPr fontId="1"/>
  </si>
  <si>
    <t>・外部専門家氏名：入力不要。専門家一覧（別紙１）の情報を自動反映。</t>
    <rPh sb="1" eb="6">
      <t>セン</t>
    </rPh>
    <rPh sb="6" eb="8">
      <t>シメイ</t>
    </rPh>
    <rPh sb="25" eb="27">
      <t>ジョウホウ</t>
    </rPh>
    <rPh sb="28" eb="30">
      <t>ジドウ</t>
    </rPh>
    <rPh sb="30" eb="32">
      <t>ハンエイ</t>
    </rPh>
    <phoneticPr fontId="1"/>
  </si>
  <si>
    <t>　※補助事業概要説明書（別添1）５のターゲット毎の掘り起しの「実施事項」欄に記載の表記と整合させること。</t>
    <rPh sb="2" eb="4">
      <t>ホジョ</t>
    </rPh>
    <rPh sb="4" eb="6">
      <t>ジギョウ</t>
    </rPh>
    <rPh sb="6" eb="8">
      <t>ガイヨウ</t>
    </rPh>
    <rPh sb="8" eb="11">
      <t>セツメイショ</t>
    </rPh>
    <rPh sb="31" eb="33">
      <t>ジッシ</t>
    </rPh>
    <rPh sb="41" eb="43">
      <t>ヒョウキ</t>
    </rPh>
    <rPh sb="44" eb="46">
      <t>セイゴウ</t>
    </rPh>
    <phoneticPr fontId="1"/>
  </si>
  <si>
    <t>職員人件費</t>
    <rPh sb="0" eb="2">
      <t>ショクイン</t>
    </rPh>
    <rPh sb="2" eb="5">
      <t>ジンケンヒ</t>
    </rPh>
    <phoneticPr fontId="1"/>
  </si>
  <si>
    <t>５．事業運営及び支援活動の概要　地域①</t>
    <rPh sb="2" eb="4">
      <t>ジギョウ</t>
    </rPh>
    <rPh sb="4" eb="6">
      <t>ウンエイ</t>
    </rPh>
    <rPh sb="6" eb="7">
      <t>オヨ</t>
    </rPh>
    <rPh sb="8" eb="10">
      <t>シエン</t>
    </rPh>
    <rPh sb="10" eb="12">
      <t>カツドウ</t>
    </rPh>
    <rPh sb="16" eb="18">
      <t>チイキ</t>
    </rPh>
    <phoneticPr fontId="1"/>
  </si>
  <si>
    <t>例：ﾔﾏﾓﾄ ﾀﾛｳ／山本　太郎／S40／10／1／M／</t>
    <rPh sb="0" eb="1">
      <t>レイ</t>
    </rPh>
    <rPh sb="11" eb="13">
      <t>ヤマモト</t>
    </rPh>
    <rPh sb="14" eb="16">
      <t>タロウ</t>
    </rPh>
    <phoneticPr fontId="1"/>
  </si>
  <si>
    <t xml:space="preserve">           /一般社団法人●●エコソリューション／取締役</t>
    <phoneticPr fontId="1"/>
  </si>
  <si>
    <t>入力不要。補助事業の名称は「補助事業概要説明書（別添1）」の申請者（法人・団体等）名を自動反映。</t>
    <phoneticPr fontId="1"/>
  </si>
  <si>
    <t>　　　　　　　　※複数の支援対象地域にまたがって使用する場合は、「共通」と記載すること。</t>
    <phoneticPr fontId="1"/>
  </si>
  <si>
    <t>〈省エネ支援事業費〉</t>
    <phoneticPr fontId="1"/>
  </si>
  <si>
    <t>入力不要。補助事業の名称は「補助事業概要説明書（別添1）」の申請者（法人・団体等）名を自動反映。</t>
    <phoneticPr fontId="1"/>
  </si>
  <si>
    <t>経営系専門家</t>
    <rPh sb="0" eb="2">
      <t>ケイエイ</t>
    </rPh>
    <rPh sb="2" eb="3">
      <t>ケイ</t>
    </rPh>
    <rPh sb="3" eb="6">
      <t>センモンカ</t>
    </rPh>
    <phoneticPr fontId="1"/>
  </si>
  <si>
    <t>本シート作成前に、補助事業概要説明書(別添１)及び専門家一覧（別紙１）を記載すること。</t>
    <rPh sb="23" eb="24">
      <t>オヨ</t>
    </rPh>
    <rPh sb="25" eb="28">
      <t>センモンカ</t>
    </rPh>
    <rPh sb="28" eb="30">
      <t>イチラン</t>
    </rPh>
    <rPh sb="31" eb="33">
      <t>ベッシ</t>
    </rPh>
    <phoneticPr fontId="1"/>
  </si>
  <si>
    <t>・業務内容：本事業の運営に係る業務であって、支援の回数に依らず必要な業務（事業運営、セミナー・連絡会等に係る業務）を列挙すること。</t>
    <rPh sb="1" eb="3">
      <t>ギョウム</t>
    </rPh>
    <rPh sb="3" eb="5">
      <t>ナイヨウ</t>
    </rPh>
    <rPh sb="6" eb="7">
      <t>ホン</t>
    </rPh>
    <rPh sb="7" eb="9">
      <t>ジギョウ</t>
    </rPh>
    <rPh sb="10" eb="12">
      <t>ウンエイ</t>
    </rPh>
    <rPh sb="13" eb="14">
      <t>カカ</t>
    </rPh>
    <rPh sb="15" eb="17">
      <t>ギョウム</t>
    </rPh>
    <rPh sb="22" eb="24">
      <t>シエン</t>
    </rPh>
    <rPh sb="25" eb="27">
      <t>カイスウ</t>
    </rPh>
    <rPh sb="28" eb="29">
      <t>ヨ</t>
    </rPh>
    <rPh sb="31" eb="33">
      <t>ヒツヨウ</t>
    </rPh>
    <rPh sb="34" eb="36">
      <t>ギョウム</t>
    </rPh>
    <rPh sb="37" eb="39">
      <t>ジギョウ</t>
    </rPh>
    <rPh sb="39" eb="41">
      <t>ウンエイ</t>
    </rPh>
    <rPh sb="47" eb="49">
      <t>レンラク</t>
    </rPh>
    <rPh sb="49" eb="50">
      <t>カイ</t>
    </rPh>
    <rPh sb="50" eb="51">
      <t>トウ</t>
    </rPh>
    <rPh sb="52" eb="53">
      <t>カカ</t>
    </rPh>
    <rPh sb="54" eb="56">
      <t>ギョウム</t>
    </rPh>
    <rPh sb="58" eb="60">
      <t>レッキョ</t>
    </rPh>
    <phoneticPr fontId="1"/>
  </si>
  <si>
    <t>・各業務内容の工数：事業期間内にその業務に従事すると想定される稼働時間を記載すること。</t>
    <rPh sb="1" eb="4">
      <t>カクギョウム</t>
    </rPh>
    <rPh sb="4" eb="6">
      <t>ナイヨウ</t>
    </rPh>
    <rPh sb="7" eb="9">
      <t>コウスウ</t>
    </rPh>
    <rPh sb="36" eb="38">
      <t>キサイ</t>
    </rPh>
    <phoneticPr fontId="1"/>
  </si>
  <si>
    <t>※ 本シート作成前に、補助事業概要説明書(別添１)及び専門家一覧（別紙１）を記載すること。
※ 支援対象地域：複数都道府県</t>
    <rPh sb="48" eb="50">
      <t>シエン</t>
    </rPh>
    <rPh sb="50" eb="52">
      <t>タイショウ</t>
    </rPh>
    <rPh sb="52" eb="54">
      <t>チイキ</t>
    </rPh>
    <rPh sb="57" eb="61">
      <t>トドウフケン</t>
    </rPh>
    <phoneticPr fontId="1"/>
  </si>
  <si>
    <t xml:space="preserve">
・省エネ取組のPDCAの段階（公募要領p4参照）毎に、当該ターゲットにどういった活動をするのかを具体的に記載すること。
　　掘り起し：ターゲットごとの課題等から導き出したアプローチ方法や体制、独自の工夫などについて具体的に記載
　　現状把握・Plan：ターゲットの現状把握・省エネ実施計画内容（提案内容、人員数、支援時間等）を具体的に記載
　　Do・Check・Action ：ターゲットのDo以降の計画とスケジュール等を具体的に記載
・掘り起し_実施事項：掘り起しの実施する事項の種類ごとに記載すること。</t>
    <rPh sb="3" eb="4">
      <t>ショウ</t>
    </rPh>
    <rPh sb="6" eb="8">
      <t>トリクミ</t>
    </rPh>
    <rPh sb="14" eb="16">
      <t>ダンカイ</t>
    </rPh>
    <rPh sb="17" eb="19">
      <t>コウボ</t>
    </rPh>
    <rPh sb="19" eb="21">
      <t>ヨウリョウ</t>
    </rPh>
    <rPh sb="23" eb="25">
      <t>サンショウ</t>
    </rPh>
    <rPh sb="26" eb="27">
      <t>ゴト</t>
    </rPh>
    <rPh sb="29" eb="31">
      <t>トウガイ</t>
    </rPh>
    <rPh sb="42" eb="44">
      <t>カツドウ</t>
    </rPh>
    <rPh sb="50" eb="53">
      <t>グタイテキ</t>
    </rPh>
    <rPh sb="54" eb="56">
      <t>キサイ</t>
    </rPh>
    <rPh sb="229" eb="231">
      <t>ジッシ</t>
    </rPh>
    <phoneticPr fontId="1"/>
  </si>
  <si>
    <r>
      <t xml:space="preserve">１．固定費
</t>
    </r>
    <r>
      <rPr>
        <sz val="14"/>
        <rFont val="ＭＳ 明朝"/>
        <family val="1"/>
        <charset val="128"/>
      </rPr>
      <t xml:space="preserve">
</t>
    </r>
    <r>
      <rPr>
        <sz val="12"/>
        <rFont val="ＭＳ 明朝"/>
        <family val="1"/>
        <charset val="128"/>
      </rPr>
      <t>・固定費は、支援の回数等に依らず事業運営に必要な経費のことを指す。
・交付申請時の支出計画書において申請した固定費の総額を、確定時に超えた場合、
  超過分については補助対象とならない。
・本シート作成前に、補助事業概要説明書(別添１)及び専門家一覧（別紙１）を記載すること。</t>
    </r>
    <rPh sb="2" eb="4">
      <t>コテイ</t>
    </rPh>
    <rPh sb="4" eb="5">
      <t>ヒ</t>
    </rPh>
    <phoneticPr fontId="1"/>
  </si>
  <si>
    <t>・本シート作成前に、補助事業概要説明書(別添１)及び専門家一覧（別紙１）を記載すること。</t>
    <phoneticPr fontId="1"/>
  </si>
  <si>
    <t>・支援対象地域：補助事業概要説明書（別添1）の「２．本補助事業の目的と内容　支援対象地域」に記載した地域を選択すること。</t>
    <rPh sb="1" eb="3">
      <t>シエン</t>
    </rPh>
    <rPh sb="3" eb="5">
      <t>タイショウ</t>
    </rPh>
    <rPh sb="5" eb="7">
      <t>チイキ</t>
    </rPh>
    <rPh sb="8" eb="10">
      <t>ホジョ</t>
    </rPh>
    <rPh sb="10" eb="12">
      <t>ジギョウ</t>
    </rPh>
    <rPh sb="12" eb="14">
      <t>ガイヨウ</t>
    </rPh>
    <rPh sb="14" eb="17">
      <t>セツメイショ</t>
    </rPh>
    <rPh sb="18" eb="20">
      <t>ベッテン</t>
    </rPh>
    <rPh sb="26" eb="27">
      <t>ホン</t>
    </rPh>
    <rPh sb="27" eb="29">
      <t>ホジョ</t>
    </rPh>
    <rPh sb="29" eb="31">
      <t>ジギョウ</t>
    </rPh>
    <rPh sb="32" eb="34">
      <t>モクテキ</t>
    </rPh>
    <rPh sb="35" eb="37">
      <t>ナイヨウ</t>
    </rPh>
    <rPh sb="38" eb="40">
      <t>シエン</t>
    </rPh>
    <rPh sb="40" eb="42">
      <t>タイショウ</t>
    </rPh>
    <rPh sb="42" eb="44">
      <t>チイキ</t>
    </rPh>
    <rPh sb="46" eb="48">
      <t>キサイ</t>
    </rPh>
    <rPh sb="50" eb="52">
      <t>チイキ</t>
    </rPh>
    <rPh sb="53" eb="55">
      <t>センタク</t>
    </rPh>
    <phoneticPr fontId="1"/>
  </si>
  <si>
    <t>・人員：上記で選択した地域の人員を選択すること。</t>
    <rPh sb="1" eb="3">
      <t>ジンイン</t>
    </rPh>
    <rPh sb="4" eb="6">
      <t>ジョウキ</t>
    </rPh>
    <rPh sb="7" eb="9">
      <t>センタク</t>
    </rPh>
    <rPh sb="11" eb="13">
      <t>チイキ</t>
    </rPh>
    <rPh sb="14" eb="16">
      <t>ジンイン</t>
    </rPh>
    <rPh sb="17" eb="19">
      <t>センタク</t>
    </rPh>
    <phoneticPr fontId="1"/>
  </si>
  <si>
    <t>・経費区分：上記件名に属する各細目を選択すること。</t>
    <rPh sb="1" eb="3">
      <t>ケイヒ</t>
    </rPh>
    <rPh sb="3" eb="5">
      <t>クブン</t>
    </rPh>
    <rPh sb="6" eb="8">
      <t>ジョウキ</t>
    </rPh>
    <rPh sb="8" eb="10">
      <t>ケンメイ</t>
    </rPh>
    <rPh sb="11" eb="12">
      <t>ゾク</t>
    </rPh>
    <rPh sb="14" eb="17">
      <t>カクサイモク</t>
    </rPh>
    <rPh sb="18" eb="20">
      <t>センタク</t>
    </rPh>
    <phoneticPr fontId="1"/>
  </si>
  <si>
    <t>・計算根拠：各経費における金額の計算根拠を記載すること。</t>
    <phoneticPr fontId="1"/>
  </si>
  <si>
    <t>　　　　　　　例：{会場費（3時間）45,000円 + 講師謝金（1回）50,000円 + 資料印刷費15,000円 + 講師旅費15,000円 + PF職員旅費(2人分)4,000円}×3回</t>
    <phoneticPr fontId="1"/>
  </si>
  <si>
    <t>省エネ支援事業費は、各シート（補助事業概要説明書（別添１）５　地域①～⑧）の支援対象地域におけるターゲット毎に記載すること。</t>
    <rPh sb="0" eb="1">
      <t>ショウ</t>
    </rPh>
    <rPh sb="3" eb="8">
      <t>シエンジギョウヒ</t>
    </rPh>
    <rPh sb="10" eb="11">
      <t>カク</t>
    </rPh>
    <rPh sb="15" eb="17">
      <t>ホジョ</t>
    </rPh>
    <rPh sb="17" eb="19">
      <t>ジギョウ</t>
    </rPh>
    <rPh sb="19" eb="21">
      <t>ガイヨウ</t>
    </rPh>
    <rPh sb="21" eb="24">
      <t>セツメイショ</t>
    </rPh>
    <rPh sb="25" eb="27">
      <t>ベッテン</t>
    </rPh>
    <rPh sb="31" eb="33">
      <t>チイキ</t>
    </rPh>
    <rPh sb="38" eb="40">
      <t>シエン</t>
    </rPh>
    <rPh sb="40" eb="42">
      <t>タイショウ</t>
    </rPh>
    <rPh sb="42" eb="44">
      <t>チイキ</t>
    </rPh>
    <rPh sb="53" eb="54">
      <t>ゴト</t>
    </rPh>
    <rPh sb="55" eb="57">
      <t>キサイ</t>
    </rPh>
    <phoneticPr fontId="1"/>
  </si>
  <si>
    <t>・ターゲット：各補助事業概要説明書（別添1）５のターゲット属性１～１０に記載した内容と整合させること。</t>
    <rPh sb="7" eb="8">
      <t>カク</t>
    </rPh>
    <rPh sb="8" eb="10">
      <t>ホジョ</t>
    </rPh>
    <rPh sb="10" eb="12">
      <t>ジギョウ</t>
    </rPh>
    <rPh sb="12" eb="14">
      <t>ガイヨウ</t>
    </rPh>
    <rPh sb="14" eb="17">
      <t>セツメイショ</t>
    </rPh>
    <rPh sb="18" eb="20">
      <t>ベッテン</t>
    </rPh>
    <rPh sb="29" eb="31">
      <t>ゾクセイ</t>
    </rPh>
    <rPh sb="36" eb="38">
      <t>キサイ</t>
    </rPh>
    <rPh sb="40" eb="42">
      <t>ナイヨウ</t>
    </rPh>
    <rPh sb="43" eb="45">
      <t>セイゴウ</t>
    </rPh>
    <phoneticPr fontId="1"/>
  </si>
  <si>
    <t>・支援人回数：各段階における、中小企業等１者あたりの各人員における支援（訪問）回数を記載すること。</t>
    <rPh sb="3" eb="4">
      <t>ニン</t>
    </rPh>
    <rPh sb="7" eb="10">
      <t>カクダンカイ</t>
    </rPh>
    <rPh sb="15" eb="17">
      <t>チュウショウ</t>
    </rPh>
    <rPh sb="17" eb="19">
      <t>キギョウ</t>
    </rPh>
    <rPh sb="19" eb="20">
      <t>トウ</t>
    </rPh>
    <rPh sb="26" eb="27">
      <t>カク</t>
    </rPh>
    <rPh sb="27" eb="29">
      <t>ジンイン</t>
    </rPh>
    <rPh sb="33" eb="35">
      <t>シエン</t>
    </rPh>
    <phoneticPr fontId="1"/>
  </si>
  <si>
    <t>・想定支援対象数：各補助事業概要説明書（別添1）５のターゲット毎における「想定支援者数」と整合させること。</t>
    <rPh sb="1" eb="3">
      <t>ソウテイ</t>
    </rPh>
    <rPh sb="3" eb="5">
      <t>シエン</t>
    </rPh>
    <rPh sb="5" eb="7">
      <t>タイショウ</t>
    </rPh>
    <rPh sb="7" eb="8">
      <t>スウ</t>
    </rPh>
    <rPh sb="31" eb="32">
      <t>ゴト</t>
    </rPh>
    <rPh sb="37" eb="39">
      <t>ソウテイ</t>
    </rPh>
    <rPh sb="39" eb="41">
      <t>シエン</t>
    </rPh>
    <rPh sb="41" eb="42">
      <t>シャ</t>
    </rPh>
    <rPh sb="42" eb="43">
      <t>スウ</t>
    </rPh>
    <rPh sb="45" eb="47">
      <t>セイゴウ</t>
    </rPh>
    <phoneticPr fontId="1"/>
  </si>
  <si>
    <t>・支援対象者あたりの支援回数：各補助事業概要説明書（別添1）５のターゲット毎における「１支援先あたりの支援回数」と整合させること。</t>
    <rPh sb="1" eb="3">
      <t>シエン</t>
    </rPh>
    <rPh sb="3" eb="6">
      <t>タイショウシャ</t>
    </rPh>
    <rPh sb="10" eb="12">
      <t>シエン</t>
    </rPh>
    <rPh sb="12" eb="14">
      <t>カイスウ</t>
    </rPh>
    <rPh sb="44" eb="46">
      <t>シエン</t>
    </rPh>
    <rPh sb="46" eb="47">
      <t>サキ</t>
    </rPh>
    <rPh sb="51" eb="53">
      <t>シエン</t>
    </rPh>
    <rPh sb="53" eb="55">
      <t>カイスウ</t>
    </rPh>
    <rPh sb="57" eb="59">
      <t>セイゴウ</t>
    </rPh>
    <phoneticPr fontId="1"/>
  </si>
  <si>
    <t>・支援人員：各補助事業概要説明書（別添1）５のターゲット毎の各支援段階（「現状把握・Plan」、「Do、Check、Action」）の人員欄に記載の氏名と整合させること。</t>
    <rPh sb="1" eb="3">
      <t>シエン</t>
    </rPh>
    <rPh sb="3" eb="5">
      <t>ジンイン</t>
    </rPh>
    <rPh sb="6" eb="7">
      <t>カク</t>
    </rPh>
    <rPh sb="7" eb="9">
      <t>ホジョ</t>
    </rPh>
    <rPh sb="9" eb="11">
      <t>ジギョウ</t>
    </rPh>
    <rPh sb="11" eb="13">
      <t>ガイヨウ</t>
    </rPh>
    <rPh sb="13" eb="16">
      <t>セツメイショ</t>
    </rPh>
    <rPh sb="30" eb="31">
      <t>カク</t>
    </rPh>
    <rPh sb="31" eb="33">
      <t>シエン</t>
    </rPh>
    <rPh sb="33" eb="35">
      <t>ダンカイ</t>
    </rPh>
    <rPh sb="37" eb="39">
      <t>ゲンジョウ</t>
    </rPh>
    <rPh sb="39" eb="41">
      <t>ハアク</t>
    </rPh>
    <rPh sb="67" eb="69">
      <t>ジンイン</t>
    </rPh>
    <rPh sb="69" eb="70">
      <t>ラン</t>
    </rPh>
    <rPh sb="71" eb="73">
      <t>キサイ</t>
    </rPh>
    <rPh sb="74" eb="76">
      <t>シメイ</t>
    </rPh>
    <rPh sb="77" eb="79">
      <t>セイゴウ</t>
    </rPh>
    <phoneticPr fontId="1"/>
  </si>
  <si>
    <t>下記の「支援対象者あたりの支援人回」、「人件費又は謝金」、「旅費」は、各シート（補助事業概要説明書（別添１）５　地域①～⑧）の支援対象者1者あたりの中小企業等の支援に関わる各支援人員の数値となる</t>
    <rPh sb="0" eb="2">
      <t>カキ</t>
    </rPh>
    <rPh sb="4" eb="6">
      <t>シエン</t>
    </rPh>
    <rPh sb="6" eb="9">
      <t>タイショウシャ</t>
    </rPh>
    <rPh sb="13" eb="15">
      <t>シエン</t>
    </rPh>
    <rPh sb="15" eb="16">
      <t>ニン</t>
    </rPh>
    <rPh sb="16" eb="17">
      <t>カイ</t>
    </rPh>
    <rPh sb="20" eb="23">
      <t>ジンケンヒ</t>
    </rPh>
    <rPh sb="23" eb="24">
      <t>マタ</t>
    </rPh>
    <rPh sb="25" eb="27">
      <t>シャキン</t>
    </rPh>
    <rPh sb="30" eb="32">
      <t>リョヒ</t>
    </rPh>
    <rPh sb="35" eb="36">
      <t>カク</t>
    </rPh>
    <rPh sb="40" eb="42">
      <t>ホジョ</t>
    </rPh>
    <rPh sb="42" eb="44">
      <t>ジギョウ</t>
    </rPh>
    <rPh sb="44" eb="46">
      <t>ガイヨウ</t>
    </rPh>
    <rPh sb="46" eb="49">
      <t>セツメイショ</t>
    </rPh>
    <rPh sb="50" eb="52">
      <t>ベッテン</t>
    </rPh>
    <rPh sb="56" eb="58">
      <t>チイキ</t>
    </rPh>
    <rPh sb="74" eb="76">
      <t>チュウショウ</t>
    </rPh>
    <rPh sb="76" eb="78">
      <t>キギョウ</t>
    </rPh>
    <rPh sb="78" eb="79">
      <t>トウ</t>
    </rPh>
    <rPh sb="92" eb="94">
      <t>スウチ</t>
    </rPh>
    <phoneticPr fontId="1"/>
  </si>
  <si>
    <r>
      <t>　</t>
    </r>
    <r>
      <rPr>
        <b/>
        <sz val="10"/>
        <rFont val="ＭＳ 明朝"/>
        <family val="1"/>
        <charset val="128"/>
      </rPr>
      <t>※ 記載する数字は、必ず原単位（支援1回あたりに係る経費）とすること。各費用における単価額ではない。</t>
    </r>
    <r>
      <rPr>
        <sz val="10"/>
        <rFont val="ＭＳ 明朝"/>
        <family val="1"/>
        <charset val="128"/>
      </rPr>
      <t xml:space="preserve">
・支援対象地域：各補助事業概要説明書（別添1）５の上部にある「支援対象地域」を整合させること。</t>
    </r>
    <rPh sb="11" eb="12">
      <t>カナラ</t>
    </rPh>
    <rPh sb="36" eb="37">
      <t>カク</t>
    </rPh>
    <rPh sb="37" eb="39">
      <t>ヒヨウ</t>
    </rPh>
    <rPh sb="45" eb="46">
      <t>ガク</t>
    </rPh>
    <rPh sb="54" eb="56">
      <t>シエン</t>
    </rPh>
    <rPh sb="56" eb="58">
      <t>タイショウ</t>
    </rPh>
    <rPh sb="58" eb="60">
      <t>チイキ</t>
    </rPh>
    <rPh sb="61" eb="62">
      <t>カク</t>
    </rPh>
    <rPh sb="92" eb="94">
      <t>セイゴウ</t>
    </rPh>
    <phoneticPr fontId="1"/>
  </si>
  <si>
    <t>支援対象地域：複数都道府県　各シート（補助事業概要説明書（別添１）５ 地域①～⑧）の合算</t>
    <rPh sb="0" eb="2">
      <t>シエン</t>
    </rPh>
    <rPh sb="2" eb="4">
      <t>タイショウ</t>
    </rPh>
    <rPh sb="4" eb="6">
      <t>チイキ</t>
    </rPh>
    <rPh sb="7" eb="9">
      <t>フクスウ</t>
    </rPh>
    <rPh sb="9" eb="13">
      <t>トドウフケン</t>
    </rPh>
    <rPh sb="14" eb="15">
      <t>カク</t>
    </rPh>
    <rPh sb="19" eb="21">
      <t>ホジョ</t>
    </rPh>
    <rPh sb="21" eb="23">
      <t>ジギョウ</t>
    </rPh>
    <rPh sb="23" eb="25">
      <t>ガイヨウ</t>
    </rPh>
    <rPh sb="25" eb="28">
      <t>セツメイショ</t>
    </rPh>
    <rPh sb="29" eb="31">
      <t>ベッテン</t>
    </rPh>
    <rPh sb="35" eb="37">
      <t>チイキ</t>
    </rPh>
    <rPh sb="42" eb="44">
      <t>ガッサン</t>
    </rPh>
    <phoneticPr fontId="1"/>
  </si>
  <si>
    <t>補助対象経費</t>
    <phoneticPr fontId="1"/>
  </si>
  <si>
    <t>固定費1</t>
    <rPh sb="0" eb="3">
      <t>コテイヒ</t>
    </rPh>
    <phoneticPr fontId="1"/>
  </si>
  <si>
    <t>固定費2</t>
    <rPh sb="0" eb="3">
      <t>コテイヒ</t>
    </rPh>
    <phoneticPr fontId="1"/>
  </si>
  <si>
    <t>変動費１</t>
    <rPh sb="0" eb="2">
      <t>ヘンドウ</t>
    </rPh>
    <rPh sb="2" eb="3">
      <t>ヒ</t>
    </rPh>
    <phoneticPr fontId="1"/>
  </si>
  <si>
    <t>変動費2</t>
    <rPh sb="0" eb="2">
      <t>ヘンドウ</t>
    </rPh>
    <rPh sb="2" eb="3">
      <t>ヒ</t>
    </rPh>
    <phoneticPr fontId="1"/>
  </si>
  <si>
    <t>５．事業運営及び支援活動の概要　地域②</t>
    <rPh sb="2" eb="4">
      <t>ジギョウ</t>
    </rPh>
    <rPh sb="4" eb="6">
      <t>ウンエイ</t>
    </rPh>
    <rPh sb="6" eb="7">
      <t>オヨ</t>
    </rPh>
    <rPh sb="8" eb="10">
      <t>シエン</t>
    </rPh>
    <rPh sb="10" eb="12">
      <t>カツドウ</t>
    </rPh>
    <rPh sb="16" eb="18">
      <t>チイキ</t>
    </rPh>
    <phoneticPr fontId="1"/>
  </si>
  <si>
    <t>５．事業運営及び支援活動の概要　地域③</t>
    <rPh sb="2" eb="4">
      <t>ジギョウ</t>
    </rPh>
    <rPh sb="4" eb="6">
      <t>ウンエイ</t>
    </rPh>
    <rPh sb="6" eb="7">
      <t>オヨ</t>
    </rPh>
    <rPh sb="8" eb="10">
      <t>シエン</t>
    </rPh>
    <rPh sb="10" eb="12">
      <t>カツドウ</t>
    </rPh>
    <rPh sb="16" eb="18">
      <t>チイキ</t>
    </rPh>
    <phoneticPr fontId="1"/>
  </si>
  <si>
    <t>５．事業運営及び支援活動の概要　地域④</t>
    <rPh sb="2" eb="4">
      <t>ジギョウ</t>
    </rPh>
    <rPh sb="4" eb="6">
      <t>ウンエイ</t>
    </rPh>
    <rPh sb="6" eb="7">
      <t>オヨ</t>
    </rPh>
    <rPh sb="8" eb="10">
      <t>シエン</t>
    </rPh>
    <rPh sb="10" eb="12">
      <t>カツドウ</t>
    </rPh>
    <rPh sb="16" eb="18">
      <t>チイキ</t>
    </rPh>
    <phoneticPr fontId="1"/>
  </si>
  <si>
    <t>５．事業運営及び支援活動の概要　地域⑤</t>
    <rPh sb="2" eb="4">
      <t>ジギョウ</t>
    </rPh>
    <rPh sb="4" eb="6">
      <t>ウンエイ</t>
    </rPh>
    <rPh sb="6" eb="7">
      <t>オヨ</t>
    </rPh>
    <rPh sb="8" eb="10">
      <t>シエン</t>
    </rPh>
    <rPh sb="10" eb="12">
      <t>カツドウ</t>
    </rPh>
    <rPh sb="16" eb="18">
      <t>チイキ</t>
    </rPh>
    <phoneticPr fontId="1"/>
  </si>
  <si>
    <t>５．事業運営及び支援活動の概要　地域⑥</t>
    <rPh sb="2" eb="4">
      <t>ジギョウ</t>
    </rPh>
    <rPh sb="4" eb="6">
      <t>ウンエイ</t>
    </rPh>
    <rPh sb="6" eb="7">
      <t>オヨ</t>
    </rPh>
    <rPh sb="8" eb="10">
      <t>シエン</t>
    </rPh>
    <rPh sb="10" eb="12">
      <t>カツドウ</t>
    </rPh>
    <rPh sb="16" eb="18">
      <t>チイキ</t>
    </rPh>
    <phoneticPr fontId="1"/>
  </si>
  <si>
    <t>５．事業運営及び支援活動の概要　地域⑦</t>
    <rPh sb="2" eb="4">
      <t>ジギョウ</t>
    </rPh>
    <rPh sb="4" eb="6">
      <t>ウンエイ</t>
    </rPh>
    <rPh sb="6" eb="7">
      <t>オヨ</t>
    </rPh>
    <rPh sb="8" eb="10">
      <t>シエン</t>
    </rPh>
    <rPh sb="10" eb="12">
      <t>カツドウ</t>
    </rPh>
    <rPh sb="16" eb="18">
      <t>チイキ</t>
    </rPh>
    <phoneticPr fontId="1"/>
  </si>
  <si>
    <t>５．事業運営及び支援活動の概要　地域⑧</t>
    <rPh sb="2" eb="4">
      <t>ジギョウ</t>
    </rPh>
    <rPh sb="4" eb="6">
      <t>ウンエイ</t>
    </rPh>
    <rPh sb="6" eb="7">
      <t>オヨ</t>
    </rPh>
    <rPh sb="8" eb="10">
      <t>シエン</t>
    </rPh>
    <rPh sb="10" eb="12">
      <t>カツドウ</t>
    </rPh>
    <rPh sb="16" eb="18">
      <t>チイキ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</si>
</sst>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quot;合計　：　　&quot;#,##0;[Red]\-#,##0"/>
  </numFmts>
  <fonts count="79">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0"/>
      <color theme="1"/>
      <name val="ＭＳ 明朝"/>
      <family val="1"/>
      <charset val="128"/>
    </font>
    <font>
      <sz val="2"/>
      <color theme="1"/>
      <name val="ＭＳ 明朝"/>
      <family val="1"/>
      <charset val="128"/>
    </font>
    <font>
      <sz val="10"/>
      <name val="ＭＳ 明朝"/>
      <family val="1"/>
      <charset val="128"/>
    </font>
    <font>
      <sz val="11"/>
      <name val="ＭＳ 明朝"/>
      <family val="1"/>
      <charset val="128"/>
    </font>
    <font>
      <sz val="14"/>
      <color theme="1"/>
      <name val="ＭＳ 明朝"/>
      <family val="1"/>
      <charset val="128"/>
    </font>
    <font>
      <sz val="10"/>
      <color indexed="8"/>
      <name val="ＭＳ 明朝"/>
      <family val="1"/>
      <charset val="128"/>
    </font>
    <font>
      <b/>
      <sz val="20"/>
      <color theme="1"/>
      <name val="ＭＳ 明朝"/>
      <family val="1"/>
      <charset val="128"/>
    </font>
    <font>
      <sz val="11"/>
      <color theme="1"/>
      <name val="ＭＳ 明朝"/>
      <family val="1"/>
      <charset val="128"/>
    </font>
    <font>
      <b/>
      <u/>
      <sz val="14"/>
      <color theme="1"/>
      <name val="ＭＳ 明朝"/>
      <family val="1"/>
      <charset val="128"/>
    </font>
    <font>
      <b/>
      <sz val="12"/>
      <color theme="1"/>
      <name val="ＭＳ 明朝"/>
      <family val="1"/>
      <charset val="128"/>
    </font>
    <font>
      <sz val="11"/>
      <color rgb="FFFF0000"/>
      <name val="ＭＳ 明朝"/>
      <family val="1"/>
      <charset val="128"/>
    </font>
    <font>
      <b/>
      <sz val="12"/>
      <color rgb="FF000000"/>
      <name val="ＭＳ 明朝"/>
      <family val="1"/>
      <charset val="128"/>
    </font>
    <font>
      <b/>
      <sz val="10.5"/>
      <color rgb="FF000000"/>
      <name val="ＭＳ 明朝"/>
      <family val="1"/>
      <charset val="128"/>
    </font>
    <font>
      <sz val="7"/>
      <color theme="1"/>
      <name val="ＭＳ 明朝"/>
      <family val="1"/>
      <charset val="128"/>
    </font>
    <font>
      <b/>
      <sz val="14"/>
      <color theme="1"/>
      <name val="ＭＳ 明朝"/>
      <family val="1"/>
      <charset val="128"/>
    </font>
    <font>
      <sz val="12"/>
      <color theme="1"/>
      <name val="ＭＳ 明朝"/>
      <family val="1"/>
      <charset val="128"/>
    </font>
    <font>
      <sz val="10"/>
      <color theme="0"/>
      <name val="ＭＳ 明朝"/>
      <family val="1"/>
      <charset val="128"/>
    </font>
    <font>
      <b/>
      <sz val="11"/>
      <color theme="1"/>
      <name val="ＭＳ 明朝"/>
      <family val="1"/>
      <charset val="128"/>
    </font>
    <font>
      <b/>
      <sz val="10"/>
      <color theme="1"/>
      <name val="ＭＳ 明朝"/>
      <family val="1"/>
      <charset val="128"/>
    </font>
    <font>
      <sz val="8"/>
      <color theme="1"/>
      <name val="ＭＳ 明朝"/>
      <family val="1"/>
      <charset val="128"/>
    </font>
    <font>
      <sz val="10"/>
      <color rgb="FFFF0000"/>
      <name val="ＭＳ 明朝"/>
      <family val="1"/>
      <charset val="128"/>
    </font>
    <font>
      <b/>
      <sz val="10"/>
      <name val="ＭＳ 明朝"/>
      <family val="1"/>
      <charset val="128"/>
    </font>
    <font>
      <sz val="16"/>
      <color indexed="8"/>
      <name val="ＭＳ 明朝"/>
      <family val="1"/>
      <charset val="128"/>
    </font>
    <font>
      <sz val="11"/>
      <color indexed="8"/>
      <name val="ＭＳ 明朝"/>
      <family val="1"/>
      <charset val="128"/>
    </font>
    <font>
      <sz val="14"/>
      <color indexed="8"/>
      <name val="ＭＳ 明朝"/>
      <family val="1"/>
      <charset val="128"/>
    </font>
    <font>
      <sz val="16"/>
      <name val="ＭＳ 明朝"/>
      <family val="1"/>
      <charset val="128"/>
    </font>
    <font>
      <sz val="14"/>
      <color rgb="FFFF0000"/>
      <name val="ＭＳ 明朝"/>
      <family val="1"/>
      <charset val="128"/>
    </font>
    <font>
      <b/>
      <sz val="18"/>
      <name val="ＭＳ 明朝"/>
      <family val="1"/>
      <charset val="128"/>
    </font>
    <font>
      <sz val="14"/>
      <name val="ＭＳ 明朝"/>
      <family val="1"/>
      <charset val="128"/>
    </font>
    <font>
      <sz val="12"/>
      <name val="ＭＳ 明朝"/>
      <family val="1"/>
      <charset val="128"/>
    </font>
    <font>
      <b/>
      <sz val="20"/>
      <name val="ＭＳ 明朝"/>
      <family val="1"/>
      <charset val="128"/>
    </font>
    <font>
      <sz val="10"/>
      <color rgb="FF0000FF"/>
      <name val="ＭＳ 明朝"/>
      <family val="1"/>
      <charset val="128"/>
    </font>
    <font>
      <sz val="12"/>
      <color indexed="8"/>
      <name val="ＭＳ 明朝"/>
      <family val="1"/>
      <charset val="128"/>
    </font>
    <font>
      <b/>
      <sz val="18"/>
      <color theme="1"/>
      <name val="ＭＳ 明朝"/>
      <family val="1"/>
      <charset val="128"/>
    </font>
    <font>
      <b/>
      <sz val="22"/>
      <name val="ＭＳ 明朝"/>
      <family val="1"/>
      <charset val="128"/>
    </font>
    <font>
      <sz val="22"/>
      <name val="ＭＳ 明朝"/>
      <family val="1"/>
      <charset val="128"/>
    </font>
    <font>
      <u/>
      <sz val="16"/>
      <name val="ＭＳ 明朝"/>
      <family val="1"/>
      <charset val="128"/>
    </font>
    <font>
      <vertAlign val="superscript"/>
      <sz val="10"/>
      <name val="ＭＳ 明朝"/>
      <family val="1"/>
      <charset val="128"/>
    </font>
    <font>
      <b/>
      <sz val="14"/>
      <color rgb="FFC00000"/>
      <name val="ＭＳ 明朝"/>
      <family val="1"/>
      <charset val="128"/>
    </font>
    <font>
      <sz val="10"/>
      <color theme="1"/>
      <name val="ＭＳ Ｐゴシック"/>
      <family val="2"/>
      <charset val="128"/>
      <scheme val="minor"/>
    </font>
    <font>
      <sz val="10"/>
      <color theme="0" tint="-0.34998626667073579"/>
      <name val="ＭＳ 明朝"/>
      <family val="1"/>
      <charset val="128"/>
    </font>
    <font>
      <sz val="11"/>
      <color theme="0" tint="-0.34998626667073579"/>
      <name val="ＭＳ 明朝"/>
      <family val="1"/>
      <charset val="128"/>
    </font>
    <font>
      <sz val="16"/>
      <color theme="0" tint="-0.34998626667073579"/>
      <name val="ＭＳ 明朝"/>
      <family val="1"/>
      <charset val="128"/>
    </font>
    <font>
      <sz val="20"/>
      <color theme="0" tint="-0.34998626667073579"/>
      <name val="ＭＳ 明朝"/>
      <family val="1"/>
      <charset val="128"/>
    </font>
    <font>
      <sz val="12"/>
      <name val="ＭＳ Ｐ明朝"/>
      <family val="1"/>
      <charset val="128"/>
    </font>
    <font>
      <sz val="10"/>
      <name val="ＭＳ Ｐ明朝"/>
      <family val="1"/>
      <charset val="128"/>
    </font>
    <font>
      <sz val="20"/>
      <color theme="1"/>
      <name val="ＭＳ Ｐ明朝"/>
      <family val="1"/>
      <charset val="128"/>
    </font>
    <font>
      <b/>
      <u/>
      <sz val="24"/>
      <color theme="1"/>
      <name val="ＭＳ 明朝"/>
      <family val="1"/>
      <charset val="128"/>
    </font>
    <font>
      <sz val="10"/>
      <color theme="1"/>
      <name val="ＭＳ Ｐ明朝"/>
      <family val="1"/>
      <charset val="128"/>
    </font>
    <font>
      <sz val="18"/>
      <color theme="1"/>
      <name val="ＭＳ 明朝"/>
      <family val="1"/>
      <charset val="128"/>
    </font>
    <font>
      <sz val="18"/>
      <name val="ＭＳ 明朝"/>
      <family val="1"/>
      <charset val="128"/>
    </font>
    <font>
      <sz val="11"/>
      <color theme="1"/>
      <name val="ＭＳ Ｐ明朝"/>
      <family val="1"/>
      <charset val="128"/>
    </font>
    <font>
      <vertAlign val="superscript"/>
      <sz val="11"/>
      <name val="ＭＳ 明朝"/>
      <family val="1"/>
      <charset val="128"/>
    </font>
    <font>
      <vertAlign val="superscript"/>
      <sz val="11"/>
      <name val="ＭＳ Ｐ明朝"/>
      <family val="1"/>
      <charset val="128"/>
    </font>
    <font>
      <sz val="10"/>
      <color theme="1"/>
      <name val="Century"/>
      <family val="1"/>
    </font>
    <font>
      <u/>
      <sz val="11"/>
      <name val="ＭＳ 明朝"/>
      <family val="1"/>
      <charset val="128"/>
    </font>
    <font>
      <sz val="14"/>
      <color theme="0" tint="-0.34998626667073579"/>
      <name val="ＭＳ 明朝"/>
      <family val="1"/>
      <charset val="128"/>
    </font>
    <font>
      <sz val="9"/>
      <name val="ＭＳ 明朝"/>
      <family val="1"/>
      <charset val="128"/>
    </font>
    <font>
      <sz val="10"/>
      <color theme="0" tint="-0.249977111117893"/>
      <name val="ＭＳ 明朝"/>
      <family val="1"/>
      <charset val="128"/>
    </font>
    <font>
      <b/>
      <sz val="14"/>
      <color theme="1"/>
      <name val="ＭＳ Ｐゴシック"/>
      <family val="3"/>
      <charset val="128"/>
      <scheme val="minor"/>
    </font>
    <font>
      <sz val="11"/>
      <name val="ＭＳ Ｐゴシック"/>
      <family val="3"/>
      <charset val="128"/>
      <scheme val="minor"/>
    </font>
    <font>
      <b/>
      <sz val="16"/>
      <color rgb="FFFF0000"/>
      <name val="ＭＳ Ｐゴシック"/>
      <family val="3"/>
      <charset val="128"/>
      <scheme val="minor"/>
    </font>
    <font>
      <sz val="20"/>
      <name val="HGP創英角ｺﾞｼｯｸUB"/>
      <family val="3"/>
      <charset val="128"/>
    </font>
    <font>
      <b/>
      <sz val="18"/>
      <color rgb="FFFF0000"/>
      <name val="ＭＳ Ｐゴシック"/>
      <family val="3"/>
      <charset val="128"/>
    </font>
    <font>
      <b/>
      <u/>
      <sz val="16"/>
      <color rgb="FFFF0000"/>
      <name val="ＭＳ 明朝"/>
      <family val="1"/>
      <charset val="128"/>
    </font>
    <font>
      <sz val="16"/>
      <color theme="1"/>
      <name val="ＭＳ 明朝"/>
      <family val="1"/>
      <charset val="128"/>
    </font>
    <font>
      <sz val="9"/>
      <color theme="1"/>
      <name val="ＭＳ 明朝"/>
      <family val="1"/>
      <charset val="128"/>
    </font>
    <font>
      <b/>
      <sz val="10"/>
      <color rgb="FFFF0000"/>
      <name val="ＭＳ 明朝"/>
      <family val="1"/>
      <charset val="128"/>
    </font>
    <font>
      <b/>
      <sz val="6"/>
      <color rgb="FFFF0000"/>
      <name val="ＭＳ 明朝"/>
      <family val="1"/>
      <charset val="128"/>
    </font>
    <font>
      <sz val="9"/>
      <color theme="1"/>
      <name val="ＭＳ Ｐ明朝"/>
      <family val="1"/>
      <charset val="128"/>
    </font>
    <font>
      <sz val="12"/>
      <color theme="0"/>
      <name val="ＭＳ 明朝"/>
      <family val="1"/>
      <charset val="128"/>
    </font>
    <font>
      <b/>
      <sz val="12"/>
      <color rgb="FFFF0000"/>
      <name val="ＭＳ 明朝"/>
      <family val="1"/>
      <charset val="128"/>
    </font>
    <font>
      <b/>
      <sz val="14"/>
      <color rgb="FFFF0000"/>
      <name val="ＭＳ 明朝"/>
      <family val="1"/>
      <charset val="128"/>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tint="-0.249977111117893"/>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medium">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hair">
        <color theme="0" tint="-0.499984740745262"/>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style="hair">
        <color auto="1"/>
      </left>
      <right/>
      <top style="hair">
        <color indexed="64"/>
      </top>
      <bottom style="hair">
        <color indexed="64"/>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style="thin">
        <color theme="0" tint="-0.34998626667073579"/>
      </bottom>
      <diagonal/>
    </border>
    <border>
      <left style="thin">
        <color theme="0" tint="-0.34998626667073579"/>
      </left>
      <right style="thin">
        <color theme="0" tint="-0.34998626667073579"/>
      </right>
      <top/>
      <bottom style="hair">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hair">
        <color theme="0" tint="-0.34998626667073579"/>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
      <left style="thin">
        <color theme="0" tint="-0.34998626667073579"/>
      </left>
      <right/>
      <top style="hair">
        <color theme="0" tint="-0.34998626667073579"/>
      </top>
      <bottom style="double">
        <color theme="0" tint="-0.34998626667073579"/>
      </bottom>
      <diagonal/>
    </border>
    <border>
      <left/>
      <right style="thin">
        <color theme="0" tint="-0.34998626667073579"/>
      </right>
      <top/>
      <bottom style="double">
        <color theme="0" tint="-0.34998626667073579"/>
      </bottom>
      <diagonal/>
    </border>
    <border>
      <left style="thin">
        <color theme="0" tint="-0.34998626667073579"/>
      </left>
      <right style="thin">
        <color theme="0" tint="-0.34998626667073579"/>
      </right>
      <top style="hair">
        <color theme="0" tint="-0.34998626667073579"/>
      </top>
      <bottom style="double">
        <color theme="0" tint="-0.34998626667073579"/>
      </bottom>
      <diagonal/>
    </border>
    <border>
      <left/>
      <right style="thin">
        <color theme="0" tint="-0.34998626667073579"/>
      </right>
      <top style="thin">
        <color theme="0" tint="-0.34998626667073579"/>
      </top>
      <bottom style="hair">
        <color theme="0" tint="-0.34998626667073579"/>
      </bottom>
      <diagonal/>
    </border>
    <border>
      <left style="thin">
        <color theme="0" tint="-0.34998626667073579"/>
      </left>
      <right/>
      <top style="hair">
        <color theme="0" tint="-0.34998626667073579"/>
      </top>
      <bottom style="thin">
        <color theme="0" tint="-0.34998626667073579"/>
      </bottom>
      <diagonal/>
    </border>
    <border>
      <left/>
      <right/>
      <top style="hair">
        <color theme="0" tint="-0.34998626667073579"/>
      </top>
      <bottom style="thin">
        <color theme="0" tint="-0.34998626667073579"/>
      </bottom>
      <diagonal/>
    </border>
    <border>
      <left/>
      <right style="thin">
        <color theme="0" tint="-0.34998626667073579"/>
      </right>
      <top style="hair">
        <color theme="0" tint="-0.34998626667073579"/>
      </top>
      <bottom style="thin">
        <color theme="0" tint="-0.34998626667073579"/>
      </bottom>
      <diagonal/>
    </border>
    <border>
      <left/>
      <right/>
      <top style="hair">
        <color theme="0" tint="-0.34998626667073579"/>
      </top>
      <bottom style="hair">
        <color theme="0" tint="-0.34998626667073579"/>
      </bottom>
      <diagonal/>
    </border>
    <border>
      <left style="thin">
        <color theme="0" tint="-0.34998626667073579"/>
      </left>
      <right/>
      <top style="thin">
        <color theme="0" tint="-0.34998626667073579"/>
      </top>
      <bottom style="hair">
        <color theme="0" tint="-0.34998626667073579"/>
      </bottom>
      <diagonal/>
    </border>
    <border>
      <left/>
      <right/>
      <top style="thin">
        <color theme="0" tint="-0.34998626667073579"/>
      </top>
      <bottom style="hair">
        <color theme="0" tint="-0.34998626667073579"/>
      </bottom>
      <diagonal/>
    </border>
    <border>
      <left/>
      <right/>
      <top/>
      <bottom style="thin">
        <color theme="0" tint="-0.34998626667073579"/>
      </bottom>
      <diagonal/>
    </border>
    <border>
      <left/>
      <right style="thin">
        <color theme="0" tint="-0.34998626667073579"/>
      </right>
      <top style="hair">
        <color theme="0" tint="-0.34998626667073579"/>
      </top>
      <bottom style="double">
        <color theme="0" tint="-0.34998626667073579"/>
      </bottom>
      <diagonal/>
    </border>
    <border>
      <left style="thin">
        <color theme="0" tint="-0.34998626667073579"/>
      </left>
      <right/>
      <top style="double">
        <color theme="0" tint="-0.34998626667073579"/>
      </top>
      <bottom style="thin">
        <color theme="0" tint="-0.34998626667073579"/>
      </bottom>
      <diagonal/>
    </border>
    <border>
      <left/>
      <right style="thin">
        <color theme="0" tint="-0.34998626667073579"/>
      </right>
      <top style="double">
        <color theme="0" tint="-0.34998626667073579"/>
      </top>
      <bottom style="thin">
        <color theme="0" tint="-0.34998626667073579"/>
      </bottom>
      <diagonal/>
    </border>
    <border>
      <left style="hair">
        <color auto="1"/>
      </left>
      <right/>
      <top style="hair">
        <color auto="1"/>
      </top>
      <bottom style="thin">
        <color auto="1"/>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auto="1"/>
      </left>
      <right style="hair">
        <color auto="1"/>
      </right>
      <top style="hair">
        <color auto="1"/>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auto="1"/>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theme="0" tint="-0.34998626667073579"/>
      </left>
      <right style="thin">
        <color theme="0" tint="-0.34998626667073579"/>
      </right>
      <top style="hair">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top/>
      <bottom style="hair">
        <color theme="0" tint="-0.34998626667073579"/>
      </bottom>
      <diagonal/>
    </border>
    <border>
      <left/>
      <right/>
      <top style="hair">
        <color theme="0" tint="-0.34998626667073579"/>
      </top>
      <bottom/>
      <diagonal/>
    </border>
    <border>
      <left/>
      <right/>
      <top/>
      <bottom style="hair">
        <color theme="0" tint="-0.34998626667073579"/>
      </bottom>
      <diagonal/>
    </border>
    <border>
      <left style="thin">
        <color theme="0" tint="-0.34998626667073579"/>
      </left>
      <right style="thin">
        <color theme="0" tint="-0.34998626667073579"/>
      </right>
      <top/>
      <bottom style="double">
        <color theme="0" tint="-0.34998626667073579"/>
      </bottom>
      <diagonal/>
    </border>
    <border>
      <left/>
      <right/>
      <top style="hair">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thin">
        <color theme="0" tint="-0.34998626667073579"/>
      </right>
      <top style="double">
        <color theme="0" tint="-0.34998626667073579"/>
      </top>
      <bottom/>
      <diagonal/>
    </border>
    <border>
      <left/>
      <right/>
      <top style="medium">
        <color indexed="64"/>
      </top>
      <bottom/>
      <diagonal/>
    </border>
    <border>
      <left style="dashed">
        <color indexed="64"/>
      </left>
      <right style="dashed">
        <color indexed="64"/>
      </right>
      <top style="thin">
        <color indexed="64"/>
      </top>
      <bottom style="thin">
        <color indexed="64"/>
      </bottom>
      <diagonal/>
    </border>
    <border>
      <left/>
      <right/>
      <top style="thin">
        <color theme="0"/>
      </top>
      <bottom/>
      <diagonal/>
    </border>
    <border>
      <left/>
      <right/>
      <top style="thin">
        <color theme="0"/>
      </top>
      <bottom style="thin">
        <color theme="0"/>
      </bottom>
      <diagonal/>
    </border>
    <border>
      <left style="dashed">
        <color indexed="64"/>
      </left>
      <right style="dashed">
        <color indexed="64"/>
      </right>
      <top style="hair">
        <color indexed="64"/>
      </top>
      <bottom style="thin">
        <color indexed="64"/>
      </bottom>
      <diagonal/>
    </border>
    <border>
      <left style="thin">
        <color theme="0" tint="-0.34998626667073579"/>
      </left>
      <right style="hair">
        <color theme="0" tint="-0.34998626667073579"/>
      </right>
      <top style="thin">
        <color theme="0" tint="-0.34998626667073579"/>
      </top>
      <bottom style="hair">
        <color theme="0" tint="-0.34998626667073579"/>
      </bottom>
      <diagonal/>
    </border>
    <border>
      <left style="hair">
        <color theme="0" tint="-0.34998626667073579"/>
      </left>
      <right/>
      <top style="thin">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top style="hair">
        <color theme="0" tint="-0.34998626667073579"/>
      </top>
      <bottom style="thin">
        <color theme="0" tint="-0.34998626667073579"/>
      </bottom>
      <diagonal/>
    </border>
    <border>
      <left style="thin">
        <color theme="0" tint="-0.34998626667073579"/>
      </left>
      <right/>
      <top style="double">
        <color theme="0" tint="-0.34998626667073579"/>
      </top>
      <bottom/>
      <diagonal/>
    </border>
    <border>
      <left/>
      <right/>
      <top style="double">
        <color theme="0" tint="-0.34998626667073579"/>
      </top>
      <bottom/>
      <diagonal/>
    </border>
    <border>
      <left/>
      <right style="thin">
        <color theme="0" tint="-0.34998626667073579"/>
      </right>
      <top style="double">
        <color theme="0" tint="-0.34998626667073579"/>
      </top>
      <bottom/>
      <diagonal/>
    </border>
  </borders>
  <cellStyleXfs count="7">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5" fillId="0" borderId="0">
      <alignment vertical="center"/>
    </xf>
    <xf numFmtId="38" fontId="45" fillId="0" borderId="0" applyFont="0" applyFill="0" applyBorder="0" applyAlignment="0" applyProtection="0">
      <alignment vertical="center"/>
    </xf>
  </cellStyleXfs>
  <cellXfs count="952">
    <xf numFmtId="0" fontId="0" fillId="0" borderId="0" xfId="0">
      <alignment vertical="center"/>
    </xf>
    <xf numFmtId="0" fontId="0" fillId="0" borderId="0" xfId="0" applyProtection="1">
      <alignment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6" fillId="0" borderId="0" xfId="0" applyFont="1" applyProtection="1">
      <alignment vertical="center"/>
    </xf>
    <xf numFmtId="0" fontId="11" fillId="0" borderId="0" xfId="2" applyFont="1" applyBorder="1" applyAlignment="1" applyProtection="1">
      <alignment horizontal="right" vertical="top"/>
    </xf>
    <xf numFmtId="0" fontId="12" fillId="0" borderId="0" xfId="0" applyFont="1" applyProtection="1">
      <alignment vertical="center"/>
    </xf>
    <xf numFmtId="0" fontId="6" fillId="0" borderId="0" xfId="0" applyFont="1" applyBorder="1" applyAlignment="1" applyProtection="1">
      <alignment wrapText="1"/>
    </xf>
    <xf numFmtId="0" fontId="13" fillId="0" borderId="0" xfId="0" applyFont="1" applyBorder="1" applyAlignment="1" applyProtection="1">
      <alignment horizontal="right" vertical="center" wrapText="1"/>
    </xf>
    <xf numFmtId="0" fontId="13" fillId="0" borderId="0" xfId="0" applyFont="1" applyProtection="1">
      <alignment vertical="center"/>
    </xf>
    <xf numFmtId="0" fontId="10" fillId="0" borderId="0" xfId="0" applyFont="1" applyBorder="1" applyAlignment="1" applyProtection="1">
      <alignment horizontal="right" vertical="center" indent="1"/>
    </xf>
    <xf numFmtId="0" fontId="14" fillId="0" borderId="0" xfId="0" applyFont="1" applyAlignment="1" applyProtection="1"/>
    <xf numFmtId="0" fontId="6" fillId="0" borderId="0" xfId="0" applyFont="1" applyFill="1" applyBorder="1" applyAlignment="1" applyProtection="1">
      <alignment vertical="center" wrapText="1"/>
    </xf>
    <xf numFmtId="0" fontId="13" fillId="0" borderId="1" xfId="0" applyFont="1" applyBorder="1" applyAlignment="1" applyProtection="1">
      <alignment horizontal="center" vertical="center" wrapText="1"/>
    </xf>
    <xf numFmtId="0" fontId="13" fillId="0" borderId="1" xfId="0" applyFont="1" applyBorder="1" applyAlignment="1" applyProtection="1">
      <alignment horizontal="left" vertical="center" wrapText="1"/>
    </xf>
    <xf numFmtId="0" fontId="13" fillId="0" borderId="1" xfId="0" applyFont="1" applyBorder="1" applyAlignment="1" applyProtection="1">
      <alignment horizontal="justify" vertical="center" wrapText="1"/>
    </xf>
    <xf numFmtId="0" fontId="13" fillId="7" borderId="1" xfId="0" applyFont="1" applyFill="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3" xfId="0" applyFont="1" applyBorder="1" applyAlignment="1" applyProtection="1">
      <alignment vertical="center" wrapText="1"/>
    </xf>
    <xf numFmtId="0" fontId="13" fillId="0" borderId="4" xfId="0" applyFont="1" applyBorder="1" applyAlignment="1" applyProtection="1">
      <alignment horizontal="left" vertical="center" wrapText="1"/>
    </xf>
    <xf numFmtId="0" fontId="13" fillId="0" borderId="4" xfId="0" applyFont="1" applyBorder="1" applyAlignment="1" applyProtection="1">
      <alignment horizontal="justify" vertical="center" wrapText="1"/>
    </xf>
    <xf numFmtId="0" fontId="13" fillId="7" borderId="1"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13" fillId="0" borderId="4" xfId="0" applyFont="1" applyBorder="1" applyAlignment="1" applyProtection="1">
      <alignment horizontal="center" vertical="center" wrapText="1"/>
    </xf>
    <xf numFmtId="0" fontId="17" fillId="0" borderId="22" xfId="0" applyFont="1" applyBorder="1" applyProtection="1">
      <alignment vertical="center"/>
    </xf>
    <xf numFmtId="0" fontId="6" fillId="0" borderId="22" xfId="0" applyFont="1" applyBorder="1" applyProtection="1">
      <alignment vertical="center"/>
    </xf>
    <xf numFmtId="0" fontId="18" fillId="0" borderId="22" xfId="0" applyFont="1" applyBorder="1" applyProtection="1">
      <alignment vertical="center"/>
    </xf>
    <xf numFmtId="0" fontId="20" fillId="0" borderId="0" xfId="0" applyFont="1" applyProtection="1">
      <alignment vertical="center"/>
    </xf>
    <xf numFmtId="0" fontId="6" fillId="0" borderId="1" xfId="0" applyFont="1" applyBorder="1" applyAlignment="1" applyProtection="1">
      <alignment vertical="center" wrapText="1"/>
      <protection locked="0"/>
    </xf>
    <xf numFmtId="0" fontId="6" fillId="0" borderId="1" xfId="0" applyFont="1" applyBorder="1" applyAlignment="1" applyProtection="1">
      <alignment vertical="center" shrinkToFit="1"/>
      <protection locked="0"/>
    </xf>
    <xf numFmtId="0" fontId="28" fillId="0" borderId="0" xfId="2" applyFont="1" applyProtection="1">
      <alignment vertical="center"/>
    </xf>
    <xf numFmtId="0" fontId="29" fillId="0" borderId="0" xfId="2" applyFont="1" applyProtection="1">
      <alignment vertical="center"/>
    </xf>
    <xf numFmtId="38" fontId="29" fillId="0" borderId="0" xfId="3" applyFont="1" applyProtection="1">
      <alignment vertical="center"/>
    </xf>
    <xf numFmtId="0" fontId="13" fillId="0" borderId="0" xfId="2" applyFont="1" applyProtection="1">
      <alignment vertical="center"/>
    </xf>
    <xf numFmtId="0" fontId="30" fillId="0" borderId="0" xfId="2" applyFont="1" applyAlignment="1" applyProtection="1">
      <alignment horizontal="left" vertical="center"/>
    </xf>
    <xf numFmtId="0" fontId="29" fillId="0" borderId="0" xfId="2" applyFont="1" applyAlignment="1" applyProtection="1">
      <alignment horizontal="center" vertical="center"/>
    </xf>
    <xf numFmtId="38" fontId="29" fillId="0" borderId="0" xfId="3" applyFont="1" applyAlignment="1" applyProtection="1">
      <alignment horizontal="right" vertical="center"/>
    </xf>
    <xf numFmtId="0" fontId="29" fillId="0" borderId="0" xfId="2" applyFont="1" applyBorder="1" applyAlignment="1" applyProtection="1">
      <alignment horizontal="center" vertical="center"/>
    </xf>
    <xf numFmtId="0" fontId="16" fillId="0" borderId="0" xfId="2" applyFont="1" applyBorder="1" applyAlignment="1" applyProtection="1">
      <alignment horizontal="left" vertical="center"/>
    </xf>
    <xf numFmtId="0" fontId="32" fillId="0" borderId="0" xfId="2" applyFont="1" applyAlignment="1" applyProtection="1">
      <alignment horizontal="left" vertical="center"/>
    </xf>
    <xf numFmtId="0" fontId="29" fillId="0" borderId="0" xfId="2" applyFont="1" applyAlignment="1" applyProtection="1">
      <alignment vertical="center"/>
    </xf>
    <xf numFmtId="0" fontId="28" fillId="0" borderId="0" xfId="2" applyFont="1" applyBorder="1" applyProtection="1">
      <alignment vertical="center"/>
    </xf>
    <xf numFmtId="0" fontId="29" fillId="0" borderId="0" xfId="2" applyFont="1" applyBorder="1" applyProtection="1">
      <alignment vertical="center"/>
    </xf>
    <xf numFmtId="0" fontId="13" fillId="0" borderId="0" xfId="2" applyFont="1" applyBorder="1" applyProtection="1">
      <alignment vertical="center"/>
    </xf>
    <xf numFmtId="0" fontId="9" fillId="0" borderId="0" xfId="2" applyFont="1" applyProtection="1">
      <alignment vertical="center"/>
    </xf>
    <xf numFmtId="0" fontId="33" fillId="0" borderId="0" xfId="2" applyFont="1" applyBorder="1" applyAlignment="1" applyProtection="1">
      <alignment horizontal="left" vertical="center"/>
    </xf>
    <xf numFmtId="0" fontId="31" fillId="0" borderId="0" xfId="2" applyFont="1" applyBorder="1" applyAlignment="1" applyProtection="1">
      <alignment horizontal="left" vertical="center"/>
    </xf>
    <xf numFmtId="0" fontId="34" fillId="0" borderId="0" xfId="2" applyFont="1" applyBorder="1" applyAlignment="1" applyProtection="1">
      <alignment horizontal="center" vertical="center"/>
    </xf>
    <xf numFmtId="0" fontId="9" fillId="0" borderId="0" xfId="2" applyFont="1" applyBorder="1" applyProtection="1">
      <alignment vertical="center"/>
    </xf>
    <xf numFmtId="0" fontId="9" fillId="0" borderId="0" xfId="2" applyFont="1" applyBorder="1" applyAlignment="1" applyProtection="1">
      <alignment horizontal="left" vertical="center"/>
    </xf>
    <xf numFmtId="0" fontId="34" fillId="0" borderId="0" xfId="2" applyFont="1" applyBorder="1" applyAlignment="1" applyProtection="1">
      <alignment horizontal="left" vertical="center"/>
    </xf>
    <xf numFmtId="0" fontId="9" fillId="0" borderId="0" xfId="2" applyFont="1" applyBorder="1" applyAlignment="1" applyProtection="1">
      <alignment horizontal="center" vertical="center"/>
    </xf>
    <xf numFmtId="0" fontId="9" fillId="0" borderId="0" xfId="2" applyFont="1" applyAlignment="1" applyProtection="1">
      <alignment vertical="center"/>
    </xf>
    <xf numFmtId="0" fontId="8" fillId="0" borderId="0" xfId="2" applyFont="1" applyProtection="1">
      <alignment vertical="center"/>
    </xf>
    <xf numFmtId="0" fontId="8" fillId="0" borderId="0" xfId="2" applyFont="1" applyAlignment="1" applyProtection="1">
      <alignment vertical="center"/>
    </xf>
    <xf numFmtId="0" fontId="8" fillId="0" borderId="0" xfId="2" applyFont="1" applyAlignment="1" applyProtection="1">
      <alignment horizontal="left" vertical="center"/>
    </xf>
    <xf numFmtId="0" fontId="8" fillId="3" borderId="0" xfId="2" applyFont="1" applyFill="1" applyProtection="1">
      <alignment vertical="center"/>
    </xf>
    <xf numFmtId="0" fontId="8" fillId="0" borderId="0" xfId="2" applyFont="1" applyFill="1" applyProtection="1">
      <alignment vertical="center"/>
    </xf>
    <xf numFmtId="0" fontId="27" fillId="3" borderId="0" xfId="2" applyFont="1" applyFill="1" applyAlignment="1" applyProtection="1">
      <alignment horizontal="left" vertical="center"/>
    </xf>
    <xf numFmtId="0" fontId="9" fillId="2" borderId="5" xfId="2" applyFont="1" applyFill="1" applyBorder="1" applyAlignment="1" applyProtection="1">
      <alignment vertical="center"/>
    </xf>
    <xf numFmtId="0" fontId="9" fillId="2" borderId="6" xfId="2" applyFont="1" applyFill="1" applyBorder="1" applyAlignment="1" applyProtection="1">
      <alignment vertical="center"/>
    </xf>
    <xf numFmtId="0" fontId="9" fillId="2" borderId="2" xfId="2" applyFont="1" applyFill="1" applyBorder="1" applyAlignment="1" applyProtection="1">
      <alignment vertical="center"/>
    </xf>
    <xf numFmtId="0" fontId="38" fillId="0" borderId="0" xfId="2" applyFont="1" applyBorder="1" applyProtection="1">
      <alignment vertical="center"/>
    </xf>
    <xf numFmtId="0" fontId="8" fillId="0" borderId="0" xfId="2" applyFont="1" applyAlignment="1" applyProtection="1">
      <alignment horizontal="right" vertical="top"/>
    </xf>
    <xf numFmtId="0" fontId="34" fillId="0" borderId="0" xfId="2" applyFont="1" applyAlignment="1" applyProtection="1">
      <alignment horizontal="left" vertical="center"/>
    </xf>
    <xf numFmtId="0" fontId="35" fillId="0" borderId="0" xfId="2" applyFont="1" applyAlignment="1" applyProtection="1">
      <alignment horizontal="right" vertical="top"/>
    </xf>
    <xf numFmtId="0" fontId="34" fillId="0" borderId="0" xfId="2" applyFont="1" applyAlignment="1" applyProtection="1">
      <alignment horizontal="right" vertical="center" indent="1"/>
    </xf>
    <xf numFmtId="0" fontId="31" fillId="0" borderId="0" xfId="2" applyFont="1" applyAlignment="1" applyProtection="1">
      <alignment horizontal="right" vertical="center" indent="1"/>
    </xf>
    <xf numFmtId="0" fontId="42" fillId="0" borderId="0" xfId="2" applyFont="1" applyProtection="1">
      <alignment vertical="center"/>
    </xf>
    <xf numFmtId="0" fontId="8" fillId="0" borderId="0" xfId="2" applyFont="1" applyAlignment="1" applyProtection="1">
      <alignment horizontal="right"/>
    </xf>
    <xf numFmtId="0" fontId="8" fillId="0" borderId="0" xfId="2" applyFont="1" applyBorder="1" applyProtection="1">
      <alignment vertical="center"/>
    </xf>
    <xf numFmtId="0" fontId="8" fillId="2" borderId="20" xfId="2" applyFont="1" applyFill="1" applyBorder="1" applyAlignment="1" applyProtection="1">
      <alignment horizontal="center" vertical="center"/>
    </xf>
    <xf numFmtId="0" fontId="8" fillId="0" borderId="0" xfId="2" applyFont="1" applyAlignment="1" applyProtection="1">
      <alignment vertical="center" wrapText="1"/>
    </xf>
    <xf numFmtId="0" fontId="35" fillId="0" borderId="0" xfId="2" applyFont="1" applyProtection="1">
      <alignment vertical="center"/>
    </xf>
    <xf numFmtId="0" fontId="8" fillId="0" borderId="0" xfId="2" applyFont="1" applyAlignment="1" applyProtection="1">
      <alignment horizontal="left" vertical="center" wrapText="1"/>
    </xf>
    <xf numFmtId="0" fontId="8" fillId="2" borderId="3" xfId="2" applyFont="1" applyFill="1" applyBorder="1" applyAlignment="1" applyProtection="1">
      <alignment horizontal="center" vertical="center"/>
    </xf>
    <xf numFmtId="0" fontId="34" fillId="0" borderId="0" xfId="2" applyFont="1" applyProtection="1">
      <alignment vertical="center"/>
    </xf>
    <xf numFmtId="0" fontId="8" fillId="0" borderId="0" xfId="2" applyFont="1" applyAlignment="1" applyProtection="1"/>
    <xf numFmtId="0" fontId="34" fillId="0" borderId="0" xfId="2" applyFont="1" applyAlignment="1" applyProtection="1"/>
    <xf numFmtId="0" fontId="8" fillId="0" borderId="0" xfId="2" applyFont="1" applyFill="1" applyAlignment="1" applyProtection="1"/>
    <xf numFmtId="0" fontId="44" fillId="0" borderId="0" xfId="2" applyFont="1" applyProtection="1">
      <alignment vertical="center"/>
    </xf>
    <xf numFmtId="0" fontId="31" fillId="0" borderId="0" xfId="2" applyFont="1" applyAlignment="1" applyProtection="1">
      <alignment horizontal="left" vertical="center"/>
    </xf>
    <xf numFmtId="0" fontId="29" fillId="0" borderId="9" xfId="2" applyFont="1" applyBorder="1" applyProtection="1">
      <alignment vertical="center"/>
    </xf>
    <xf numFmtId="0" fontId="9" fillId="2" borderId="23" xfId="2" applyFont="1" applyFill="1" applyBorder="1" applyAlignment="1" applyProtection="1">
      <alignment horizontal="center" vertical="center"/>
    </xf>
    <xf numFmtId="38" fontId="29" fillId="2" borderId="4" xfId="3" applyFont="1" applyFill="1" applyBorder="1" applyAlignment="1" applyProtection="1">
      <alignment horizontal="center" vertical="center" wrapText="1"/>
    </xf>
    <xf numFmtId="0" fontId="13" fillId="8" borderId="1" xfId="0" applyFont="1" applyFill="1" applyBorder="1" applyAlignment="1" applyProtection="1">
      <alignment horizontal="center" vertical="center" wrapText="1"/>
      <protection locked="0"/>
    </xf>
    <xf numFmtId="0" fontId="6" fillId="0" borderId="0" xfId="0" applyFont="1" applyBorder="1" applyAlignment="1" applyProtection="1">
      <alignment horizontal="center" wrapText="1"/>
    </xf>
    <xf numFmtId="0" fontId="13" fillId="0" borderId="0" xfId="0" applyFont="1" applyBorder="1" applyAlignment="1" applyProtection="1">
      <alignment horizontal="center" vertical="center" wrapText="1"/>
    </xf>
    <xf numFmtId="0" fontId="48" fillId="0" borderId="29" xfId="0" applyFont="1" applyBorder="1" applyAlignment="1" applyProtection="1">
      <alignment horizontal="center" vertical="center" wrapText="1"/>
    </xf>
    <xf numFmtId="0" fontId="10" fillId="0" borderId="37" xfId="0" applyFont="1" applyBorder="1" applyAlignment="1" applyProtection="1">
      <alignment horizontal="right" vertical="center" indent="1"/>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left" vertical="center"/>
      <protection locked="0"/>
    </xf>
    <xf numFmtId="49" fontId="6" fillId="0" borderId="1" xfId="0" applyNumberFormat="1" applyFont="1" applyBorder="1" applyAlignment="1" applyProtection="1">
      <alignment horizontal="left" vertical="center"/>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shrinkToFit="1"/>
      <protection locked="0"/>
    </xf>
    <xf numFmtId="0" fontId="29" fillId="2" borderId="40" xfId="2" applyFont="1" applyFill="1" applyBorder="1" applyAlignment="1" applyProtection="1">
      <alignment horizontal="center" vertical="center"/>
    </xf>
    <xf numFmtId="0" fontId="53" fillId="0" borderId="0" xfId="0" applyFont="1" applyAlignment="1" applyProtection="1"/>
    <xf numFmtId="0" fontId="9" fillId="0" borderId="16" xfId="2" applyNumberFormat="1" applyFont="1" applyFill="1" applyBorder="1" applyAlignment="1" applyProtection="1">
      <alignment horizontal="center" vertical="center" wrapText="1"/>
      <protection locked="0"/>
    </xf>
    <xf numFmtId="0" fontId="29" fillId="0" borderId="0" xfId="2" applyFont="1" applyAlignment="1" applyProtection="1">
      <alignment vertical="center" wrapText="1"/>
    </xf>
    <xf numFmtId="0" fontId="19" fillId="3" borderId="0" xfId="0" applyFont="1" applyFill="1" applyAlignment="1" applyProtection="1">
      <alignment horizontal="right" vertical="center"/>
    </xf>
    <xf numFmtId="0" fontId="13" fillId="3" borderId="0" xfId="0" applyFont="1" applyFill="1" applyProtection="1">
      <alignment vertical="center"/>
    </xf>
    <xf numFmtId="0" fontId="21" fillId="3" borderId="0" xfId="0" applyFont="1" applyFill="1" applyAlignment="1" applyProtection="1">
      <alignment horizontal="right" vertical="center"/>
    </xf>
    <xf numFmtId="0" fontId="21" fillId="0" borderId="0" xfId="0" applyFont="1" applyFill="1" applyBorder="1" applyAlignment="1" applyProtection="1">
      <alignment vertical="center" shrinkToFit="1"/>
    </xf>
    <xf numFmtId="0" fontId="22" fillId="4" borderId="1" xfId="0" applyFont="1" applyFill="1" applyBorder="1" applyProtection="1">
      <alignment vertical="center"/>
    </xf>
    <xf numFmtId="0" fontId="6" fillId="6" borderId="1" xfId="0" applyFont="1" applyFill="1" applyBorder="1" applyAlignment="1" applyProtection="1">
      <alignment horizontal="center" vertical="center"/>
    </xf>
    <xf numFmtId="0" fontId="23" fillId="0" borderId="0" xfId="0" applyFont="1" applyBorder="1" applyProtection="1">
      <alignment vertical="center"/>
    </xf>
    <xf numFmtId="0" fontId="24" fillId="0" borderId="0" xfId="0" applyFont="1" applyBorder="1" applyProtection="1">
      <alignment vertical="center"/>
    </xf>
    <xf numFmtId="0" fontId="6" fillId="0" borderId="0" xfId="0" applyFont="1" applyBorder="1" applyProtection="1">
      <alignment vertical="center"/>
    </xf>
    <xf numFmtId="0" fontId="14" fillId="0" borderId="19" xfId="0" applyFont="1" applyBorder="1" applyProtection="1">
      <alignment vertical="center"/>
    </xf>
    <xf numFmtId="0" fontId="6" fillId="0" borderId="19" xfId="0" applyFont="1" applyBorder="1" applyProtection="1">
      <alignment vertical="center"/>
    </xf>
    <xf numFmtId="0" fontId="14" fillId="0" borderId="0" xfId="0" applyFont="1" applyProtection="1">
      <alignment vertical="center"/>
    </xf>
    <xf numFmtId="0" fontId="13" fillId="0" borderId="0" xfId="0" applyFont="1" applyBorder="1" applyAlignment="1" applyProtection="1">
      <alignment horizontal="left" vertical="center"/>
    </xf>
    <xf numFmtId="0" fontId="13" fillId="0" borderId="0" xfId="0" applyFont="1" applyAlignment="1" applyProtection="1">
      <alignment horizontal="left" vertical="center"/>
    </xf>
    <xf numFmtId="0" fontId="23" fillId="0" borderId="0" xfId="0" applyFont="1" applyProtection="1">
      <alignment vertical="center"/>
    </xf>
    <xf numFmtId="0" fontId="6" fillId="0" borderId="0" xfId="0" applyFont="1" applyAlignment="1" applyProtection="1">
      <alignment horizontal="left" vertical="center"/>
    </xf>
    <xf numFmtId="0" fontId="15" fillId="0" borderId="0" xfId="0" applyFont="1" applyBorder="1" applyProtection="1">
      <alignment vertical="center"/>
    </xf>
    <xf numFmtId="0" fontId="6" fillId="0" borderId="0" xfId="0" applyFont="1" applyBorder="1" applyAlignment="1" applyProtection="1">
      <alignment horizontal="left" vertical="center"/>
    </xf>
    <xf numFmtId="0" fontId="13" fillId="0" borderId="0" xfId="0" applyFont="1" applyBorder="1" applyProtection="1">
      <alignment vertical="center"/>
    </xf>
    <xf numFmtId="0" fontId="15" fillId="0" borderId="0" xfId="0" applyFont="1" applyProtection="1">
      <alignment vertical="center"/>
    </xf>
    <xf numFmtId="0" fontId="24" fillId="0" borderId="0" xfId="0" applyFont="1" applyProtection="1">
      <alignment vertical="center"/>
    </xf>
    <xf numFmtId="0" fontId="29" fillId="0" borderId="16" xfId="2" applyFont="1" applyBorder="1" applyAlignment="1" applyProtection="1">
      <alignment horizontal="center" vertical="center" wrapText="1"/>
      <protection locked="0"/>
    </xf>
    <xf numFmtId="0" fontId="34" fillId="3" borderId="0" xfId="2" applyFont="1" applyFill="1" applyAlignment="1" applyProtection="1">
      <alignment horizontal="right" vertical="center"/>
    </xf>
    <xf numFmtId="0" fontId="40" fillId="3" borderId="0" xfId="2" applyFont="1" applyFill="1" applyAlignment="1" applyProtection="1">
      <alignment horizontal="left" vertical="center"/>
    </xf>
    <xf numFmtId="0" fontId="9" fillId="2" borderId="1" xfId="2" applyFont="1" applyFill="1" applyBorder="1" applyAlignment="1" applyProtection="1">
      <alignment horizontal="center" vertical="center" wrapText="1"/>
    </xf>
    <xf numFmtId="0" fontId="6" fillId="0" borderId="4" xfId="0" applyFont="1" applyFill="1" applyBorder="1" applyAlignment="1" applyProtection="1">
      <alignment horizontal="left" vertical="center" wrapText="1"/>
      <protection locked="0"/>
    </xf>
    <xf numFmtId="0" fontId="6" fillId="0" borderId="18" xfId="0" applyFont="1" applyFill="1" applyBorder="1" applyAlignment="1" applyProtection="1">
      <alignment vertical="center" wrapText="1"/>
      <protection locked="0"/>
    </xf>
    <xf numFmtId="0" fontId="6" fillId="0" borderId="18" xfId="0" applyFont="1" applyFill="1" applyBorder="1" applyAlignment="1" applyProtection="1">
      <alignment horizontal="left" vertical="center" wrapText="1"/>
      <protection locked="0"/>
    </xf>
    <xf numFmtId="0" fontId="34" fillId="0" borderId="0" xfId="2" applyFont="1" applyAlignment="1" applyProtection="1">
      <alignment vertical="center"/>
    </xf>
    <xf numFmtId="0" fontId="34" fillId="0" borderId="0" xfId="2" applyFont="1" applyAlignment="1" applyProtection="1">
      <alignment vertical="center" wrapText="1"/>
    </xf>
    <xf numFmtId="0" fontId="6" fillId="0" borderId="1" xfId="0" applyFont="1" applyBorder="1" applyAlignment="1" applyProtection="1">
      <alignment horizontal="left" vertical="center" wrapText="1" shrinkToFit="1"/>
      <protection locked="0"/>
    </xf>
    <xf numFmtId="0" fontId="54" fillId="2" borderId="1" xfId="0" applyFont="1" applyFill="1" applyBorder="1" applyProtection="1">
      <alignment vertical="center"/>
    </xf>
    <xf numFmtId="0" fontId="56" fillId="0" borderId="0" xfId="2" applyFont="1" applyAlignment="1" applyProtection="1">
      <alignment vertical="center" wrapText="1"/>
    </xf>
    <xf numFmtId="0" fontId="56" fillId="0" borderId="0" xfId="2" applyFont="1" applyProtection="1">
      <alignment vertical="center"/>
    </xf>
    <xf numFmtId="0" fontId="55" fillId="0" borderId="0" xfId="0" applyFont="1" applyProtection="1">
      <alignment vertical="center"/>
    </xf>
    <xf numFmtId="0" fontId="29" fillId="0" borderId="18" xfId="2" applyFont="1" applyBorder="1" applyAlignment="1" applyProtection="1">
      <alignment horizontal="center" vertical="center" wrapText="1"/>
      <protection locked="0"/>
    </xf>
    <xf numFmtId="38" fontId="57" fillId="2" borderId="1" xfId="3" applyFont="1" applyFill="1" applyBorder="1" applyAlignment="1" applyProtection="1">
      <alignment horizontal="center" vertical="center" wrapText="1"/>
    </xf>
    <xf numFmtId="0" fontId="9" fillId="0" borderId="0" xfId="2" applyFont="1" applyAlignment="1" applyProtection="1">
      <alignment vertical="center" wrapText="1"/>
    </xf>
    <xf numFmtId="0" fontId="40" fillId="0" borderId="0" xfId="0" applyFont="1" applyProtection="1">
      <alignment vertical="center"/>
    </xf>
    <xf numFmtId="0" fontId="61" fillId="0" borderId="0" xfId="2" applyFont="1" applyBorder="1" applyAlignment="1" applyProtection="1">
      <alignment horizontal="left" vertical="center"/>
    </xf>
    <xf numFmtId="0" fontId="40" fillId="0" borderId="0" xfId="2" applyFont="1" applyAlignment="1" applyProtection="1">
      <alignment horizontal="center" vertical="center"/>
    </xf>
    <xf numFmtId="38" fontId="6" fillId="9" borderId="0" xfId="1" applyFont="1" applyFill="1" applyProtection="1">
      <alignment vertical="center"/>
    </xf>
    <xf numFmtId="0" fontId="21" fillId="0" borderId="0" xfId="0" applyFont="1" applyAlignment="1" applyProtection="1">
      <alignment horizontal="left" vertical="center"/>
    </xf>
    <xf numFmtId="0" fontId="60" fillId="0" borderId="0" xfId="0" applyFont="1" applyAlignment="1" applyProtection="1">
      <alignment horizontal="left" vertical="center"/>
    </xf>
    <xf numFmtId="0" fontId="0" fillId="0" borderId="0" xfId="0" applyFont="1" applyAlignment="1" applyProtection="1">
      <alignment horizontal="center" vertical="center"/>
    </xf>
    <xf numFmtId="0" fontId="54" fillId="0" borderId="15" xfId="0" applyFont="1" applyBorder="1" applyAlignment="1" applyProtection="1">
      <alignment horizontal="center" vertical="center" wrapText="1"/>
    </xf>
    <xf numFmtId="38" fontId="6" fillId="9" borderId="15" xfId="1" applyFont="1" applyFill="1" applyBorder="1" applyAlignment="1" applyProtection="1">
      <alignment horizontal="right" vertical="center" wrapText="1"/>
    </xf>
    <xf numFmtId="0" fontId="6" fillId="0" borderId="15" xfId="0" applyFont="1" applyBorder="1" applyAlignment="1" applyProtection="1">
      <alignment horizontal="center" vertical="center" wrapText="1"/>
    </xf>
    <xf numFmtId="0" fontId="54" fillId="0" borderId="18" xfId="0" applyFont="1" applyBorder="1" applyAlignment="1" applyProtection="1">
      <alignment horizontal="center" vertical="center" wrapText="1"/>
    </xf>
    <xf numFmtId="38" fontId="6" fillId="9" borderId="18" xfId="1" applyFont="1" applyFill="1" applyBorder="1" applyAlignment="1" applyProtection="1">
      <alignment horizontal="right" vertical="center" wrapText="1"/>
    </xf>
    <xf numFmtId="0" fontId="6" fillId="0" borderId="18" xfId="0" applyFont="1" applyBorder="1" applyAlignment="1" applyProtection="1">
      <alignment horizontal="center" vertical="center" wrapText="1"/>
    </xf>
    <xf numFmtId="38" fontId="6" fillId="9" borderId="1" xfId="1" applyFont="1" applyFill="1" applyBorder="1" applyAlignment="1" applyProtection="1">
      <alignment horizontal="right" vertical="center" wrapText="1"/>
    </xf>
    <xf numFmtId="0" fontId="6" fillId="0" borderId="1" xfId="0" applyFont="1" applyBorder="1" applyAlignment="1" applyProtection="1">
      <alignment horizontal="left" vertical="center" wrapText="1"/>
    </xf>
    <xf numFmtId="0" fontId="60" fillId="0" borderId="1" xfId="0" applyFont="1" applyBorder="1" applyAlignment="1" applyProtection="1">
      <alignment horizontal="center" vertical="center" wrapText="1"/>
    </xf>
    <xf numFmtId="0" fontId="31" fillId="0" borderId="0" xfId="2" applyFont="1" applyAlignment="1" applyProtection="1">
      <alignment vertical="center" wrapText="1"/>
    </xf>
    <xf numFmtId="0" fontId="46" fillId="0" borderId="0" xfId="2" applyFont="1" applyProtection="1">
      <alignment vertical="center"/>
    </xf>
    <xf numFmtId="0" fontId="62" fillId="0" borderId="0" xfId="2" applyFont="1" applyProtection="1">
      <alignment vertical="center"/>
    </xf>
    <xf numFmtId="0" fontId="8" fillId="0" borderId="0" xfId="2" applyFont="1" applyProtection="1">
      <alignment vertical="center"/>
      <protection locked="0"/>
    </xf>
    <xf numFmtId="0" fontId="13" fillId="5" borderId="5" xfId="0" applyFont="1" applyFill="1" applyBorder="1" applyAlignment="1" applyProtection="1">
      <alignment horizontal="center" vertical="center" wrapText="1"/>
    </xf>
    <xf numFmtId="0" fontId="52" fillId="0" borderId="0" xfId="0" applyFont="1" applyFill="1" applyBorder="1" applyAlignment="1" applyProtection="1">
      <alignment vertical="center" wrapText="1"/>
    </xf>
    <xf numFmtId="0" fontId="13" fillId="5" borderId="1" xfId="0" applyFont="1" applyFill="1" applyBorder="1" applyAlignment="1" applyProtection="1">
      <alignment horizontal="center" vertical="center" wrapText="1"/>
    </xf>
    <xf numFmtId="0" fontId="13" fillId="8" borderId="3" xfId="0" applyFont="1" applyFill="1" applyBorder="1" applyAlignment="1" applyProtection="1">
      <alignment horizontal="center" vertical="center" wrapText="1"/>
      <protection locked="0"/>
    </xf>
    <xf numFmtId="0" fontId="13" fillId="8" borderId="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xf>
    <xf numFmtId="0" fontId="6" fillId="3" borderId="0" xfId="0" applyFont="1" applyFill="1" applyProtection="1">
      <alignment vertical="center"/>
    </xf>
    <xf numFmtId="0" fontId="62" fillId="0" borderId="0" xfId="2" applyFont="1" applyProtection="1">
      <alignment vertical="center"/>
      <protection locked="0"/>
    </xf>
    <xf numFmtId="0" fontId="0" fillId="0" borderId="0" xfId="0" applyFill="1" applyProtection="1">
      <alignment vertical="center"/>
    </xf>
    <xf numFmtId="0" fontId="2" fillId="0" borderId="0" xfId="0" applyFont="1" applyFill="1" applyProtection="1">
      <alignment vertical="center"/>
    </xf>
    <xf numFmtId="176" fontId="2" fillId="0" borderId="0" xfId="0" applyNumberFormat="1" applyFont="1" applyFill="1" applyAlignment="1" applyProtection="1">
      <alignment horizontal="right" vertical="center"/>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wrapText="1"/>
    </xf>
    <xf numFmtId="0" fontId="9" fillId="0" borderId="0" xfId="0" applyFont="1" applyProtection="1">
      <alignment vertical="center"/>
    </xf>
    <xf numFmtId="0" fontId="0" fillId="3" borderId="0" xfId="0" applyFont="1" applyFill="1" applyAlignment="1" applyProtection="1">
      <alignment horizontal="left" vertical="center"/>
    </xf>
    <xf numFmtId="0" fontId="8" fillId="3" borderId="0" xfId="2" applyFont="1" applyFill="1" applyProtection="1">
      <alignment vertical="center"/>
    </xf>
    <xf numFmtId="0" fontId="27" fillId="3" borderId="0" xfId="2" applyFont="1" applyFill="1" applyAlignment="1" applyProtection="1">
      <alignment horizontal="left" vertical="center"/>
    </xf>
    <xf numFmtId="0" fontId="22" fillId="4" borderId="1" xfId="0" applyFont="1" applyFill="1" applyBorder="1" applyProtection="1">
      <alignment vertical="center"/>
    </xf>
    <xf numFmtId="38" fontId="8" fillId="0" borderId="0" xfId="3" applyFont="1" applyProtection="1">
      <alignment vertical="center"/>
    </xf>
    <xf numFmtId="38" fontId="8" fillId="3" borderId="0" xfId="3" applyFont="1" applyFill="1" applyProtection="1">
      <alignment vertical="center"/>
    </xf>
    <xf numFmtId="0" fontId="36" fillId="3" borderId="0" xfId="2" applyFont="1" applyFill="1" applyAlignment="1" applyProtection="1">
      <alignment horizontal="left" vertical="center"/>
    </xf>
    <xf numFmtId="38" fontId="9" fillId="3" borderId="0" xfId="3" applyFont="1" applyFill="1" applyAlignment="1" applyProtection="1">
      <alignment horizontal="right" vertical="center"/>
    </xf>
    <xf numFmtId="0" fontId="8" fillId="3" borderId="0" xfId="2" applyFont="1" applyFill="1" applyAlignment="1" applyProtection="1">
      <alignment vertical="center" wrapText="1"/>
    </xf>
    <xf numFmtId="0" fontId="8" fillId="0" borderId="0" xfId="2" applyFont="1" applyBorder="1" applyAlignment="1" applyProtection="1">
      <alignment vertical="center" wrapText="1"/>
    </xf>
    <xf numFmtId="0" fontId="8" fillId="3" borderId="0" xfId="2" applyFont="1" applyFill="1" applyBorder="1" applyAlignment="1" applyProtection="1">
      <alignment horizontal="left" vertical="center" wrapText="1"/>
    </xf>
    <xf numFmtId="0" fontId="64" fillId="0" borderId="0" xfId="2" applyFont="1" applyBorder="1" applyProtection="1">
      <alignment vertical="center"/>
    </xf>
    <xf numFmtId="0" fontId="64" fillId="0" borderId="0" xfId="2" applyFont="1" applyBorder="1" applyAlignment="1" applyProtection="1">
      <alignment horizontal="center" vertical="center"/>
    </xf>
    <xf numFmtId="0" fontId="23" fillId="3" borderId="0" xfId="2" applyFont="1" applyFill="1" applyAlignment="1" applyProtection="1">
      <alignment horizontal="left" vertical="center"/>
    </xf>
    <xf numFmtId="0" fontId="66" fillId="0" borderId="0" xfId="2" applyFont="1" applyAlignment="1">
      <alignment horizontal="center" vertical="center"/>
    </xf>
    <xf numFmtId="0" fontId="66" fillId="0" borderId="0" xfId="2" applyFont="1">
      <alignment vertical="center"/>
    </xf>
    <xf numFmtId="0" fontId="66" fillId="0" borderId="0" xfId="2" applyFont="1" applyFill="1">
      <alignment vertical="center"/>
    </xf>
    <xf numFmtId="38" fontId="66" fillId="0" borderId="0" xfId="3" applyFont="1">
      <alignment vertical="center"/>
    </xf>
    <xf numFmtId="0" fontId="13" fillId="0" borderId="0" xfId="0" applyFont="1" applyProtection="1">
      <alignment vertical="center"/>
    </xf>
    <xf numFmtId="0" fontId="8" fillId="0" borderId="0" xfId="2" applyFont="1" applyProtection="1">
      <alignment vertical="center"/>
    </xf>
    <xf numFmtId="0" fontId="8" fillId="0" borderId="0" xfId="2" applyFont="1" applyBorder="1" applyProtection="1">
      <alignment vertical="center"/>
    </xf>
    <xf numFmtId="0" fontId="8" fillId="0" borderId="0" xfId="2" applyFont="1" applyAlignment="1" applyProtection="1">
      <alignment vertical="center" wrapText="1"/>
    </xf>
    <xf numFmtId="0" fontId="8" fillId="0" borderId="0" xfId="2" applyFont="1" applyAlignment="1" applyProtection="1"/>
    <xf numFmtId="0" fontId="6" fillId="0" borderId="1" xfId="0" applyFont="1" applyBorder="1" applyAlignment="1" applyProtection="1">
      <alignment horizontal="left" vertical="center"/>
      <protection locked="0"/>
    </xf>
    <xf numFmtId="0" fontId="29" fillId="0" borderId="0" xfId="2" applyFont="1" applyAlignment="1" applyProtection="1">
      <alignment vertical="center" wrapText="1"/>
    </xf>
    <xf numFmtId="0" fontId="29" fillId="0" borderId="15" xfId="2" applyFont="1" applyBorder="1" applyAlignment="1" applyProtection="1">
      <alignment horizontal="center" vertical="center" wrapText="1"/>
      <protection locked="0"/>
    </xf>
    <xf numFmtId="0" fontId="56" fillId="0" borderId="0" xfId="2" applyFont="1" applyAlignment="1" applyProtection="1">
      <alignment vertical="center" wrapText="1"/>
    </xf>
    <xf numFmtId="0" fontId="56" fillId="0" borderId="0" xfId="2" applyFont="1" applyProtection="1">
      <alignment vertical="center"/>
    </xf>
    <xf numFmtId="0" fontId="8" fillId="0" borderId="16" xfId="2" applyFont="1" applyFill="1" applyBorder="1" applyAlignment="1" applyProtection="1">
      <alignment horizontal="left" vertical="center" wrapText="1"/>
      <protection locked="0"/>
    </xf>
    <xf numFmtId="0" fontId="8" fillId="0" borderId="15" xfId="2" applyFont="1" applyFill="1" applyBorder="1" applyAlignment="1" applyProtection="1">
      <alignment horizontal="left" vertical="center" wrapText="1"/>
      <protection locked="0"/>
    </xf>
    <xf numFmtId="0" fontId="8" fillId="0" borderId="15" xfId="2" applyFont="1" applyFill="1" applyBorder="1" applyAlignment="1" applyProtection="1">
      <alignment horizontal="left" vertical="center" shrinkToFit="1"/>
      <protection locked="0"/>
    </xf>
    <xf numFmtId="0" fontId="8" fillId="0" borderId="45" xfId="2" applyFont="1" applyFill="1" applyBorder="1" applyAlignment="1" applyProtection="1">
      <alignment horizontal="left" vertical="center" shrinkToFit="1"/>
      <protection locked="0"/>
    </xf>
    <xf numFmtId="0" fontId="8" fillId="0" borderId="41" xfId="2" applyFont="1" applyFill="1" applyBorder="1" applyAlignment="1" applyProtection="1">
      <alignment horizontal="left" vertical="center" shrinkToFit="1"/>
      <protection locked="0"/>
    </xf>
    <xf numFmtId="0" fontId="6" fillId="2" borderId="1" xfId="0" applyFont="1" applyFill="1" applyBorder="1" applyProtection="1">
      <alignment vertical="center"/>
      <protection locked="0"/>
    </xf>
    <xf numFmtId="49" fontId="8" fillId="0" borderId="15" xfId="2" applyNumberFormat="1" applyFont="1" applyFill="1" applyBorder="1" applyAlignment="1" applyProtection="1">
      <alignment horizontal="left" vertical="center" shrinkToFit="1"/>
      <protection locked="0"/>
    </xf>
    <xf numFmtId="0" fontId="8" fillId="8" borderId="15" xfId="2" applyFont="1" applyFill="1" applyBorder="1" applyAlignment="1" applyProtection="1">
      <alignment horizontal="left" vertical="center" wrapText="1"/>
      <protection locked="0"/>
    </xf>
    <xf numFmtId="0" fontId="31" fillId="0" borderId="0" xfId="2" applyFont="1" applyAlignment="1" applyProtection="1">
      <alignment vertical="center" wrapText="1"/>
    </xf>
    <xf numFmtId="0" fontId="31" fillId="0" borderId="0" xfId="2" applyFont="1" applyAlignment="1" applyProtection="1">
      <alignment horizontal="right"/>
    </xf>
    <xf numFmtId="0" fontId="34" fillId="0" borderId="0" xfId="2" applyFont="1" applyAlignment="1" applyProtection="1">
      <alignment horizontal="right"/>
    </xf>
    <xf numFmtId="38" fontId="10" fillId="3" borderId="0" xfId="1" applyFont="1" applyFill="1" applyBorder="1" applyAlignment="1" applyProtection="1"/>
    <xf numFmtId="0" fontId="8" fillId="0" borderId="0" xfId="2" applyFont="1" applyBorder="1" applyAlignment="1" applyProtection="1">
      <alignment vertical="top" wrapText="1"/>
    </xf>
    <xf numFmtId="0" fontId="8" fillId="3" borderId="0" xfId="2" applyFont="1" applyFill="1" applyBorder="1" applyAlignment="1" applyProtection="1">
      <alignment vertical="top" wrapText="1"/>
    </xf>
    <xf numFmtId="0" fontId="36" fillId="3" borderId="0" xfId="2" applyFont="1" applyFill="1" applyAlignment="1" applyProtection="1">
      <alignment vertical="center" wrapText="1"/>
    </xf>
    <xf numFmtId="0" fontId="10" fillId="0" borderId="0" xfId="5" applyFont="1" applyProtection="1">
      <alignment vertical="center"/>
    </xf>
    <xf numFmtId="0" fontId="34" fillId="0" borderId="0" xfId="5" applyFont="1" applyProtection="1">
      <alignment vertical="center"/>
    </xf>
    <xf numFmtId="0" fontId="32" fillId="0" borderId="0" xfId="5" applyFont="1" applyProtection="1">
      <alignment vertical="center"/>
    </xf>
    <xf numFmtId="0" fontId="6" fillId="0" borderId="0" xfId="5" applyFont="1" applyProtection="1">
      <alignment vertical="center"/>
    </xf>
    <xf numFmtId="0" fontId="63" fillId="2" borderId="70" xfId="5" applyFont="1" applyFill="1" applyBorder="1" applyAlignment="1" applyProtection="1">
      <alignment horizontal="center" vertical="center" wrapText="1"/>
    </xf>
    <xf numFmtId="0" fontId="8" fillId="2" borderId="70" xfId="5" applyFont="1" applyFill="1" applyBorder="1" applyAlignment="1" applyProtection="1">
      <alignment horizontal="center" vertical="center"/>
    </xf>
    <xf numFmtId="0" fontId="8" fillId="0" borderId="0" xfId="5" applyFont="1" applyBorder="1" applyProtection="1">
      <alignment vertical="center"/>
    </xf>
    <xf numFmtId="0" fontId="8" fillId="0" borderId="0" xfId="5" applyFont="1" applyProtection="1">
      <alignment vertical="center"/>
    </xf>
    <xf numFmtId="0" fontId="6" fillId="0" borderId="0" xfId="5" applyFont="1" applyBorder="1" applyProtection="1">
      <alignment vertical="center"/>
    </xf>
    <xf numFmtId="0" fontId="8" fillId="2" borderId="71" xfId="5" applyFont="1" applyFill="1" applyBorder="1" applyAlignment="1" applyProtection="1">
      <alignment horizontal="center" vertical="center" wrapText="1"/>
    </xf>
    <xf numFmtId="0" fontId="8" fillId="2" borderId="71" xfId="5" applyFont="1" applyFill="1" applyBorder="1" applyAlignment="1" applyProtection="1">
      <alignment horizontal="center" vertical="center"/>
    </xf>
    <xf numFmtId="38" fontId="8" fillId="0" borderId="0" xfId="5" applyNumberFormat="1" applyFont="1" applyBorder="1" applyProtection="1">
      <alignment vertical="center"/>
    </xf>
    <xf numFmtId="0" fontId="8" fillId="0" borderId="0" xfId="5" applyFont="1" applyBorder="1" applyAlignment="1" applyProtection="1">
      <alignment vertical="center"/>
    </xf>
    <xf numFmtId="38" fontId="9" fillId="0" borderId="0" xfId="6" applyFont="1" applyBorder="1" applyProtection="1">
      <alignment vertical="center"/>
    </xf>
    <xf numFmtId="38" fontId="9" fillId="0" borderId="0" xfId="6" applyFont="1" applyFill="1" applyBorder="1" applyProtection="1">
      <alignment vertical="center"/>
    </xf>
    <xf numFmtId="0" fontId="8" fillId="2" borderId="70" xfId="5" applyFont="1" applyFill="1" applyBorder="1" applyAlignment="1" applyProtection="1">
      <alignment horizontal="center" vertical="center" wrapText="1"/>
    </xf>
    <xf numFmtId="0" fontId="46" fillId="0" borderId="68" xfId="5" applyFont="1" applyFill="1" applyBorder="1" applyAlignment="1" applyProtection="1">
      <alignment horizontal="center" vertical="center" wrapText="1"/>
    </xf>
    <xf numFmtId="0" fontId="8" fillId="2" borderId="79" xfId="5" applyFont="1" applyFill="1" applyBorder="1" applyAlignment="1" applyProtection="1">
      <alignment horizontal="center" vertical="top"/>
    </xf>
    <xf numFmtId="0" fontId="6" fillId="0" borderId="0" xfId="5" applyFont="1" applyAlignment="1" applyProtection="1">
      <alignment vertical="top"/>
    </xf>
    <xf numFmtId="38" fontId="46" fillId="0" borderId="68" xfId="1" applyFont="1" applyFill="1" applyBorder="1" applyProtection="1">
      <alignment vertical="center"/>
    </xf>
    <xf numFmtId="38" fontId="9" fillId="0" borderId="0" xfId="6" applyFont="1" applyFill="1" applyBorder="1" applyAlignment="1" applyProtection="1">
      <alignment vertical="center" wrapText="1"/>
    </xf>
    <xf numFmtId="38" fontId="9" fillId="0" borderId="0" xfId="6" applyFont="1" applyFill="1" applyBorder="1" applyAlignment="1" applyProtection="1">
      <alignment horizontal="center" vertical="center"/>
    </xf>
    <xf numFmtId="0" fontId="8" fillId="0" borderId="0" xfId="5" applyFont="1" applyAlignment="1" applyProtection="1">
      <alignment horizontal="right" vertical="center"/>
    </xf>
    <xf numFmtId="0" fontId="25" fillId="0" borderId="0" xfId="5" applyFont="1" applyAlignment="1" applyProtection="1">
      <alignment horizontal="right" vertical="center"/>
    </xf>
    <xf numFmtId="0" fontId="34" fillId="0" borderId="0" xfId="5" applyFont="1" applyBorder="1" applyProtection="1">
      <alignment vertical="center"/>
    </xf>
    <xf numFmtId="0" fontId="10" fillId="0" borderId="0" xfId="5" applyFont="1" applyBorder="1" applyProtection="1">
      <alignment vertical="center"/>
    </xf>
    <xf numFmtId="38" fontId="6" fillId="0" borderId="0" xfId="5" applyNumberFormat="1" applyFont="1" applyProtection="1">
      <alignment vertical="center"/>
    </xf>
    <xf numFmtId="0" fontId="6" fillId="2" borderId="86" xfId="5" applyFont="1" applyFill="1" applyBorder="1" applyAlignment="1" applyProtection="1">
      <alignment vertical="center"/>
    </xf>
    <xf numFmtId="0" fontId="6" fillId="2" borderId="83" xfId="5" applyFont="1" applyFill="1" applyBorder="1" applyAlignment="1" applyProtection="1">
      <alignment horizontal="left" vertical="center"/>
    </xf>
    <xf numFmtId="0" fontId="6" fillId="0" borderId="78" xfId="5" applyFont="1" applyBorder="1" applyAlignment="1" applyProtection="1">
      <alignment vertical="center"/>
      <protection locked="0"/>
    </xf>
    <xf numFmtId="0" fontId="6" fillId="0" borderId="90" xfId="5" applyFont="1" applyBorder="1" applyAlignment="1" applyProtection="1">
      <alignment vertical="center"/>
      <protection locked="0"/>
    </xf>
    <xf numFmtId="0" fontId="6" fillId="0" borderId="76" xfId="5" applyFont="1" applyBorder="1" applyAlignment="1" applyProtection="1">
      <alignment vertical="center"/>
      <protection locked="0"/>
    </xf>
    <xf numFmtId="0" fontId="6" fillId="0" borderId="77" xfId="5" applyFont="1" applyBorder="1" applyAlignment="1" applyProtection="1">
      <alignment vertical="center"/>
      <protection locked="0"/>
    </xf>
    <xf numFmtId="0" fontId="6" fillId="0" borderId="0" xfId="5" applyFont="1" applyProtection="1">
      <alignment vertical="center"/>
      <protection locked="0"/>
    </xf>
    <xf numFmtId="38" fontId="9" fillId="0" borderId="0" xfId="6" applyFont="1" applyFill="1" applyBorder="1" applyProtection="1">
      <alignment vertical="center"/>
      <protection locked="0"/>
    </xf>
    <xf numFmtId="0" fontId="8" fillId="0" borderId="0" xfId="2" applyFont="1" applyBorder="1" applyProtection="1">
      <alignment vertical="center"/>
      <protection locked="0"/>
    </xf>
    <xf numFmtId="0" fontId="6" fillId="0" borderId="0" xfId="5" applyFont="1" applyBorder="1" applyProtection="1">
      <alignment vertical="center"/>
      <protection locked="0"/>
    </xf>
    <xf numFmtId="0" fontId="8" fillId="0" borderId="0" xfId="5" applyFont="1" applyProtection="1">
      <alignment vertical="center"/>
      <protection locked="0"/>
    </xf>
    <xf numFmtId="0" fontId="8" fillId="0" borderId="0" xfId="5" applyFont="1" applyBorder="1" applyProtection="1">
      <alignment vertical="center"/>
      <protection locked="0"/>
    </xf>
    <xf numFmtId="0" fontId="26" fillId="0" borderId="0" xfId="2" applyFont="1" applyBorder="1" applyProtection="1">
      <alignment vertical="center"/>
      <protection locked="0"/>
    </xf>
    <xf numFmtId="38" fontId="8" fillId="0" borderId="0" xfId="5" applyNumberFormat="1" applyFont="1" applyBorder="1" applyProtection="1">
      <alignment vertical="center"/>
      <protection locked="0"/>
    </xf>
    <xf numFmtId="0" fontId="6" fillId="0" borderId="3" xfId="0" applyFont="1" applyBorder="1" applyAlignment="1" applyProtection="1">
      <alignment horizontal="left" vertical="center"/>
      <protection locked="0"/>
    </xf>
    <xf numFmtId="0" fontId="6" fillId="0" borderId="16" xfId="2" applyFont="1" applyFill="1" applyBorder="1" applyAlignment="1" applyProtection="1">
      <alignment horizontal="left" vertical="center" wrapText="1"/>
      <protection locked="0"/>
    </xf>
    <xf numFmtId="0" fontId="6" fillId="0" borderId="17" xfId="2" applyFont="1" applyFill="1" applyBorder="1" applyAlignment="1" applyProtection="1">
      <alignment horizontal="left" vertical="center" wrapText="1"/>
      <protection locked="0"/>
    </xf>
    <xf numFmtId="0" fontId="6" fillId="0" borderId="16" xfId="2" applyFont="1" applyFill="1" applyBorder="1" applyAlignment="1" applyProtection="1">
      <alignment horizontal="left" vertical="center" shrinkToFit="1"/>
      <protection locked="0"/>
    </xf>
    <xf numFmtId="0" fontId="6" fillId="0" borderId="24" xfId="2" applyFont="1" applyFill="1" applyBorder="1" applyAlignment="1" applyProtection="1">
      <alignment horizontal="left" vertical="center" shrinkToFit="1"/>
      <protection locked="0"/>
    </xf>
    <xf numFmtId="49" fontId="6" fillId="0" borderId="16" xfId="2" applyNumberFormat="1" applyFont="1" applyFill="1" applyBorder="1" applyAlignment="1" applyProtection="1">
      <alignment horizontal="left" vertical="center" shrinkToFit="1"/>
      <protection locked="0"/>
    </xf>
    <xf numFmtId="0" fontId="6" fillId="0" borderId="17" xfId="2" applyFont="1" applyFill="1" applyBorder="1" applyAlignment="1" applyProtection="1">
      <alignment horizontal="left" vertical="center" shrinkToFit="1"/>
      <protection locked="0"/>
    </xf>
    <xf numFmtId="49" fontId="6" fillId="0" borderId="17" xfId="2" applyNumberFormat="1" applyFont="1" applyFill="1" applyBorder="1" applyAlignment="1" applyProtection="1">
      <alignment horizontal="left" vertical="center" shrinkToFit="1"/>
      <protection locked="0"/>
    </xf>
    <xf numFmtId="0" fontId="6" fillId="0" borderId="26" xfId="2" applyFont="1" applyFill="1" applyBorder="1" applyAlignment="1" applyProtection="1">
      <alignment horizontal="left" vertical="center" shrinkToFit="1"/>
      <protection locked="0"/>
    </xf>
    <xf numFmtId="0" fontId="6" fillId="0" borderId="18" xfId="2" applyFont="1" applyFill="1" applyBorder="1" applyAlignment="1" applyProtection="1">
      <alignment horizontal="left" vertical="center" wrapText="1"/>
      <protection locked="0"/>
    </xf>
    <xf numFmtId="0" fontId="6" fillId="0" borderId="18" xfId="2" applyFont="1" applyFill="1" applyBorder="1" applyAlignment="1" applyProtection="1">
      <alignment horizontal="left" vertical="center" shrinkToFit="1"/>
      <protection locked="0"/>
    </xf>
    <xf numFmtId="0" fontId="6" fillId="0" borderId="28" xfId="2" applyFont="1" applyFill="1" applyBorder="1" applyAlignment="1" applyProtection="1">
      <alignment horizontal="left" vertical="center" shrinkToFit="1"/>
      <protection locked="0"/>
    </xf>
    <xf numFmtId="49" fontId="6" fillId="0" borderId="18" xfId="2" applyNumberFormat="1" applyFont="1" applyFill="1" applyBorder="1" applyAlignment="1" applyProtection="1">
      <alignment horizontal="left" vertical="center" shrinkToFit="1"/>
      <protection locked="0"/>
    </xf>
    <xf numFmtId="38" fontId="8" fillId="10" borderId="1" xfId="2" applyNumberFormat="1" applyFont="1" applyFill="1" applyBorder="1" applyAlignment="1" applyProtection="1">
      <alignment horizontal="left" vertical="center" wrapText="1" shrinkToFit="1"/>
      <protection locked="0"/>
    </xf>
    <xf numFmtId="38" fontId="8" fillId="10" borderId="1" xfId="2" applyNumberFormat="1" applyFont="1" applyFill="1" applyBorder="1" applyAlignment="1" applyProtection="1">
      <alignment horizontal="right" vertical="center" shrinkToFit="1"/>
      <protection locked="0"/>
    </xf>
    <xf numFmtId="38" fontId="8" fillId="10" borderId="1" xfId="2" applyNumberFormat="1" applyFont="1" applyFill="1" applyBorder="1" applyAlignment="1" applyProtection="1">
      <alignment horizontal="left" vertical="center" wrapText="1"/>
      <protection locked="0"/>
    </xf>
    <xf numFmtId="0" fontId="6" fillId="3" borderId="0" xfId="0" applyFont="1" applyFill="1" applyProtection="1">
      <alignment vertical="center"/>
    </xf>
    <xf numFmtId="0" fontId="6" fillId="3" borderId="0" xfId="0" applyFont="1" applyFill="1" applyAlignment="1" applyProtection="1">
      <alignment horizontal="center" vertical="center"/>
    </xf>
    <xf numFmtId="0" fontId="0" fillId="0" borderId="0" xfId="0" applyFont="1" applyAlignment="1" applyProtection="1">
      <alignment horizontal="left" vertical="center"/>
    </xf>
    <xf numFmtId="0" fontId="6" fillId="0" borderId="1" xfId="0" applyFont="1" applyBorder="1" applyAlignment="1" applyProtection="1">
      <alignment horizontal="center" vertical="center" wrapText="1"/>
    </xf>
    <xf numFmtId="0" fontId="6" fillId="2" borderId="1" xfId="0" applyFont="1" applyFill="1" applyBorder="1" applyProtection="1">
      <alignment vertical="center"/>
    </xf>
    <xf numFmtId="0" fontId="39" fillId="0" borderId="0" xfId="0" applyFont="1" applyBorder="1" applyAlignment="1" applyProtection="1">
      <alignment horizontal="center" vertical="center"/>
    </xf>
    <xf numFmtId="0" fontId="6" fillId="2" borderId="1" xfId="0" applyFont="1" applyFill="1" applyBorder="1" applyAlignment="1" applyProtection="1">
      <alignment vertical="center" wrapText="1"/>
    </xf>
    <xf numFmtId="0" fontId="6" fillId="2" borderId="1" xfId="0" applyFont="1" applyFill="1" applyBorder="1" applyAlignment="1" applyProtection="1">
      <alignment horizontal="left" vertical="center"/>
    </xf>
    <xf numFmtId="0" fontId="6" fillId="2" borderId="70" xfId="5" applyFont="1" applyFill="1" applyBorder="1" applyAlignment="1" applyProtection="1">
      <alignment horizontal="center" vertical="center"/>
    </xf>
    <xf numFmtId="0" fontId="6" fillId="2" borderId="79" xfId="5" applyFont="1" applyFill="1" applyBorder="1" applyAlignment="1" applyProtection="1">
      <alignment horizontal="center" vertical="center"/>
    </xf>
    <xf numFmtId="0" fontId="27" fillId="3" borderId="0" xfId="2" applyFont="1" applyFill="1" applyBorder="1" applyAlignment="1" applyProtection="1">
      <alignment horizontal="left" vertical="center"/>
    </xf>
    <xf numFmtId="0" fontId="70" fillId="3" borderId="0" xfId="2" applyFont="1" applyFill="1" applyBorder="1" applyAlignment="1" applyProtection="1">
      <alignment horizontal="left" vertical="center"/>
    </xf>
    <xf numFmtId="0" fontId="13" fillId="0" borderId="0" xfId="0" applyFont="1" applyAlignment="1" applyProtection="1">
      <alignment horizontal="center" vertical="center"/>
    </xf>
    <xf numFmtId="0" fontId="6" fillId="0" borderId="5" xfId="0" applyFont="1" applyBorder="1" applyAlignment="1" applyProtection="1">
      <alignment horizontal="left" vertical="center" shrinkToFit="1"/>
      <protection locked="0"/>
    </xf>
    <xf numFmtId="0" fontId="6" fillId="0" borderId="2" xfId="0" applyFont="1" applyBorder="1" applyAlignment="1" applyProtection="1">
      <alignment horizontal="left" vertical="center" shrinkToFit="1"/>
      <protection locked="0"/>
    </xf>
    <xf numFmtId="0" fontId="6" fillId="2" borderId="1" xfId="0" applyFont="1" applyFill="1" applyBorder="1" applyAlignment="1" applyProtection="1">
      <alignment horizontal="left" vertical="center"/>
    </xf>
    <xf numFmtId="0" fontId="29" fillId="2" borderId="4" xfId="2" applyFont="1" applyFill="1" applyBorder="1" applyAlignment="1" applyProtection="1">
      <alignment horizontal="center" vertical="center"/>
    </xf>
    <xf numFmtId="38" fontId="6" fillId="9" borderId="1" xfId="2" applyNumberFormat="1" applyFont="1" applyFill="1" applyBorder="1" applyAlignment="1" applyProtection="1">
      <alignment horizontal="left" vertical="center" wrapText="1" shrinkToFit="1"/>
    </xf>
    <xf numFmtId="38" fontId="6" fillId="3" borderId="1" xfId="2" applyNumberFormat="1" applyFont="1" applyFill="1" applyBorder="1" applyAlignment="1" applyProtection="1">
      <alignment horizontal="right" vertical="center" shrinkToFit="1"/>
      <protection locked="0"/>
    </xf>
    <xf numFmtId="38" fontId="6" fillId="3" borderId="1" xfId="2" applyNumberFormat="1" applyFont="1" applyFill="1" applyBorder="1" applyAlignment="1" applyProtection="1">
      <alignment horizontal="left" vertical="center" wrapText="1"/>
      <protection locked="0"/>
    </xf>
    <xf numFmtId="38" fontId="6" fillId="0" borderId="21" xfId="2" applyNumberFormat="1" applyFont="1" applyBorder="1" applyAlignment="1" applyProtection="1">
      <alignment vertical="center" shrinkToFit="1"/>
      <protection locked="0"/>
    </xf>
    <xf numFmtId="38" fontId="6" fillId="9" borderId="1" xfId="2" applyNumberFormat="1" applyFont="1" applyFill="1" applyBorder="1" applyAlignment="1" applyProtection="1">
      <alignment vertical="center" wrapText="1"/>
    </xf>
    <xf numFmtId="38" fontId="6" fillId="0" borderId="1" xfId="2" applyNumberFormat="1" applyFont="1" applyBorder="1" applyAlignment="1" applyProtection="1">
      <alignment vertical="center" shrinkToFit="1"/>
      <protection locked="0"/>
    </xf>
    <xf numFmtId="38" fontId="6" fillId="0" borderId="4" xfId="2" applyNumberFormat="1" applyFont="1" applyBorder="1" applyAlignment="1" applyProtection="1">
      <alignment vertical="center" shrinkToFit="1"/>
      <protection locked="0"/>
    </xf>
    <xf numFmtId="38" fontId="6" fillId="9" borderId="21" xfId="2" applyNumberFormat="1" applyFont="1" applyFill="1" applyBorder="1" applyAlignment="1" applyProtection="1">
      <alignment vertical="center" wrapText="1"/>
    </xf>
    <xf numFmtId="0" fontId="6" fillId="0" borderId="75" xfId="5" applyFont="1" applyBorder="1" applyAlignment="1" applyProtection="1">
      <alignment vertical="center"/>
      <protection locked="0"/>
    </xf>
    <xf numFmtId="0" fontId="6" fillId="0" borderId="90" xfId="5" applyFont="1" applyBorder="1" applyAlignment="1" applyProtection="1">
      <alignment horizontal="left" vertical="center"/>
      <protection locked="0"/>
    </xf>
    <xf numFmtId="38" fontId="13" fillId="0" borderId="75" xfId="6" applyFont="1" applyBorder="1" applyProtection="1">
      <alignment vertical="center"/>
      <protection locked="0"/>
    </xf>
    <xf numFmtId="38" fontId="13" fillId="9" borderId="75" xfId="6" applyFont="1" applyFill="1" applyBorder="1" applyProtection="1">
      <alignment vertical="center"/>
    </xf>
    <xf numFmtId="0" fontId="6" fillId="0" borderId="81" xfId="5" applyFont="1" applyBorder="1" applyAlignment="1" applyProtection="1">
      <alignment horizontal="left" vertical="center"/>
      <protection locked="0"/>
    </xf>
    <xf numFmtId="38" fontId="13" fillId="0" borderId="76" xfId="6" applyFont="1" applyBorder="1" applyProtection="1">
      <alignment vertical="center"/>
      <protection locked="0"/>
    </xf>
    <xf numFmtId="38" fontId="13" fillId="0" borderId="76" xfId="6" applyFont="1" applyFill="1" applyBorder="1" applyProtection="1">
      <alignment vertical="center"/>
      <protection locked="0"/>
    </xf>
    <xf numFmtId="38" fontId="13" fillId="0" borderId="77" xfId="6" applyFont="1" applyBorder="1" applyProtection="1">
      <alignment vertical="center"/>
      <protection locked="0"/>
    </xf>
    <xf numFmtId="38" fontId="13" fillId="0" borderId="77" xfId="6" applyFont="1" applyFill="1" applyBorder="1" applyProtection="1">
      <alignment vertical="center"/>
      <protection locked="0"/>
    </xf>
    <xf numFmtId="0" fontId="6" fillId="0" borderId="116" xfId="5" applyFont="1" applyBorder="1" applyAlignment="1" applyProtection="1">
      <alignment vertical="center"/>
      <protection locked="0"/>
    </xf>
    <xf numFmtId="0" fontId="6" fillId="0" borderId="116" xfId="5" applyFont="1" applyBorder="1" applyAlignment="1" applyProtection="1">
      <alignment vertical="center" wrapText="1"/>
      <protection locked="0"/>
    </xf>
    <xf numFmtId="38" fontId="13" fillId="0" borderId="78" xfId="6" applyFont="1" applyFill="1" applyBorder="1" applyProtection="1">
      <alignment vertical="center"/>
      <protection locked="0"/>
    </xf>
    <xf numFmtId="0" fontId="6" fillId="0" borderId="77" xfId="5" applyFont="1" applyBorder="1" applyAlignment="1" applyProtection="1">
      <alignment vertical="center" wrapText="1"/>
      <protection locked="0"/>
    </xf>
    <xf numFmtId="0" fontId="21" fillId="0" borderId="74" xfId="5" applyFont="1" applyBorder="1" applyAlignment="1" applyProtection="1">
      <alignment vertical="center"/>
      <protection locked="0"/>
    </xf>
    <xf numFmtId="0" fontId="6" fillId="2" borderId="70" xfId="5" applyFont="1" applyFill="1" applyBorder="1" applyAlignment="1" applyProtection="1">
      <alignment horizontal="center" wrapText="1"/>
    </xf>
    <xf numFmtId="0" fontId="6" fillId="2" borderId="79" xfId="5" applyFont="1" applyFill="1" applyBorder="1" applyAlignment="1" applyProtection="1">
      <alignment horizontal="center" vertical="top"/>
    </xf>
    <xf numFmtId="0" fontId="6" fillId="9" borderId="118" xfId="5" applyFont="1" applyFill="1" applyBorder="1" applyProtection="1">
      <alignment vertical="center"/>
    </xf>
    <xf numFmtId="0" fontId="6" fillId="0" borderId="78" xfId="5" applyFont="1" applyBorder="1" applyAlignment="1" applyProtection="1">
      <alignment vertical="center" wrapText="1"/>
      <protection locked="0"/>
    </xf>
    <xf numFmtId="38" fontId="13" fillId="0" borderId="78" xfId="6" applyFont="1" applyBorder="1" applyProtection="1">
      <alignment vertical="center"/>
      <protection locked="0"/>
    </xf>
    <xf numFmtId="38" fontId="13" fillId="9" borderId="78" xfId="6" applyFont="1" applyFill="1" applyBorder="1" applyProtection="1">
      <alignment vertical="center"/>
    </xf>
    <xf numFmtId="38" fontId="13" fillId="9" borderId="76" xfId="6" applyFont="1" applyFill="1" applyBorder="1" applyProtection="1">
      <alignment vertical="center"/>
    </xf>
    <xf numFmtId="0" fontId="6" fillId="9" borderId="89" xfId="5" applyFont="1" applyFill="1" applyBorder="1" applyProtection="1">
      <alignment vertical="center"/>
    </xf>
    <xf numFmtId="38" fontId="13" fillId="0" borderId="108" xfId="6" applyFont="1" applyBorder="1" applyProtection="1">
      <alignment vertical="center"/>
      <protection locked="0"/>
    </xf>
    <xf numFmtId="0" fontId="6" fillId="9" borderId="117" xfId="5" applyFont="1" applyFill="1" applyBorder="1" applyProtection="1">
      <alignment vertical="center"/>
    </xf>
    <xf numFmtId="38" fontId="13" fillId="0" borderId="108" xfId="6" applyFont="1" applyFill="1" applyBorder="1" applyProtection="1">
      <alignment vertical="center"/>
      <protection locked="0"/>
    </xf>
    <xf numFmtId="38" fontId="13" fillId="9" borderId="108" xfId="6" applyFont="1" applyFill="1" applyBorder="1" applyProtection="1">
      <alignment vertical="center"/>
    </xf>
    <xf numFmtId="0" fontId="6" fillId="0" borderId="84" xfId="5" applyFont="1" applyBorder="1" applyAlignment="1" applyProtection="1">
      <alignment vertical="center"/>
      <protection locked="0"/>
    </xf>
    <xf numFmtId="0" fontId="6" fillId="9" borderId="120" xfId="5" applyFont="1" applyFill="1" applyBorder="1" applyProtection="1">
      <alignment vertical="center"/>
    </xf>
    <xf numFmtId="0" fontId="6" fillId="0" borderId="84" xfId="5" applyFont="1" applyBorder="1" applyAlignment="1" applyProtection="1">
      <alignment vertical="center" wrapText="1"/>
      <protection locked="0"/>
    </xf>
    <xf numFmtId="38" fontId="13" fillId="0" borderId="84" xfId="6" applyFont="1" applyBorder="1" applyProtection="1">
      <alignment vertical="center"/>
      <protection locked="0"/>
    </xf>
    <xf numFmtId="38" fontId="13" fillId="0" borderId="84" xfId="6" applyFont="1" applyFill="1" applyBorder="1" applyProtection="1">
      <alignment vertical="center"/>
      <protection locked="0"/>
    </xf>
    <xf numFmtId="38" fontId="13" fillId="9" borderId="84" xfId="6" applyFont="1" applyFill="1" applyBorder="1" applyProtection="1">
      <alignment vertical="center"/>
    </xf>
    <xf numFmtId="0" fontId="6" fillId="9" borderId="87" xfId="5" applyFont="1" applyFill="1" applyBorder="1" applyProtection="1">
      <alignment vertical="center"/>
    </xf>
    <xf numFmtId="38" fontId="13" fillId="9" borderId="77" xfId="6" applyFont="1" applyFill="1" applyBorder="1" applyProtection="1">
      <alignment vertical="center"/>
    </xf>
    <xf numFmtId="0" fontId="6" fillId="2" borderId="69" xfId="5" applyFont="1" applyFill="1" applyBorder="1" applyProtection="1">
      <alignment vertical="center"/>
    </xf>
    <xf numFmtId="38" fontId="6" fillId="9" borderId="69" xfId="5" applyNumberFormat="1" applyFont="1" applyFill="1" applyBorder="1" applyAlignment="1" applyProtection="1">
      <alignment vertical="center"/>
    </xf>
    <xf numFmtId="38" fontId="6" fillId="9" borderId="75" xfId="5" applyNumberFormat="1" applyFont="1" applyFill="1" applyBorder="1" applyAlignment="1" applyProtection="1">
      <alignment vertical="center"/>
    </xf>
    <xf numFmtId="0" fontId="6" fillId="2" borderId="75" xfId="5" applyFont="1" applyFill="1" applyBorder="1" applyProtection="1">
      <alignment vertical="center"/>
    </xf>
    <xf numFmtId="38" fontId="6" fillId="9" borderId="76" xfId="5" applyNumberFormat="1" applyFont="1" applyFill="1" applyBorder="1" applyAlignment="1" applyProtection="1">
      <alignment vertical="center"/>
    </xf>
    <xf numFmtId="0" fontId="6" fillId="2" borderId="76" xfId="5" applyFont="1" applyFill="1" applyBorder="1" applyProtection="1">
      <alignment vertical="center"/>
    </xf>
    <xf numFmtId="0" fontId="25" fillId="2" borderId="76" xfId="5" applyFont="1" applyFill="1" applyBorder="1" applyProtection="1">
      <alignment vertical="center"/>
    </xf>
    <xf numFmtId="0" fontId="6" fillId="2" borderId="77" xfId="5" applyFont="1" applyFill="1" applyBorder="1" applyProtection="1">
      <alignment vertical="center"/>
    </xf>
    <xf numFmtId="38" fontId="6" fillId="9" borderId="77" xfId="5" applyNumberFormat="1" applyFont="1" applyFill="1" applyBorder="1" applyAlignment="1" applyProtection="1">
      <alignment vertical="center"/>
    </xf>
    <xf numFmtId="38" fontId="6" fillId="9" borderId="121" xfId="5" applyNumberFormat="1" applyFont="1" applyFill="1" applyBorder="1" applyAlignment="1" applyProtection="1">
      <alignment vertical="center"/>
    </xf>
    <xf numFmtId="38" fontId="6" fillId="0" borderId="16" xfId="3" applyFont="1" applyFill="1" applyBorder="1" applyAlignment="1" applyProtection="1">
      <alignment horizontal="left" vertical="center" shrinkToFit="1"/>
      <protection locked="0"/>
    </xf>
    <xf numFmtId="0" fontId="6" fillId="0" borderId="17" xfId="2" applyFont="1" applyBorder="1" applyAlignment="1" applyProtection="1">
      <alignment horizontal="left" vertical="center" shrinkToFit="1"/>
      <protection locked="0"/>
    </xf>
    <xf numFmtId="0" fontId="6" fillId="0" borderId="16" xfId="2" applyFont="1" applyBorder="1" applyAlignment="1" applyProtection="1">
      <alignment horizontal="left" vertical="center" shrinkToFit="1"/>
      <protection locked="0"/>
    </xf>
    <xf numFmtId="0" fontId="23" fillId="0" borderId="0" xfId="0" applyFont="1" applyBorder="1" applyAlignment="1" applyProtection="1">
      <alignment horizontal="left" vertical="center"/>
    </xf>
    <xf numFmtId="0" fontId="25" fillId="0" borderId="0" xfId="0" applyFont="1" applyBorder="1" applyAlignment="1" applyProtection="1">
      <alignment horizontal="right" vertical="top"/>
    </xf>
    <xf numFmtId="0" fontId="25" fillId="3" borderId="0" xfId="0" applyFont="1" applyFill="1" applyAlignment="1" applyProtection="1">
      <alignment horizontal="right" vertical="center"/>
    </xf>
    <xf numFmtId="0" fontId="25" fillId="0" borderId="0" xfId="0" applyFont="1" applyFill="1" applyBorder="1" applyAlignment="1" applyProtection="1">
      <alignment horizontal="right" vertical="center"/>
    </xf>
    <xf numFmtId="0" fontId="0" fillId="0" borderId="0" xfId="0" applyFont="1" applyProtection="1">
      <alignment vertical="center"/>
    </xf>
    <xf numFmtId="0" fontId="39" fillId="0" borderId="0" xfId="0" applyFont="1" applyBorder="1" applyAlignment="1" applyProtection="1">
      <alignment horizontal="left" vertical="center"/>
    </xf>
    <xf numFmtId="0" fontId="13" fillId="0" borderId="0" xfId="0" applyFont="1" applyFill="1" applyBorder="1" applyProtection="1">
      <alignment vertical="center"/>
    </xf>
    <xf numFmtId="0" fontId="14" fillId="0" borderId="0" xfId="0" applyFont="1" applyAlignment="1" applyProtection="1">
      <alignment horizontal="left" vertical="center"/>
    </xf>
    <xf numFmtId="0" fontId="25" fillId="0" borderId="0" xfId="0" applyFont="1" applyAlignment="1" applyProtection="1">
      <alignment horizontal="right" vertical="center"/>
    </xf>
    <xf numFmtId="0" fontId="13" fillId="0" borderId="39" xfId="0" applyFont="1" applyBorder="1" applyAlignment="1" applyProtection="1">
      <alignment vertical="center"/>
      <protection locked="0"/>
    </xf>
    <xf numFmtId="38" fontId="13" fillId="9" borderId="1" xfId="0" applyNumberFormat="1" applyFont="1" applyFill="1" applyBorder="1" applyProtection="1">
      <alignment vertical="center"/>
    </xf>
    <xf numFmtId="0" fontId="13" fillId="9" borderId="1" xfId="1" applyNumberFormat="1" applyFont="1" applyFill="1" applyBorder="1" applyProtection="1">
      <alignment vertical="center"/>
    </xf>
    <xf numFmtId="0" fontId="0" fillId="0" borderId="0" xfId="0" applyFont="1" applyBorder="1" applyProtection="1">
      <alignment vertical="center"/>
    </xf>
    <xf numFmtId="0" fontId="0" fillId="0" borderId="0" xfId="0" applyFont="1" applyBorder="1" applyAlignment="1" applyProtection="1">
      <alignment horizontal="left" indent="1"/>
    </xf>
    <xf numFmtId="0" fontId="13" fillId="9" borderId="1" xfId="0" applyFont="1" applyFill="1" applyBorder="1" applyProtection="1">
      <alignment vertical="center"/>
    </xf>
    <xf numFmtId="0" fontId="0" fillId="0" borderId="0" xfId="0" applyFont="1" applyFill="1" applyBorder="1" applyAlignment="1" applyProtection="1">
      <alignment horizontal="left" indent="1"/>
    </xf>
    <xf numFmtId="0" fontId="2" fillId="0" borderId="0" xfId="5" applyFont="1" applyBorder="1" applyAlignment="1" applyProtection="1">
      <alignment vertical="center"/>
    </xf>
    <xf numFmtId="0" fontId="2" fillId="0" borderId="0" xfId="5" applyFont="1" applyFill="1" applyBorder="1" applyAlignment="1" applyProtection="1">
      <alignment vertical="center"/>
    </xf>
    <xf numFmtId="0" fontId="10" fillId="0" borderId="0" xfId="0" applyFont="1" applyProtection="1">
      <alignment vertical="center"/>
    </xf>
    <xf numFmtId="0" fontId="13" fillId="2" borderId="60" xfId="0" applyFont="1" applyFill="1" applyBorder="1" applyAlignment="1" applyProtection="1">
      <alignment vertical="center"/>
    </xf>
    <xf numFmtId="0" fontId="13" fillId="0" borderId="0" xfId="0" applyFont="1" applyBorder="1" applyAlignment="1" applyProtection="1">
      <alignment vertical="center"/>
    </xf>
    <xf numFmtId="0" fontId="13" fillId="2" borderId="1" xfId="0" applyFont="1" applyFill="1" applyBorder="1" applyAlignment="1" applyProtection="1">
      <alignment vertical="center"/>
    </xf>
    <xf numFmtId="0" fontId="13" fillId="0" borderId="13" xfId="0" applyFont="1" applyFill="1" applyBorder="1" applyAlignment="1" applyProtection="1">
      <alignment vertical="center"/>
    </xf>
    <xf numFmtId="0" fontId="0" fillId="0" borderId="0" xfId="0" applyFont="1" applyAlignment="1" applyProtection="1">
      <alignment vertical="center" wrapText="1"/>
    </xf>
    <xf numFmtId="0" fontId="13" fillId="0" borderId="0" xfId="0" applyFont="1" applyBorder="1" applyAlignment="1" applyProtection="1">
      <alignment vertical="top" wrapText="1"/>
    </xf>
    <xf numFmtId="0" fontId="13" fillId="2" borderId="1" xfId="0" applyFont="1" applyFill="1" applyBorder="1" applyAlignment="1" applyProtection="1">
      <alignment vertical="center" wrapText="1"/>
    </xf>
    <xf numFmtId="0" fontId="13" fillId="0" borderId="0" xfId="0" applyFont="1" applyFill="1" applyBorder="1" applyAlignment="1" applyProtection="1">
      <alignment horizontal="center" vertical="center"/>
    </xf>
    <xf numFmtId="0" fontId="13" fillId="0" borderId="10" xfId="0" applyFont="1" applyFill="1" applyBorder="1" applyAlignment="1" applyProtection="1">
      <alignment horizontal="left" vertical="top"/>
    </xf>
    <xf numFmtId="0" fontId="13" fillId="0" borderId="19" xfId="0" applyFont="1" applyBorder="1" applyAlignment="1" applyProtection="1">
      <alignment horizontal="left" vertical="top" wrapText="1"/>
    </xf>
    <xf numFmtId="0" fontId="13" fillId="0" borderId="19" xfId="0" applyFont="1" applyBorder="1" applyAlignment="1" applyProtection="1">
      <alignment horizontal="left" vertical="top"/>
    </xf>
    <xf numFmtId="0" fontId="13" fillId="0" borderId="48" xfId="0" applyFont="1" applyBorder="1" applyAlignment="1" applyProtection="1">
      <alignment vertical="center" wrapText="1"/>
      <protection locked="0"/>
    </xf>
    <xf numFmtId="0" fontId="13" fillId="0" borderId="10" xfId="0" applyFont="1" applyFill="1" applyBorder="1" applyAlignment="1" applyProtection="1">
      <alignment vertical="top" wrapText="1"/>
    </xf>
    <xf numFmtId="0" fontId="13" fillId="0" borderId="13" xfId="0" applyFont="1" applyFill="1" applyBorder="1" applyAlignment="1" applyProtection="1">
      <alignment vertical="center" wrapText="1"/>
    </xf>
    <xf numFmtId="0" fontId="6" fillId="0" borderId="7" xfId="0" applyFont="1" applyFill="1" applyBorder="1" applyAlignment="1" applyProtection="1">
      <alignment horizontal="center" vertical="center" wrapText="1"/>
      <protection locked="0"/>
    </xf>
    <xf numFmtId="0" fontId="13" fillId="0" borderId="15" xfId="0" applyFont="1" applyBorder="1" applyAlignment="1" applyProtection="1">
      <alignment vertical="center" wrapText="1"/>
      <protection locked="0"/>
    </xf>
    <xf numFmtId="0" fontId="6" fillId="0" borderId="61" xfId="0" applyFont="1" applyBorder="1" applyAlignment="1" applyProtection="1">
      <alignment vertical="center" wrapText="1"/>
      <protection locked="0"/>
    </xf>
    <xf numFmtId="0" fontId="13" fillId="0" borderId="49" xfId="0" applyFont="1" applyBorder="1" applyProtection="1">
      <alignment vertical="center"/>
      <protection locked="0"/>
    </xf>
    <xf numFmtId="0" fontId="13" fillId="0" borderId="104" xfId="0" applyFont="1" applyBorder="1" applyProtection="1">
      <alignment vertical="center"/>
      <protection locked="0"/>
    </xf>
    <xf numFmtId="0" fontId="13" fillId="0" borderId="50" xfId="0" applyFont="1" applyBorder="1" applyAlignment="1" applyProtection="1">
      <alignment vertical="center" wrapText="1"/>
      <protection locked="0"/>
    </xf>
    <xf numFmtId="0" fontId="13" fillId="0" borderId="10" xfId="0" applyFont="1" applyFill="1" applyBorder="1" applyProtection="1">
      <alignment vertical="center"/>
      <protection locked="0"/>
    </xf>
    <xf numFmtId="0" fontId="0" fillId="0" borderId="0" xfId="0" applyFont="1" applyProtection="1">
      <alignment vertical="center"/>
      <protection locked="0"/>
    </xf>
    <xf numFmtId="0" fontId="6" fillId="0" borderId="56" xfId="0" applyFont="1" applyBorder="1" applyAlignment="1" applyProtection="1">
      <alignment horizontal="center" vertical="center" wrapText="1"/>
      <protection locked="0"/>
    </xf>
    <xf numFmtId="0" fontId="13" fillId="0" borderId="16" xfId="0" applyFont="1" applyBorder="1" applyAlignment="1" applyProtection="1">
      <alignment vertical="center" wrapText="1"/>
      <protection locked="0"/>
    </xf>
    <xf numFmtId="0" fontId="6" fillId="0" borderId="51" xfId="0" applyFont="1" applyBorder="1" applyAlignment="1" applyProtection="1">
      <alignment vertical="center" wrapText="1"/>
      <protection locked="0"/>
    </xf>
    <xf numFmtId="0" fontId="13" fillId="0" borderId="52" xfId="0" applyFont="1" applyBorder="1" applyProtection="1">
      <alignment vertical="center"/>
      <protection locked="0"/>
    </xf>
    <xf numFmtId="0" fontId="13" fillId="0" borderId="51" xfId="0" applyFont="1" applyBorder="1" applyProtection="1">
      <alignment vertical="center"/>
      <protection locked="0"/>
    </xf>
    <xf numFmtId="0" fontId="13" fillId="0" borderId="52" xfId="0" applyFont="1" applyFill="1" applyBorder="1" applyAlignment="1" applyProtection="1">
      <alignment vertical="center" wrapText="1"/>
      <protection locked="0"/>
    </xf>
    <xf numFmtId="0" fontId="13" fillId="0" borderId="13" xfId="0" applyFont="1" applyBorder="1" applyProtection="1">
      <alignment vertical="center"/>
      <protection locked="0"/>
    </xf>
    <xf numFmtId="0" fontId="13" fillId="0" borderId="17" xfId="0" applyFont="1" applyBorder="1" applyAlignment="1" applyProtection="1">
      <alignment vertical="center" wrapText="1"/>
      <protection locked="0"/>
    </xf>
    <xf numFmtId="0" fontId="13" fillId="0" borderId="51" xfId="0" applyFont="1" applyFill="1" applyBorder="1" applyProtection="1">
      <alignment vertical="center"/>
      <protection locked="0"/>
    </xf>
    <xf numFmtId="0" fontId="6" fillId="0" borderId="57" xfId="0" applyFont="1" applyBorder="1" applyAlignment="1" applyProtection="1">
      <alignment horizontal="center" vertical="center" wrapText="1"/>
      <protection locked="0"/>
    </xf>
    <xf numFmtId="0" fontId="13" fillId="0" borderId="18" xfId="0" applyFont="1" applyBorder="1" applyAlignment="1" applyProtection="1">
      <alignment vertical="center" wrapText="1"/>
      <protection locked="0"/>
    </xf>
    <xf numFmtId="0" fontId="6" fillId="0" borderId="53" xfId="0" applyFont="1" applyBorder="1" applyAlignment="1" applyProtection="1">
      <alignment vertical="center" wrapText="1"/>
      <protection locked="0"/>
    </xf>
    <xf numFmtId="0" fontId="13" fillId="0" borderId="54" xfId="0" applyFont="1" applyBorder="1" applyProtection="1">
      <alignment vertical="center"/>
      <protection locked="0"/>
    </xf>
    <xf numFmtId="0" fontId="13" fillId="0" borderId="53" xfId="0" applyFont="1" applyBorder="1" applyProtection="1">
      <alignment vertical="center"/>
      <protection locked="0"/>
    </xf>
    <xf numFmtId="0" fontId="13" fillId="0" borderId="0" xfId="0" applyFont="1" applyBorder="1" applyAlignment="1" applyProtection="1">
      <alignment vertical="center" wrapText="1"/>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left" vertical="top"/>
    </xf>
    <xf numFmtId="0" fontId="13" fillId="0" borderId="0" xfId="0" applyFont="1" applyFill="1" applyBorder="1" applyProtection="1">
      <alignment vertical="center"/>
      <protection locked="0"/>
    </xf>
    <xf numFmtId="0" fontId="13" fillId="0" borderId="0" xfId="0" applyFont="1" applyProtection="1">
      <alignment vertical="center"/>
      <protection locked="0"/>
    </xf>
    <xf numFmtId="0" fontId="13" fillId="9" borderId="0" xfId="0" applyFont="1" applyFill="1" applyProtection="1">
      <alignment vertical="center"/>
    </xf>
    <xf numFmtId="0" fontId="6" fillId="0" borderId="0" xfId="0" applyFont="1" applyBorder="1" applyAlignment="1" applyProtection="1">
      <alignment vertical="center" wrapText="1"/>
    </xf>
    <xf numFmtId="0" fontId="23" fillId="0" borderId="0" xfId="0" applyFont="1" applyAlignment="1" applyProtection="1">
      <alignment horizontal="left" vertical="center"/>
    </xf>
    <xf numFmtId="0" fontId="6" fillId="2" borderId="1" xfId="0" applyFont="1" applyFill="1" applyBorder="1" applyAlignment="1" applyProtection="1">
      <alignment horizontal="left" vertical="center" wrapText="1"/>
    </xf>
    <xf numFmtId="0" fontId="0" fillId="3" borderId="0" xfId="0" applyFont="1" applyFill="1" applyAlignment="1" applyProtection="1">
      <alignment horizontal="center" vertical="center"/>
    </xf>
    <xf numFmtId="38" fontId="6" fillId="0" borderId="15" xfId="1" applyFont="1" applyBorder="1" applyAlignment="1" applyProtection="1">
      <alignment horizontal="right" vertical="center" wrapText="1"/>
      <protection locked="0"/>
    </xf>
    <xf numFmtId="38" fontId="6" fillId="0" borderId="18" xfId="1" applyFont="1" applyBorder="1" applyAlignment="1" applyProtection="1">
      <alignment horizontal="right" vertical="center" wrapText="1"/>
      <protection locked="0"/>
    </xf>
    <xf numFmtId="0" fontId="6" fillId="3" borderId="0" xfId="0" applyFont="1" applyFill="1" applyAlignment="1" applyProtection="1">
      <alignment horizontal="left" vertical="center" indent="5"/>
    </xf>
    <xf numFmtId="0" fontId="0" fillId="0" borderId="66" xfId="0" applyFont="1" applyBorder="1" applyProtection="1">
      <alignment vertical="center"/>
    </xf>
    <xf numFmtId="0" fontId="6" fillId="0" borderId="67" xfId="0" applyFont="1" applyBorder="1" applyProtection="1">
      <alignment vertical="center"/>
    </xf>
    <xf numFmtId="176" fontId="6" fillId="3" borderId="0" xfId="0" applyNumberFormat="1" applyFont="1" applyFill="1" applyAlignment="1" applyProtection="1">
      <alignment horizontal="left" vertical="center"/>
    </xf>
    <xf numFmtId="176" fontId="6" fillId="3" borderId="0" xfId="0" applyNumberFormat="1" applyFont="1" applyFill="1" applyAlignment="1" applyProtection="1">
      <alignment vertical="center"/>
      <protection locked="0"/>
    </xf>
    <xf numFmtId="0" fontId="76" fillId="4" borderId="1" xfId="0" applyFont="1" applyFill="1" applyBorder="1" applyProtection="1">
      <alignment vertical="center"/>
    </xf>
    <xf numFmtId="0" fontId="29" fillId="0" borderId="17" xfId="2" applyFont="1" applyBorder="1" applyAlignment="1" applyProtection="1">
      <alignment horizontal="center" vertical="center" wrapText="1"/>
      <protection locked="0"/>
    </xf>
    <xf numFmtId="0" fontId="29" fillId="2" borderId="23" xfId="2" applyFont="1" applyFill="1" applyBorder="1" applyAlignment="1" applyProtection="1">
      <alignment horizontal="center" vertical="center"/>
    </xf>
    <xf numFmtId="0" fontId="29" fillId="2" borderId="124" xfId="2" applyFont="1" applyFill="1" applyBorder="1" applyAlignment="1" applyProtection="1">
      <alignment horizontal="center" vertical="center"/>
    </xf>
    <xf numFmtId="38" fontId="9" fillId="2" borderId="1" xfId="3" applyFont="1" applyFill="1" applyBorder="1" applyAlignment="1" applyProtection="1">
      <alignment horizontal="center" vertical="center" wrapText="1"/>
    </xf>
    <xf numFmtId="0" fontId="6" fillId="2" borderId="109" xfId="5" applyFont="1" applyFill="1" applyBorder="1" applyAlignment="1" applyProtection="1">
      <alignment horizontal="center" vertical="center"/>
    </xf>
    <xf numFmtId="38" fontId="8" fillId="9" borderId="69" xfId="5" applyNumberFormat="1" applyFont="1" applyFill="1" applyBorder="1" applyAlignment="1" applyProtection="1">
      <alignment vertical="center"/>
    </xf>
    <xf numFmtId="38" fontId="8" fillId="9" borderId="75" xfId="5" applyNumberFormat="1" applyFont="1" applyFill="1" applyBorder="1" applyAlignment="1" applyProtection="1">
      <alignment vertical="center"/>
    </xf>
    <xf numFmtId="38" fontId="8" fillId="9" borderId="76" xfId="5" applyNumberFormat="1" applyFont="1" applyFill="1" applyBorder="1" applyAlignment="1" applyProtection="1">
      <alignment vertical="center"/>
    </xf>
    <xf numFmtId="38" fontId="8" fillId="9" borderId="77" xfId="5" applyNumberFormat="1" applyFont="1" applyFill="1" applyBorder="1" applyAlignment="1" applyProtection="1">
      <alignment vertical="center"/>
    </xf>
    <xf numFmtId="38" fontId="8" fillId="9" borderId="119" xfId="5" applyNumberFormat="1" applyFont="1" applyFill="1" applyBorder="1" applyAlignment="1" applyProtection="1">
      <alignment vertical="center"/>
    </xf>
    <xf numFmtId="38" fontId="8" fillId="9" borderId="121" xfId="5" applyNumberFormat="1" applyFont="1" applyFill="1" applyBorder="1" applyAlignment="1" applyProtection="1">
      <alignment vertical="center"/>
    </xf>
    <xf numFmtId="0" fontId="56" fillId="0" borderId="0" xfId="2" applyFont="1" applyAlignment="1" applyProtection="1">
      <alignment vertical="center"/>
    </xf>
    <xf numFmtId="0" fontId="41" fillId="0" borderId="0" xfId="2" applyFont="1" applyAlignment="1" applyProtection="1">
      <alignment vertical="center"/>
    </xf>
    <xf numFmtId="0" fontId="13" fillId="2" borderId="62" xfId="0" applyFont="1" applyFill="1" applyBorder="1" applyAlignment="1" applyProtection="1">
      <alignment horizontal="center" vertical="center" wrapText="1"/>
    </xf>
    <xf numFmtId="0" fontId="13" fillId="2" borderId="10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0" xfId="0" applyFont="1" applyAlignment="1" applyProtection="1">
      <alignment horizontal="center" vertical="center"/>
    </xf>
    <xf numFmtId="0" fontId="39" fillId="0" borderId="0" xfId="0" applyFont="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0" borderId="52" xfId="0" applyFont="1" applyBorder="1" applyAlignment="1" applyProtection="1">
      <alignment vertical="center" wrapText="1"/>
      <protection locked="0"/>
    </xf>
    <xf numFmtId="0" fontId="13" fillId="0" borderId="54" xfId="0" applyFont="1" applyBorder="1" applyAlignment="1" applyProtection="1">
      <alignment vertical="center" wrapText="1"/>
      <protection locked="0"/>
    </xf>
    <xf numFmtId="0" fontId="13" fillId="0" borderId="0" xfId="0" applyFont="1" applyBorder="1" applyAlignment="1" applyProtection="1">
      <alignment horizontal="left" indent="1"/>
    </xf>
    <xf numFmtId="0" fontId="6" fillId="2" borderId="1" xfId="5" applyFont="1" applyFill="1" applyBorder="1" applyAlignment="1" applyProtection="1">
      <alignment horizontal="center" vertical="center" wrapText="1"/>
    </xf>
    <xf numFmtId="0" fontId="13" fillId="2" borderId="60" xfId="5" applyFont="1" applyFill="1" applyBorder="1" applyAlignment="1" applyProtection="1">
      <alignment vertical="center"/>
    </xf>
    <xf numFmtId="0" fontId="21" fillId="0" borderId="63" xfId="0" applyFont="1" applyFill="1" applyBorder="1" applyAlignment="1" applyProtection="1">
      <alignment vertical="center"/>
      <protection locked="0"/>
    </xf>
    <xf numFmtId="178" fontId="13" fillId="9" borderId="1" xfId="6" applyNumberFormat="1" applyFont="1" applyFill="1" applyBorder="1" applyProtection="1">
      <alignment vertical="center"/>
    </xf>
    <xf numFmtId="0" fontId="6" fillId="2" borderId="49" xfId="5" applyFont="1" applyFill="1" applyBorder="1" applyAlignment="1" applyProtection="1">
      <alignment vertical="center"/>
    </xf>
    <xf numFmtId="38" fontId="13" fillId="0" borderId="15" xfId="6" applyFont="1" applyBorder="1" applyProtection="1">
      <alignment vertical="center"/>
      <protection locked="0"/>
    </xf>
    <xf numFmtId="0" fontId="6" fillId="2" borderId="51" xfId="5" applyFont="1" applyFill="1" applyBorder="1" applyAlignment="1" applyProtection="1">
      <alignment vertical="center"/>
    </xf>
    <xf numFmtId="38" fontId="13" fillId="0" borderId="17" xfId="6" applyFont="1" applyBorder="1" applyProtection="1">
      <alignment vertical="center"/>
      <protection locked="0"/>
    </xf>
    <xf numFmtId="0" fontId="6" fillId="2" borderId="99" xfId="5" applyFont="1" applyFill="1" applyBorder="1" applyAlignment="1" applyProtection="1">
      <alignment vertical="center"/>
    </xf>
    <xf numFmtId="38" fontId="13" fillId="0" borderId="98" xfId="6" applyFont="1" applyBorder="1" applyProtection="1">
      <alignment vertical="center"/>
      <protection locked="0"/>
    </xf>
    <xf numFmtId="0" fontId="6" fillId="2" borderId="53" xfId="5" applyFont="1" applyFill="1" applyBorder="1" applyAlignment="1" applyProtection="1">
      <alignment vertical="center"/>
    </xf>
    <xf numFmtId="38" fontId="13" fillId="0" borderId="18" xfId="6" applyFont="1" applyBorder="1" applyProtection="1">
      <alignment vertical="center"/>
      <protection locked="0"/>
    </xf>
    <xf numFmtId="0" fontId="13" fillId="0" borderId="1" xfId="0" applyFont="1" applyBorder="1" applyAlignment="1" applyProtection="1">
      <alignment vertical="top" wrapText="1"/>
      <protection locked="0"/>
    </xf>
    <xf numFmtId="38" fontId="13" fillId="9" borderId="75" xfId="6" applyFont="1" applyFill="1" applyBorder="1" applyProtection="1">
      <alignment vertical="center"/>
      <protection locked="0"/>
    </xf>
    <xf numFmtId="38" fontId="13" fillId="9" borderId="76" xfId="6" applyFont="1" applyFill="1" applyBorder="1" applyProtection="1">
      <alignment vertical="center"/>
      <protection locked="0"/>
    </xf>
    <xf numFmtId="38" fontId="13" fillId="9" borderId="77" xfId="6" applyFont="1" applyFill="1" applyBorder="1" applyProtection="1">
      <alignment vertical="center"/>
      <protection locked="0"/>
    </xf>
    <xf numFmtId="0" fontId="6" fillId="0" borderId="0" xfId="5" applyFont="1" applyBorder="1" applyProtection="1">
      <alignment vertical="center"/>
    </xf>
    <xf numFmtId="0" fontId="13" fillId="0" borderId="0" xfId="0" applyFont="1" applyAlignment="1" applyProtection="1">
      <alignment horizontal="center" vertical="center"/>
    </xf>
    <xf numFmtId="0" fontId="39" fillId="0" borderId="0" xfId="0" applyFont="1" applyBorder="1" applyAlignment="1" applyProtection="1">
      <alignment horizontal="center" vertical="center"/>
    </xf>
    <xf numFmtId="0" fontId="9" fillId="0" borderId="0" xfId="2" applyFont="1" applyAlignment="1" applyProtection="1">
      <alignment vertical="center" wrapText="1"/>
    </xf>
    <xf numFmtId="0" fontId="13" fillId="0" borderId="0" xfId="2" applyFont="1" applyAlignment="1" applyProtection="1">
      <alignment horizontal="right" vertical="center"/>
    </xf>
    <xf numFmtId="38" fontId="9" fillId="0" borderId="0" xfId="3" applyFont="1" applyBorder="1" applyAlignment="1" applyProtection="1">
      <alignment horizontal="right" vertical="top"/>
    </xf>
    <xf numFmtId="0" fontId="69" fillId="3" borderId="0" xfId="2" applyFont="1" applyFill="1" applyBorder="1" applyAlignment="1" applyProtection="1">
      <alignment vertical="center" wrapText="1"/>
    </xf>
    <xf numFmtId="0" fontId="6" fillId="0" borderId="0" xfId="5" applyFont="1" applyBorder="1" applyAlignment="1" applyProtection="1">
      <alignment vertical="top"/>
    </xf>
    <xf numFmtId="0" fontId="6" fillId="0" borderId="25" xfId="2" applyFont="1" applyFill="1" applyBorder="1" applyAlignment="1" applyProtection="1">
      <alignment horizontal="left" vertical="center" wrapText="1"/>
      <protection locked="0"/>
    </xf>
    <xf numFmtId="0" fontId="6" fillId="0" borderId="27" xfId="2" applyFont="1" applyFill="1" applyBorder="1" applyAlignment="1" applyProtection="1">
      <alignment horizontal="left" vertical="center" wrapText="1"/>
      <protection locked="0"/>
    </xf>
    <xf numFmtId="0" fontId="6" fillId="0" borderId="43" xfId="2" applyFont="1" applyFill="1" applyBorder="1" applyAlignment="1" applyProtection="1">
      <alignment horizontal="left" vertical="center" wrapText="1"/>
      <protection locked="0"/>
    </xf>
    <xf numFmtId="0" fontId="6" fillId="0" borderId="42" xfId="2" applyFont="1" applyFill="1" applyBorder="1" applyAlignment="1" applyProtection="1">
      <alignment horizontal="left" vertical="center" wrapText="1"/>
      <protection locked="0"/>
    </xf>
    <xf numFmtId="0" fontId="6" fillId="0" borderId="44" xfId="2" applyFont="1" applyFill="1" applyBorder="1" applyAlignment="1" applyProtection="1">
      <alignment horizontal="left" vertical="center" wrapText="1"/>
      <protection locked="0"/>
    </xf>
    <xf numFmtId="0" fontId="6" fillId="9" borderId="1" xfId="0" applyFont="1" applyFill="1" applyBorder="1" applyAlignment="1" applyProtection="1">
      <alignment horizontal="left" vertical="center" wrapText="1"/>
    </xf>
    <xf numFmtId="0" fontId="6" fillId="9" borderId="1" xfId="0" applyFont="1" applyFill="1" applyBorder="1" applyAlignment="1" applyProtection="1">
      <alignment horizontal="left" vertical="center"/>
    </xf>
    <xf numFmtId="0" fontId="22" fillId="0" borderId="3" xfId="0" applyFont="1" applyFill="1" applyBorder="1" applyAlignment="1" applyProtection="1">
      <alignment horizontal="right" vertical="center" wrapText="1"/>
      <protection locked="0"/>
    </xf>
    <xf numFmtId="0" fontId="22" fillId="0" borderId="1" xfId="0" applyFont="1" applyFill="1" applyBorder="1" applyAlignment="1" applyProtection="1">
      <alignment horizontal="right" vertical="center" wrapText="1"/>
      <protection locked="0"/>
    </xf>
    <xf numFmtId="0" fontId="6" fillId="0" borderId="0" xfId="0" applyFont="1" applyBorder="1" applyAlignment="1" applyProtection="1">
      <alignment horizontal="right" vertical="center"/>
    </xf>
    <xf numFmtId="0" fontId="13" fillId="6" borderId="13" xfId="0" applyFont="1" applyFill="1" applyBorder="1" applyAlignment="1" applyProtection="1">
      <alignment horizontal="left" vertical="center"/>
    </xf>
    <xf numFmtId="0" fontId="13" fillId="6" borderId="4" xfId="0" applyFont="1" applyFill="1" applyBorder="1" applyAlignment="1" applyProtection="1">
      <alignment horizontal="left" vertical="center"/>
    </xf>
    <xf numFmtId="0" fontId="9" fillId="6" borderId="3" xfId="0" applyFont="1" applyFill="1" applyBorder="1" applyProtection="1">
      <alignment vertical="center"/>
    </xf>
    <xf numFmtId="0" fontId="13" fillId="6" borderId="13" xfId="0" applyFont="1" applyFill="1" applyBorder="1" applyProtection="1">
      <alignment vertical="center"/>
    </xf>
    <xf numFmtId="0" fontId="13" fillId="6" borderId="4" xfId="0" applyFont="1" applyFill="1" applyBorder="1" applyProtection="1">
      <alignment vertical="center"/>
    </xf>
    <xf numFmtId="0" fontId="6" fillId="6" borderId="1" xfId="0" applyFont="1" applyFill="1" applyBorder="1" applyProtection="1">
      <alignment vertical="center"/>
    </xf>
    <xf numFmtId="0" fontId="6" fillId="6" borderId="1" xfId="0" applyFont="1" applyFill="1" applyBorder="1" applyAlignment="1" applyProtection="1">
      <alignment vertical="center" wrapText="1"/>
    </xf>
    <xf numFmtId="0" fontId="13" fillId="6" borderId="3" xfId="0" applyFont="1" applyFill="1" applyBorder="1" applyProtection="1">
      <alignment vertical="center"/>
    </xf>
    <xf numFmtId="0" fontId="0" fillId="6" borderId="13" xfId="0" applyFont="1" applyFill="1" applyBorder="1" applyProtection="1">
      <alignment vertical="center"/>
    </xf>
    <xf numFmtId="0" fontId="0" fillId="6" borderId="4" xfId="0" applyFont="1" applyFill="1" applyBorder="1" applyProtection="1">
      <alignment vertical="center"/>
    </xf>
    <xf numFmtId="0" fontId="13" fillId="6" borderId="13" xfId="0" applyFont="1" applyFill="1" applyBorder="1" applyAlignment="1" applyProtection="1">
      <alignment vertical="center" wrapText="1"/>
    </xf>
    <xf numFmtId="0" fontId="13" fillId="6" borderId="13" xfId="0" applyFont="1" applyFill="1" applyBorder="1" applyAlignment="1" applyProtection="1">
      <alignment vertical="top" wrapText="1"/>
    </xf>
    <xf numFmtId="0" fontId="13" fillId="6" borderId="13" xfId="0" applyFont="1" applyFill="1" applyBorder="1" applyAlignment="1" applyProtection="1">
      <alignment vertical="center" wrapText="1"/>
      <protection locked="0"/>
    </xf>
    <xf numFmtId="0" fontId="13" fillId="6" borderId="13" xfId="0" applyFont="1" applyFill="1" applyBorder="1" applyProtection="1">
      <alignment vertical="center"/>
      <protection locked="0"/>
    </xf>
    <xf numFmtId="0" fontId="13" fillId="6" borderId="4" xfId="0" applyFont="1" applyFill="1" applyBorder="1" applyAlignment="1" applyProtection="1">
      <alignment vertical="top" wrapText="1"/>
      <protection locked="0"/>
    </xf>
    <xf numFmtId="0" fontId="9" fillId="6" borderId="7" xfId="2" applyFont="1" applyFill="1" applyBorder="1" applyProtection="1">
      <alignment vertical="center"/>
    </xf>
    <xf numFmtId="0" fontId="9" fillId="6" borderId="14" xfId="2" applyFont="1" applyFill="1" applyBorder="1" applyProtection="1">
      <alignment vertical="center"/>
    </xf>
    <xf numFmtId="0" fontId="29" fillId="6" borderId="14" xfId="2" applyFont="1" applyFill="1" applyBorder="1" applyProtection="1">
      <alignment vertical="center"/>
    </xf>
    <xf numFmtId="0" fontId="29" fillId="6" borderId="8" xfId="2" applyFont="1" applyFill="1" applyBorder="1" applyProtection="1">
      <alignment vertical="center"/>
    </xf>
    <xf numFmtId="0" fontId="9" fillId="6" borderId="9" xfId="2" applyFont="1" applyFill="1" applyBorder="1" applyProtection="1">
      <alignment vertical="center"/>
    </xf>
    <xf numFmtId="0" fontId="9" fillId="6" borderId="0" xfId="2" applyFont="1" applyFill="1" applyBorder="1" applyProtection="1">
      <alignment vertical="center"/>
    </xf>
    <xf numFmtId="0" fontId="29" fillId="6" borderId="0" xfId="2" applyFont="1" applyFill="1" applyBorder="1" applyProtection="1">
      <alignment vertical="center"/>
    </xf>
    <xf numFmtId="0" fontId="29" fillId="6" borderId="10" xfId="2" applyFont="1" applyFill="1" applyBorder="1" applyProtection="1">
      <alignment vertical="center"/>
    </xf>
    <xf numFmtId="0" fontId="29" fillId="6" borderId="9" xfId="2" applyFont="1" applyFill="1" applyBorder="1" applyAlignment="1" applyProtection="1">
      <alignment vertical="center" wrapText="1"/>
    </xf>
    <xf numFmtId="0" fontId="9" fillId="6" borderId="0" xfId="2" applyFont="1" applyFill="1" applyBorder="1" applyAlignment="1" applyProtection="1">
      <alignment vertical="center" wrapText="1"/>
    </xf>
    <xf numFmtId="0" fontId="29" fillId="6" borderId="0" xfId="2" applyFont="1" applyFill="1" applyBorder="1" applyAlignment="1" applyProtection="1">
      <alignment vertical="center" wrapText="1"/>
    </xf>
    <xf numFmtId="0" fontId="29" fillId="6" borderId="10" xfId="2" applyFont="1" applyFill="1" applyBorder="1" applyAlignment="1" applyProtection="1">
      <alignment vertical="center" wrapText="1"/>
    </xf>
    <xf numFmtId="0" fontId="9" fillId="6" borderId="9" xfId="2" applyFont="1" applyFill="1" applyBorder="1" applyAlignment="1" applyProtection="1">
      <alignment vertical="center" wrapText="1"/>
    </xf>
    <xf numFmtId="0" fontId="9" fillId="6" borderId="9" xfId="2" applyFont="1" applyFill="1" applyBorder="1" applyAlignment="1" applyProtection="1">
      <alignment vertical="center"/>
    </xf>
    <xf numFmtId="0" fontId="9" fillId="6" borderId="11" xfId="2" applyFont="1" applyFill="1" applyBorder="1" applyAlignment="1" applyProtection="1">
      <alignment vertical="center"/>
    </xf>
    <xf numFmtId="0" fontId="9" fillId="6" borderId="19" xfId="2" applyFont="1" applyFill="1" applyBorder="1" applyAlignment="1" applyProtection="1">
      <alignment vertical="center" wrapText="1"/>
    </xf>
    <xf numFmtId="0" fontId="29" fillId="6" borderId="19" xfId="2" applyFont="1" applyFill="1" applyBorder="1" applyAlignment="1" applyProtection="1">
      <alignment vertical="center" wrapText="1"/>
    </xf>
    <xf numFmtId="0" fontId="29" fillId="6" borderId="12" xfId="2" applyFont="1" applyFill="1" applyBorder="1" applyAlignment="1" applyProtection="1">
      <alignment vertical="center" wrapText="1"/>
    </xf>
    <xf numFmtId="0" fontId="9" fillId="6" borderId="8" xfId="2" applyFont="1" applyFill="1" applyBorder="1" applyProtection="1">
      <alignment vertical="center"/>
    </xf>
    <xf numFmtId="0" fontId="9" fillId="6" borderId="10" xfId="2" applyFont="1" applyFill="1" applyBorder="1" applyProtection="1">
      <alignment vertical="center"/>
    </xf>
    <xf numFmtId="0" fontId="9" fillId="6" borderId="10" xfId="2" applyFont="1" applyFill="1" applyBorder="1" applyAlignment="1" applyProtection="1">
      <alignment vertical="center" wrapText="1"/>
    </xf>
    <xf numFmtId="0" fontId="9" fillId="6" borderId="11" xfId="2" applyFont="1" applyFill="1" applyBorder="1" applyAlignment="1" applyProtection="1">
      <alignment vertical="center" wrapText="1"/>
    </xf>
    <xf numFmtId="0" fontId="9" fillId="6" borderId="12" xfId="2" applyFont="1" applyFill="1" applyBorder="1" applyAlignment="1" applyProtection="1">
      <alignment vertical="center" wrapText="1"/>
    </xf>
    <xf numFmtId="0" fontId="8" fillId="6" borderId="13" xfId="2" applyFont="1" applyFill="1" applyBorder="1" applyProtection="1">
      <alignment vertical="center"/>
    </xf>
    <xf numFmtId="0" fontId="8" fillId="6" borderId="13" xfId="2" applyFont="1" applyFill="1" applyBorder="1" applyProtection="1">
      <alignment vertical="center"/>
      <protection locked="0"/>
    </xf>
    <xf numFmtId="0" fontId="8" fillId="6" borderId="4" xfId="2" applyFont="1" applyFill="1" applyBorder="1" applyProtection="1">
      <alignment vertical="center"/>
      <protection locked="0"/>
    </xf>
    <xf numFmtId="0" fontId="8" fillId="6" borderId="3" xfId="2" applyFont="1" applyFill="1" applyBorder="1" applyAlignment="1" applyProtection="1">
      <alignment vertical="center"/>
    </xf>
    <xf numFmtId="0" fontId="8" fillId="6" borderId="13" xfId="2" applyFont="1" applyFill="1" applyBorder="1" applyAlignment="1" applyProtection="1">
      <alignment vertical="center" wrapText="1"/>
    </xf>
    <xf numFmtId="0" fontId="8" fillId="6" borderId="13" xfId="2" applyFont="1" applyFill="1" applyBorder="1" applyAlignment="1" applyProtection="1">
      <alignment vertical="center" wrapText="1"/>
      <protection locked="0"/>
    </xf>
    <xf numFmtId="0" fontId="8" fillId="6" borderId="13" xfId="2" applyFont="1" applyFill="1" applyBorder="1" applyAlignment="1" applyProtection="1">
      <alignment vertical="top" wrapText="1"/>
      <protection locked="0"/>
    </xf>
    <xf numFmtId="0" fontId="8" fillId="6" borderId="13" xfId="5" applyFont="1" applyFill="1" applyBorder="1" applyProtection="1">
      <alignment vertical="center"/>
      <protection locked="0"/>
    </xf>
    <xf numFmtId="0" fontId="8" fillId="6" borderId="4" xfId="5" applyFont="1" applyFill="1" applyBorder="1" applyAlignment="1" applyProtection="1">
      <alignment vertical="center" wrapText="1"/>
      <protection locked="0"/>
    </xf>
    <xf numFmtId="0" fontId="8" fillId="6" borderId="3" xfId="5" applyFont="1" applyFill="1" applyBorder="1" applyProtection="1">
      <alignment vertical="center"/>
    </xf>
    <xf numFmtId="0" fontId="8" fillId="6" borderId="13" xfId="5" applyFont="1" applyFill="1" applyBorder="1" applyAlignment="1" applyProtection="1">
      <alignment vertical="top" wrapText="1"/>
    </xf>
    <xf numFmtId="0" fontId="8" fillId="6" borderId="13" xfId="5" applyFont="1" applyFill="1" applyBorder="1" applyProtection="1">
      <alignment vertical="center"/>
    </xf>
    <xf numFmtId="0" fontId="8" fillId="6" borderId="13" xfId="5" applyFont="1" applyFill="1" applyBorder="1" applyAlignment="1" applyProtection="1"/>
    <xf numFmtId="0" fontId="8" fillId="6" borderId="13" xfId="5" applyFont="1" applyFill="1" applyBorder="1" applyAlignment="1" applyProtection="1">
      <alignment vertical="center"/>
    </xf>
    <xf numFmtId="0" fontId="8" fillId="6" borderId="13" xfId="5" applyFont="1" applyFill="1" applyBorder="1" applyAlignment="1" applyProtection="1">
      <alignment vertical="top"/>
    </xf>
    <xf numFmtId="0" fontId="8" fillId="6" borderId="13" xfId="5" applyFont="1" applyFill="1" applyBorder="1" applyAlignment="1" applyProtection="1">
      <alignment horizontal="left" vertical="center"/>
    </xf>
    <xf numFmtId="0" fontId="8" fillId="6" borderId="4" xfId="2" applyFont="1" applyFill="1" applyBorder="1" applyAlignment="1" applyProtection="1">
      <alignment vertical="top" wrapText="1"/>
    </xf>
    <xf numFmtId="0" fontId="8" fillId="6" borderId="4" xfId="5" applyFont="1" applyFill="1" applyBorder="1" applyAlignment="1" applyProtection="1">
      <alignment vertical="top"/>
      <protection locked="0"/>
    </xf>
    <xf numFmtId="0" fontId="8" fillId="6" borderId="7" xfId="2" applyFont="1" applyFill="1" applyBorder="1" applyAlignment="1" applyProtection="1">
      <alignment vertical="center"/>
    </xf>
    <xf numFmtId="0" fontId="8" fillId="6" borderId="14" xfId="2" applyFont="1" applyFill="1" applyBorder="1" applyAlignment="1" applyProtection="1">
      <alignment vertical="center"/>
    </xf>
    <xf numFmtId="0" fontId="8" fillId="6" borderId="8" xfId="2" applyFont="1" applyFill="1" applyBorder="1" applyAlignment="1" applyProtection="1">
      <alignment vertical="center"/>
    </xf>
    <xf numFmtId="0" fontId="8" fillId="6" borderId="9" xfId="2" applyFont="1" applyFill="1" applyBorder="1" applyAlignment="1" applyProtection="1">
      <alignment vertical="center"/>
    </xf>
    <xf numFmtId="0" fontId="8" fillId="6" borderId="0" xfId="2" applyFont="1" applyFill="1" applyBorder="1" applyAlignment="1" applyProtection="1">
      <alignment vertical="center"/>
    </xf>
    <xf numFmtId="0" fontId="8" fillId="6" borderId="10" xfId="2" applyFont="1" applyFill="1" applyBorder="1" applyAlignment="1" applyProtection="1">
      <alignment vertical="center"/>
    </xf>
    <xf numFmtId="0" fontId="37" fillId="6" borderId="9" xfId="2" applyFont="1" applyFill="1" applyBorder="1" applyAlignment="1" applyProtection="1">
      <alignment vertical="center"/>
    </xf>
    <xf numFmtId="0" fontId="37" fillId="6" borderId="9" xfId="2" applyFont="1" applyFill="1" applyBorder="1" applyAlignment="1" applyProtection="1"/>
    <xf numFmtId="0" fontId="8" fillId="6" borderId="0" xfId="2" applyFont="1" applyFill="1" applyBorder="1" applyAlignment="1" applyProtection="1"/>
    <xf numFmtId="0" fontId="8" fillId="6" borderId="10" xfId="2" applyFont="1" applyFill="1" applyBorder="1" applyAlignment="1" applyProtection="1"/>
    <xf numFmtId="0" fontId="8" fillId="6" borderId="9" xfId="2" applyFont="1" applyFill="1" applyBorder="1" applyProtection="1">
      <alignment vertical="center"/>
    </xf>
    <xf numFmtId="0" fontId="8" fillId="6" borderId="0" xfId="2" applyFont="1" applyFill="1" applyBorder="1" applyProtection="1">
      <alignment vertical="center"/>
    </xf>
    <xf numFmtId="0" fontId="8" fillId="6" borderId="10" xfId="2" applyFont="1" applyFill="1" applyBorder="1" applyProtection="1">
      <alignment vertical="center"/>
    </xf>
    <xf numFmtId="0" fontId="8" fillId="6" borderId="0" xfId="2" applyFont="1" applyFill="1" applyBorder="1" applyAlignment="1" applyProtection="1">
      <alignment vertical="center" wrapText="1"/>
    </xf>
    <xf numFmtId="0" fontId="8" fillId="6" borderId="10" xfId="2" applyFont="1" applyFill="1" applyBorder="1" applyAlignment="1" applyProtection="1">
      <alignment vertical="center" wrapText="1"/>
    </xf>
    <xf numFmtId="0" fontId="8" fillId="6" borderId="9" xfId="2" applyFont="1" applyFill="1" applyBorder="1" applyAlignment="1" applyProtection="1">
      <alignment vertical="center" wrapText="1"/>
    </xf>
    <xf numFmtId="0" fontId="8" fillId="6" borderId="0" xfId="2" applyFont="1" applyFill="1" applyBorder="1" applyAlignment="1" applyProtection="1">
      <alignment wrapText="1"/>
    </xf>
    <xf numFmtId="0" fontId="8" fillId="6" borderId="11" xfId="2" applyFont="1" applyFill="1" applyBorder="1" applyProtection="1">
      <alignment vertical="center"/>
    </xf>
    <xf numFmtId="0" fontId="8" fillId="6" borderId="19" xfId="2" applyFont="1" applyFill="1" applyBorder="1" applyProtection="1">
      <alignment vertical="center"/>
    </xf>
    <xf numFmtId="0" fontId="8" fillId="6" borderId="12" xfId="2" applyFont="1" applyFill="1" applyBorder="1" applyProtection="1">
      <alignment vertical="center"/>
    </xf>
    <xf numFmtId="0" fontId="8" fillId="6" borderId="7" xfId="2" applyFont="1" applyFill="1" applyBorder="1" applyProtection="1">
      <alignment vertical="center"/>
    </xf>
    <xf numFmtId="0" fontId="8" fillId="6" borderId="14" xfId="2" applyFont="1" applyFill="1" applyBorder="1" applyProtection="1">
      <alignment vertical="center"/>
    </xf>
    <xf numFmtId="0" fontId="8" fillId="6" borderId="8" xfId="2" applyFont="1" applyFill="1" applyBorder="1" applyProtection="1">
      <alignment vertical="center"/>
    </xf>
    <xf numFmtId="0" fontId="6" fillId="2" borderId="1" xfId="0" applyFont="1" applyFill="1" applyBorder="1" applyAlignment="1" applyProtection="1">
      <alignment horizontal="left" vertical="center"/>
    </xf>
    <xf numFmtId="0" fontId="13" fillId="0" borderId="0" xfId="0" applyFont="1" applyAlignment="1" applyProtection="1">
      <alignment horizontal="center" vertical="center"/>
    </xf>
    <xf numFmtId="0" fontId="39" fillId="0" borderId="0" xfId="0" applyFont="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6" fillId="2" borderId="1" xfId="5" applyFont="1" applyFill="1" applyBorder="1" applyAlignment="1" applyProtection="1">
      <alignment horizontal="center" vertical="center" wrapText="1"/>
    </xf>
    <xf numFmtId="0" fontId="6" fillId="2" borderId="70" xfId="5" applyFont="1" applyFill="1" applyBorder="1" applyAlignment="1" applyProtection="1">
      <alignment horizontal="center" vertical="center"/>
    </xf>
    <xf numFmtId="0" fontId="6" fillId="2" borderId="79" xfId="5" applyFont="1" applyFill="1" applyBorder="1" applyAlignment="1" applyProtection="1">
      <alignment horizontal="center" vertical="center"/>
    </xf>
    <xf numFmtId="0" fontId="6" fillId="2" borderId="90" xfId="5" applyFont="1" applyFill="1" applyBorder="1" applyAlignment="1" applyProtection="1">
      <alignment vertical="center" wrapText="1"/>
    </xf>
    <xf numFmtId="0" fontId="78" fillId="6" borderId="13" xfId="0" applyFont="1" applyFill="1" applyBorder="1" applyProtection="1">
      <alignment vertical="center"/>
    </xf>
    <xf numFmtId="0" fontId="22" fillId="4" borderId="1" xfId="0" applyFont="1" applyFill="1" applyBorder="1" applyAlignment="1" applyProtection="1">
      <alignment vertical="center" wrapText="1"/>
    </xf>
    <xf numFmtId="0" fontId="78" fillId="0" borderId="1" xfId="0" applyFont="1" applyFill="1" applyBorder="1" applyAlignment="1" applyProtection="1">
      <alignment vertical="center" wrapText="1"/>
    </xf>
    <xf numFmtId="0" fontId="27" fillId="6" borderId="13" xfId="5" applyFont="1" applyFill="1" applyBorder="1" applyAlignment="1" applyProtection="1"/>
    <xf numFmtId="0" fontId="27" fillId="6" borderId="13" xfId="2" applyFont="1" applyFill="1" applyBorder="1" applyAlignment="1" applyProtection="1">
      <alignment vertical="center" wrapText="1"/>
    </xf>
    <xf numFmtId="0" fontId="9" fillId="0" borderId="18" xfId="2" applyNumberFormat="1" applyFont="1" applyFill="1" applyBorder="1" applyAlignment="1" applyProtection="1">
      <alignment horizontal="center" vertical="center" wrapText="1"/>
      <protection locked="0"/>
    </xf>
    <xf numFmtId="0" fontId="6" fillId="0" borderId="18" xfId="2" applyFont="1" applyBorder="1" applyAlignment="1" applyProtection="1">
      <alignment horizontal="left" vertical="center" shrinkToFit="1"/>
      <protection locked="0"/>
    </xf>
    <xf numFmtId="0" fontId="6" fillId="0" borderId="127" xfId="2" applyFont="1" applyFill="1" applyBorder="1" applyAlignment="1" applyProtection="1">
      <alignment horizontal="left" vertical="center" wrapText="1"/>
      <protection locked="0"/>
    </xf>
    <xf numFmtId="38" fontId="6" fillId="9" borderId="71" xfId="5" applyNumberFormat="1" applyFont="1" applyFill="1" applyBorder="1" applyAlignment="1" applyProtection="1">
      <alignment vertical="center"/>
    </xf>
    <xf numFmtId="0" fontId="6" fillId="0" borderId="1" xfId="1" applyNumberFormat="1" applyFont="1" applyBorder="1" applyAlignment="1" applyProtection="1">
      <alignment vertical="center" shrinkToFit="1"/>
      <protection locked="0"/>
    </xf>
    <xf numFmtId="0" fontId="6" fillId="0" borderId="78" xfId="5" applyFont="1" applyBorder="1" applyProtection="1">
      <alignment vertical="center"/>
      <protection locked="0"/>
    </xf>
    <xf numFmtId="0" fontId="6" fillId="0" borderId="76" xfId="5" applyFont="1" applyBorder="1" applyProtection="1">
      <alignment vertical="center"/>
      <protection locked="0"/>
    </xf>
    <xf numFmtId="0" fontId="6" fillId="0" borderId="77" xfId="5" applyFont="1" applyBorder="1" applyProtection="1">
      <alignment vertical="center"/>
      <protection locked="0"/>
    </xf>
    <xf numFmtId="0" fontId="6" fillId="0" borderId="81" xfId="5" applyFont="1" applyBorder="1" applyAlignment="1" applyProtection="1">
      <alignment vertical="center"/>
      <protection locked="0"/>
    </xf>
    <xf numFmtId="0" fontId="6" fillId="0" borderId="86" xfId="5" applyFont="1" applyBorder="1" applyAlignment="1" applyProtection="1">
      <alignment vertical="center"/>
      <protection locked="0"/>
    </xf>
    <xf numFmtId="0" fontId="13" fillId="5" borderId="3" xfId="0" applyFont="1" applyFill="1" applyBorder="1" applyAlignment="1" applyProtection="1">
      <alignment horizontal="center" vertical="center" wrapText="1"/>
    </xf>
    <xf numFmtId="0" fontId="13" fillId="5" borderId="4" xfId="0" applyFont="1" applyFill="1" applyBorder="1" applyAlignment="1" applyProtection="1">
      <alignment horizontal="center" vertical="center" wrapText="1"/>
    </xf>
    <xf numFmtId="0" fontId="13" fillId="5" borderId="5" xfId="0" applyFont="1" applyFill="1" applyBorder="1" applyAlignment="1" applyProtection="1">
      <alignment horizontal="center" vertical="center" wrapText="1"/>
    </xf>
    <xf numFmtId="0" fontId="13" fillId="5" borderId="6"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wrapText="1"/>
    </xf>
    <xf numFmtId="0" fontId="6" fillId="0" borderId="0" xfId="0" applyFont="1" applyAlignment="1" applyProtection="1">
      <alignment horizontal="center" vertical="center"/>
    </xf>
    <xf numFmtId="0" fontId="10" fillId="9" borderId="38" xfId="0" applyFont="1" applyFill="1" applyBorder="1" applyAlignment="1" applyProtection="1">
      <alignment horizontal="left" vertical="center" shrinkToFit="1"/>
    </xf>
    <xf numFmtId="0" fontId="10" fillId="9" borderId="39" xfId="0" applyFont="1" applyFill="1" applyBorder="1" applyAlignment="1" applyProtection="1">
      <alignment horizontal="left" vertical="center" shrinkToFit="1"/>
    </xf>
    <xf numFmtId="0" fontId="47" fillId="0" borderId="29" xfId="0" applyFont="1" applyBorder="1" applyAlignment="1" applyProtection="1">
      <alignment horizontal="center" vertical="center" wrapText="1"/>
    </xf>
    <xf numFmtId="0" fontId="47" fillId="0" borderId="30" xfId="0" applyFont="1" applyBorder="1" applyAlignment="1" applyProtection="1">
      <alignment horizontal="center" vertical="center" wrapText="1"/>
    </xf>
    <xf numFmtId="0" fontId="48" fillId="0" borderId="31" xfId="0" applyFont="1" applyBorder="1" applyAlignment="1" applyProtection="1">
      <alignment horizontal="center" vertical="center" wrapText="1"/>
    </xf>
    <xf numFmtId="0" fontId="48" fillId="0" borderId="32" xfId="0" applyFont="1" applyBorder="1" applyAlignment="1" applyProtection="1">
      <alignment horizontal="center" vertical="center" wrapText="1"/>
    </xf>
    <xf numFmtId="0" fontId="46" fillId="0" borderId="32" xfId="0" applyFont="1" applyBorder="1" applyAlignment="1" applyProtection="1">
      <alignment horizontal="center" vertical="center"/>
    </xf>
    <xf numFmtId="0" fontId="46" fillId="0" borderId="33" xfId="0" applyFont="1" applyBorder="1" applyAlignment="1" applyProtection="1">
      <alignment horizontal="center" vertical="center"/>
    </xf>
    <xf numFmtId="0" fontId="49" fillId="0" borderId="34" xfId="0" applyFont="1" applyBorder="1" applyAlignment="1" applyProtection="1">
      <alignment horizontal="center" vertical="center" wrapText="1"/>
    </xf>
    <xf numFmtId="0" fontId="49" fillId="0" borderId="36" xfId="0" applyFont="1" applyBorder="1" applyAlignment="1" applyProtection="1">
      <alignment horizontal="center" vertical="center" wrapText="1"/>
    </xf>
    <xf numFmtId="0" fontId="49" fillId="0" borderId="35" xfId="0" applyFont="1" applyBorder="1" applyAlignment="1" applyProtection="1">
      <alignment horizontal="center" vertical="center" wrapText="1"/>
    </xf>
    <xf numFmtId="0" fontId="52" fillId="0" borderId="0" xfId="0" applyFont="1" applyFill="1" applyBorder="1" applyAlignment="1" applyProtection="1">
      <alignment vertical="center" wrapText="1"/>
    </xf>
    <xf numFmtId="0" fontId="13" fillId="5" borderId="1"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8" borderId="3" xfId="0" applyFont="1" applyFill="1" applyBorder="1" applyAlignment="1" applyProtection="1">
      <alignment horizontal="center" vertical="center" wrapText="1"/>
      <protection locked="0"/>
    </xf>
    <xf numFmtId="0" fontId="13" fillId="8" borderId="13" xfId="0" applyFont="1" applyFill="1" applyBorder="1" applyAlignment="1" applyProtection="1">
      <alignment horizontal="center" vertical="center" wrapText="1"/>
      <protection locked="0"/>
    </xf>
    <xf numFmtId="0" fontId="13" fillId="8" borderId="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xf>
    <xf numFmtId="0" fontId="0" fillId="6" borderId="3" xfId="0" applyFill="1" applyBorder="1" applyAlignment="1" applyProtection="1">
      <alignment vertical="top" wrapText="1"/>
    </xf>
    <xf numFmtId="0" fontId="0" fillId="6" borderId="13" xfId="0" applyFill="1" applyBorder="1" applyAlignment="1" applyProtection="1">
      <alignment vertical="top"/>
    </xf>
    <xf numFmtId="0" fontId="0" fillId="6" borderId="4" xfId="0" applyFill="1" applyBorder="1" applyAlignment="1" applyProtection="1">
      <alignment vertical="top"/>
    </xf>
    <xf numFmtId="0" fontId="6" fillId="0" borderId="0" xfId="0" applyFont="1" applyFill="1" applyAlignment="1" applyProtection="1">
      <alignment vertical="center" wrapText="1"/>
      <protection locked="0"/>
    </xf>
    <xf numFmtId="176" fontId="6" fillId="0" borderId="0" xfId="0" applyNumberFormat="1" applyFont="1" applyFill="1" applyAlignment="1" applyProtection="1">
      <alignment horizontal="left" vertical="center"/>
      <protection locked="0"/>
    </xf>
    <xf numFmtId="0" fontId="6" fillId="3" borderId="0" xfId="0" applyFont="1" applyFill="1" applyAlignment="1" applyProtection="1">
      <alignment vertical="center" wrapText="1"/>
    </xf>
    <xf numFmtId="0" fontId="6" fillId="3" borderId="0" xfId="0" applyFont="1" applyFill="1" applyProtection="1">
      <alignment vertical="center"/>
    </xf>
    <xf numFmtId="0" fontId="6" fillId="0" borderId="67" xfId="0" applyFont="1" applyFill="1" applyBorder="1" applyAlignment="1" applyProtection="1">
      <alignment horizontal="left" vertical="center" wrapText="1"/>
      <protection locked="0"/>
    </xf>
    <xf numFmtId="0" fontId="6" fillId="0" borderId="126" xfId="0" applyFont="1" applyFill="1" applyBorder="1" applyAlignment="1" applyProtection="1">
      <alignment horizontal="left" vertical="center" wrapText="1"/>
      <protection locked="0"/>
    </xf>
    <xf numFmtId="0" fontId="6" fillId="0" borderId="125" xfId="0" applyFont="1" applyFill="1" applyBorder="1" applyAlignment="1" applyProtection="1">
      <alignment horizontal="left" vertical="center" shrinkToFit="1"/>
      <protection locked="0"/>
    </xf>
    <xf numFmtId="0" fontId="6" fillId="3" borderId="0" xfId="0" applyFont="1" applyFill="1" applyAlignment="1" applyProtection="1">
      <alignment horizontal="center" vertical="top" wrapText="1"/>
    </xf>
    <xf numFmtId="0" fontId="13" fillId="3" borderId="0" xfId="0" applyFont="1" applyFill="1" applyAlignment="1" applyProtection="1">
      <alignment horizontal="left" vertical="center" wrapText="1"/>
    </xf>
    <xf numFmtId="0" fontId="13" fillId="3" borderId="0" xfId="0" applyFont="1" applyFill="1" applyAlignment="1" applyProtection="1">
      <alignment horizontal="left" vertical="center"/>
    </xf>
    <xf numFmtId="0" fontId="6" fillId="3" borderId="0" xfId="0" applyFont="1" applyFill="1" applyAlignment="1" applyProtection="1">
      <alignment horizontal="center" vertical="center"/>
    </xf>
    <xf numFmtId="0" fontId="13" fillId="6" borderId="13" xfId="0" applyFont="1" applyFill="1" applyBorder="1" applyAlignment="1" applyProtection="1">
      <alignment horizontal="left" vertical="center" wrapText="1"/>
    </xf>
    <xf numFmtId="0" fontId="13" fillId="0" borderId="0" xfId="0" applyFont="1" applyAlignment="1" applyProtection="1">
      <alignment horizontal="center" vertical="center"/>
    </xf>
    <xf numFmtId="0" fontId="6" fillId="0" borderId="19" xfId="0" applyFont="1" applyBorder="1" applyAlignment="1" applyProtection="1">
      <alignment horizontal="right" vertical="center"/>
    </xf>
    <xf numFmtId="0" fontId="13" fillId="6" borderId="3" xfId="0" applyFont="1" applyFill="1" applyBorder="1" applyAlignment="1" applyProtection="1">
      <alignment horizontal="left" vertical="center" wrapText="1"/>
    </xf>
    <xf numFmtId="0" fontId="13" fillId="6" borderId="13" xfId="0" applyFont="1" applyFill="1" applyBorder="1" applyAlignment="1" applyProtection="1">
      <alignment horizontal="left" vertical="center"/>
    </xf>
    <xf numFmtId="0" fontId="6" fillId="0" borderId="1" xfId="0" applyFont="1" applyBorder="1" applyAlignment="1" applyProtection="1">
      <alignment horizontal="center" vertical="center" wrapText="1"/>
    </xf>
    <xf numFmtId="0" fontId="21" fillId="9" borderId="19" xfId="0" applyFont="1" applyFill="1" applyBorder="1" applyAlignment="1" applyProtection="1">
      <alignment horizontal="left" vertical="center" shrinkToFit="1"/>
    </xf>
    <xf numFmtId="0" fontId="6" fillId="6" borderId="3" xfId="0" applyFont="1" applyFill="1" applyBorder="1" applyAlignment="1" applyProtection="1">
      <alignment horizontal="center" vertical="center"/>
    </xf>
    <xf numFmtId="0" fontId="6" fillId="6" borderId="4" xfId="0" applyFont="1" applyFill="1" applyBorder="1" applyAlignment="1" applyProtection="1">
      <alignment horizontal="center" vertical="center"/>
    </xf>
    <xf numFmtId="0" fontId="6" fillId="6" borderId="5" xfId="0" applyFont="1" applyFill="1" applyBorder="1" applyAlignment="1" applyProtection="1">
      <alignment horizontal="center" vertical="center"/>
    </xf>
    <xf numFmtId="0" fontId="6" fillId="6" borderId="6" xfId="0" applyFont="1" applyFill="1" applyBorder="1" applyAlignment="1" applyProtection="1">
      <alignment horizontal="center" vertical="center"/>
    </xf>
    <xf numFmtId="0" fontId="6" fillId="6" borderId="2" xfId="0" applyFont="1" applyFill="1" applyBorder="1" applyAlignment="1" applyProtection="1">
      <alignment horizontal="center" vertical="center"/>
    </xf>
    <xf numFmtId="0" fontId="6" fillId="6" borderId="3" xfId="0" applyFont="1" applyFill="1" applyBorder="1" applyAlignment="1" applyProtection="1">
      <alignment vertical="center" wrapText="1"/>
    </xf>
    <xf numFmtId="0" fontId="6" fillId="6" borderId="13" xfId="0" applyFont="1" applyFill="1" applyBorder="1" applyProtection="1">
      <alignment vertical="center"/>
    </xf>
    <xf numFmtId="0" fontId="6" fillId="6" borderId="4" xfId="0" applyFont="1" applyFill="1" applyBorder="1" applyProtection="1">
      <alignment vertical="center"/>
    </xf>
    <xf numFmtId="0" fontId="6" fillId="2" borderId="7" xfId="0" applyFont="1" applyFill="1" applyBorder="1" applyAlignment="1" applyProtection="1">
      <alignment vertical="center" wrapText="1"/>
    </xf>
    <xf numFmtId="0" fontId="6" fillId="2" borderId="8" xfId="0" applyFont="1" applyFill="1" applyBorder="1" applyAlignment="1" applyProtection="1">
      <alignment vertical="center" wrapText="1"/>
    </xf>
    <xf numFmtId="0" fontId="6" fillId="2" borderId="9" xfId="0" applyFont="1" applyFill="1" applyBorder="1" applyAlignment="1" applyProtection="1">
      <alignment vertical="center" wrapText="1"/>
    </xf>
    <xf numFmtId="0" fontId="6" fillId="2" borderId="10" xfId="0" applyFont="1" applyFill="1" applyBorder="1" applyAlignment="1" applyProtection="1">
      <alignment vertical="center" wrapText="1"/>
    </xf>
    <xf numFmtId="0" fontId="6" fillId="2" borderId="11"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6" fillId="2" borderId="14" xfId="0" applyFont="1" applyFill="1" applyBorder="1" applyProtection="1">
      <alignment vertical="center"/>
    </xf>
    <xf numFmtId="0" fontId="6" fillId="2" borderId="11" xfId="0" applyFont="1" applyFill="1" applyBorder="1" applyProtection="1">
      <alignment vertical="center"/>
    </xf>
    <xf numFmtId="0" fontId="6" fillId="2" borderId="19" xfId="0" applyFont="1" applyFill="1" applyBorder="1" applyProtection="1">
      <alignment vertical="center"/>
    </xf>
    <xf numFmtId="0" fontId="6" fillId="2" borderId="1" xfId="0" applyFont="1" applyFill="1" applyBorder="1" applyProtection="1">
      <alignment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3"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6" borderId="13" xfId="0" applyFont="1" applyFill="1" applyBorder="1" applyAlignment="1" applyProtection="1">
      <alignment vertical="center" wrapText="1"/>
    </xf>
    <xf numFmtId="0" fontId="6" fillId="6" borderId="4" xfId="0" applyFont="1" applyFill="1" applyBorder="1" applyAlignment="1" applyProtection="1">
      <alignment vertical="center" wrapText="1"/>
    </xf>
    <xf numFmtId="0" fontId="72" fillId="6" borderId="3" xfId="0" applyFont="1" applyFill="1" applyBorder="1" applyAlignment="1" applyProtection="1">
      <alignment vertical="center" wrapText="1"/>
    </xf>
    <xf numFmtId="0" fontId="72" fillId="6" borderId="13" xfId="0" applyFont="1" applyFill="1" applyBorder="1" applyAlignment="1" applyProtection="1">
      <alignment vertical="center" wrapText="1"/>
    </xf>
    <xf numFmtId="0" fontId="72" fillId="6" borderId="4" xfId="0" applyFont="1" applyFill="1" applyBorder="1" applyAlignment="1" applyProtection="1">
      <alignment vertical="center" wrapText="1"/>
    </xf>
    <xf numFmtId="0" fontId="6" fillId="0" borderId="5" xfId="0" applyFont="1" applyBorder="1" applyAlignment="1" applyProtection="1">
      <alignment horizontal="left" vertical="center" shrinkToFit="1"/>
      <protection locked="0"/>
    </xf>
    <xf numFmtId="0" fontId="6" fillId="0" borderId="2" xfId="0" applyFont="1" applyBorder="1" applyAlignment="1" applyProtection="1">
      <alignment horizontal="left" vertical="center" shrinkToFit="1"/>
      <protection locked="0"/>
    </xf>
    <xf numFmtId="0" fontId="6" fillId="6" borderId="3" xfId="0" applyFont="1" applyFill="1" applyBorder="1" applyAlignment="1" applyProtection="1">
      <alignment vertical="top" wrapText="1"/>
    </xf>
    <xf numFmtId="0" fontId="6" fillId="6" borderId="13" xfId="0" applyFont="1" applyFill="1" applyBorder="1" applyAlignment="1" applyProtection="1">
      <alignment vertical="top" wrapText="1"/>
    </xf>
    <xf numFmtId="0" fontId="6" fillId="6" borderId="4" xfId="0" applyFont="1" applyFill="1" applyBorder="1" applyAlignment="1" applyProtection="1">
      <alignment vertical="top" wrapText="1"/>
    </xf>
    <xf numFmtId="0" fontId="39" fillId="0" borderId="0" xfId="0" applyFont="1" applyBorder="1" applyAlignment="1" applyProtection="1">
      <alignment horizontal="center" vertical="center"/>
    </xf>
    <xf numFmtId="0" fontId="6" fillId="0" borderId="0" xfId="0" applyFont="1" applyBorder="1" applyAlignment="1" applyProtection="1">
      <alignment vertical="center"/>
    </xf>
    <xf numFmtId="0" fontId="6" fillId="0" borderId="19" xfId="0" applyFont="1" applyBorder="1" applyAlignment="1" applyProtection="1">
      <alignment horizontal="left" vertical="center" wrapText="1"/>
    </xf>
    <xf numFmtId="0" fontId="6" fillId="2" borderId="1" xfId="0" applyFont="1" applyFill="1" applyBorder="1" applyAlignment="1" applyProtection="1">
      <alignment vertical="center" wrapText="1"/>
    </xf>
    <xf numFmtId="0" fontId="6" fillId="2" borderId="5" xfId="0" applyFont="1" applyFill="1" applyBorder="1" applyAlignment="1" applyProtection="1">
      <alignment horizontal="left" vertical="center"/>
    </xf>
    <xf numFmtId="0" fontId="6" fillId="2" borderId="6"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6" fillId="2" borderId="5" xfId="0" applyFont="1" applyFill="1" applyBorder="1" applyProtection="1">
      <alignment vertical="center"/>
    </xf>
    <xf numFmtId="0" fontId="6" fillId="2" borderId="6" xfId="0" applyFont="1" applyFill="1" applyBorder="1" applyProtection="1">
      <alignment vertical="center"/>
    </xf>
    <xf numFmtId="0" fontId="6" fillId="2" borderId="2" xfId="0" applyFont="1" applyFill="1" applyBorder="1" applyProtection="1">
      <alignment vertical="center"/>
    </xf>
    <xf numFmtId="0" fontId="6" fillId="0" borderId="14"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59" xfId="0" applyFont="1" applyFill="1" applyBorder="1" applyAlignment="1" applyProtection="1">
      <alignment horizontal="center" vertical="center"/>
    </xf>
    <xf numFmtId="0" fontId="13" fillId="0" borderId="5" xfId="0" applyFont="1" applyBorder="1" applyAlignment="1" applyProtection="1">
      <alignment vertical="center"/>
    </xf>
    <xf numFmtId="0" fontId="13" fillId="0" borderId="6" xfId="0" applyFont="1" applyBorder="1" applyAlignment="1" applyProtection="1">
      <alignment vertical="center"/>
    </xf>
    <xf numFmtId="0" fontId="13" fillId="0" borderId="2" xfId="0" applyFont="1" applyBorder="1" applyAlignment="1" applyProtection="1">
      <alignment vertical="center"/>
    </xf>
    <xf numFmtId="0" fontId="13" fillId="0" borderId="5" xfId="0" applyFont="1" applyBorder="1" applyAlignment="1" applyProtection="1">
      <alignment vertical="center" wrapText="1"/>
    </xf>
    <xf numFmtId="0" fontId="13" fillId="0" borderId="6" xfId="0" applyFont="1" applyBorder="1" applyAlignment="1" applyProtection="1">
      <alignment vertical="center" wrapText="1"/>
    </xf>
    <xf numFmtId="0" fontId="13" fillId="0" borderId="2" xfId="0" applyFont="1" applyBorder="1" applyAlignment="1" applyProtection="1">
      <alignment vertical="center" wrapText="1"/>
    </xf>
    <xf numFmtId="0" fontId="10" fillId="0" borderId="0" xfId="0" applyFont="1" applyAlignment="1" applyProtection="1">
      <alignment horizontal="left" vertical="center"/>
    </xf>
    <xf numFmtId="0" fontId="10" fillId="0" borderId="19" xfId="0" applyFont="1" applyBorder="1" applyAlignment="1" applyProtection="1">
      <alignment horizontal="left" vertical="center"/>
    </xf>
    <xf numFmtId="0" fontId="6" fillId="0" borderId="65" xfId="5" applyFont="1" applyFill="1" applyBorder="1" applyAlignment="1" applyProtection="1">
      <alignment vertical="center" wrapText="1"/>
      <protection locked="0"/>
    </xf>
    <xf numFmtId="0" fontId="6" fillId="0" borderId="64" xfId="5" applyFont="1" applyFill="1" applyBorder="1" applyAlignment="1" applyProtection="1">
      <alignment vertical="center" wrapText="1"/>
      <protection locked="0"/>
    </xf>
    <xf numFmtId="0" fontId="6" fillId="0" borderId="43" xfId="5" applyFont="1" applyFill="1" applyBorder="1" applyAlignment="1" applyProtection="1">
      <alignment vertical="center" wrapText="1"/>
      <protection locked="0"/>
    </xf>
    <xf numFmtId="0" fontId="13" fillId="0" borderId="56" xfId="0" applyFont="1" applyBorder="1" applyAlignment="1" applyProtection="1">
      <alignment vertical="center" wrapText="1"/>
      <protection locked="0"/>
    </xf>
    <xf numFmtId="0" fontId="13" fillId="0" borderId="64" xfId="0" applyFont="1" applyBorder="1" applyAlignment="1" applyProtection="1">
      <alignment vertical="center" wrapText="1"/>
      <protection locked="0"/>
    </xf>
    <xf numFmtId="0" fontId="13" fillId="0" borderId="43" xfId="0" applyFont="1" applyBorder="1" applyAlignment="1" applyProtection="1">
      <alignment vertical="center" wrapText="1"/>
      <protection locked="0"/>
    </xf>
    <xf numFmtId="0" fontId="6" fillId="2" borderId="5" xfId="5" applyFont="1" applyFill="1" applyBorder="1" applyAlignment="1" applyProtection="1">
      <alignment horizontal="center" vertical="center"/>
    </xf>
    <xf numFmtId="0" fontId="6" fillId="2" borderId="2" xfId="5" applyFont="1" applyFill="1" applyBorder="1" applyAlignment="1" applyProtection="1">
      <alignment horizontal="center" vertical="center"/>
    </xf>
    <xf numFmtId="0" fontId="6" fillId="2" borderId="1" xfId="5" applyFont="1" applyFill="1" applyBorder="1" applyAlignment="1" applyProtection="1">
      <alignment horizontal="center" vertical="center" wrapText="1"/>
    </xf>
    <xf numFmtId="0" fontId="6" fillId="2" borderId="5" xfId="5" applyFont="1" applyFill="1" applyBorder="1" applyAlignment="1" applyProtection="1">
      <alignment horizontal="left" vertical="center" wrapText="1"/>
    </xf>
    <xf numFmtId="0" fontId="6" fillId="2" borderId="6" xfId="5" applyFont="1" applyFill="1" applyBorder="1" applyAlignment="1" applyProtection="1">
      <alignment horizontal="left" vertical="center" wrapText="1"/>
    </xf>
    <xf numFmtId="0" fontId="6" fillId="2" borderId="2" xfId="5" applyFont="1" applyFill="1" applyBorder="1" applyAlignment="1" applyProtection="1">
      <alignment horizontal="left" vertical="center" wrapText="1"/>
    </xf>
    <xf numFmtId="0" fontId="77"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6" fillId="0" borderId="96" xfId="5" applyFont="1" applyFill="1" applyBorder="1" applyAlignment="1" applyProtection="1">
      <alignment vertical="center" wrapText="1"/>
      <protection locked="0"/>
    </xf>
    <xf numFmtId="0" fontId="6" fillId="0" borderId="101" xfId="5" applyFont="1" applyFill="1" applyBorder="1" applyAlignment="1" applyProtection="1">
      <alignment vertical="center" wrapText="1"/>
      <protection locked="0"/>
    </xf>
    <xf numFmtId="0" fontId="6" fillId="0" borderId="44" xfId="5" applyFont="1" applyFill="1" applyBorder="1" applyAlignment="1" applyProtection="1">
      <alignment vertical="center" wrapText="1"/>
      <protection locked="0"/>
    </xf>
    <xf numFmtId="0" fontId="13" fillId="0" borderId="57" xfId="0" applyFont="1" applyBorder="1" applyAlignment="1" applyProtection="1">
      <alignment vertical="center" wrapText="1"/>
      <protection locked="0"/>
    </xf>
    <xf numFmtId="0" fontId="13" fillId="0" borderId="101" xfId="0" applyFont="1" applyBorder="1" applyAlignment="1" applyProtection="1">
      <alignment vertical="center" wrapText="1"/>
      <protection locked="0"/>
    </xf>
    <xf numFmtId="0" fontId="13" fillId="0" borderId="44" xfId="0" applyFont="1" applyBorder="1" applyAlignment="1" applyProtection="1">
      <alignment vertical="center" wrapText="1"/>
      <protection locked="0"/>
    </xf>
    <xf numFmtId="0" fontId="6" fillId="2" borderId="3" xfId="5" applyFont="1" applyFill="1" applyBorder="1" applyAlignment="1" applyProtection="1">
      <alignment horizontal="center" vertical="center" wrapText="1"/>
    </xf>
    <xf numFmtId="0" fontId="6" fillId="2" borderId="13" xfId="5" applyFont="1" applyFill="1" applyBorder="1" applyAlignment="1" applyProtection="1">
      <alignment horizontal="center" vertical="center" wrapText="1"/>
    </xf>
    <xf numFmtId="0" fontId="6" fillId="2" borderId="4" xfId="5" applyFont="1" applyFill="1" applyBorder="1" applyAlignment="1" applyProtection="1">
      <alignment horizontal="center" vertical="center" wrapText="1"/>
    </xf>
    <xf numFmtId="0" fontId="6" fillId="9" borderId="5" xfId="5" applyFont="1" applyFill="1" applyBorder="1" applyAlignment="1" applyProtection="1">
      <alignment horizontal="center" vertical="center"/>
    </xf>
    <xf numFmtId="0" fontId="6" fillId="9" borderId="6" xfId="5" applyFont="1" applyFill="1" applyBorder="1" applyAlignment="1" applyProtection="1">
      <alignment horizontal="center" vertical="center"/>
    </xf>
    <xf numFmtId="0" fontId="6" fillId="9" borderId="2" xfId="5" applyFont="1" applyFill="1" applyBorder="1" applyAlignment="1" applyProtection="1">
      <alignment horizontal="center" vertical="center"/>
    </xf>
    <xf numFmtId="0" fontId="6" fillId="2" borderId="5" xfId="5" applyFont="1" applyFill="1" applyBorder="1" applyAlignment="1" applyProtection="1">
      <alignment horizontal="center" vertical="center" wrapText="1"/>
    </xf>
    <xf numFmtId="0" fontId="6" fillId="2" borderId="6" xfId="5" applyFont="1" applyFill="1" applyBorder="1" applyAlignment="1" applyProtection="1">
      <alignment horizontal="center" vertical="center" wrapText="1"/>
    </xf>
    <xf numFmtId="0" fontId="6" fillId="2" borderId="2" xfId="5" applyFont="1" applyFill="1" applyBorder="1" applyAlignment="1" applyProtection="1">
      <alignment horizontal="center" vertical="center" wrapText="1"/>
    </xf>
    <xf numFmtId="0" fontId="13" fillId="0" borderId="102" xfId="0" applyFont="1" applyBorder="1" applyAlignment="1" applyProtection="1">
      <alignment vertical="center" wrapText="1"/>
      <protection locked="0"/>
    </xf>
    <xf numFmtId="0" fontId="13" fillId="0" borderId="103" xfId="0" applyFont="1" applyBorder="1" applyAlignment="1" applyProtection="1">
      <alignment vertical="center" wrapText="1"/>
      <protection locked="0"/>
    </xf>
    <xf numFmtId="0" fontId="13" fillId="0" borderId="42" xfId="0" applyFont="1" applyBorder="1" applyAlignment="1" applyProtection="1">
      <alignment vertical="center" wrapText="1"/>
      <protection locked="0"/>
    </xf>
    <xf numFmtId="0" fontId="13" fillId="2" borderId="1" xfId="0" applyFont="1" applyFill="1" applyBorder="1" applyAlignment="1" applyProtection="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2" borderId="5" xfId="0" applyFont="1" applyFill="1" applyBorder="1" applyAlignment="1" applyProtection="1">
      <alignment vertical="center"/>
    </xf>
    <xf numFmtId="0" fontId="13" fillId="2" borderId="2" xfId="0" applyFont="1" applyFill="1" applyBorder="1" applyAlignment="1" applyProtection="1">
      <alignment vertical="center"/>
    </xf>
    <xf numFmtId="0" fontId="13" fillId="0" borderId="5" xfId="0" applyFont="1" applyBorder="1" applyAlignment="1" applyProtection="1">
      <alignment vertical="center" wrapText="1"/>
      <protection locked="0"/>
    </xf>
    <xf numFmtId="0" fontId="13" fillId="0" borderId="6"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63"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9" borderId="1" xfId="0" applyFont="1" applyFill="1" applyBorder="1" applyAlignment="1" applyProtection="1">
      <alignment vertical="center"/>
    </xf>
    <xf numFmtId="0" fontId="13" fillId="2" borderId="61" xfId="0" applyFont="1" applyFill="1" applyBorder="1" applyAlignment="1" applyProtection="1">
      <alignment horizontal="center" vertical="center" textRotation="255" wrapText="1"/>
    </xf>
    <xf numFmtId="0" fontId="13" fillId="2" borderId="62" xfId="0" applyFont="1" applyFill="1" applyBorder="1" applyAlignment="1" applyProtection="1">
      <alignment horizontal="center" vertical="center" textRotation="255" wrapText="1"/>
    </xf>
    <xf numFmtId="0" fontId="13" fillId="0" borderId="106"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07" xfId="0" applyFont="1" applyBorder="1" applyAlignment="1" applyProtection="1">
      <alignment horizontal="left" vertical="top" wrapText="1"/>
      <protection locked="0"/>
    </xf>
    <xf numFmtId="0" fontId="13" fillId="0" borderId="19"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3" fillId="0" borderId="55" xfId="0" applyFont="1" applyBorder="1" applyAlignment="1" applyProtection="1">
      <alignment vertical="center" wrapText="1"/>
      <protection locked="0"/>
    </xf>
    <xf numFmtId="0" fontId="13" fillId="0" borderId="100" xfId="0" applyFont="1" applyBorder="1" applyAlignment="1" applyProtection="1">
      <alignment vertical="center" wrapText="1"/>
      <protection locked="0"/>
    </xf>
    <xf numFmtId="0" fontId="13" fillId="0" borderId="41" xfId="0" applyFont="1" applyBorder="1" applyAlignment="1" applyProtection="1">
      <alignment vertical="center" wrapText="1"/>
      <protection locked="0"/>
    </xf>
    <xf numFmtId="0" fontId="13" fillId="2" borderId="46" xfId="0" applyFont="1" applyFill="1" applyBorder="1" applyAlignment="1" applyProtection="1">
      <alignment horizontal="center" vertical="center"/>
    </xf>
    <xf numFmtId="0" fontId="13" fillId="2" borderId="47" xfId="0" applyFont="1" applyFill="1" applyBorder="1" applyAlignment="1" applyProtection="1">
      <alignment horizontal="center" vertical="center"/>
    </xf>
    <xf numFmtId="0" fontId="13" fillId="2" borderId="48"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0" borderId="7" xfId="0" applyFont="1" applyBorder="1" applyAlignment="1" applyProtection="1">
      <alignment vertical="top" wrapText="1"/>
      <protection locked="0"/>
    </xf>
    <xf numFmtId="0" fontId="13" fillId="0" borderId="14" xfId="0" applyFont="1" applyBorder="1" applyAlignment="1" applyProtection="1">
      <alignment vertical="top" wrapText="1"/>
      <protection locked="0"/>
    </xf>
    <xf numFmtId="0" fontId="13" fillId="0" borderId="8" xfId="0" applyFont="1" applyBorder="1" applyAlignment="1" applyProtection="1">
      <alignment vertical="top" wrapText="1"/>
      <protection locked="0"/>
    </xf>
    <xf numFmtId="0" fontId="13" fillId="0" borderId="11"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12" xfId="0" applyFont="1" applyBorder="1" applyAlignment="1" applyProtection="1">
      <alignment vertical="top" wrapText="1"/>
      <protection locked="0"/>
    </xf>
    <xf numFmtId="0" fontId="13" fillId="9" borderId="5" xfId="0" applyFont="1" applyFill="1" applyBorder="1" applyAlignment="1" applyProtection="1">
      <alignment vertical="center"/>
    </xf>
    <xf numFmtId="0" fontId="13" fillId="9" borderId="2" xfId="0" applyFont="1" applyFill="1" applyBorder="1" applyAlignment="1" applyProtection="1">
      <alignment vertical="center"/>
    </xf>
    <xf numFmtId="0" fontId="13" fillId="0" borderId="7" xfId="0" applyFont="1" applyBorder="1" applyAlignment="1" applyProtection="1">
      <alignment horizontal="left" vertical="top" wrapText="1"/>
      <protection locked="0"/>
    </xf>
    <xf numFmtId="0" fontId="76" fillId="4" borderId="11" xfId="0" applyFont="1" applyFill="1" applyBorder="1" applyAlignment="1" applyProtection="1">
      <alignment vertical="center"/>
    </xf>
    <xf numFmtId="0" fontId="76" fillId="4" borderId="19" xfId="0" applyFont="1" applyFill="1" applyBorder="1" applyAlignment="1" applyProtection="1">
      <alignment vertical="center"/>
    </xf>
    <xf numFmtId="0" fontId="9" fillId="6" borderId="9" xfId="2" applyFont="1" applyFill="1" applyBorder="1" applyAlignment="1" applyProtection="1">
      <alignment vertical="center" wrapText="1"/>
    </xf>
    <xf numFmtId="0" fontId="9" fillId="6" borderId="0" xfId="2" applyFont="1" applyFill="1" applyBorder="1" applyAlignment="1" applyProtection="1">
      <alignment vertical="center" wrapText="1"/>
    </xf>
    <xf numFmtId="0" fontId="29" fillId="2" borderId="3" xfId="2" applyFont="1" applyFill="1" applyBorder="1" applyAlignment="1" applyProtection="1">
      <alignment horizontal="center" vertical="center" wrapText="1"/>
    </xf>
    <xf numFmtId="0" fontId="29" fillId="2" borderId="13" xfId="2" applyFont="1" applyFill="1" applyBorder="1" applyAlignment="1" applyProtection="1">
      <alignment horizontal="center" vertical="center" wrapText="1"/>
    </xf>
    <xf numFmtId="0" fontId="29" fillId="2" borderId="4" xfId="2" applyFont="1" applyFill="1" applyBorder="1" applyAlignment="1" applyProtection="1">
      <alignment horizontal="center" vertical="center" wrapText="1"/>
    </xf>
    <xf numFmtId="0" fontId="10" fillId="9" borderId="5" xfId="2" applyFont="1" applyFill="1" applyBorder="1" applyAlignment="1" applyProtection="1">
      <alignment horizontal="left" vertical="center" wrapText="1" shrinkToFit="1"/>
    </xf>
    <xf numFmtId="0" fontId="10" fillId="9" borderId="6" xfId="2" applyFont="1" applyFill="1" applyBorder="1" applyAlignment="1" applyProtection="1">
      <alignment horizontal="left" vertical="center" wrapText="1" shrinkToFit="1"/>
    </xf>
    <xf numFmtId="0" fontId="10" fillId="9" borderId="2" xfId="2" applyFont="1" applyFill="1" applyBorder="1" applyAlignment="1" applyProtection="1">
      <alignment horizontal="left" vertical="center" wrapText="1" shrinkToFit="1"/>
    </xf>
    <xf numFmtId="0" fontId="71" fillId="9" borderId="5" xfId="2" applyFont="1" applyFill="1" applyBorder="1" applyAlignment="1" applyProtection="1">
      <alignment horizontal="left" vertical="center" shrinkToFit="1"/>
    </xf>
    <xf numFmtId="0" fontId="71" fillId="9" borderId="6" xfId="2" applyFont="1" applyFill="1" applyBorder="1" applyAlignment="1" applyProtection="1">
      <alignment horizontal="left" vertical="center" shrinkToFit="1"/>
    </xf>
    <xf numFmtId="0" fontId="71" fillId="9" borderId="2" xfId="2" applyFont="1" applyFill="1" applyBorder="1" applyAlignment="1" applyProtection="1">
      <alignment horizontal="left" vertical="center" shrinkToFit="1"/>
    </xf>
    <xf numFmtId="0" fontId="29" fillId="2" borderId="5" xfId="2" applyFont="1" applyFill="1" applyBorder="1" applyAlignment="1" applyProtection="1">
      <alignment horizontal="center" vertical="center"/>
    </xf>
    <xf numFmtId="0" fontId="29" fillId="2" borderId="6" xfId="2" applyFont="1" applyFill="1" applyBorder="1" applyAlignment="1" applyProtection="1">
      <alignment horizontal="center" vertical="center"/>
    </xf>
    <xf numFmtId="0" fontId="29" fillId="2" borderId="2" xfId="2" applyFont="1" applyFill="1" applyBorder="1" applyAlignment="1" applyProtection="1">
      <alignment horizontal="center"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9" fillId="2" borderId="2" xfId="2" applyFont="1" applyFill="1" applyBorder="1" applyAlignment="1" applyProtection="1">
      <alignment horizontal="center" vertical="center"/>
    </xf>
    <xf numFmtId="0" fontId="29" fillId="2" borderId="3" xfId="2" applyFont="1" applyFill="1" applyBorder="1" applyAlignment="1" applyProtection="1">
      <alignment horizontal="center" vertical="center"/>
    </xf>
    <xf numFmtId="0" fontId="29" fillId="2" borderId="13" xfId="2" applyFont="1" applyFill="1" applyBorder="1" applyAlignment="1" applyProtection="1">
      <alignment horizontal="center" vertical="center"/>
    </xf>
    <xf numFmtId="0" fontId="29" fillId="2" borderId="4" xfId="2" applyFont="1" applyFill="1" applyBorder="1" applyAlignment="1" applyProtection="1">
      <alignment horizontal="center" vertical="center"/>
    </xf>
    <xf numFmtId="0" fontId="34" fillId="2" borderId="5" xfId="2" applyFont="1" applyFill="1" applyBorder="1" applyAlignment="1" applyProtection="1">
      <alignment horizontal="center" vertical="center"/>
    </xf>
    <xf numFmtId="0" fontId="34" fillId="2" borderId="6" xfId="2" applyFont="1" applyFill="1" applyBorder="1" applyAlignment="1" applyProtection="1">
      <alignment horizontal="center" vertical="center"/>
    </xf>
    <xf numFmtId="0" fontId="34" fillId="2" borderId="2" xfId="2" applyFont="1" applyFill="1" applyBorder="1" applyAlignment="1" applyProtection="1">
      <alignment horizontal="center" vertical="center"/>
    </xf>
    <xf numFmtId="0" fontId="29" fillId="2" borderId="5" xfId="2" applyFont="1" applyFill="1" applyBorder="1" applyAlignment="1" applyProtection="1">
      <alignment horizontal="center" vertical="center" wrapText="1"/>
    </xf>
    <xf numFmtId="0" fontId="29" fillId="2" borderId="2" xfId="2" applyFont="1" applyFill="1" applyBorder="1" applyAlignment="1" applyProtection="1">
      <alignment horizontal="center" vertical="center" wrapText="1"/>
    </xf>
    <xf numFmtId="0" fontId="9" fillId="2" borderId="3" xfId="2" applyFont="1" applyFill="1" applyBorder="1" applyAlignment="1" applyProtection="1">
      <alignment horizontal="center" vertical="center" wrapText="1"/>
    </xf>
    <xf numFmtId="0" fontId="9" fillId="2" borderId="4" xfId="2" applyFont="1" applyFill="1" applyBorder="1" applyAlignment="1" applyProtection="1">
      <alignment horizontal="center" vertical="center" wrapText="1"/>
    </xf>
    <xf numFmtId="38" fontId="9" fillId="2" borderId="3" xfId="3" applyFont="1" applyFill="1" applyBorder="1" applyAlignment="1" applyProtection="1">
      <alignment horizontal="center" vertical="center" wrapText="1"/>
    </xf>
    <xf numFmtId="38" fontId="9" fillId="2" borderId="4" xfId="3" applyFont="1" applyFill="1" applyBorder="1" applyAlignment="1" applyProtection="1">
      <alignment horizontal="center" vertical="center" wrapText="1"/>
    </xf>
    <xf numFmtId="0" fontId="9" fillId="2" borderId="1" xfId="2" applyFont="1" applyFill="1" applyBorder="1" applyAlignment="1" applyProtection="1">
      <alignment horizontal="center" vertical="center"/>
    </xf>
    <xf numFmtId="0" fontId="9" fillId="2" borderId="3" xfId="2" applyFont="1" applyFill="1" applyBorder="1" applyAlignment="1" applyProtection="1">
      <alignment horizontal="center" vertical="center"/>
    </xf>
    <xf numFmtId="0" fontId="9" fillId="2" borderId="4" xfId="2" applyFont="1" applyFill="1" applyBorder="1" applyAlignment="1" applyProtection="1">
      <alignment horizontal="center" vertical="center"/>
    </xf>
    <xf numFmtId="0" fontId="35" fillId="2" borderId="5" xfId="2" applyFont="1" applyFill="1" applyBorder="1" applyAlignment="1" applyProtection="1">
      <alignment horizontal="left" vertical="center"/>
    </xf>
    <xf numFmtId="0" fontId="35" fillId="2" borderId="2" xfId="2" applyFont="1" applyFill="1" applyBorder="1" applyAlignment="1" applyProtection="1">
      <alignment horizontal="left" vertical="center"/>
    </xf>
    <xf numFmtId="0" fontId="50" fillId="2" borderId="5" xfId="2" applyFont="1" applyFill="1" applyBorder="1" applyAlignment="1" applyProtection="1">
      <alignment horizontal="left" vertical="center"/>
    </xf>
    <xf numFmtId="0" fontId="50" fillId="2" borderId="2" xfId="2" applyFont="1" applyFill="1" applyBorder="1" applyAlignment="1" applyProtection="1">
      <alignment horizontal="left" vertical="center"/>
    </xf>
    <xf numFmtId="0" fontId="9" fillId="2" borderId="13" xfId="2" applyFont="1" applyFill="1" applyBorder="1" applyAlignment="1" applyProtection="1">
      <alignment horizontal="center" vertical="center" wrapText="1"/>
    </xf>
    <xf numFmtId="0" fontId="9" fillId="2" borderId="13" xfId="2" applyFont="1" applyFill="1" applyBorder="1" applyAlignment="1" applyProtection="1">
      <alignment horizontal="center" vertical="center"/>
    </xf>
    <xf numFmtId="0" fontId="6" fillId="2" borderId="91" xfId="5" applyFont="1" applyFill="1" applyBorder="1" applyAlignment="1" applyProtection="1">
      <alignment vertical="center" wrapText="1"/>
    </xf>
    <xf numFmtId="0" fontId="6" fillId="2" borderId="85" xfId="5" applyFont="1" applyFill="1" applyBorder="1" applyAlignment="1" applyProtection="1">
      <alignment vertical="center" wrapText="1"/>
    </xf>
    <xf numFmtId="0" fontId="6" fillId="2" borderId="87" xfId="5" applyFont="1" applyFill="1" applyBorder="1" applyAlignment="1" applyProtection="1">
      <alignment vertical="center"/>
    </xf>
    <xf numFmtId="0" fontId="6" fillId="2" borderId="88" xfId="5" applyFont="1" applyFill="1" applyBorder="1" applyAlignment="1" applyProtection="1">
      <alignment vertical="center"/>
    </xf>
    <xf numFmtId="0" fontId="6" fillId="2" borderId="0" xfId="5" applyFont="1" applyFill="1" applyBorder="1" applyAlignment="1" applyProtection="1">
      <alignment vertical="center"/>
    </xf>
    <xf numFmtId="0" fontId="6" fillId="2" borderId="115" xfId="5" applyFont="1" applyFill="1" applyBorder="1" applyAlignment="1" applyProtection="1">
      <alignment vertical="center"/>
    </xf>
    <xf numFmtId="0" fontId="6" fillId="2" borderId="134" xfId="5" applyFont="1" applyFill="1" applyBorder="1" applyAlignment="1" applyProtection="1">
      <alignment vertical="center"/>
    </xf>
    <xf numFmtId="0" fontId="6" fillId="2" borderId="135" xfId="5" applyFont="1" applyFill="1" applyBorder="1" applyAlignment="1" applyProtection="1">
      <alignment vertical="center"/>
    </xf>
    <xf numFmtId="0" fontId="6" fillId="2" borderId="136" xfId="5" applyFont="1" applyFill="1" applyBorder="1" applyAlignment="1" applyProtection="1">
      <alignment vertical="center"/>
    </xf>
    <xf numFmtId="0" fontId="6" fillId="2" borderId="72" xfId="5" applyFont="1" applyFill="1" applyBorder="1" applyAlignment="1" applyProtection="1">
      <alignment horizontal="center" vertical="center"/>
    </xf>
    <xf numFmtId="0" fontId="6" fillId="2" borderId="112" xfId="5" applyFont="1" applyFill="1" applyBorder="1" applyAlignment="1" applyProtection="1">
      <alignment horizontal="center" vertical="center"/>
    </xf>
    <xf numFmtId="0" fontId="6" fillId="2" borderId="113" xfId="5" applyFont="1" applyFill="1" applyBorder="1" applyAlignment="1" applyProtection="1">
      <alignment horizontal="center" vertical="center"/>
    </xf>
    <xf numFmtId="0" fontId="6" fillId="2" borderId="74" xfId="5" applyFont="1" applyFill="1" applyBorder="1" applyAlignment="1" applyProtection="1">
      <alignment horizontal="center" vertical="center"/>
    </xf>
    <xf numFmtId="0" fontId="6" fillId="2" borderId="92" xfId="5" applyFont="1" applyFill="1" applyBorder="1" applyAlignment="1" applyProtection="1">
      <alignment horizontal="center" vertical="center"/>
    </xf>
    <xf numFmtId="0" fontId="6" fillId="2" borderId="114" xfId="5" applyFont="1" applyFill="1" applyBorder="1" applyAlignment="1" applyProtection="1">
      <alignment horizontal="center" vertical="center"/>
    </xf>
    <xf numFmtId="0" fontId="6" fillId="2" borderId="128" xfId="5" applyFont="1" applyFill="1" applyBorder="1" applyAlignment="1" applyProtection="1">
      <alignment horizontal="left" vertical="center"/>
    </xf>
    <xf numFmtId="0" fontId="6" fillId="2" borderId="130" xfId="5" applyFont="1" applyFill="1" applyBorder="1" applyAlignment="1" applyProtection="1">
      <alignment horizontal="left" vertical="center"/>
    </xf>
    <xf numFmtId="0" fontId="6" fillId="2" borderId="129" xfId="5" applyFont="1" applyFill="1" applyBorder="1" applyAlignment="1" applyProtection="1">
      <alignment vertical="center" wrapText="1"/>
    </xf>
    <xf numFmtId="0" fontId="6" fillId="2" borderId="131" xfId="5" applyFont="1" applyFill="1" applyBorder="1" applyAlignment="1" applyProtection="1">
      <alignment vertical="center" wrapText="1"/>
    </xf>
    <xf numFmtId="0" fontId="6" fillId="2" borderId="80" xfId="5" applyFont="1" applyFill="1" applyBorder="1" applyAlignment="1" applyProtection="1">
      <alignment vertical="center" wrapText="1"/>
    </xf>
    <xf numFmtId="0" fontId="6" fillId="2" borderId="132" xfId="5" applyFont="1" applyFill="1" applyBorder="1" applyAlignment="1" applyProtection="1">
      <alignment horizontal="left" vertical="center"/>
    </xf>
    <xf numFmtId="0" fontId="6" fillId="2" borderId="133" xfId="5" applyFont="1" applyFill="1" applyBorder="1" applyAlignment="1" applyProtection="1">
      <alignment vertical="center" wrapText="1"/>
    </xf>
    <xf numFmtId="0" fontId="6" fillId="2" borderId="88" xfId="5" applyFont="1" applyFill="1" applyBorder="1" applyAlignment="1" applyProtection="1">
      <alignment vertical="center" wrapText="1"/>
    </xf>
    <xf numFmtId="0" fontId="6" fillId="2" borderId="110" xfId="5" applyFont="1" applyFill="1" applyBorder="1" applyAlignment="1" applyProtection="1">
      <alignment horizontal="center" vertical="center"/>
    </xf>
    <xf numFmtId="0" fontId="6" fillId="2" borderId="111" xfId="5" applyFont="1" applyFill="1" applyBorder="1" applyAlignment="1" applyProtection="1">
      <alignment horizontal="center" vertical="center"/>
    </xf>
    <xf numFmtId="38" fontId="13" fillId="0" borderId="81" xfId="6" applyFont="1" applyFill="1" applyBorder="1" applyProtection="1">
      <alignment vertical="center"/>
      <protection locked="0"/>
    </xf>
    <xf numFmtId="38" fontId="13" fillId="0" borderId="89" xfId="6" applyFont="1" applyFill="1" applyBorder="1" applyProtection="1">
      <alignment vertical="center"/>
      <protection locked="0"/>
    </xf>
    <xf numFmtId="38" fontId="13" fillId="0" borderId="80" xfId="6" applyFont="1" applyFill="1" applyBorder="1" applyProtection="1">
      <alignment vertical="center"/>
      <protection locked="0"/>
    </xf>
    <xf numFmtId="38" fontId="21" fillId="9" borderId="73" xfId="5" applyNumberFormat="1" applyFont="1" applyFill="1" applyBorder="1" applyProtection="1">
      <alignment vertical="center"/>
    </xf>
    <xf numFmtId="38" fontId="21" fillId="9" borderId="115" xfId="5" applyNumberFormat="1" applyFont="1" applyFill="1" applyBorder="1" applyProtection="1">
      <alignment vertical="center"/>
    </xf>
    <xf numFmtId="0" fontId="6" fillId="2" borderId="109" xfId="5" applyFont="1" applyFill="1" applyBorder="1" applyAlignment="1" applyProtection="1">
      <alignment horizontal="center" vertical="center" wrapText="1"/>
    </xf>
    <xf numFmtId="0" fontId="6" fillId="2" borderId="111" xfId="5" applyFont="1" applyFill="1" applyBorder="1" applyAlignment="1" applyProtection="1">
      <alignment horizontal="center" vertical="center" wrapText="1"/>
    </xf>
    <xf numFmtId="38" fontId="13" fillId="0" borderId="82" xfId="6" applyFont="1" applyFill="1" applyBorder="1" applyProtection="1">
      <alignment vertical="center"/>
      <protection locked="0"/>
    </xf>
    <xf numFmtId="38" fontId="13" fillId="0" borderId="120" xfId="6" applyFont="1" applyFill="1" applyBorder="1" applyProtection="1">
      <alignment vertical="center"/>
      <protection locked="0"/>
    </xf>
    <xf numFmtId="38" fontId="13" fillId="0" borderId="93" xfId="6" applyFont="1" applyFill="1" applyBorder="1" applyProtection="1">
      <alignment vertical="center"/>
      <protection locked="0"/>
    </xf>
    <xf numFmtId="0" fontId="6" fillId="2" borderId="69" xfId="5" applyFont="1" applyFill="1" applyBorder="1" applyAlignment="1" applyProtection="1">
      <alignment horizontal="center" vertical="center" wrapText="1"/>
    </xf>
    <xf numFmtId="38" fontId="13" fillId="0" borderId="90" xfId="6" applyFont="1" applyFill="1" applyBorder="1" applyProtection="1">
      <alignment vertical="center"/>
      <protection locked="0"/>
    </xf>
    <xf numFmtId="38" fontId="13" fillId="0" borderId="91" xfId="6" applyFont="1" applyFill="1" applyBorder="1" applyProtection="1">
      <alignment vertical="center"/>
      <protection locked="0"/>
    </xf>
    <xf numFmtId="38" fontId="13" fillId="0" borderId="85" xfId="6" applyFont="1" applyFill="1" applyBorder="1" applyProtection="1">
      <alignment vertical="center"/>
      <protection locked="0"/>
    </xf>
    <xf numFmtId="0" fontId="8" fillId="0" borderId="0" xfId="5" applyFont="1" applyAlignment="1" applyProtection="1">
      <alignment vertical="center" wrapText="1"/>
    </xf>
    <xf numFmtId="0" fontId="8" fillId="0" borderId="0" xfId="5" applyFont="1" applyAlignment="1" applyProtection="1">
      <alignment vertical="center"/>
    </xf>
    <xf numFmtId="0" fontId="6" fillId="0" borderId="81" xfId="5" applyFont="1" applyBorder="1" applyAlignment="1" applyProtection="1">
      <alignment vertical="center"/>
      <protection locked="0"/>
    </xf>
    <xf numFmtId="0" fontId="6" fillId="0" borderId="89" xfId="5" applyFont="1" applyBorder="1" applyAlignment="1" applyProtection="1">
      <alignment vertical="center"/>
      <protection locked="0"/>
    </xf>
    <xf numFmtId="0" fontId="6" fillId="0" borderId="80" xfId="5" applyFont="1" applyBorder="1" applyAlignment="1" applyProtection="1">
      <alignment vertical="center"/>
      <protection locked="0"/>
    </xf>
    <xf numFmtId="0" fontId="12" fillId="0" borderId="0" xfId="5" applyFont="1" applyAlignment="1" applyProtection="1">
      <alignment vertical="center" wrapText="1"/>
    </xf>
    <xf numFmtId="0" fontId="6" fillId="0" borderId="0" xfId="5" applyFont="1" applyAlignment="1" applyProtection="1">
      <alignment vertical="center"/>
    </xf>
    <xf numFmtId="0" fontId="8" fillId="2" borderId="70" xfId="5" applyFont="1" applyFill="1" applyBorder="1" applyAlignment="1" applyProtection="1">
      <alignment horizontal="center" vertical="center"/>
    </xf>
    <xf numFmtId="0" fontId="8" fillId="2" borderId="71" xfId="5" applyFont="1" applyFill="1" applyBorder="1" applyAlignment="1" applyProtection="1">
      <alignment horizontal="center" vertical="center"/>
    </xf>
    <xf numFmtId="0" fontId="35" fillId="2" borderId="5" xfId="2" applyFont="1" applyFill="1" applyBorder="1" applyAlignment="1" applyProtection="1">
      <alignment horizontal="center" vertical="center" wrapText="1"/>
    </xf>
    <xf numFmtId="0" fontId="35" fillId="2" borderId="6" xfId="2" applyFont="1" applyFill="1" applyBorder="1" applyAlignment="1" applyProtection="1">
      <alignment horizontal="center" vertical="center" wrapText="1"/>
    </xf>
    <xf numFmtId="0" fontId="35" fillId="2" borderId="2" xfId="2" applyFont="1" applyFill="1" applyBorder="1" applyAlignment="1" applyProtection="1">
      <alignment horizontal="center" vertical="center" wrapText="1"/>
    </xf>
    <xf numFmtId="0" fontId="21" fillId="3" borderId="5" xfId="2" applyFont="1" applyFill="1" applyBorder="1" applyAlignment="1" applyProtection="1">
      <alignment horizontal="left" vertical="center" wrapText="1"/>
      <protection locked="0"/>
    </xf>
    <xf numFmtId="0" fontId="21" fillId="3" borderId="6" xfId="2" applyFont="1" applyFill="1" applyBorder="1" applyAlignment="1" applyProtection="1">
      <alignment horizontal="left" vertical="center" wrapText="1"/>
      <protection locked="0"/>
    </xf>
    <xf numFmtId="0" fontId="21" fillId="3" borderId="2" xfId="2" applyFont="1" applyFill="1" applyBorder="1" applyAlignment="1" applyProtection="1">
      <alignment horizontal="left" vertical="center" wrapText="1"/>
      <protection locked="0"/>
    </xf>
    <xf numFmtId="0" fontId="6" fillId="0" borderId="86" xfId="5" applyFont="1" applyBorder="1" applyAlignment="1" applyProtection="1">
      <alignment vertical="center"/>
      <protection locked="0"/>
    </xf>
    <xf numFmtId="0" fontId="6" fillId="0" borderId="87" xfId="5" applyFont="1" applyBorder="1" applyAlignment="1" applyProtection="1">
      <alignment vertical="center"/>
      <protection locked="0"/>
    </xf>
    <xf numFmtId="0" fontId="6" fillId="0" borderId="88" xfId="5" applyFont="1" applyBorder="1" applyAlignment="1" applyProtection="1">
      <alignment vertical="center"/>
      <protection locked="0"/>
    </xf>
    <xf numFmtId="0" fontId="36" fillId="3" borderId="0" xfId="2" applyFont="1" applyFill="1" applyAlignment="1" applyProtection="1">
      <alignment vertical="center" wrapText="1"/>
    </xf>
    <xf numFmtId="38" fontId="13" fillId="0" borderId="81" xfId="6" applyFont="1" applyFill="1" applyBorder="1" applyAlignment="1" applyProtection="1">
      <alignment vertical="center" wrapText="1"/>
      <protection locked="0"/>
    </xf>
    <xf numFmtId="38" fontId="13" fillId="0" borderId="89" xfId="6" applyFont="1" applyFill="1" applyBorder="1" applyAlignment="1" applyProtection="1">
      <alignment vertical="center" wrapText="1"/>
      <protection locked="0"/>
    </xf>
    <xf numFmtId="38" fontId="13" fillId="0" borderId="80" xfId="6" applyFont="1" applyFill="1" applyBorder="1" applyAlignment="1" applyProtection="1">
      <alignment vertical="center" wrapText="1"/>
      <protection locked="0"/>
    </xf>
    <xf numFmtId="0" fontId="8" fillId="2" borderId="79" xfId="5" applyFont="1" applyFill="1" applyBorder="1" applyAlignment="1" applyProtection="1">
      <alignment horizontal="center" vertical="center"/>
    </xf>
    <xf numFmtId="0" fontId="68" fillId="0" borderId="0" xfId="2" applyFont="1" applyFill="1" applyAlignment="1" applyProtection="1">
      <alignment horizontal="center" vertical="center" wrapText="1"/>
    </xf>
    <xf numFmtId="0" fontId="8" fillId="2" borderId="72" xfId="5" applyFont="1" applyFill="1" applyBorder="1" applyAlignment="1" applyProtection="1">
      <alignment horizontal="center" vertical="center" wrapText="1"/>
    </xf>
    <xf numFmtId="0" fontId="8" fillId="2" borderId="112" xfId="5" applyFont="1" applyFill="1" applyBorder="1" applyAlignment="1" applyProtection="1">
      <alignment horizontal="center" vertical="center" wrapText="1"/>
    </xf>
    <xf numFmtId="0" fontId="8" fillId="2" borderId="113" xfId="5" applyFont="1" applyFill="1" applyBorder="1" applyAlignment="1" applyProtection="1">
      <alignment horizontal="center" vertical="center" wrapText="1"/>
    </xf>
    <xf numFmtId="0" fontId="8" fillId="2" borderId="74" xfId="5" applyFont="1" applyFill="1" applyBorder="1" applyAlignment="1" applyProtection="1">
      <alignment horizontal="center" vertical="center" wrapText="1"/>
    </xf>
    <xf numFmtId="0" fontId="8" fillId="2" borderId="92" xfId="5" applyFont="1" applyFill="1" applyBorder="1" applyAlignment="1" applyProtection="1">
      <alignment horizontal="center" vertical="center" wrapText="1"/>
    </xf>
    <xf numFmtId="0" fontId="8" fillId="2" borderId="114" xfId="5" applyFont="1" applyFill="1" applyBorder="1" applyAlignment="1" applyProtection="1">
      <alignment horizontal="center" vertical="center" wrapText="1"/>
    </xf>
    <xf numFmtId="38" fontId="13" fillId="0" borderId="90" xfId="6" applyFont="1" applyFill="1" applyBorder="1" applyAlignment="1" applyProtection="1">
      <alignment vertical="center" wrapText="1"/>
      <protection locked="0"/>
    </xf>
    <xf numFmtId="38" fontId="13" fillId="0" borderId="91" xfId="6" applyFont="1" applyFill="1" applyBorder="1" applyAlignment="1" applyProtection="1">
      <alignment vertical="center" wrapText="1"/>
      <protection locked="0"/>
    </xf>
    <xf numFmtId="38" fontId="13" fillId="0" borderId="85" xfId="6" applyFont="1" applyFill="1" applyBorder="1" applyAlignment="1" applyProtection="1">
      <alignment vertical="center" wrapText="1"/>
      <protection locked="0"/>
    </xf>
    <xf numFmtId="0" fontId="8" fillId="3" borderId="0" xfId="2" applyFont="1" applyFill="1" applyAlignment="1" applyProtection="1">
      <alignment horizontal="left" wrapText="1"/>
    </xf>
    <xf numFmtId="0" fontId="35" fillId="2" borderId="7" xfId="2" applyFont="1" applyFill="1" applyBorder="1" applyAlignment="1" applyProtection="1">
      <alignment horizontal="center" vertical="center" wrapText="1"/>
    </xf>
    <xf numFmtId="0" fontId="35" fillId="2" borderId="8" xfId="2" applyFont="1" applyFill="1" applyBorder="1" applyAlignment="1" applyProtection="1">
      <alignment horizontal="center" vertical="center" wrapText="1"/>
    </xf>
    <xf numFmtId="0" fontId="65" fillId="2" borderId="58" xfId="2" applyFont="1" applyFill="1" applyBorder="1" applyAlignment="1" applyProtection="1">
      <alignment horizontal="center" vertical="center" shrinkToFit="1"/>
      <protection locked="0"/>
    </xf>
    <xf numFmtId="0" fontId="65" fillId="2" borderId="97" xfId="2" applyFont="1" applyFill="1" applyBorder="1" applyAlignment="1" applyProtection="1">
      <alignment horizontal="center" vertical="center" shrinkToFit="1"/>
      <protection locked="0"/>
    </xf>
    <xf numFmtId="0" fontId="8" fillId="6" borderId="3" xfId="2" applyFont="1" applyFill="1" applyBorder="1" applyAlignment="1" applyProtection="1">
      <alignment horizontal="left" vertical="top" wrapText="1"/>
    </xf>
    <xf numFmtId="0" fontId="8" fillId="6" borderId="13" xfId="2" applyFont="1" applyFill="1" applyBorder="1" applyAlignment="1" applyProtection="1">
      <alignment horizontal="left" vertical="top" wrapText="1"/>
    </xf>
    <xf numFmtId="0" fontId="8" fillId="6" borderId="4" xfId="2" applyFont="1" applyFill="1" applyBorder="1" applyAlignment="1" applyProtection="1">
      <alignment horizontal="left" vertical="top" wrapText="1"/>
    </xf>
    <xf numFmtId="0" fontId="35" fillId="2" borderId="5" xfId="2" applyFont="1" applyFill="1" applyBorder="1" applyAlignment="1" applyProtection="1">
      <alignment horizontal="center" vertical="center"/>
    </xf>
    <xf numFmtId="0" fontId="35" fillId="2" borderId="6" xfId="2" applyFont="1" applyFill="1" applyBorder="1" applyAlignment="1" applyProtection="1">
      <alignment horizontal="center" vertical="center"/>
    </xf>
    <xf numFmtId="0" fontId="35" fillId="2" borderId="2" xfId="2" applyFont="1" applyFill="1" applyBorder="1" applyAlignment="1" applyProtection="1">
      <alignment horizontal="center" vertical="center"/>
    </xf>
    <xf numFmtId="0" fontId="69" fillId="3" borderId="0" xfId="2" applyFont="1" applyFill="1" applyBorder="1" applyAlignment="1" applyProtection="1">
      <alignment horizontal="left" vertical="center" wrapText="1"/>
    </xf>
    <xf numFmtId="0" fontId="6" fillId="2" borderId="70" xfId="5" applyFont="1" applyFill="1" applyBorder="1" applyAlignment="1" applyProtection="1">
      <alignment horizontal="center" vertical="center" wrapText="1"/>
    </xf>
    <xf numFmtId="0" fontId="6" fillId="2" borderId="79" xfId="5" applyFont="1" applyFill="1" applyBorder="1" applyAlignment="1" applyProtection="1">
      <alignment horizontal="center" vertical="center" wrapText="1"/>
    </xf>
    <xf numFmtId="0" fontId="6" fillId="2" borderId="70" xfId="5" applyFont="1" applyFill="1" applyBorder="1" applyAlignment="1" applyProtection="1">
      <alignment horizontal="center" vertical="center"/>
    </xf>
    <xf numFmtId="0" fontId="6" fillId="2" borderId="71" xfId="5" applyFont="1" applyFill="1" applyBorder="1" applyAlignment="1" applyProtection="1">
      <alignment horizontal="center" vertical="center"/>
    </xf>
    <xf numFmtId="0" fontId="6" fillId="2" borderId="119" xfId="5" applyFont="1" applyFill="1" applyBorder="1" applyAlignment="1" applyProtection="1">
      <alignment horizontal="center" vertical="center"/>
    </xf>
    <xf numFmtId="0" fontId="6" fillId="2" borderId="109" xfId="5" applyFont="1" applyFill="1" applyBorder="1" applyAlignment="1" applyProtection="1">
      <alignment horizontal="center" vertical="center"/>
    </xf>
    <xf numFmtId="0" fontId="21" fillId="0" borderId="73" xfId="5" applyFont="1" applyBorder="1" applyAlignment="1" applyProtection="1">
      <alignment vertical="center"/>
      <protection locked="0"/>
    </xf>
    <xf numFmtId="0" fontId="21" fillId="0" borderId="115" xfId="5" applyFont="1" applyBorder="1" applyAlignment="1" applyProtection="1">
      <alignment vertical="center"/>
      <protection locked="0"/>
    </xf>
    <xf numFmtId="38" fontId="13" fillId="0" borderId="86" xfId="6" applyFont="1" applyFill="1" applyBorder="1" applyProtection="1">
      <alignment vertical="center"/>
      <protection locked="0"/>
    </xf>
    <xf numFmtId="38" fontId="13" fillId="0" borderId="87" xfId="6" applyFont="1" applyFill="1" applyBorder="1" applyProtection="1">
      <alignment vertical="center"/>
      <protection locked="0"/>
    </xf>
    <xf numFmtId="38" fontId="13" fillId="0" borderId="88" xfId="6" applyFont="1" applyFill="1" applyBorder="1" applyProtection="1">
      <alignment vertical="center"/>
      <protection locked="0"/>
    </xf>
    <xf numFmtId="0" fontId="6" fillId="2" borderId="110" xfId="5" applyFont="1" applyFill="1" applyBorder="1" applyAlignment="1" applyProtection="1">
      <alignment horizontal="center" vertical="center" wrapText="1"/>
    </xf>
    <xf numFmtId="0" fontId="6" fillId="2" borderId="122" xfId="5" applyFont="1" applyFill="1" applyBorder="1" applyAlignment="1" applyProtection="1">
      <alignment horizontal="center" vertical="center"/>
    </xf>
    <xf numFmtId="0" fontId="6" fillId="2" borderId="79" xfId="5" applyFont="1" applyFill="1" applyBorder="1" applyAlignment="1" applyProtection="1">
      <alignment horizontal="center" vertical="center"/>
    </xf>
    <xf numFmtId="0" fontId="6" fillId="2" borderId="94" xfId="5" applyFont="1" applyFill="1" applyBorder="1" applyAlignment="1" applyProtection="1">
      <alignment horizontal="left" vertical="center"/>
    </xf>
    <xf numFmtId="0" fontId="6" fillId="2" borderId="95" xfId="5" applyFont="1" applyFill="1" applyBorder="1" applyAlignment="1" applyProtection="1">
      <alignment horizontal="left" vertical="center"/>
    </xf>
    <xf numFmtId="0" fontId="6" fillId="2" borderId="75" xfId="5" applyFont="1" applyFill="1" applyBorder="1" applyAlignment="1" applyProtection="1">
      <alignment vertical="center"/>
    </xf>
    <xf numFmtId="0" fontId="6" fillId="2" borderId="76" xfId="5" applyFont="1" applyFill="1" applyBorder="1" applyAlignment="1" applyProtection="1">
      <alignment vertical="center"/>
    </xf>
    <xf numFmtId="0" fontId="6" fillId="2" borderId="82" xfId="5" applyFont="1" applyFill="1" applyBorder="1" applyAlignment="1" applyProtection="1">
      <alignment vertical="center"/>
    </xf>
    <xf numFmtId="0" fontId="6" fillId="0" borderId="76" xfId="5" applyFont="1" applyBorder="1" applyProtection="1">
      <alignment vertical="center"/>
      <protection locked="0"/>
    </xf>
    <xf numFmtId="0" fontId="6" fillId="0" borderId="77" xfId="5" applyFont="1" applyBorder="1" applyProtection="1">
      <alignment vertical="center"/>
      <protection locked="0"/>
    </xf>
    <xf numFmtId="0" fontId="6" fillId="0" borderId="78" xfId="5" applyFont="1" applyBorder="1" applyProtection="1">
      <alignment vertical="center"/>
      <protection locked="0"/>
    </xf>
    <xf numFmtId="0" fontId="6" fillId="2" borderId="72" xfId="5" applyFont="1" applyFill="1" applyBorder="1" applyAlignment="1" applyProtection="1">
      <alignment horizontal="left" vertical="center" wrapText="1"/>
    </xf>
    <xf numFmtId="0" fontId="6" fillId="2" borderId="73" xfId="5" applyFont="1" applyFill="1" applyBorder="1" applyAlignment="1" applyProtection="1">
      <alignment horizontal="left" vertical="center" wrapText="1"/>
    </xf>
    <xf numFmtId="0" fontId="6" fillId="2" borderId="73" xfId="5" applyFont="1" applyFill="1" applyBorder="1" applyAlignment="1" applyProtection="1">
      <alignment vertical="center"/>
    </xf>
    <xf numFmtId="0" fontId="6" fillId="2" borderId="74" xfId="5" applyFont="1" applyFill="1" applyBorder="1" applyAlignment="1" applyProtection="1">
      <alignment vertical="center"/>
    </xf>
    <xf numFmtId="0" fontId="6" fillId="0" borderId="0" xfId="5" applyFont="1" applyBorder="1" applyProtection="1">
      <alignment vertical="center"/>
    </xf>
    <xf numFmtId="0" fontId="67" fillId="0" borderId="123" xfId="2" applyFont="1" applyBorder="1" applyAlignment="1" applyProtection="1">
      <alignment horizontal="center" vertical="center" wrapText="1"/>
    </xf>
    <xf numFmtId="0" fontId="67" fillId="0" borderId="19" xfId="2" applyFont="1" applyBorder="1" applyAlignment="1" applyProtection="1">
      <alignment horizontal="center" vertical="center" wrapText="1"/>
    </xf>
    <xf numFmtId="0" fontId="6" fillId="2" borderId="75" xfId="5" applyFont="1" applyFill="1" applyBorder="1" applyAlignment="1" applyProtection="1">
      <alignment horizontal="center" vertical="center"/>
    </xf>
    <xf numFmtId="0" fontId="6" fillId="2" borderId="77" xfId="5" applyFont="1" applyFill="1" applyBorder="1" applyAlignment="1" applyProtection="1">
      <alignment horizontal="center" vertical="center"/>
    </xf>
    <xf numFmtId="0" fontId="22" fillId="4" borderId="9" xfId="0" applyFont="1" applyFill="1" applyBorder="1" applyAlignment="1" applyProtection="1">
      <alignment vertical="center"/>
    </xf>
    <xf numFmtId="0" fontId="22" fillId="4" borderId="0" xfId="0" applyFont="1" applyFill="1" applyBorder="1" applyAlignment="1" applyProtection="1">
      <alignment vertical="center"/>
    </xf>
    <xf numFmtId="38" fontId="6" fillId="0" borderId="1" xfId="2" applyNumberFormat="1" applyFont="1" applyBorder="1" applyAlignment="1" applyProtection="1">
      <alignment vertical="center" wrapText="1"/>
      <protection locked="0"/>
    </xf>
    <xf numFmtId="38" fontId="10" fillId="3" borderId="19" xfId="1" applyFont="1" applyFill="1" applyBorder="1" applyAlignment="1" applyProtection="1">
      <alignment vertical="center" shrinkToFit="1"/>
      <protection locked="0"/>
    </xf>
    <xf numFmtId="0" fontId="40" fillId="0" borderId="0" xfId="2" applyFont="1" applyAlignment="1" applyProtection="1">
      <alignment horizontal="center" vertical="center"/>
    </xf>
    <xf numFmtId="0" fontId="41" fillId="0" borderId="0" xfId="2" applyFont="1" applyAlignment="1" applyProtection="1">
      <alignment horizontal="center" vertical="center"/>
    </xf>
    <xf numFmtId="38" fontId="55" fillId="3" borderId="14" xfId="1" applyFont="1" applyFill="1" applyBorder="1" applyAlignment="1" applyProtection="1">
      <alignment horizontal="right" vertical="center"/>
    </xf>
    <xf numFmtId="38" fontId="55" fillId="3" borderId="0" xfId="1" applyFont="1" applyFill="1" applyBorder="1" applyAlignment="1" applyProtection="1">
      <alignment horizontal="right" vertical="center"/>
    </xf>
    <xf numFmtId="38" fontId="6" fillId="0" borderId="5" xfId="2" applyNumberFormat="1" applyFont="1" applyBorder="1" applyAlignment="1" applyProtection="1">
      <alignment vertical="center" wrapText="1"/>
      <protection locked="0"/>
    </xf>
    <xf numFmtId="38" fontId="6" fillId="0" borderId="6" xfId="2" applyNumberFormat="1" applyFont="1" applyBorder="1" applyAlignment="1" applyProtection="1">
      <alignment vertical="center" wrapText="1"/>
      <protection locked="0"/>
    </xf>
    <xf numFmtId="38" fontId="6" fillId="0" borderId="2" xfId="2" applyNumberFormat="1" applyFont="1" applyBorder="1" applyAlignment="1" applyProtection="1">
      <alignment vertical="center" wrapText="1"/>
      <protection locked="0"/>
    </xf>
    <xf numFmtId="0" fontId="35" fillId="0" borderId="0" xfId="2" applyFont="1" applyAlignment="1" applyProtection="1">
      <alignment vertical="center" wrapText="1"/>
    </xf>
    <xf numFmtId="0" fontId="35" fillId="0" borderId="0" xfId="2" applyFont="1" applyAlignment="1" applyProtection="1">
      <alignment horizontal="left" vertical="center" wrapText="1"/>
    </xf>
    <xf numFmtId="38" fontId="10" fillId="0" borderId="19" xfId="1" applyFont="1" applyFill="1" applyBorder="1" applyAlignment="1" applyProtection="1">
      <alignment vertical="center" shrinkToFit="1"/>
      <protection locked="0"/>
    </xf>
    <xf numFmtId="0" fontId="8" fillId="2" borderId="46" xfId="2" applyFont="1" applyFill="1" applyBorder="1" applyAlignment="1" applyProtection="1">
      <alignment horizontal="center" vertical="center"/>
    </xf>
    <xf numFmtId="0" fontId="8" fillId="2" borderId="47" xfId="2" applyFont="1" applyFill="1" applyBorder="1" applyAlignment="1" applyProtection="1">
      <alignment horizontal="center" vertical="center"/>
    </xf>
    <xf numFmtId="0" fontId="8" fillId="2" borderId="48" xfId="2" applyFont="1" applyFill="1" applyBorder="1" applyAlignment="1" applyProtection="1">
      <alignment horizontal="center" vertical="center"/>
    </xf>
    <xf numFmtId="38" fontId="6" fillId="0" borderId="11" xfId="2" applyNumberFormat="1" applyFont="1" applyBorder="1" applyAlignment="1" applyProtection="1">
      <alignment horizontal="center" vertical="center" wrapText="1"/>
      <protection locked="0"/>
    </xf>
    <xf numFmtId="38" fontId="6" fillId="0" borderId="19" xfId="2" applyNumberFormat="1" applyFont="1" applyBorder="1" applyAlignment="1" applyProtection="1">
      <alignment horizontal="center" vertical="center" wrapText="1"/>
      <protection locked="0"/>
    </xf>
    <xf numFmtId="38" fontId="6" fillId="0" borderId="12" xfId="2" applyNumberFormat="1" applyFont="1" applyBorder="1" applyAlignment="1" applyProtection="1">
      <alignment horizontal="center" vertical="center" wrapText="1"/>
      <protection locked="0"/>
    </xf>
    <xf numFmtId="0" fontId="8" fillId="2" borderId="20" xfId="2" applyFont="1" applyFill="1" applyBorder="1" applyAlignment="1" applyProtection="1">
      <alignment horizontal="center" vertical="center" wrapText="1"/>
    </xf>
    <xf numFmtId="38" fontId="6" fillId="0" borderId="4" xfId="2" applyNumberFormat="1" applyFont="1" applyBorder="1" applyAlignment="1" applyProtection="1">
      <alignment vertical="center" wrapText="1"/>
      <protection locked="0"/>
    </xf>
    <xf numFmtId="0" fontId="51" fillId="2" borderId="20" xfId="2" applyFont="1" applyFill="1" applyBorder="1" applyAlignment="1" applyProtection="1">
      <alignment horizontal="center" vertical="center" wrapText="1"/>
    </xf>
    <xf numFmtId="0" fontId="8" fillId="6" borderId="9" xfId="2" applyFont="1" applyFill="1" applyBorder="1" applyProtection="1">
      <alignment vertical="center"/>
    </xf>
    <xf numFmtId="0" fontId="8" fillId="6" borderId="0" xfId="2" applyFont="1" applyFill="1" applyBorder="1" applyProtection="1">
      <alignment vertical="center"/>
    </xf>
    <xf numFmtId="0" fontId="8" fillId="6" borderId="10" xfId="2" applyFont="1" applyFill="1" applyBorder="1" applyProtection="1">
      <alignment vertical="center"/>
    </xf>
    <xf numFmtId="0" fontId="8" fillId="6" borderId="11" xfId="2" applyFont="1" applyFill="1" applyBorder="1" applyProtection="1">
      <alignment vertical="center"/>
    </xf>
    <xf numFmtId="0" fontId="8" fillId="6" borderId="19" xfId="2" applyFont="1" applyFill="1" applyBorder="1" applyProtection="1">
      <alignment vertical="center"/>
    </xf>
    <xf numFmtId="0" fontId="8" fillId="6" borderId="12" xfId="2" applyFont="1" applyFill="1" applyBorder="1" applyProtection="1">
      <alignment vertical="center"/>
    </xf>
    <xf numFmtId="0" fontId="8" fillId="6" borderId="9" xfId="2" applyFont="1" applyFill="1" applyBorder="1" applyAlignment="1" applyProtection="1">
      <alignment vertical="center"/>
    </xf>
    <xf numFmtId="0" fontId="8" fillId="6" borderId="0" xfId="2" applyFont="1" applyFill="1" applyBorder="1" applyAlignment="1" applyProtection="1">
      <alignment vertical="center"/>
    </xf>
    <xf numFmtId="0" fontId="8" fillId="6" borderId="10" xfId="2" applyFont="1" applyFill="1" applyBorder="1" applyAlignment="1" applyProtection="1">
      <alignment vertical="center"/>
    </xf>
    <xf numFmtId="0" fontId="8" fillId="6" borderId="9" xfId="2" applyFont="1" applyFill="1" applyBorder="1" applyAlignment="1" applyProtection="1">
      <alignment vertical="center"/>
      <protection locked="0"/>
    </xf>
    <xf numFmtId="0" fontId="8" fillId="6" borderId="0" xfId="2" applyFont="1" applyFill="1" applyBorder="1" applyAlignment="1" applyProtection="1">
      <alignment vertical="center"/>
      <protection locked="0"/>
    </xf>
    <xf numFmtId="0" fontId="8" fillId="6" borderId="10" xfId="2" applyFont="1" applyFill="1" applyBorder="1" applyAlignment="1" applyProtection="1">
      <alignment vertical="center"/>
      <protection locked="0"/>
    </xf>
    <xf numFmtId="0" fontId="34" fillId="9" borderId="19" xfId="2" applyFont="1" applyFill="1" applyBorder="1" applyAlignment="1" applyProtection="1">
      <alignment horizontal="left" vertical="center" shrinkToFit="1"/>
    </xf>
    <xf numFmtId="0" fontId="9" fillId="6" borderId="10" xfId="2" applyFont="1" applyFill="1" applyBorder="1" applyAlignment="1" applyProtection="1">
      <alignment vertical="center" wrapText="1"/>
    </xf>
    <xf numFmtId="38" fontId="13" fillId="0" borderId="75" xfId="6" applyFont="1" applyFill="1" applyBorder="1" applyProtection="1">
      <alignment vertical="center"/>
      <protection locked="0"/>
    </xf>
    <xf numFmtId="0" fontId="21" fillId="0" borderId="109" xfId="5" applyFont="1" applyFill="1" applyBorder="1" applyAlignment="1" applyProtection="1">
      <alignment vertical="center"/>
      <protection locked="0"/>
    </xf>
    <xf numFmtId="0" fontId="21" fillId="0" borderId="111" xfId="5" applyFont="1" applyFill="1" applyBorder="1" applyAlignment="1" applyProtection="1">
      <alignment vertical="center"/>
      <protection locked="0"/>
    </xf>
    <xf numFmtId="38" fontId="21" fillId="0" borderId="109" xfId="6" applyFont="1" applyFill="1" applyBorder="1" applyAlignment="1" applyProtection="1">
      <alignment vertical="center"/>
      <protection locked="0"/>
    </xf>
    <xf numFmtId="38" fontId="21" fillId="0" borderId="111" xfId="6" applyFont="1" applyFill="1" applyBorder="1" applyAlignment="1" applyProtection="1">
      <alignment vertical="center"/>
      <protection locked="0"/>
    </xf>
  </cellXfs>
  <cellStyles count="7">
    <cellStyle name="パーセント 2" xfId="4"/>
    <cellStyle name="桁区切り" xfId="1" builtinId="6"/>
    <cellStyle name="桁区切り 2" xfId="3"/>
    <cellStyle name="桁区切り 3" xfId="6"/>
    <cellStyle name="標準" xfId="0" builtinId="0"/>
    <cellStyle name="標準 2" xfId="2"/>
    <cellStyle name="標準 3" xfId="5"/>
  </cellStyles>
  <dxfs count="753">
    <dxf>
      <fill>
        <patternFill>
          <bgColor theme="2" tint="-9.9948118533890809E-2"/>
        </patternFill>
      </fill>
    </dxf>
    <dxf>
      <font>
        <color rgb="FFFFFFCC"/>
      </font>
    </dxf>
    <dxf>
      <font>
        <color rgb="FFFFFFCC"/>
      </font>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theme="0"/>
      </font>
      <fill>
        <patternFill>
          <bgColor theme="1"/>
        </patternFill>
      </fill>
    </dxf>
    <dxf>
      <font>
        <color rgb="FFFF0000"/>
      </font>
      <fill>
        <patternFill>
          <bgColor rgb="FFFFFF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2" tint="-9.9948118533890809E-2"/>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rgb="FFFF0000"/>
      </font>
      <fill>
        <patternFill>
          <bgColor theme="2" tint="-9.9948118533890809E-2"/>
        </patternFill>
      </fill>
    </dxf>
    <dxf>
      <font>
        <color rgb="FFFFFFCC"/>
      </font>
    </dxf>
    <dxf>
      <font>
        <color rgb="FFFFFFCC"/>
      </font>
    </dxf>
    <dxf>
      <font>
        <color rgb="FFFFFFCC"/>
      </font>
    </dxf>
    <dxf>
      <fill>
        <patternFill>
          <bgColor theme="2" tint="-9.9948118533890809E-2"/>
        </patternFill>
      </fill>
    </dxf>
    <dxf>
      <fill>
        <patternFill>
          <bgColor theme="2" tint="-9.9948118533890809E-2"/>
        </patternFill>
      </fill>
    </dxf>
    <dxf>
      <font>
        <color rgb="FFFFFFCC"/>
      </font>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rgb="FF9C0006"/>
      </font>
      <fill>
        <patternFill>
          <bgColor rgb="FFFFC7CE"/>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rgb="FF9C0006"/>
      </font>
      <fill>
        <patternFill>
          <bgColor rgb="FFFFC7CE"/>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rgb="FF9C0006"/>
      </font>
      <fill>
        <patternFill>
          <bgColor rgb="FFFFC7CE"/>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rgb="FF9C0006"/>
      </font>
      <fill>
        <patternFill>
          <bgColor rgb="FFFFC7CE"/>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rgb="FF9C0006"/>
      </font>
      <fill>
        <patternFill>
          <bgColor rgb="FFFFC7CE"/>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rgb="FF9C0006"/>
      </font>
      <fill>
        <patternFill>
          <bgColor rgb="FFFFC7CE"/>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rgb="FF9C0006"/>
      </font>
      <fill>
        <patternFill>
          <bgColor rgb="FFFFC7CE"/>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patternType="none">
          <bgColor auto="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rgb="FF9C0006"/>
      </font>
      <fill>
        <patternFill>
          <bgColor rgb="FFFFC7CE"/>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theme="2" tint="-9.9948118533890809E-2"/>
      </font>
      <fill>
        <patternFill>
          <bgColor theme="2" tint="-9.9948118533890809E-2"/>
        </patternFill>
      </fill>
    </dxf>
    <dxf>
      <font>
        <color theme="0" tint="-0.499984740745262"/>
      </font>
      <fill>
        <patternFill>
          <bgColor theme="2" tint="-9.9948118533890809E-2"/>
        </patternFill>
      </fill>
    </dxf>
    <dxf>
      <font>
        <color rgb="FFFFFFCC"/>
      </font>
    </dxf>
    <dxf>
      <font>
        <color rgb="FFFFFFCC"/>
      </font>
    </dxf>
    <dxf>
      <fill>
        <patternFill>
          <bgColor theme="2" tint="-9.9948118533890809E-2"/>
        </patternFill>
      </fill>
    </dxf>
    <dxf>
      <fill>
        <patternFill>
          <bgColor rgb="FFDDD9C4"/>
        </patternFill>
      </fill>
    </dxf>
    <dxf>
      <fill>
        <patternFill>
          <bgColor theme="2" tint="-9.9948118533890809E-2"/>
        </patternFill>
      </fill>
    </dxf>
    <dxf>
      <font>
        <color rgb="FFFFFFCC"/>
      </font>
    </dxf>
    <dxf>
      <font>
        <color theme="3" tint="-0.24994659260841701"/>
      </font>
      <fill>
        <patternFill>
          <bgColor theme="3" tint="0.59996337778862885"/>
        </patternFill>
      </fill>
    </dxf>
    <dxf>
      <font>
        <color rgb="FFFFFFCC"/>
      </font>
    </dxf>
    <dxf>
      <font>
        <color theme="3" tint="-0.24994659260841701"/>
      </font>
      <fill>
        <patternFill>
          <bgColor theme="3" tint="0.59996337778862885"/>
        </patternFill>
      </fill>
    </dxf>
    <dxf>
      <font>
        <color theme="3" tint="-0.24994659260841701"/>
      </font>
      <fill>
        <patternFill>
          <bgColor theme="3" tint="0.59996337778862885"/>
        </patternFill>
      </fill>
    </dxf>
  </dxfs>
  <tableStyles count="0" defaultTableStyle="TableStyleMedium2" defaultPivotStyle="PivotStyleLight16"/>
  <colors>
    <mruColors>
      <color rgb="FFFFFFCC"/>
      <color rgb="FF0000FF"/>
      <color rgb="FF0000CC"/>
      <color rgb="FFCC0000"/>
      <color rgb="FF006600"/>
      <color rgb="FFDDD9C4"/>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fmlaLink="$E$112" lockText="1" noThreeD="1"/>
</file>

<file path=xl/ctrlProps/ctrlProp10.xml><?xml version="1.0" encoding="utf-8"?>
<formControlPr xmlns="http://schemas.microsoft.com/office/spreadsheetml/2009/9/main" objectType="CheckBox" fmlaLink="$E$91" lockText="1" noThreeD="1"/>
</file>

<file path=xl/ctrlProps/ctrlProp11.xml><?xml version="1.0" encoding="utf-8"?>
<formControlPr xmlns="http://schemas.microsoft.com/office/spreadsheetml/2009/9/main" objectType="CheckBox" fmlaLink="$E$90" lockText="1" noThreeD="1"/>
</file>

<file path=xl/ctrlProps/ctrlProp12.xml><?xml version="1.0" encoding="utf-8"?>
<formControlPr xmlns="http://schemas.microsoft.com/office/spreadsheetml/2009/9/main" objectType="CheckBox" fmlaLink="$E$89" lockText="1" noThreeD="1"/>
</file>

<file path=xl/ctrlProps/ctrlProp13.xml><?xml version="1.0" encoding="utf-8"?>
<formControlPr xmlns="http://schemas.microsoft.com/office/spreadsheetml/2009/9/main" objectType="CheckBox" fmlaLink="$E$102" lockText="1" noThreeD="1"/>
</file>

<file path=xl/ctrlProps/ctrlProp14.xml><?xml version="1.0" encoding="utf-8"?>
<formControlPr xmlns="http://schemas.microsoft.com/office/spreadsheetml/2009/9/main" objectType="CheckBox" fmlaLink="$E$101" lockText="1" noThreeD="1"/>
</file>

<file path=xl/ctrlProps/ctrlProp15.xml><?xml version="1.0" encoding="utf-8"?>
<formControlPr xmlns="http://schemas.microsoft.com/office/spreadsheetml/2009/9/main" objectType="CheckBox" fmlaLink="$E$100" lockText="1" noThreeD="1"/>
</file>

<file path=xl/ctrlProps/ctrlProp16.xml><?xml version="1.0" encoding="utf-8"?>
<formControlPr xmlns="http://schemas.microsoft.com/office/spreadsheetml/2009/9/main" objectType="CheckBox" fmlaLink="$E$99" lockText="1" noThreeD="1"/>
</file>

<file path=xl/ctrlProps/ctrlProp17.xml><?xml version="1.0" encoding="utf-8"?>
<formControlPr xmlns="http://schemas.microsoft.com/office/spreadsheetml/2009/9/main" objectType="CheckBox" fmlaLink="$E$72" lockText="1" noThreeD="1"/>
</file>

<file path=xl/ctrlProps/ctrlProp18.xml><?xml version="1.0" encoding="utf-8"?>
<formControlPr xmlns="http://schemas.microsoft.com/office/spreadsheetml/2009/9/main" objectType="CheckBox" fmlaLink="$E$71" lockText="1" noThreeD="1"/>
</file>

<file path=xl/ctrlProps/ctrlProp19.xml><?xml version="1.0" encoding="utf-8"?>
<formControlPr xmlns="http://schemas.microsoft.com/office/spreadsheetml/2009/9/main" objectType="CheckBox" fmlaLink="$E$70" lockText="1" noThreeD="1"/>
</file>

<file path=xl/ctrlProps/ctrlProp2.xml><?xml version="1.0" encoding="utf-8"?>
<formControlPr xmlns="http://schemas.microsoft.com/office/spreadsheetml/2009/9/main" objectType="CheckBox" fmlaLink="$E$111" lockText="1" noThreeD="1"/>
</file>

<file path=xl/ctrlProps/ctrlProp20.xml><?xml version="1.0" encoding="utf-8"?>
<formControlPr xmlns="http://schemas.microsoft.com/office/spreadsheetml/2009/9/main" objectType="CheckBox" fmlaLink="$E$69" lockText="1" noThreeD="1"/>
</file>

<file path=xl/ctrlProps/ctrlProp3.xml><?xml version="1.0" encoding="utf-8"?>
<formControlPr xmlns="http://schemas.microsoft.com/office/spreadsheetml/2009/9/main" objectType="CheckBox" fmlaLink="$E$110" lockText="1" noThreeD="1"/>
</file>

<file path=xl/ctrlProps/ctrlProp4.xml><?xml version="1.0" encoding="utf-8"?>
<formControlPr xmlns="http://schemas.microsoft.com/office/spreadsheetml/2009/9/main" objectType="CheckBox" fmlaLink="$E$109" lockText="1" noThreeD="1"/>
</file>

<file path=xl/ctrlProps/ctrlProp5.xml><?xml version="1.0" encoding="utf-8"?>
<formControlPr xmlns="http://schemas.microsoft.com/office/spreadsheetml/2009/9/main" objectType="CheckBox" fmlaLink="$E$82" lockText="1" noThreeD="1"/>
</file>

<file path=xl/ctrlProps/ctrlProp6.xml><?xml version="1.0" encoding="utf-8"?>
<formControlPr xmlns="http://schemas.microsoft.com/office/spreadsheetml/2009/9/main" objectType="CheckBox" fmlaLink="$E$81" lockText="1" noThreeD="1"/>
</file>

<file path=xl/ctrlProps/ctrlProp7.xml><?xml version="1.0" encoding="utf-8"?>
<formControlPr xmlns="http://schemas.microsoft.com/office/spreadsheetml/2009/9/main" objectType="CheckBox" fmlaLink="$E$80" lockText="1" noThreeD="1"/>
</file>

<file path=xl/ctrlProps/ctrlProp8.xml><?xml version="1.0" encoding="utf-8"?>
<formControlPr xmlns="http://schemas.microsoft.com/office/spreadsheetml/2009/9/main" objectType="CheckBox" fmlaLink="$E$79" lockText="1" noThreeD="1"/>
</file>

<file path=xl/ctrlProps/ctrlProp9.xml><?xml version="1.0" encoding="utf-8"?>
<formControlPr xmlns="http://schemas.microsoft.com/office/spreadsheetml/2009/9/main" objectType="CheckBox" fmlaLink="$E$92"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google.co.jp/url?sa=i&amp;rct=j&amp;q=&amp;esrc=s&amp;source=images&amp;cd=&amp;cad=rja&amp;uact=8&amp;ved=0ahUKEwjAjY_h3O_LAhUFUZQKHbxDCVsQjRwIBw&amp;url=http://illpop.com/gadget01.htm&amp;psig=AFQjCNHCyIMJoSzmktcCFXPVj75lrBpT3Q&amp;ust=1459678612998013"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1" Type="http://schemas.openxmlformats.org/officeDocument/2006/relationships/image" Target="../media/image8.emf"/></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4</xdr:col>
      <xdr:colOff>497854</xdr:colOff>
      <xdr:row>67</xdr:row>
      <xdr:rowOff>131119</xdr:rowOff>
    </xdr:from>
    <xdr:to>
      <xdr:col>6</xdr:col>
      <xdr:colOff>145008</xdr:colOff>
      <xdr:row>77</xdr:row>
      <xdr:rowOff>3497</xdr:rowOff>
    </xdr:to>
    <xdr:grpSp>
      <xdr:nvGrpSpPr>
        <xdr:cNvPr id="3" name="グループ化 2">
          <a:extLst>
            <a:ext uri="{FF2B5EF4-FFF2-40B4-BE49-F238E27FC236}">
              <a16:creationId xmlns="" xmlns:a16="http://schemas.microsoft.com/office/drawing/2014/main" id="{00000000-0008-0000-0000-000003000000}"/>
            </a:ext>
          </a:extLst>
        </xdr:cNvPr>
        <xdr:cNvGrpSpPr/>
      </xdr:nvGrpSpPr>
      <xdr:grpSpPr>
        <a:xfrm>
          <a:off x="4660279" y="22352944"/>
          <a:ext cx="1685504" cy="1396378"/>
          <a:chOff x="1925001" y="5063018"/>
          <a:chExt cx="1090613" cy="1071082"/>
        </a:xfrm>
      </xdr:grpSpPr>
      <xdr:sp macro="" textlink="">
        <xdr:nvSpPr>
          <xdr:cNvPr id="39" name="フローチャート: データ 38">
            <a:extLst>
              <a:ext uri="{FF2B5EF4-FFF2-40B4-BE49-F238E27FC236}">
                <a16:creationId xmlns="" xmlns:a16="http://schemas.microsoft.com/office/drawing/2014/main" id="{00000000-0008-0000-0000-000027000000}"/>
              </a:ext>
            </a:extLst>
          </xdr:cNvPr>
          <xdr:cNvSpPr/>
        </xdr:nvSpPr>
        <xdr:spPr bwMode="auto">
          <a:xfrm>
            <a:off x="1925001" y="5372100"/>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40" name="フローチャート: データ 39">
            <a:extLst>
              <a:ext uri="{FF2B5EF4-FFF2-40B4-BE49-F238E27FC236}">
                <a16:creationId xmlns="" xmlns:a16="http://schemas.microsoft.com/office/drawing/2014/main" id="{00000000-0008-0000-0000-000028000000}"/>
              </a:ext>
            </a:extLst>
          </xdr:cNvPr>
          <xdr:cNvSpPr/>
        </xdr:nvSpPr>
        <xdr:spPr bwMode="auto">
          <a:xfrm>
            <a:off x="1925001" y="5323521"/>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41" name="フローチャート: データ 40">
            <a:extLst>
              <a:ext uri="{FF2B5EF4-FFF2-40B4-BE49-F238E27FC236}">
                <a16:creationId xmlns="" xmlns:a16="http://schemas.microsoft.com/office/drawing/2014/main" id="{00000000-0008-0000-0000-000029000000}"/>
              </a:ext>
            </a:extLst>
          </xdr:cNvPr>
          <xdr:cNvSpPr/>
        </xdr:nvSpPr>
        <xdr:spPr bwMode="auto">
          <a:xfrm>
            <a:off x="1925001" y="5274944"/>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42" name="フローチャート: データ 41">
            <a:extLst>
              <a:ext uri="{FF2B5EF4-FFF2-40B4-BE49-F238E27FC236}">
                <a16:creationId xmlns="" xmlns:a16="http://schemas.microsoft.com/office/drawing/2014/main" id="{00000000-0008-0000-0000-00002A000000}"/>
              </a:ext>
            </a:extLst>
          </xdr:cNvPr>
          <xdr:cNvSpPr/>
        </xdr:nvSpPr>
        <xdr:spPr bwMode="auto">
          <a:xfrm>
            <a:off x="1925001" y="5226366"/>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43" name="フローチャート: データ 42">
            <a:extLst>
              <a:ext uri="{FF2B5EF4-FFF2-40B4-BE49-F238E27FC236}">
                <a16:creationId xmlns="" xmlns:a16="http://schemas.microsoft.com/office/drawing/2014/main" id="{00000000-0008-0000-0000-00002B000000}"/>
              </a:ext>
            </a:extLst>
          </xdr:cNvPr>
          <xdr:cNvSpPr/>
        </xdr:nvSpPr>
        <xdr:spPr bwMode="auto">
          <a:xfrm>
            <a:off x="1925001" y="5177789"/>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44" name="フローチャート: データ 43">
            <a:extLst>
              <a:ext uri="{FF2B5EF4-FFF2-40B4-BE49-F238E27FC236}">
                <a16:creationId xmlns="" xmlns:a16="http://schemas.microsoft.com/office/drawing/2014/main" id="{00000000-0008-0000-0000-00002C000000}"/>
              </a:ext>
            </a:extLst>
          </xdr:cNvPr>
          <xdr:cNvSpPr/>
        </xdr:nvSpPr>
        <xdr:spPr bwMode="auto">
          <a:xfrm>
            <a:off x="1925001" y="5129212"/>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45" name="フローチャート: データ 44">
            <a:extLst>
              <a:ext uri="{FF2B5EF4-FFF2-40B4-BE49-F238E27FC236}">
                <a16:creationId xmlns="" xmlns:a16="http://schemas.microsoft.com/office/drawing/2014/main" id="{00000000-0008-0000-0000-00002D000000}"/>
              </a:ext>
            </a:extLst>
          </xdr:cNvPr>
          <xdr:cNvSpPr/>
        </xdr:nvSpPr>
        <xdr:spPr bwMode="auto">
          <a:xfrm>
            <a:off x="1925001" y="5080635"/>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pic>
        <xdr:nvPicPr>
          <xdr:cNvPr id="46" name="Picture 2" descr="http://illpop.com/img_illust/gadget/clip07.png">
            <a:hlinkClick xmlns:r="http://schemas.openxmlformats.org/officeDocument/2006/relationships" r:id="rId1"/>
            <a:extLst>
              <a:ext uri="{FF2B5EF4-FFF2-40B4-BE49-F238E27FC236}">
                <a16:creationId xmlns=""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2195132" y="5063018"/>
            <a:ext cx="172156" cy="22954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6</xdr:col>
      <xdr:colOff>943239</xdr:colOff>
      <xdr:row>65</xdr:row>
      <xdr:rowOff>47119</xdr:rowOff>
    </xdr:from>
    <xdr:to>
      <xdr:col>10</xdr:col>
      <xdr:colOff>485775</xdr:colOff>
      <xdr:row>79</xdr:row>
      <xdr:rowOff>3085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6862346" y="22322012"/>
          <a:ext cx="3815179" cy="1901787"/>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nSpc>
              <a:spcPts val="1300"/>
            </a:lnSpc>
          </a:pPr>
          <a:r>
            <a:rPr lang="ja-JP" altLang="en-US" sz="900" b="0">
              <a:solidFill>
                <a:sysClr val="windowText" lastClr="000000"/>
              </a:solidFill>
              <a:latin typeface="HGPｺﾞｼｯｸM" panose="020B0600000000000000" pitchFamily="50" charset="-128"/>
              <a:ea typeface="HGPｺﾞｼｯｸM" panose="020B0600000000000000" pitchFamily="50" charset="-128"/>
            </a:rPr>
            <a:t>① 提出資料チェックシート</a:t>
          </a:r>
          <a:endParaRPr lang="en-US" altLang="ja-JP" sz="900" b="0">
            <a:solidFill>
              <a:sysClr val="windowText" lastClr="000000"/>
            </a:solidFill>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latin typeface="HGPｺﾞｼｯｸM" panose="020B0600000000000000" pitchFamily="50" charset="-128"/>
              <a:ea typeface="HGPｺﾞｼｯｸM" panose="020B0600000000000000" pitchFamily="50" charset="-128"/>
            </a:rPr>
            <a:t>② 交付申請書 （様式第１）</a:t>
          </a:r>
          <a:endParaRPr lang="en-US" altLang="ja-JP" sz="900" b="0" strike="dblStrike">
            <a:solidFill>
              <a:sysClr val="windowText" lastClr="000000"/>
            </a:solidFill>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latin typeface="HGPｺﾞｼｯｸM" panose="020B0600000000000000" pitchFamily="50" charset="-128"/>
              <a:ea typeface="HGPｺﾞｼｯｸM" panose="020B0600000000000000" pitchFamily="50" charset="-128"/>
            </a:rPr>
            <a:t>③ 補助事業概要説明書 （別添１）</a:t>
          </a:r>
          <a:endParaRPr lang="en-US" altLang="ja-JP" sz="900" b="0">
            <a:solidFill>
              <a:sysClr val="windowText" lastClr="000000"/>
            </a:solidFill>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latin typeface="HGPｺﾞｼｯｸM" panose="020B0600000000000000" pitchFamily="50" charset="-128"/>
              <a:ea typeface="HGPｺﾞｼｯｸM" panose="020B0600000000000000" pitchFamily="50" charset="-128"/>
            </a:rPr>
            <a:t>④ 専門家一覧 （別紙１）</a:t>
          </a:r>
          <a:endParaRPr lang="en-US" altLang="ja-JP" sz="900" b="0">
            <a:solidFill>
              <a:sysClr val="windowText" lastClr="000000"/>
            </a:solidFill>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latin typeface="HGPｺﾞｼｯｸM" panose="020B0600000000000000" pitchFamily="50" charset="-128"/>
              <a:ea typeface="HGPｺﾞｼｯｸM" panose="020B0600000000000000" pitchFamily="50" charset="-128"/>
            </a:rPr>
            <a:t>⑤ 支援中小企業等（予定）一覧 （別紙２）</a:t>
          </a:r>
          <a:endParaRPr lang="en-US" altLang="ja-JP" sz="900" b="0">
            <a:solidFill>
              <a:sysClr val="windowText" lastClr="000000"/>
            </a:solidFill>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latin typeface="HGPｺﾞｼｯｸM" panose="020B0600000000000000" pitchFamily="50" charset="-128"/>
              <a:ea typeface="HGPｺﾞｼｯｸM" panose="020B0600000000000000" pitchFamily="50" charset="-128"/>
            </a:rPr>
            <a:t>⑥ 支出計画書 （別添２）</a:t>
          </a:r>
          <a:endParaRPr lang="en-US" altLang="ja-JP" sz="900" b="0">
            <a:solidFill>
              <a:sysClr val="windowText" lastClr="000000"/>
            </a:solidFill>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latin typeface="HGPｺﾞｼｯｸM" panose="020B0600000000000000" pitchFamily="50" charset="-128"/>
              <a:ea typeface="HGPｺﾞｼｯｸM" panose="020B0600000000000000" pitchFamily="50" charset="-128"/>
            </a:rPr>
            <a:t>⑦ 人件費単価計算書 （別添２－１）</a:t>
          </a:r>
        </a:p>
        <a:p>
          <a:pPr>
            <a:lnSpc>
              <a:spcPts val="1300"/>
            </a:lnSpc>
          </a:pPr>
          <a:r>
            <a:rPr lang="ja-JP" altLang="en-US" sz="900" b="0">
              <a:solidFill>
                <a:sysClr val="windowText" lastClr="000000"/>
              </a:solidFill>
              <a:latin typeface="HGPｺﾞｼｯｸM" panose="020B0600000000000000" pitchFamily="50" charset="-128"/>
              <a:ea typeface="HGPｺﾞｼｯｸM" panose="020B0600000000000000" pitchFamily="50" charset="-128"/>
            </a:rPr>
            <a:t>⑧ 単価説明シート （別添２－２）</a:t>
          </a:r>
          <a:endParaRPr lang="en-US" altLang="ja-JP" sz="900" b="0">
            <a:solidFill>
              <a:sysClr val="windowText" lastClr="000000"/>
            </a:solidFill>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effectLst/>
              <a:latin typeface="HGPｺﾞｼｯｸM" panose="020B0600000000000000" pitchFamily="50" charset="-128"/>
              <a:ea typeface="HGPｺﾞｼｯｸM" panose="020B0600000000000000" pitchFamily="50" charset="-128"/>
            </a:rPr>
            <a:t>⑨ 支出計画の根拠がわかる資料</a:t>
          </a:r>
          <a:endParaRPr lang="en-US" altLang="ja-JP" sz="900" b="0">
            <a:solidFill>
              <a:sysClr val="windowText" lastClr="000000"/>
            </a:solidFill>
            <a:effectLst/>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effectLst/>
              <a:latin typeface="HGPｺﾞｼｯｸM" panose="020B0600000000000000" pitchFamily="50" charset="-128"/>
              <a:ea typeface="HGPｺﾞｼｯｸM" panose="020B0600000000000000" pitchFamily="50" charset="-128"/>
            </a:rPr>
            <a:t>⑩ 専門家資格証明資料</a:t>
          </a:r>
          <a:endParaRPr lang="en-US" altLang="ja-JP" sz="900" b="0">
            <a:solidFill>
              <a:sysClr val="windowText" lastClr="000000"/>
            </a:solidFill>
            <a:effectLst/>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effectLst/>
              <a:latin typeface="HGPｺﾞｼｯｸM" panose="020B0600000000000000" pitchFamily="50" charset="-128"/>
              <a:ea typeface="HGPｺﾞｼｯｸM" panose="020B0600000000000000" pitchFamily="50" charset="-128"/>
            </a:rPr>
            <a:t>⑪ 直近２期分の会計に関する報告書</a:t>
          </a:r>
          <a:endParaRPr lang="en-US" altLang="ja-JP" sz="900" b="0">
            <a:solidFill>
              <a:sysClr val="windowText" lastClr="000000"/>
            </a:solidFill>
            <a:effectLst/>
            <a:latin typeface="HGPｺﾞｼｯｸM" panose="020B0600000000000000" pitchFamily="50" charset="-128"/>
            <a:ea typeface="HGPｺﾞｼｯｸM" panose="020B0600000000000000" pitchFamily="50" charset="-128"/>
          </a:endParaRPr>
        </a:p>
        <a:p>
          <a:pPr>
            <a:lnSpc>
              <a:spcPts val="1300"/>
            </a:lnSpc>
          </a:pPr>
          <a:r>
            <a:rPr lang="ja-JP" altLang="en-US" sz="900" b="0">
              <a:solidFill>
                <a:sysClr val="windowText" lastClr="000000"/>
              </a:solidFill>
              <a:effectLst/>
              <a:latin typeface="HGPｺﾞｼｯｸM" panose="020B0600000000000000" pitchFamily="50" charset="-128"/>
              <a:ea typeface="HGPｺﾞｼｯｸM" panose="020B0600000000000000" pitchFamily="50" charset="-128"/>
            </a:rPr>
            <a:t>⑫ 申請者の機関概要がわかる資料</a:t>
          </a:r>
          <a:endParaRPr lang="ja-JP" altLang="ja-JP" sz="900" b="0">
            <a:solidFill>
              <a:sysClr val="windowText" lastClr="000000"/>
            </a:solidFill>
            <a:effectLst/>
            <a:latin typeface="HGPｺﾞｼｯｸM" panose="020B0600000000000000" pitchFamily="50" charset="-128"/>
            <a:ea typeface="HGPｺﾞｼｯｸM" panose="020B0600000000000000" pitchFamily="50" charset="-128"/>
          </a:endParaRPr>
        </a:p>
        <a:p>
          <a:pPr>
            <a:lnSpc>
              <a:spcPts val="1300"/>
            </a:lnSpc>
          </a:pPr>
          <a:endParaRPr lang="ja-JP" altLang="en-US" sz="900" b="0" strike="dblStrik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6</xdr:col>
      <xdr:colOff>555525</xdr:colOff>
      <xdr:row>65</xdr:row>
      <xdr:rowOff>127180</xdr:rowOff>
    </xdr:from>
    <xdr:to>
      <xdr:col>6</xdr:col>
      <xdr:colOff>871103</xdr:colOff>
      <xdr:row>79</xdr:row>
      <xdr:rowOff>15634</xdr:rowOff>
    </xdr:to>
    <xdr:sp macro="" textlink="">
      <xdr:nvSpPr>
        <xdr:cNvPr id="5" name="右矢印 4">
          <a:extLst>
            <a:ext uri="{FF2B5EF4-FFF2-40B4-BE49-F238E27FC236}">
              <a16:creationId xmlns="" xmlns:a16="http://schemas.microsoft.com/office/drawing/2014/main" id="{00000000-0008-0000-0000-000005000000}"/>
            </a:ext>
          </a:extLst>
        </xdr:cNvPr>
        <xdr:cNvSpPr/>
      </xdr:nvSpPr>
      <xdr:spPr bwMode="auto">
        <a:xfrm rot="5400000">
          <a:off x="5715283" y="23161422"/>
          <a:ext cx="1834275" cy="315578"/>
        </a:xfrm>
        <a:prstGeom prst="rightArrow">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clientData/>
  </xdr:twoCellAnchor>
  <xdr:twoCellAnchor>
    <xdr:from>
      <xdr:col>6</xdr:col>
      <xdr:colOff>111545</xdr:colOff>
      <xdr:row>63</xdr:row>
      <xdr:rowOff>105591</xdr:rowOff>
    </xdr:from>
    <xdr:to>
      <xdr:col>7</xdr:col>
      <xdr:colOff>533999</xdr:colOff>
      <xdr:row>65</xdr:row>
      <xdr:rowOff>88075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6030652" y="22081127"/>
          <a:ext cx="1483811" cy="281841"/>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000" b="1">
              <a:solidFill>
                <a:prstClr val="black"/>
              </a:solidFill>
              <a:latin typeface="HGPｺﾞｼｯｸM" panose="020B0600000000000000" pitchFamily="50" charset="-128"/>
              <a:ea typeface="HGPｺﾞｼｯｸM" panose="020B0600000000000000" pitchFamily="50" charset="-128"/>
            </a:rPr>
            <a:t>揃える順番</a:t>
          </a:r>
          <a:endParaRPr lang="ja-JP" altLang="en-US" b="1"/>
        </a:p>
      </xdr:txBody>
    </xdr:sp>
    <xdr:clientData/>
  </xdr:twoCellAnchor>
  <xdr:twoCellAnchor>
    <xdr:from>
      <xdr:col>2</xdr:col>
      <xdr:colOff>2197100</xdr:colOff>
      <xdr:row>63</xdr:row>
      <xdr:rowOff>85821</xdr:rowOff>
    </xdr:from>
    <xdr:to>
      <xdr:col>4</xdr:col>
      <xdr:colOff>561352</xdr:colOff>
      <xdr:row>69</xdr:row>
      <xdr:rowOff>90074</xdr:rowOff>
    </xdr:to>
    <xdr:sp macro="" textlink="">
      <xdr:nvSpPr>
        <xdr:cNvPr id="7" name="四角形吹き出し 6">
          <a:extLst>
            <a:ext uri="{FF2B5EF4-FFF2-40B4-BE49-F238E27FC236}">
              <a16:creationId xmlns="" xmlns:a16="http://schemas.microsoft.com/office/drawing/2014/main" id="{00000000-0008-0000-0000-000007000000}"/>
            </a:ext>
          </a:extLst>
        </xdr:cNvPr>
        <xdr:cNvSpPr/>
      </xdr:nvSpPr>
      <xdr:spPr bwMode="auto">
        <a:xfrm>
          <a:off x="2755900" y="25092121"/>
          <a:ext cx="1844052" cy="918653"/>
        </a:xfrm>
        <a:prstGeom prst="wedgeRectCallout">
          <a:avLst>
            <a:gd name="adj1" fmla="val 67365"/>
            <a:gd name="adj2" fmla="val 37667"/>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clientData/>
  </xdr:twoCellAnchor>
  <xdr:twoCellAnchor>
    <xdr:from>
      <xdr:col>2</xdr:col>
      <xdr:colOff>2247899</xdr:colOff>
      <xdr:row>63</xdr:row>
      <xdr:rowOff>124970</xdr:rowOff>
    </xdr:from>
    <xdr:to>
      <xdr:col>4</xdr:col>
      <xdr:colOff>586750</xdr:colOff>
      <xdr:row>69</xdr:row>
      <xdr:rowOff>34470</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2806699" y="23035770"/>
          <a:ext cx="1678951" cy="823900"/>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lvl="0"/>
          <a:r>
            <a:rPr lang="ja-JP" altLang="en-US" sz="1000">
              <a:solidFill>
                <a:prstClr val="black"/>
              </a:solidFill>
              <a:latin typeface="HGPｺﾞｼｯｸM" panose="020B0600000000000000" pitchFamily="50" charset="-128"/>
              <a:ea typeface="HGPｺﾞｼｯｸM" panose="020B0600000000000000" pitchFamily="50" charset="-128"/>
            </a:rPr>
            <a:t>左上をダブルクリップ、ホッチキス等で束ねる。</a:t>
          </a:r>
          <a:endParaRPr lang="en-US" altLang="ja-JP" sz="1000">
            <a:solidFill>
              <a:prstClr val="black"/>
            </a:solidFill>
            <a:latin typeface="HGPｺﾞｼｯｸM" panose="020B0600000000000000" pitchFamily="50" charset="-128"/>
            <a:ea typeface="HGPｺﾞｼｯｸM" panose="020B0600000000000000" pitchFamily="50" charset="-128"/>
          </a:endParaRPr>
        </a:p>
        <a:p>
          <a:pPr lvl="0"/>
          <a:r>
            <a:rPr lang="ja-JP" altLang="en-US" sz="1000">
              <a:solidFill>
                <a:prstClr val="black"/>
              </a:solidFill>
              <a:latin typeface="HGPｺﾞｼｯｸM" panose="020B0600000000000000" pitchFamily="50" charset="-128"/>
              <a:ea typeface="HGPｺﾞｼｯｸM" panose="020B0600000000000000" pitchFamily="50" charset="-128"/>
            </a:rPr>
            <a:t>書類が厚くなる場合はファイル等に綴じることも可。</a:t>
          </a:r>
          <a:endParaRPr lang="ja-JP" altLang="en-US">
            <a:latin typeface="HGPｺﾞｼｯｸM" panose="020B0600000000000000" pitchFamily="50" charset="-128"/>
            <a:ea typeface="HGPｺﾞｼｯｸM" panose="020B0600000000000000" pitchFamily="50" charset="-128"/>
          </a:endParaRPr>
        </a:p>
      </xdr:txBody>
    </xdr:sp>
    <xdr:clientData/>
  </xdr:twoCellAnchor>
  <xdr:twoCellAnchor>
    <xdr:from>
      <xdr:col>2</xdr:col>
      <xdr:colOff>676275</xdr:colOff>
      <xdr:row>62</xdr:row>
      <xdr:rowOff>114294</xdr:rowOff>
    </xdr:from>
    <xdr:to>
      <xdr:col>3</xdr:col>
      <xdr:colOff>743541</xdr:colOff>
      <xdr:row>65</xdr:row>
      <xdr:rowOff>80304</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234168" y="21912937"/>
          <a:ext cx="2407694" cy="442260"/>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endParaRPr lang="ja-JP" altLang="en-US" sz="2000" b="1"/>
        </a:p>
      </xdr:txBody>
    </xdr:sp>
    <xdr:clientData/>
  </xdr:twoCellAnchor>
  <xdr:twoCellAnchor>
    <xdr:from>
      <xdr:col>3</xdr:col>
      <xdr:colOff>809682</xdr:colOff>
      <xdr:row>84</xdr:row>
      <xdr:rowOff>78573</xdr:rowOff>
    </xdr:from>
    <xdr:to>
      <xdr:col>4</xdr:col>
      <xdr:colOff>619596</xdr:colOff>
      <xdr:row>89</xdr:row>
      <xdr:rowOff>4839</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3952932" y="24929298"/>
          <a:ext cx="829089" cy="688266"/>
          <a:chOff x="1925001" y="5063018"/>
          <a:chExt cx="1090613" cy="1071082"/>
        </a:xfrm>
      </xdr:grpSpPr>
      <xdr:sp macro="" textlink="">
        <xdr:nvSpPr>
          <xdr:cNvPr id="31" name="フローチャート: データ 30">
            <a:extLst>
              <a:ext uri="{FF2B5EF4-FFF2-40B4-BE49-F238E27FC236}">
                <a16:creationId xmlns="" xmlns:a16="http://schemas.microsoft.com/office/drawing/2014/main" id="{00000000-0008-0000-0000-00001F000000}"/>
              </a:ext>
            </a:extLst>
          </xdr:cNvPr>
          <xdr:cNvSpPr/>
        </xdr:nvSpPr>
        <xdr:spPr bwMode="auto">
          <a:xfrm>
            <a:off x="1925001" y="5372100"/>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32" name="フローチャート: データ 31">
            <a:extLst>
              <a:ext uri="{FF2B5EF4-FFF2-40B4-BE49-F238E27FC236}">
                <a16:creationId xmlns="" xmlns:a16="http://schemas.microsoft.com/office/drawing/2014/main" id="{00000000-0008-0000-0000-000020000000}"/>
              </a:ext>
            </a:extLst>
          </xdr:cNvPr>
          <xdr:cNvSpPr/>
        </xdr:nvSpPr>
        <xdr:spPr bwMode="auto">
          <a:xfrm>
            <a:off x="1925001" y="5323521"/>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33" name="フローチャート: データ 32">
            <a:extLst>
              <a:ext uri="{FF2B5EF4-FFF2-40B4-BE49-F238E27FC236}">
                <a16:creationId xmlns="" xmlns:a16="http://schemas.microsoft.com/office/drawing/2014/main" id="{00000000-0008-0000-0000-000021000000}"/>
              </a:ext>
            </a:extLst>
          </xdr:cNvPr>
          <xdr:cNvSpPr/>
        </xdr:nvSpPr>
        <xdr:spPr bwMode="auto">
          <a:xfrm>
            <a:off x="1925001" y="5274944"/>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34" name="フローチャート: データ 33">
            <a:extLst>
              <a:ext uri="{FF2B5EF4-FFF2-40B4-BE49-F238E27FC236}">
                <a16:creationId xmlns="" xmlns:a16="http://schemas.microsoft.com/office/drawing/2014/main" id="{00000000-0008-0000-0000-000022000000}"/>
              </a:ext>
            </a:extLst>
          </xdr:cNvPr>
          <xdr:cNvSpPr/>
        </xdr:nvSpPr>
        <xdr:spPr bwMode="auto">
          <a:xfrm>
            <a:off x="1925001" y="5226366"/>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35" name="フローチャート: データ 34">
            <a:extLst>
              <a:ext uri="{FF2B5EF4-FFF2-40B4-BE49-F238E27FC236}">
                <a16:creationId xmlns="" xmlns:a16="http://schemas.microsoft.com/office/drawing/2014/main" id="{00000000-0008-0000-0000-000023000000}"/>
              </a:ext>
            </a:extLst>
          </xdr:cNvPr>
          <xdr:cNvSpPr/>
        </xdr:nvSpPr>
        <xdr:spPr bwMode="auto">
          <a:xfrm>
            <a:off x="1925001" y="5177789"/>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36" name="フローチャート: データ 35">
            <a:extLst>
              <a:ext uri="{FF2B5EF4-FFF2-40B4-BE49-F238E27FC236}">
                <a16:creationId xmlns="" xmlns:a16="http://schemas.microsoft.com/office/drawing/2014/main" id="{00000000-0008-0000-0000-000024000000}"/>
              </a:ext>
            </a:extLst>
          </xdr:cNvPr>
          <xdr:cNvSpPr/>
        </xdr:nvSpPr>
        <xdr:spPr bwMode="auto">
          <a:xfrm>
            <a:off x="1925001" y="5129212"/>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37" name="フローチャート: データ 36">
            <a:extLst>
              <a:ext uri="{FF2B5EF4-FFF2-40B4-BE49-F238E27FC236}">
                <a16:creationId xmlns="" xmlns:a16="http://schemas.microsoft.com/office/drawing/2014/main" id="{00000000-0008-0000-0000-000025000000}"/>
              </a:ext>
            </a:extLst>
          </xdr:cNvPr>
          <xdr:cNvSpPr/>
        </xdr:nvSpPr>
        <xdr:spPr bwMode="auto">
          <a:xfrm>
            <a:off x="1925001" y="5080635"/>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pic>
        <xdr:nvPicPr>
          <xdr:cNvPr id="38" name="Picture 2" descr="http://illpop.com/img_illust/gadget/clip07.png">
            <a:hlinkClick xmlns:r="http://schemas.openxmlformats.org/officeDocument/2006/relationships" r:id="rId1"/>
            <a:extLst>
              <a:ext uri="{FF2B5EF4-FFF2-40B4-BE49-F238E27FC236}">
                <a16:creationId xmlns=""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2195132" y="5063018"/>
            <a:ext cx="172156" cy="22954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xdr:col>
      <xdr:colOff>796636</xdr:colOff>
      <xdr:row>89</xdr:row>
      <xdr:rowOff>34636</xdr:rowOff>
    </xdr:from>
    <xdr:to>
      <xdr:col>4</xdr:col>
      <xdr:colOff>796265</xdr:colOff>
      <xdr:row>92</xdr:row>
      <xdr:rowOff>143666</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3948545" y="25752136"/>
          <a:ext cx="1021402" cy="576621"/>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lvl="0"/>
          <a:r>
            <a:rPr lang="ja-JP" altLang="en-US" sz="900" b="1">
              <a:solidFill>
                <a:prstClr val="black"/>
              </a:solidFill>
              <a:latin typeface="HGPｺﾞｼｯｸM" panose="020B0600000000000000" pitchFamily="50" charset="-128"/>
              <a:ea typeface="HGPｺﾞｼｯｸM" panose="020B0600000000000000" pitchFamily="50" charset="-128"/>
            </a:rPr>
            <a:t>正本１部</a:t>
          </a:r>
          <a:endParaRPr lang="en-US" altLang="ja-JP" sz="900" b="1">
            <a:solidFill>
              <a:prstClr val="black"/>
            </a:solidFill>
            <a:latin typeface="HGPｺﾞｼｯｸM" panose="020B0600000000000000" pitchFamily="50" charset="-128"/>
            <a:ea typeface="HGPｺﾞｼｯｸM" panose="020B0600000000000000" pitchFamily="50" charset="-128"/>
          </a:endParaRPr>
        </a:p>
        <a:p>
          <a:pPr lvl="0"/>
          <a:r>
            <a:rPr lang="ja-JP" altLang="en-US" sz="900">
              <a:solidFill>
                <a:prstClr val="black"/>
              </a:solidFill>
              <a:latin typeface="HGPｺﾞｼｯｸM" panose="020B0600000000000000" pitchFamily="50" charset="-128"/>
              <a:ea typeface="HGPｺﾞｼｯｸM" panose="020B0600000000000000" pitchFamily="50" charset="-128"/>
            </a:rPr>
            <a:t>・押印必須</a:t>
          </a:r>
          <a:endParaRPr lang="en-US" altLang="ja-JP" sz="900">
            <a:solidFill>
              <a:prstClr val="black"/>
            </a:solidFill>
            <a:latin typeface="HGPｺﾞｼｯｸM" panose="020B0600000000000000" pitchFamily="50" charset="-128"/>
            <a:ea typeface="HGPｺﾞｼｯｸM" panose="020B0600000000000000" pitchFamily="50" charset="-128"/>
          </a:endParaRPr>
        </a:p>
        <a:p>
          <a:pPr lvl="0"/>
          <a:r>
            <a:rPr lang="ja-JP" altLang="en-US" sz="900">
              <a:solidFill>
                <a:prstClr val="black"/>
              </a:solidFill>
              <a:latin typeface="HGPｺﾞｼｯｸM" panose="020B0600000000000000" pitchFamily="50" charset="-128"/>
              <a:ea typeface="HGPｺﾞｼｯｸM" panose="020B0600000000000000" pitchFamily="50" charset="-128"/>
            </a:rPr>
            <a:t>・片面印刷</a:t>
          </a:r>
          <a:endParaRPr lang="ja-JP" altLang="en-US" sz="1800">
            <a:latin typeface="HGPｺﾞｼｯｸM" panose="020B0600000000000000" pitchFamily="50" charset="-128"/>
            <a:ea typeface="HGPｺﾞｼｯｸM" panose="020B0600000000000000" pitchFamily="50" charset="-128"/>
          </a:endParaRPr>
        </a:p>
      </xdr:txBody>
    </xdr:sp>
    <xdr:clientData/>
  </xdr:twoCellAnchor>
  <xdr:twoCellAnchor>
    <xdr:from>
      <xdr:col>2</xdr:col>
      <xdr:colOff>1707941</xdr:colOff>
      <xdr:row>81</xdr:row>
      <xdr:rowOff>123477</xdr:rowOff>
    </xdr:from>
    <xdr:to>
      <xdr:col>4</xdr:col>
      <xdr:colOff>333711</xdr:colOff>
      <xdr:row>83</xdr:row>
      <xdr:rowOff>114769</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2265834" y="24670763"/>
          <a:ext cx="1973127" cy="290649"/>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050" b="1" u="sng">
              <a:solidFill>
                <a:prstClr val="black"/>
              </a:solidFill>
              <a:latin typeface="HGPｺﾞｼｯｸM" panose="020B0600000000000000" pitchFamily="50" charset="-128"/>
              <a:ea typeface="HGPｺﾞｼｯｸM" panose="020B0600000000000000" pitchFamily="50" charset="-128"/>
            </a:rPr>
            <a:t>ＳＩＩへの提出物一式</a:t>
          </a:r>
          <a:endParaRPr lang="ja-JP" altLang="en-US" sz="2000" b="1" u="sng"/>
        </a:p>
      </xdr:txBody>
    </xdr:sp>
    <xdr:clientData/>
  </xdr:twoCellAnchor>
  <xdr:twoCellAnchor>
    <xdr:from>
      <xdr:col>5</xdr:col>
      <xdr:colOff>499620</xdr:colOff>
      <xdr:row>84</xdr:row>
      <xdr:rowOff>87027</xdr:rowOff>
    </xdr:from>
    <xdr:to>
      <xdr:col>6</xdr:col>
      <xdr:colOff>484779</xdr:colOff>
      <xdr:row>88</xdr:row>
      <xdr:rowOff>123916</xdr:rowOff>
    </xdr:to>
    <xdr:grpSp>
      <xdr:nvGrpSpPr>
        <xdr:cNvPr id="15" name="グループ化 14">
          <a:extLst>
            <a:ext uri="{FF2B5EF4-FFF2-40B4-BE49-F238E27FC236}">
              <a16:creationId xmlns="" xmlns:a16="http://schemas.microsoft.com/office/drawing/2014/main" id="{00000000-0008-0000-0000-00000F000000}"/>
            </a:ext>
          </a:extLst>
        </xdr:cNvPr>
        <xdr:cNvGrpSpPr/>
      </xdr:nvGrpSpPr>
      <xdr:grpSpPr>
        <a:xfrm>
          <a:off x="5681220" y="24937752"/>
          <a:ext cx="1004334" cy="646489"/>
          <a:chOff x="4629150" y="8006199"/>
          <a:chExt cx="887812" cy="756801"/>
        </a:xfrm>
      </xdr:grpSpPr>
      <xdr:sp macro="" textlink="">
        <xdr:nvSpPr>
          <xdr:cNvPr id="20" name="円/楕円 19">
            <a:extLst>
              <a:ext uri="{FF2B5EF4-FFF2-40B4-BE49-F238E27FC236}">
                <a16:creationId xmlns="" xmlns:a16="http://schemas.microsoft.com/office/drawing/2014/main" id="{00000000-0008-0000-0000-000014000000}"/>
              </a:ext>
            </a:extLst>
          </xdr:cNvPr>
          <xdr:cNvSpPr/>
        </xdr:nvSpPr>
        <xdr:spPr bwMode="auto">
          <a:xfrm>
            <a:off x="4629150" y="8006199"/>
            <a:ext cx="887812" cy="756801"/>
          </a:xfrm>
          <a:prstGeom prst="ellipse">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1" name="円/楕円 20">
            <a:extLst>
              <a:ext uri="{FF2B5EF4-FFF2-40B4-BE49-F238E27FC236}">
                <a16:creationId xmlns="" xmlns:a16="http://schemas.microsoft.com/office/drawing/2014/main" id="{00000000-0008-0000-0000-000015000000}"/>
              </a:ext>
            </a:extLst>
          </xdr:cNvPr>
          <xdr:cNvSpPr/>
        </xdr:nvSpPr>
        <xdr:spPr bwMode="auto">
          <a:xfrm>
            <a:off x="4986446" y="8315120"/>
            <a:ext cx="192541" cy="161176"/>
          </a:xfrm>
          <a:prstGeom prst="ellipse">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4711642" y="8090382"/>
            <a:ext cx="770350" cy="293260"/>
          </a:xfrm>
          <a:prstGeom prst="rect">
            <a:avLst/>
          </a:prstGeom>
        </xdr:spPr>
        <xdr:txBody>
          <a:bodyPr wrap="square">
            <a:sp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400">
                <a:solidFill>
                  <a:prstClr val="black"/>
                </a:solidFill>
                <a:latin typeface="HGPｺﾞｼｯｸM" panose="020B0600000000000000" pitchFamily="50" charset="-128"/>
                <a:ea typeface="HGPｺﾞｼｯｸM" panose="020B0600000000000000" pitchFamily="50" charset="-128"/>
              </a:rPr>
              <a:t>（社）○</a:t>
            </a:r>
            <a:r>
              <a:rPr lang="en-US" altLang="ja-JP" sz="400">
                <a:solidFill>
                  <a:prstClr val="black"/>
                </a:solidFill>
                <a:latin typeface="HGPｺﾞｼｯｸM" panose="020B0600000000000000" pitchFamily="50" charset="-128"/>
                <a:ea typeface="HGPｺﾞｼｯｸM" panose="020B0600000000000000" pitchFamily="50" charset="-128"/>
              </a:rPr>
              <a:t>×</a:t>
            </a:r>
          </a:p>
          <a:p>
            <a:r>
              <a:rPr lang="ja-JP" altLang="en-US" sz="400">
                <a:solidFill>
                  <a:prstClr val="black"/>
                </a:solidFill>
                <a:latin typeface="HGPｺﾞｼｯｸM" panose="020B0600000000000000" pitchFamily="50" charset="-128"/>
                <a:ea typeface="HGPｺﾞｼｯｸM" panose="020B0600000000000000" pitchFamily="50" charset="-128"/>
              </a:rPr>
              <a:t>「△□事業」</a:t>
            </a:r>
            <a:endParaRPr lang="ja-JP" altLang="en-US" sz="1050"/>
          </a:p>
        </xdr:txBody>
      </xdr:sp>
    </xdr:grpSp>
    <xdr:clientData/>
  </xdr:twoCellAnchor>
  <xdr:twoCellAnchor>
    <xdr:from>
      <xdr:col>5</xdr:col>
      <xdr:colOff>320107</xdr:colOff>
      <xdr:row>89</xdr:row>
      <xdr:rowOff>24923</xdr:rowOff>
    </xdr:from>
    <xdr:to>
      <xdr:col>7</xdr:col>
      <xdr:colOff>487192</xdr:colOff>
      <xdr:row>93</xdr:row>
      <xdr:rowOff>17822</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5232286" y="25769637"/>
          <a:ext cx="2235370" cy="591614"/>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lvl="0"/>
          <a:r>
            <a:rPr lang="ja-JP" altLang="en-US" sz="900" b="1">
              <a:solidFill>
                <a:prstClr val="black"/>
              </a:solidFill>
              <a:latin typeface="HGPｺﾞｼｯｸM" panose="020B0600000000000000" pitchFamily="50" charset="-128"/>
              <a:ea typeface="HGPｺﾞｼｯｸM" panose="020B0600000000000000" pitchFamily="50" charset="-128"/>
            </a:rPr>
            <a:t>ＣＤ</a:t>
          </a:r>
          <a:r>
            <a:rPr lang="en-US" altLang="ja-JP" sz="900" b="1">
              <a:solidFill>
                <a:prstClr val="black"/>
              </a:solidFill>
              <a:latin typeface="HGPｺﾞｼｯｸM" panose="020B0600000000000000" pitchFamily="50" charset="-128"/>
              <a:ea typeface="HGPｺﾞｼｯｸM" panose="020B0600000000000000" pitchFamily="50" charset="-128"/>
            </a:rPr>
            <a:t>-</a:t>
          </a:r>
          <a:r>
            <a:rPr lang="ja-JP" altLang="en-US" sz="900" b="1">
              <a:solidFill>
                <a:prstClr val="black"/>
              </a:solidFill>
              <a:latin typeface="HGPｺﾞｼｯｸM" panose="020B0600000000000000" pitchFamily="50" charset="-128"/>
              <a:ea typeface="HGPｺﾞｼｯｸM" panose="020B0600000000000000" pitchFamily="50" charset="-128"/>
            </a:rPr>
            <a:t>Ｒ（ＤＶＤ</a:t>
          </a:r>
          <a:r>
            <a:rPr lang="en-US" altLang="ja-JP" sz="900" b="1">
              <a:solidFill>
                <a:prstClr val="black"/>
              </a:solidFill>
              <a:latin typeface="HGPｺﾞｼｯｸM" panose="020B0600000000000000" pitchFamily="50" charset="-128"/>
              <a:ea typeface="HGPｺﾞｼｯｸM" panose="020B0600000000000000" pitchFamily="50" charset="-128"/>
            </a:rPr>
            <a:t>-</a:t>
          </a:r>
          <a:r>
            <a:rPr lang="ja-JP" altLang="en-US" sz="900" b="1">
              <a:solidFill>
                <a:prstClr val="black"/>
              </a:solidFill>
              <a:latin typeface="HGPｺﾞｼｯｸM" panose="020B0600000000000000" pitchFamily="50" charset="-128"/>
              <a:ea typeface="HGPｺﾞｼｯｸM" panose="020B0600000000000000" pitchFamily="50" charset="-128"/>
            </a:rPr>
            <a:t>Ｒ）１枚</a:t>
          </a:r>
          <a:endParaRPr lang="en-US" altLang="ja-JP" sz="900" b="1">
            <a:solidFill>
              <a:prstClr val="black"/>
            </a:solidFill>
            <a:latin typeface="HGPｺﾞｼｯｸM" panose="020B0600000000000000" pitchFamily="50" charset="-128"/>
            <a:ea typeface="HGPｺﾞｼｯｸM" panose="020B0600000000000000" pitchFamily="50" charset="-128"/>
          </a:endParaRPr>
        </a:p>
        <a:p>
          <a:pPr lvl="0"/>
          <a:r>
            <a:rPr lang="ja-JP" altLang="en-US" sz="900">
              <a:solidFill>
                <a:prstClr val="black"/>
              </a:solidFill>
              <a:latin typeface="HGPｺﾞｼｯｸM" panose="020B0600000000000000" pitchFamily="50" charset="-128"/>
              <a:ea typeface="HGPｺﾞｼｯｸM" panose="020B0600000000000000" pitchFamily="50" charset="-128"/>
            </a:rPr>
            <a:t>・法人・団体等名を明記</a:t>
          </a:r>
          <a:endParaRPr lang="en-US" altLang="ja-JP" sz="900">
            <a:solidFill>
              <a:prstClr val="black"/>
            </a:solidFill>
            <a:latin typeface="HGPｺﾞｼｯｸM" panose="020B0600000000000000" pitchFamily="50" charset="-128"/>
            <a:ea typeface="HGPｺﾞｼｯｸM" panose="020B0600000000000000" pitchFamily="50" charset="-128"/>
          </a:endParaRPr>
        </a:p>
        <a:p>
          <a:pPr lvl="0"/>
          <a:r>
            <a:rPr lang="ja-JP" altLang="en-US" sz="900">
              <a:solidFill>
                <a:prstClr val="black"/>
              </a:solidFill>
              <a:latin typeface="HGPｺﾞｼｯｸM" panose="020B0600000000000000" pitchFamily="50" charset="-128"/>
              <a:ea typeface="HGPｺﾞｼｯｸM" panose="020B0600000000000000" pitchFamily="50" charset="-128"/>
            </a:rPr>
            <a:t>・事業名を明記</a:t>
          </a:r>
          <a:endParaRPr lang="ja-JP" altLang="en-US" sz="1800">
            <a:latin typeface="HGPｺﾞｼｯｸM" panose="020B0600000000000000" pitchFamily="50" charset="-128"/>
            <a:ea typeface="HGPｺﾞｼｯｸM" panose="020B0600000000000000" pitchFamily="50" charset="-128"/>
          </a:endParaRPr>
        </a:p>
      </xdr:txBody>
    </xdr:sp>
    <xdr:clientData/>
  </xdr:twoCellAnchor>
  <xdr:twoCellAnchor>
    <xdr:from>
      <xdr:col>2</xdr:col>
      <xdr:colOff>1559259</xdr:colOff>
      <xdr:row>81</xdr:row>
      <xdr:rowOff>66124</xdr:rowOff>
    </xdr:from>
    <xdr:to>
      <xdr:col>7</xdr:col>
      <xdr:colOff>312965</xdr:colOff>
      <xdr:row>93</xdr:row>
      <xdr:rowOff>143419</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bwMode="auto">
        <a:xfrm>
          <a:off x="2117152" y="24613410"/>
          <a:ext cx="5176277" cy="1873438"/>
        </a:xfrm>
        <a:prstGeom prst="rect">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clientData/>
  </xdr:twoCellAnchor>
  <xdr:twoCellAnchor>
    <xdr:from>
      <xdr:col>2</xdr:col>
      <xdr:colOff>1539875</xdr:colOff>
      <xdr:row>96</xdr:row>
      <xdr:rowOff>34925</xdr:rowOff>
    </xdr:from>
    <xdr:to>
      <xdr:col>7</xdr:col>
      <xdr:colOff>317500</xdr:colOff>
      <xdr:row>109</xdr:row>
      <xdr:rowOff>17837</xdr:rowOff>
    </xdr:to>
    <xdr:sp macro="" textlink="">
      <xdr:nvSpPr>
        <xdr:cNvPr id="47" name="Rectangle 52">
          <a:extLst>
            <a:ext uri="{FF2B5EF4-FFF2-40B4-BE49-F238E27FC236}">
              <a16:creationId xmlns="" xmlns:a16="http://schemas.microsoft.com/office/drawing/2014/main" id="{00000000-0008-0000-0000-00002F000000}"/>
            </a:ext>
          </a:extLst>
        </xdr:cNvPr>
        <xdr:cNvSpPr>
          <a:spLocks noChangeArrowheads="1"/>
        </xdr:cNvSpPr>
      </xdr:nvSpPr>
      <xdr:spPr bwMode="auto">
        <a:xfrm>
          <a:off x="2097768" y="26514425"/>
          <a:ext cx="5445125" cy="1928733"/>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horz" wrap="square" lIns="0" tIns="0" rIns="0" bIns="0" numCol="1" anchor="t" anchorCtr="0" compatLnSpc="1">
          <a:prstTxWarp prst="textNoShape">
            <a:avLst/>
          </a:prstTxWarp>
          <a:sp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endParaRPr kumimoji="1" lang="en-US" altLang="ja-JP" sz="1100" b="0" i="0" u="none" strike="noStrike" cap="none" normalizeH="0" baseline="0">
            <a:ln>
              <a:noFill/>
            </a:ln>
            <a:effectLst/>
            <a:latin typeface="ＭＳ Ｐ明朝" panose="02020600040205080304" pitchFamily="18" charset="-128"/>
            <a:ea typeface="ＭＳ Ｐ明朝" panose="02020600040205080304" pitchFamily="18" charset="-128"/>
            <a:cs typeface="ＭＳ Ｐゴシック" pitchFamily="50" charset="-128"/>
          </a:endParaRPr>
        </a:p>
        <a:p>
          <a:r>
            <a:rPr lang="ja-JP" altLang="en-US" sz="1100">
              <a:latin typeface="ＭＳ Ｐ明朝" panose="02020600040205080304" pitchFamily="18" charset="-128"/>
              <a:ea typeface="ＭＳ Ｐ明朝" panose="02020600040205080304" pitchFamily="18" charset="-128"/>
              <a:cs typeface="ＭＳ Ｐゴシック" pitchFamily="50" charset="-128"/>
            </a:rPr>
            <a:t>　　　</a:t>
          </a:r>
          <a:r>
            <a:rPr kumimoji="1" lang="ja-JP" altLang="ja-JP" sz="1100" b="0" i="0" u="none" strike="noStrike" cap="none" normalizeH="0" baseline="0">
              <a:ln>
                <a:noFill/>
              </a:ln>
              <a:effectLst/>
              <a:latin typeface="ＭＳ Ｐ明朝" panose="02020600040205080304" pitchFamily="18" charset="-128"/>
              <a:ea typeface="ＭＳ Ｐ明朝" panose="02020600040205080304" pitchFamily="18" charset="-128"/>
              <a:cs typeface="ＭＳ Ｐゴシック" pitchFamily="50" charset="-128"/>
            </a:rPr>
            <a:t>〒</a:t>
          </a:r>
          <a:r>
            <a:rPr kumimoji="1" lang="ja-JP" altLang="en-US" sz="1100" b="0" i="0" u="none" strike="noStrike" cap="none" normalizeH="0" baseline="0">
              <a:ln>
                <a:noFill/>
              </a:ln>
              <a:effectLst/>
              <a:latin typeface="ＭＳ Ｐ明朝" panose="02020600040205080304" pitchFamily="18" charset="-128"/>
              <a:ea typeface="ＭＳ Ｐ明朝" panose="02020600040205080304" pitchFamily="18" charset="-128"/>
              <a:cs typeface="ＭＳ Ｐゴシック" pitchFamily="50" charset="-128"/>
            </a:rPr>
            <a:t>１０４</a:t>
          </a:r>
          <a:r>
            <a:rPr kumimoji="1" lang="en-US" altLang="ja-JP" sz="1100" b="0" i="0" u="none" strike="noStrike" cap="none" normalizeH="0" baseline="0">
              <a:ln>
                <a:noFill/>
              </a:ln>
              <a:effectLst/>
              <a:latin typeface="ＭＳ Ｐ明朝" panose="02020600040205080304" pitchFamily="18" charset="-128"/>
              <a:ea typeface="ＭＳ Ｐ明朝" panose="02020600040205080304" pitchFamily="18" charset="-128"/>
              <a:cs typeface="ＭＳ Ｐゴシック" pitchFamily="50" charset="-128"/>
            </a:rPr>
            <a:t>‐</a:t>
          </a:r>
          <a:r>
            <a:rPr kumimoji="1" lang="ja-JP" altLang="en-US" sz="1100" b="0" i="0" u="none" strike="noStrike" cap="none" normalizeH="0" baseline="0">
              <a:ln>
                <a:noFill/>
              </a:ln>
              <a:effectLst/>
              <a:latin typeface="ＭＳ Ｐ明朝" panose="02020600040205080304" pitchFamily="18" charset="-128"/>
              <a:ea typeface="ＭＳ Ｐ明朝" panose="02020600040205080304" pitchFamily="18" charset="-128"/>
              <a:cs typeface="ＭＳ Ｐゴシック" pitchFamily="50" charset="-128"/>
            </a:rPr>
            <a:t>００６１</a:t>
          </a:r>
          <a:endParaRPr lang="en-US" altLang="ja-JP" sz="1100">
            <a:latin typeface="ＭＳ Ｐ明朝" panose="02020600040205080304" pitchFamily="18" charset="-128"/>
            <a:ea typeface="ＭＳ Ｐ明朝" panose="02020600040205080304" pitchFamily="18" charset="-128"/>
          </a:endParaRPr>
        </a:p>
        <a:p>
          <a:r>
            <a:rPr lang="ja-JP" altLang="en-US" sz="1100">
              <a:latin typeface="ＭＳ Ｐ明朝" panose="02020600040205080304" pitchFamily="18" charset="-128"/>
              <a:ea typeface="ＭＳ Ｐ明朝" panose="02020600040205080304" pitchFamily="18" charset="-128"/>
            </a:rPr>
            <a:t>　　　東京都中央区銀座２</a:t>
          </a:r>
          <a:r>
            <a:rPr lang="en-US" altLang="ja-JP" sz="1100">
              <a:latin typeface="ＭＳ Ｐ明朝" panose="02020600040205080304" pitchFamily="18" charset="-128"/>
              <a:ea typeface="ＭＳ Ｐ明朝" panose="02020600040205080304" pitchFamily="18" charset="-128"/>
            </a:rPr>
            <a:t>‐</a:t>
          </a:r>
          <a:r>
            <a:rPr lang="ja-JP" altLang="en-US" sz="1100">
              <a:latin typeface="ＭＳ Ｐ明朝" panose="02020600040205080304" pitchFamily="18" charset="-128"/>
              <a:ea typeface="ＭＳ Ｐ明朝" panose="02020600040205080304" pitchFamily="18" charset="-128"/>
            </a:rPr>
            <a:t>１６</a:t>
          </a:r>
          <a:r>
            <a:rPr lang="en-US" altLang="ja-JP" sz="1100">
              <a:latin typeface="ＭＳ Ｐ明朝" panose="02020600040205080304" pitchFamily="18" charset="-128"/>
              <a:ea typeface="ＭＳ Ｐ明朝" panose="02020600040205080304" pitchFamily="18" charset="-128"/>
            </a:rPr>
            <a:t>‐</a:t>
          </a:r>
          <a:r>
            <a:rPr lang="ja-JP" altLang="en-US" sz="1100">
              <a:latin typeface="ＭＳ Ｐ明朝" panose="02020600040205080304" pitchFamily="18" charset="-128"/>
              <a:ea typeface="ＭＳ Ｐ明朝" panose="02020600040205080304" pitchFamily="18" charset="-128"/>
            </a:rPr>
            <a:t>７　恒産第３ビル７階</a:t>
          </a:r>
        </a:p>
        <a:p>
          <a:endParaRPr lang="en-US" altLang="ja-JP" sz="1100">
            <a:latin typeface="ＭＳ Ｐ明朝" panose="02020600040205080304" pitchFamily="18" charset="-128"/>
            <a:ea typeface="ＭＳ Ｐ明朝" panose="02020600040205080304" pitchFamily="18" charset="-128"/>
          </a:endParaRPr>
        </a:p>
        <a:p>
          <a:r>
            <a:rPr lang="ja-JP" altLang="en-US" sz="1100">
              <a:latin typeface="ＭＳ Ｐ明朝" panose="02020600040205080304" pitchFamily="18" charset="-128"/>
              <a:ea typeface="ＭＳ Ｐ明朝" panose="02020600040205080304" pitchFamily="18" charset="-128"/>
            </a:rPr>
            <a:t>　　　一般社団法人　環境共創イニシアチブ　</a:t>
          </a:r>
        </a:p>
        <a:p>
          <a:r>
            <a:rPr lang="ja-JP" altLang="en-US" sz="1100">
              <a:latin typeface="ＭＳ Ｐ明朝" panose="02020600040205080304" pitchFamily="18" charset="-128"/>
              <a:ea typeface="ＭＳ Ｐ明朝" panose="02020600040205080304" pitchFamily="18" charset="-128"/>
            </a:rPr>
            <a:t>　　　省エネルギー相談地域プラットフォーム担当　宛</a:t>
          </a:r>
          <a:endParaRPr lang="en-US" altLang="ja-JP" sz="1100">
            <a:latin typeface="ＭＳ Ｐ明朝" panose="02020600040205080304" pitchFamily="18" charset="-128"/>
            <a:ea typeface="ＭＳ Ｐ明朝" panose="02020600040205080304" pitchFamily="18" charset="-128"/>
          </a:endParaRPr>
        </a:p>
        <a:p>
          <a:endParaRPr lang="en-US" altLang="ja-JP" sz="1100">
            <a:latin typeface="ＭＳ Ｐ明朝" panose="02020600040205080304" pitchFamily="18" charset="-128"/>
            <a:ea typeface="ＭＳ Ｐ明朝" panose="02020600040205080304" pitchFamily="18" charset="-128"/>
          </a:endParaRPr>
        </a:p>
        <a:p>
          <a:pPr>
            <a:lnSpc>
              <a:spcPts val="1800"/>
            </a:lnSpc>
          </a:pPr>
          <a:r>
            <a:rPr lang="ja-JP" altLang="en-US" sz="1100">
              <a:solidFill>
                <a:srgbClr val="FF0000"/>
              </a:solidFill>
              <a:latin typeface="ＭＳ Ｐ明朝" panose="02020600040205080304" pitchFamily="18" charset="-128"/>
              <a:ea typeface="ＭＳ Ｐ明朝" panose="02020600040205080304" pitchFamily="18" charset="-128"/>
            </a:rPr>
            <a:t>　　　　「平成３０年度　省エネルギー相談地域プラットフォーム構築事業」</a:t>
          </a:r>
          <a:endParaRPr lang="en-US" altLang="ja-JP" sz="1100">
            <a:solidFill>
              <a:srgbClr val="FF0000"/>
            </a:solidFill>
            <a:latin typeface="ＭＳ Ｐ明朝" panose="02020600040205080304" pitchFamily="18" charset="-128"/>
            <a:ea typeface="ＭＳ Ｐ明朝" panose="02020600040205080304" pitchFamily="18" charset="-128"/>
          </a:endParaRPr>
        </a:p>
        <a:p>
          <a:pPr>
            <a:lnSpc>
              <a:spcPts val="1800"/>
            </a:lnSpc>
          </a:pPr>
          <a:r>
            <a:rPr lang="ja-JP" altLang="en-US" sz="1100">
              <a:solidFill>
                <a:srgbClr val="FF0000"/>
              </a:solidFill>
              <a:latin typeface="ＭＳ Ｐ明朝" panose="02020600040205080304" pitchFamily="18" charset="-128"/>
              <a:ea typeface="ＭＳ Ｐ明朝" panose="02020600040205080304" pitchFamily="18" charset="-128"/>
            </a:rPr>
            <a:t>　　　　　</a:t>
          </a:r>
          <a:r>
            <a:rPr lang="ja-JP" altLang="en-US" sz="1100" u="sng">
              <a:solidFill>
                <a:srgbClr val="FF0000"/>
              </a:solidFill>
              <a:latin typeface="ＭＳ Ｐ明朝" panose="02020600040205080304" pitchFamily="18" charset="-128"/>
              <a:ea typeface="ＭＳ Ｐ明朝" panose="02020600040205080304" pitchFamily="18" charset="-128"/>
            </a:rPr>
            <a:t>交付申請書類在中</a:t>
          </a:r>
          <a:endParaRPr lang="en-US" altLang="ja-JP" sz="1100" u="sng">
            <a:solidFill>
              <a:srgbClr val="FF0000"/>
            </a:solidFill>
            <a:latin typeface="ＭＳ Ｐ明朝" panose="02020600040205080304" pitchFamily="18" charset="-128"/>
            <a:ea typeface="ＭＳ Ｐ明朝" panose="02020600040205080304" pitchFamily="18" charset="-128"/>
          </a:endParaRPr>
        </a:p>
        <a:p>
          <a:endParaRPr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2</xdr:col>
      <xdr:colOff>1676197</xdr:colOff>
      <xdr:row>44</xdr:row>
      <xdr:rowOff>28574</xdr:rowOff>
    </xdr:from>
    <xdr:to>
      <xdr:col>2</xdr:col>
      <xdr:colOff>2181225</xdr:colOff>
      <xdr:row>54</xdr:row>
      <xdr:rowOff>150019</xdr:rowOff>
    </xdr:to>
    <xdr:sp macro="" textlink="">
      <xdr:nvSpPr>
        <xdr:cNvPr id="48" name="正方形/長方形 47">
          <a:extLst>
            <a:ext uri="{FF2B5EF4-FFF2-40B4-BE49-F238E27FC236}">
              <a16:creationId xmlns="" xmlns:a16="http://schemas.microsoft.com/office/drawing/2014/main" id="{00000000-0008-0000-0000-000030000000}"/>
            </a:ext>
          </a:extLst>
        </xdr:cNvPr>
        <xdr:cNvSpPr/>
      </xdr:nvSpPr>
      <xdr:spPr bwMode="auto">
        <a:xfrm>
          <a:off x="2228647" y="18087974"/>
          <a:ext cx="505028" cy="1645445"/>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1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ＳＩＩホームページから</a:t>
          </a:r>
          <a:endParaRPr kumimoji="1" lang="en-US" altLang="ja-JP" sz="11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endParaRPr>
        </a:p>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1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書類をダウンロード</a:t>
          </a:r>
        </a:p>
      </xdr:txBody>
    </xdr:sp>
    <xdr:clientData/>
  </xdr:twoCellAnchor>
  <xdr:twoCellAnchor>
    <xdr:from>
      <xdr:col>3</xdr:col>
      <xdr:colOff>218669</xdr:colOff>
      <xdr:row>44</xdr:row>
      <xdr:rowOff>28575</xdr:rowOff>
    </xdr:from>
    <xdr:to>
      <xdr:col>3</xdr:col>
      <xdr:colOff>578709</xdr:colOff>
      <xdr:row>54</xdr:row>
      <xdr:rowOff>150019</xdr:rowOff>
    </xdr:to>
    <xdr:sp macro="" textlink="">
      <xdr:nvSpPr>
        <xdr:cNvPr id="49" name="正方形/長方形 48">
          <a:extLst>
            <a:ext uri="{FF2B5EF4-FFF2-40B4-BE49-F238E27FC236}">
              <a16:creationId xmlns="" xmlns:a16="http://schemas.microsoft.com/office/drawing/2014/main" id="{00000000-0008-0000-0000-000031000000}"/>
            </a:ext>
          </a:extLst>
        </xdr:cNvPr>
        <xdr:cNvSpPr/>
      </xdr:nvSpPr>
      <xdr:spPr bwMode="auto">
        <a:xfrm>
          <a:off x="3104744" y="18087975"/>
          <a:ext cx="360040" cy="1645444"/>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1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必要書類の収集・作成</a:t>
          </a:r>
        </a:p>
      </xdr:txBody>
    </xdr:sp>
    <xdr:clientData/>
  </xdr:twoCellAnchor>
  <xdr:twoCellAnchor>
    <xdr:from>
      <xdr:col>4</xdr:col>
      <xdr:colOff>94641</xdr:colOff>
      <xdr:row>44</xdr:row>
      <xdr:rowOff>28575</xdr:rowOff>
    </xdr:from>
    <xdr:to>
      <xdr:col>4</xdr:col>
      <xdr:colOff>454681</xdr:colOff>
      <xdr:row>55</xdr:row>
      <xdr:rowOff>1</xdr:rowOff>
    </xdr:to>
    <xdr:sp macro="" textlink="">
      <xdr:nvSpPr>
        <xdr:cNvPr id="50" name="正方形/長方形 49">
          <a:extLst>
            <a:ext uri="{FF2B5EF4-FFF2-40B4-BE49-F238E27FC236}">
              <a16:creationId xmlns="" xmlns:a16="http://schemas.microsoft.com/office/drawing/2014/main" id="{00000000-0008-0000-0000-000032000000}"/>
            </a:ext>
          </a:extLst>
        </xdr:cNvPr>
        <xdr:cNvSpPr/>
      </xdr:nvSpPr>
      <xdr:spPr bwMode="auto">
        <a:xfrm>
          <a:off x="3980841" y="18087975"/>
          <a:ext cx="360040" cy="1647826"/>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2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自己チェック</a:t>
          </a:r>
        </a:p>
      </xdr:txBody>
    </xdr:sp>
    <xdr:clientData/>
  </xdr:twoCellAnchor>
  <xdr:twoCellAnchor>
    <xdr:from>
      <xdr:col>6</xdr:col>
      <xdr:colOff>151184</xdr:colOff>
      <xdr:row>44</xdr:row>
      <xdr:rowOff>28573</xdr:rowOff>
    </xdr:from>
    <xdr:to>
      <xdr:col>6</xdr:col>
      <xdr:colOff>511224</xdr:colOff>
      <xdr:row>54</xdr:row>
      <xdr:rowOff>150019</xdr:rowOff>
    </xdr:to>
    <xdr:sp macro="" textlink="">
      <xdr:nvSpPr>
        <xdr:cNvPr id="51" name="正方形/長方形 50">
          <a:extLst>
            <a:ext uri="{FF2B5EF4-FFF2-40B4-BE49-F238E27FC236}">
              <a16:creationId xmlns="" xmlns:a16="http://schemas.microsoft.com/office/drawing/2014/main" id="{00000000-0008-0000-0000-000033000000}"/>
            </a:ext>
          </a:extLst>
        </xdr:cNvPr>
        <xdr:cNvSpPr/>
      </xdr:nvSpPr>
      <xdr:spPr bwMode="auto">
        <a:xfrm>
          <a:off x="6037634" y="18087973"/>
          <a:ext cx="360040" cy="1645446"/>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2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書類の提出（郵送）</a:t>
          </a:r>
        </a:p>
      </xdr:txBody>
    </xdr:sp>
    <xdr:clientData/>
  </xdr:twoCellAnchor>
  <xdr:twoCellAnchor>
    <xdr:from>
      <xdr:col>3</xdr:col>
      <xdr:colOff>800101</xdr:colOff>
      <xdr:row>56</xdr:row>
      <xdr:rowOff>4764</xdr:rowOff>
    </xdr:from>
    <xdr:to>
      <xdr:col>4</xdr:col>
      <xdr:colOff>704850</xdr:colOff>
      <xdr:row>61</xdr:row>
      <xdr:rowOff>114300</xdr:rowOff>
    </xdr:to>
    <xdr:sp macro="" textlink="">
      <xdr:nvSpPr>
        <xdr:cNvPr id="52" name="テキスト ボックス 92">
          <a:extLst>
            <a:ext uri="{FF2B5EF4-FFF2-40B4-BE49-F238E27FC236}">
              <a16:creationId xmlns="" xmlns:a16="http://schemas.microsoft.com/office/drawing/2014/main" id="{00000000-0008-0000-0000-000034000000}"/>
            </a:ext>
          </a:extLst>
        </xdr:cNvPr>
        <xdr:cNvSpPr txBox="1"/>
      </xdr:nvSpPr>
      <xdr:spPr bwMode="auto">
        <a:xfrm>
          <a:off x="3686176" y="19892964"/>
          <a:ext cx="904874" cy="871536"/>
        </a:xfrm>
        <a:prstGeom prst="rect">
          <a:avLst/>
        </a:prstGeom>
        <a:solidFill>
          <a:schemeClr val="bg1">
            <a:lumMod val="85000"/>
          </a:schemeClr>
        </a:solidFill>
        <a:ln w="9525">
          <a:noFill/>
          <a:miter lim="800000"/>
          <a:headEnd/>
          <a:tailEnd/>
        </a:ln>
      </xdr:spPr>
      <xdr:txBody>
        <a:bodyPr wrap="square" lIns="0" tIns="0" rIns="0" bIns="0" rtlCol="0" anchor="t">
          <a:noAutofit/>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algn="l" eaLnBrk="0" hangingPunct="0"/>
          <a:r>
            <a:rPr kumimoji="0" lang="en-US" altLang="ja-JP" sz="900">
              <a:latin typeface="ＭＳ Ｐ明朝" panose="02020600040205080304" pitchFamily="18" charset="-128"/>
              <a:ea typeface="ＭＳ Ｐ明朝" panose="02020600040205080304" pitchFamily="18" charset="-128"/>
            </a:rPr>
            <a:t>※</a:t>
          </a:r>
          <a:r>
            <a:rPr kumimoji="0" lang="ja-JP" altLang="en-US" sz="900">
              <a:latin typeface="ＭＳ Ｐ明朝" panose="02020600040205080304" pitchFamily="18" charset="-128"/>
              <a:ea typeface="ＭＳ Ｐ明朝" panose="02020600040205080304" pitchFamily="18" charset="-128"/>
            </a:rPr>
            <a:t>提出資料チェックシートを用いて自己点検すること</a:t>
          </a:r>
          <a:endParaRPr kumimoji="0"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6</xdr:col>
      <xdr:colOff>73819</xdr:colOff>
      <xdr:row>56</xdr:row>
      <xdr:rowOff>9525</xdr:rowOff>
    </xdr:from>
    <xdr:to>
      <xdr:col>6</xdr:col>
      <xdr:colOff>845344</xdr:colOff>
      <xdr:row>62</xdr:row>
      <xdr:rowOff>9525</xdr:rowOff>
    </xdr:to>
    <xdr:sp macro="" textlink="">
      <xdr:nvSpPr>
        <xdr:cNvPr id="53" name="テキスト ボックス 93">
          <a:extLst>
            <a:ext uri="{FF2B5EF4-FFF2-40B4-BE49-F238E27FC236}">
              <a16:creationId xmlns="" xmlns:a16="http://schemas.microsoft.com/office/drawing/2014/main" id="{00000000-0008-0000-0000-000035000000}"/>
            </a:ext>
          </a:extLst>
        </xdr:cNvPr>
        <xdr:cNvSpPr txBox="1"/>
      </xdr:nvSpPr>
      <xdr:spPr bwMode="auto">
        <a:xfrm>
          <a:off x="5960269" y="19897725"/>
          <a:ext cx="771525" cy="914400"/>
        </a:xfrm>
        <a:prstGeom prst="rect">
          <a:avLst/>
        </a:prstGeom>
        <a:solidFill>
          <a:schemeClr val="bg1">
            <a:lumMod val="85000"/>
          </a:schemeClr>
        </a:solidFill>
        <a:ln w="9525">
          <a:noFill/>
          <a:miter lim="800000"/>
          <a:headEnd/>
          <a:tailEnd/>
        </a:ln>
      </xdr:spPr>
      <xdr:txBody>
        <a:bodyPr wrap="square" lIns="0" tIns="0" rIns="0" bIns="0" rtlCol="0" anchor="t">
          <a:noAutofit/>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algn="l" eaLnBrk="0" hangingPunct="0"/>
          <a:r>
            <a:rPr kumimoji="0" lang="en-US" altLang="ja-JP" sz="900">
              <a:latin typeface="ＭＳ Ｐ明朝" panose="02020600040205080304" pitchFamily="18" charset="-128"/>
              <a:ea typeface="ＭＳ Ｐ明朝" panose="02020600040205080304" pitchFamily="18" charset="-128"/>
            </a:rPr>
            <a:t>※</a:t>
          </a:r>
          <a:r>
            <a:rPr kumimoji="0" lang="ja-JP" altLang="en-US" sz="900">
              <a:latin typeface="ＭＳ Ｐ明朝" panose="02020600040205080304" pitchFamily="18" charset="-128"/>
              <a:ea typeface="ＭＳ Ｐ明朝" panose="02020600040205080304" pitchFamily="18" charset="-128"/>
            </a:rPr>
            <a:t>提出資料一式を郵送にて提出</a:t>
          </a:r>
          <a:endParaRPr kumimoji="0"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2</xdr:col>
      <xdr:colOff>2181225</xdr:colOff>
      <xdr:row>49</xdr:row>
      <xdr:rowOff>89297</xdr:rowOff>
    </xdr:from>
    <xdr:to>
      <xdr:col>3</xdr:col>
      <xdr:colOff>218669</xdr:colOff>
      <xdr:row>49</xdr:row>
      <xdr:rowOff>89297</xdr:rowOff>
    </xdr:to>
    <xdr:cxnSp macro="">
      <xdr:nvCxnSpPr>
        <xdr:cNvPr id="54" name="直線矢印コネクタ 53">
          <a:extLst>
            <a:ext uri="{FF2B5EF4-FFF2-40B4-BE49-F238E27FC236}">
              <a16:creationId xmlns="" xmlns:a16="http://schemas.microsoft.com/office/drawing/2014/main" id="{00000000-0008-0000-0000-000036000000}"/>
            </a:ext>
          </a:extLst>
        </xdr:cNvPr>
        <xdr:cNvCxnSpPr>
          <a:stCxn id="48" idx="3"/>
          <a:endCxn id="49" idx="1"/>
        </xdr:cNvCxnSpPr>
      </xdr:nvCxnSpPr>
      <xdr:spPr bwMode="auto">
        <a:xfrm>
          <a:off x="2733675" y="18910697"/>
          <a:ext cx="371069" cy="0"/>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3</xdr:col>
      <xdr:colOff>578709</xdr:colOff>
      <xdr:row>49</xdr:row>
      <xdr:rowOff>89297</xdr:rowOff>
    </xdr:from>
    <xdr:to>
      <xdr:col>4</xdr:col>
      <xdr:colOff>94641</xdr:colOff>
      <xdr:row>49</xdr:row>
      <xdr:rowOff>90488</xdr:rowOff>
    </xdr:to>
    <xdr:cxnSp macro="">
      <xdr:nvCxnSpPr>
        <xdr:cNvPr id="55" name="直線矢印コネクタ 54">
          <a:extLst>
            <a:ext uri="{FF2B5EF4-FFF2-40B4-BE49-F238E27FC236}">
              <a16:creationId xmlns="" xmlns:a16="http://schemas.microsoft.com/office/drawing/2014/main" id="{00000000-0008-0000-0000-000037000000}"/>
            </a:ext>
          </a:extLst>
        </xdr:cNvPr>
        <xdr:cNvCxnSpPr>
          <a:stCxn id="49" idx="3"/>
          <a:endCxn id="50" idx="1"/>
        </xdr:cNvCxnSpPr>
      </xdr:nvCxnSpPr>
      <xdr:spPr bwMode="auto">
        <a:xfrm>
          <a:off x="3464784" y="18910697"/>
          <a:ext cx="516057" cy="1191"/>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2</xdr:col>
      <xdr:colOff>1178987</xdr:colOff>
      <xdr:row>49</xdr:row>
      <xdr:rowOff>85725</xdr:rowOff>
    </xdr:from>
    <xdr:to>
      <xdr:col>2</xdr:col>
      <xdr:colOff>1676197</xdr:colOff>
      <xdr:row>49</xdr:row>
      <xdr:rowOff>89297</xdr:rowOff>
    </xdr:to>
    <xdr:cxnSp macro="">
      <xdr:nvCxnSpPr>
        <xdr:cNvPr id="56" name="直線矢印コネクタ 55">
          <a:extLst>
            <a:ext uri="{FF2B5EF4-FFF2-40B4-BE49-F238E27FC236}">
              <a16:creationId xmlns="" xmlns:a16="http://schemas.microsoft.com/office/drawing/2014/main" id="{00000000-0008-0000-0000-000038000000}"/>
            </a:ext>
          </a:extLst>
        </xdr:cNvPr>
        <xdr:cNvCxnSpPr>
          <a:stCxn id="59" idx="3"/>
          <a:endCxn id="48" idx="1"/>
        </xdr:cNvCxnSpPr>
      </xdr:nvCxnSpPr>
      <xdr:spPr bwMode="auto">
        <a:xfrm>
          <a:off x="1731437" y="18907125"/>
          <a:ext cx="497210" cy="3572"/>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5</xdr:col>
      <xdr:colOff>483256</xdr:colOff>
      <xdr:row>49</xdr:row>
      <xdr:rowOff>89296</xdr:rowOff>
    </xdr:from>
    <xdr:to>
      <xdr:col>6</xdr:col>
      <xdr:colOff>151184</xdr:colOff>
      <xdr:row>49</xdr:row>
      <xdr:rowOff>90487</xdr:rowOff>
    </xdr:to>
    <xdr:cxnSp macro="">
      <xdr:nvCxnSpPr>
        <xdr:cNvPr id="57" name="直線矢印コネクタ 56">
          <a:extLst>
            <a:ext uri="{FF2B5EF4-FFF2-40B4-BE49-F238E27FC236}">
              <a16:creationId xmlns="" xmlns:a16="http://schemas.microsoft.com/office/drawing/2014/main" id="{00000000-0008-0000-0000-000039000000}"/>
            </a:ext>
          </a:extLst>
        </xdr:cNvPr>
        <xdr:cNvCxnSpPr>
          <a:stCxn id="61" idx="3"/>
          <a:endCxn id="51" idx="1"/>
        </xdr:cNvCxnSpPr>
      </xdr:nvCxnSpPr>
      <xdr:spPr bwMode="auto">
        <a:xfrm flipV="1">
          <a:off x="5369581" y="18910696"/>
          <a:ext cx="668053" cy="1191"/>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2</xdr:col>
      <xdr:colOff>818947</xdr:colOff>
      <xdr:row>44</xdr:row>
      <xdr:rowOff>19049</xdr:rowOff>
    </xdr:from>
    <xdr:to>
      <xdr:col>2</xdr:col>
      <xdr:colOff>1178987</xdr:colOff>
      <xdr:row>55</xdr:row>
      <xdr:rowOff>0</xdr:rowOff>
    </xdr:to>
    <xdr:sp macro="" textlink="">
      <xdr:nvSpPr>
        <xdr:cNvPr id="59" name="正方形/長方形 58">
          <a:extLst>
            <a:ext uri="{FF2B5EF4-FFF2-40B4-BE49-F238E27FC236}">
              <a16:creationId xmlns="" xmlns:a16="http://schemas.microsoft.com/office/drawing/2014/main" id="{00000000-0008-0000-0000-00003B000000}"/>
            </a:ext>
          </a:extLst>
        </xdr:cNvPr>
        <xdr:cNvSpPr/>
      </xdr:nvSpPr>
      <xdr:spPr bwMode="auto">
        <a:xfrm>
          <a:off x="1371397" y="18078449"/>
          <a:ext cx="360040" cy="1657351"/>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2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公募要領の確認</a:t>
          </a:r>
        </a:p>
      </xdr:txBody>
    </xdr:sp>
    <xdr:clientData/>
  </xdr:twoCellAnchor>
  <xdr:twoCellAnchor>
    <xdr:from>
      <xdr:col>4</xdr:col>
      <xdr:colOff>878084</xdr:colOff>
      <xdr:row>56</xdr:row>
      <xdr:rowOff>13285</xdr:rowOff>
    </xdr:from>
    <xdr:to>
      <xdr:col>5</xdr:col>
      <xdr:colOff>864392</xdr:colOff>
      <xdr:row>61</xdr:row>
      <xdr:rowOff>142875</xdr:rowOff>
    </xdr:to>
    <xdr:sp macro="" textlink="">
      <xdr:nvSpPr>
        <xdr:cNvPr id="60" name="テキスト ボックス 92">
          <a:extLst>
            <a:ext uri="{FF2B5EF4-FFF2-40B4-BE49-F238E27FC236}">
              <a16:creationId xmlns="" xmlns:a16="http://schemas.microsoft.com/office/drawing/2014/main" id="{00000000-0008-0000-0000-00003C000000}"/>
            </a:ext>
          </a:extLst>
        </xdr:cNvPr>
        <xdr:cNvSpPr txBox="1"/>
      </xdr:nvSpPr>
      <xdr:spPr bwMode="auto">
        <a:xfrm>
          <a:off x="4764284" y="19901485"/>
          <a:ext cx="986433" cy="891590"/>
        </a:xfrm>
        <a:prstGeom prst="rect">
          <a:avLst/>
        </a:prstGeom>
        <a:solidFill>
          <a:schemeClr val="bg1">
            <a:lumMod val="85000"/>
          </a:schemeClr>
        </a:solidFill>
        <a:ln w="9525">
          <a:noFill/>
          <a:miter lim="800000"/>
          <a:headEnd/>
          <a:tailEnd/>
        </a:ln>
      </xdr:spPr>
      <xdr:txBody>
        <a:bodyPr wrap="square" lIns="0" tIns="0" rIns="0" bIns="0" rtlCol="0" anchor="t">
          <a:noAutofit/>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algn="l" eaLnBrk="0" hangingPunct="0"/>
          <a:r>
            <a:rPr kumimoji="0" lang="en-US" altLang="ja-JP" sz="900">
              <a:latin typeface="ＭＳ Ｐ明朝" panose="02020600040205080304" pitchFamily="18" charset="-128"/>
              <a:ea typeface="ＭＳ Ｐ明朝" panose="02020600040205080304" pitchFamily="18" charset="-128"/>
            </a:rPr>
            <a:t>※</a:t>
          </a:r>
          <a:r>
            <a:rPr kumimoji="0" lang="ja-JP" altLang="en-US" sz="900">
              <a:latin typeface="ＭＳ Ｐ明朝" panose="02020600040205080304" pitchFamily="18" charset="-128"/>
              <a:ea typeface="ＭＳ Ｐ明朝" panose="02020600040205080304" pitchFamily="18" charset="-128"/>
            </a:rPr>
            <a:t>正本１部及び電子ファイルを記録したＣＤ－Ｒ又はＤＶＤ－Ｒを用意する。</a:t>
          </a:r>
          <a:endParaRPr kumimoji="0"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5</xdr:col>
      <xdr:colOff>123216</xdr:colOff>
      <xdr:row>44</xdr:row>
      <xdr:rowOff>28574</xdr:rowOff>
    </xdr:from>
    <xdr:to>
      <xdr:col>5</xdr:col>
      <xdr:colOff>483256</xdr:colOff>
      <xdr:row>55</xdr:row>
      <xdr:rowOff>0</xdr:rowOff>
    </xdr:to>
    <xdr:sp macro="" textlink="">
      <xdr:nvSpPr>
        <xdr:cNvPr id="61" name="正方形/長方形 60">
          <a:extLst>
            <a:ext uri="{FF2B5EF4-FFF2-40B4-BE49-F238E27FC236}">
              <a16:creationId xmlns="" xmlns:a16="http://schemas.microsoft.com/office/drawing/2014/main" id="{00000000-0008-0000-0000-00003D000000}"/>
            </a:ext>
          </a:extLst>
        </xdr:cNvPr>
        <xdr:cNvSpPr/>
      </xdr:nvSpPr>
      <xdr:spPr bwMode="auto">
        <a:xfrm>
          <a:off x="5009541" y="18087974"/>
          <a:ext cx="360040" cy="1647826"/>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2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必要書類の用意</a:t>
          </a:r>
        </a:p>
      </xdr:txBody>
    </xdr:sp>
    <xdr:clientData/>
  </xdr:twoCellAnchor>
  <xdr:twoCellAnchor>
    <xdr:from>
      <xdr:col>4</xdr:col>
      <xdr:colOff>454681</xdr:colOff>
      <xdr:row>49</xdr:row>
      <xdr:rowOff>90487</xdr:rowOff>
    </xdr:from>
    <xdr:to>
      <xdr:col>5</xdr:col>
      <xdr:colOff>123216</xdr:colOff>
      <xdr:row>49</xdr:row>
      <xdr:rowOff>90488</xdr:rowOff>
    </xdr:to>
    <xdr:cxnSp macro="">
      <xdr:nvCxnSpPr>
        <xdr:cNvPr id="62" name="直線矢印コネクタ 61">
          <a:extLst>
            <a:ext uri="{FF2B5EF4-FFF2-40B4-BE49-F238E27FC236}">
              <a16:creationId xmlns="" xmlns:a16="http://schemas.microsoft.com/office/drawing/2014/main" id="{00000000-0008-0000-0000-00003E000000}"/>
            </a:ext>
          </a:extLst>
        </xdr:cNvPr>
        <xdr:cNvCxnSpPr>
          <a:stCxn id="50" idx="3"/>
          <a:endCxn id="61" idx="1"/>
        </xdr:cNvCxnSpPr>
      </xdr:nvCxnSpPr>
      <xdr:spPr bwMode="auto">
        <a:xfrm flipV="1">
          <a:off x="4340881" y="18911887"/>
          <a:ext cx="668660" cy="1"/>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7</xdr:col>
      <xdr:colOff>433759</xdr:colOff>
      <xdr:row>44</xdr:row>
      <xdr:rowOff>19048</xdr:rowOff>
    </xdr:from>
    <xdr:to>
      <xdr:col>7</xdr:col>
      <xdr:colOff>793799</xdr:colOff>
      <xdr:row>54</xdr:row>
      <xdr:rowOff>152399</xdr:rowOff>
    </xdr:to>
    <xdr:sp macro="" textlink="">
      <xdr:nvSpPr>
        <xdr:cNvPr id="63" name="正方形/長方形 62">
          <a:extLst>
            <a:ext uri="{FF2B5EF4-FFF2-40B4-BE49-F238E27FC236}">
              <a16:creationId xmlns="" xmlns:a16="http://schemas.microsoft.com/office/drawing/2014/main" id="{00000000-0008-0000-0000-00003F000000}"/>
            </a:ext>
          </a:extLst>
        </xdr:cNvPr>
        <xdr:cNvSpPr/>
      </xdr:nvSpPr>
      <xdr:spPr bwMode="auto">
        <a:xfrm>
          <a:off x="7387009" y="18078448"/>
          <a:ext cx="360040" cy="1657351"/>
        </a:xfrm>
        <a:prstGeom prst="rect">
          <a:avLst/>
        </a:prstGeom>
        <a:no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2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審査</a:t>
          </a:r>
        </a:p>
      </xdr:txBody>
    </xdr:sp>
    <xdr:clientData/>
  </xdr:twoCellAnchor>
  <xdr:twoCellAnchor>
    <xdr:from>
      <xdr:col>6</xdr:col>
      <xdr:colOff>511224</xdr:colOff>
      <xdr:row>49</xdr:row>
      <xdr:rowOff>85724</xdr:rowOff>
    </xdr:from>
    <xdr:to>
      <xdr:col>7</xdr:col>
      <xdr:colOff>433759</xdr:colOff>
      <xdr:row>49</xdr:row>
      <xdr:rowOff>89296</xdr:rowOff>
    </xdr:to>
    <xdr:cxnSp macro="">
      <xdr:nvCxnSpPr>
        <xdr:cNvPr id="64" name="直線矢印コネクタ 63">
          <a:extLst>
            <a:ext uri="{FF2B5EF4-FFF2-40B4-BE49-F238E27FC236}">
              <a16:creationId xmlns="" xmlns:a16="http://schemas.microsoft.com/office/drawing/2014/main" id="{00000000-0008-0000-0000-000040000000}"/>
            </a:ext>
          </a:extLst>
        </xdr:cNvPr>
        <xdr:cNvCxnSpPr>
          <a:stCxn id="51" idx="3"/>
          <a:endCxn id="63" idx="1"/>
        </xdr:cNvCxnSpPr>
      </xdr:nvCxnSpPr>
      <xdr:spPr bwMode="auto">
        <a:xfrm flipV="1">
          <a:off x="6397674" y="18907124"/>
          <a:ext cx="989335" cy="3572"/>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9</xdr:col>
      <xdr:colOff>751259</xdr:colOff>
      <xdr:row>44</xdr:row>
      <xdr:rowOff>9523</xdr:rowOff>
    </xdr:from>
    <xdr:to>
      <xdr:col>9</xdr:col>
      <xdr:colOff>1111299</xdr:colOff>
      <xdr:row>55</xdr:row>
      <xdr:rowOff>0</xdr:rowOff>
    </xdr:to>
    <xdr:sp macro="" textlink="">
      <xdr:nvSpPr>
        <xdr:cNvPr id="65" name="正方形/長方形 64">
          <a:extLst>
            <a:ext uri="{FF2B5EF4-FFF2-40B4-BE49-F238E27FC236}">
              <a16:creationId xmlns="" xmlns:a16="http://schemas.microsoft.com/office/drawing/2014/main" id="{00000000-0008-0000-0000-000041000000}"/>
            </a:ext>
          </a:extLst>
        </xdr:cNvPr>
        <xdr:cNvSpPr/>
      </xdr:nvSpPr>
      <xdr:spPr bwMode="auto">
        <a:xfrm>
          <a:off x="8742734" y="18068923"/>
          <a:ext cx="360040" cy="1666877"/>
        </a:xfrm>
        <a:prstGeom prst="rect">
          <a:avLst/>
        </a:prstGeom>
        <a:no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2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交付決定</a:t>
          </a:r>
        </a:p>
      </xdr:txBody>
    </xdr:sp>
    <xdr:clientData/>
  </xdr:twoCellAnchor>
  <xdr:twoCellAnchor>
    <xdr:from>
      <xdr:col>7</xdr:col>
      <xdr:colOff>793799</xdr:colOff>
      <xdr:row>49</xdr:row>
      <xdr:rowOff>80962</xdr:rowOff>
    </xdr:from>
    <xdr:to>
      <xdr:col>9</xdr:col>
      <xdr:colOff>751259</xdr:colOff>
      <xdr:row>49</xdr:row>
      <xdr:rowOff>85724</xdr:rowOff>
    </xdr:to>
    <xdr:cxnSp macro="">
      <xdr:nvCxnSpPr>
        <xdr:cNvPr id="66" name="直線矢印コネクタ 65">
          <a:extLst>
            <a:ext uri="{FF2B5EF4-FFF2-40B4-BE49-F238E27FC236}">
              <a16:creationId xmlns="" xmlns:a16="http://schemas.microsoft.com/office/drawing/2014/main" id="{00000000-0008-0000-0000-000042000000}"/>
            </a:ext>
          </a:extLst>
        </xdr:cNvPr>
        <xdr:cNvCxnSpPr>
          <a:stCxn id="63" idx="3"/>
          <a:endCxn id="65" idx="1"/>
        </xdr:cNvCxnSpPr>
      </xdr:nvCxnSpPr>
      <xdr:spPr bwMode="auto">
        <a:xfrm flipV="1">
          <a:off x="7747049" y="18902362"/>
          <a:ext cx="995685" cy="4762"/>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9</xdr:col>
      <xdr:colOff>832126</xdr:colOff>
      <xdr:row>71</xdr:row>
      <xdr:rowOff>12483</xdr:rowOff>
    </xdr:from>
    <xdr:to>
      <xdr:col>10</xdr:col>
      <xdr:colOff>676480</xdr:colOff>
      <xdr:row>75</xdr:row>
      <xdr:rowOff>49372</xdr:rowOff>
    </xdr:to>
    <xdr:grpSp>
      <xdr:nvGrpSpPr>
        <xdr:cNvPr id="72" name="グループ化 71">
          <a:extLst>
            <a:ext uri="{FF2B5EF4-FFF2-40B4-BE49-F238E27FC236}">
              <a16:creationId xmlns="" xmlns:a16="http://schemas.microsoft.com/office/drawing/2014/main" id="{00000000-0008-0000-0000-000048000000}"/>
            </a:ext>
          </a:extLst>
        </xdr:cNvPr>
        <xdr:cNvGrpSpPr/>
      </xdr:nvGrpSpPr>
      <xdr:grpSpPr>
        <a:xfrm>
          <a:off x="10357126" y="22843908"/>
          <a:ext cx="987354" cy="646489"/>
          <a:chOff x="4629150" y="8006199"/>
          <a:chExt cx="887812" cy="756801"/>
        </a:xfrm>
      </xdr:grpSpPr>
      <xdr:sp macro="" textlink="">
        <xdr:nvSpPr>
          <xdr:cNvPr id="73" name="円/楕円 72">
            <a:extLst>
              <a:ext uri="{FF2B5EF4-FFF2-40B4-BE49-F238E27FC236}">
                <a16:creationId xmlns="" xmlns:a16="http://schemas.microsoft.com/office/drawing/2014/main" id="{00000000-0008-0000-0000-000049000000}"/>
              </a:ext>
            </a:extLst>
          </xdr:cNvPr>
          <xdr:cNvSpPr/>
        </xdr:nvSpPr>
        <xdr:spPr bwMode="auto">
          <a:xfrm>
            <a:off x="4629150" y="8006199"/>
            <a:ext cx="887812" cy="756801"/>
          </a:xfrm>
          <a:prstGeom prst="ellipse">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74" name="円/楕円 73">
            <a:extLst>
              <a:ext uri="{FF2B5EF4-FFF2-40B4-BE49-F238E27FC236}">
                <a16:creationId xmlns="" xmlns:a16="http://schemas.microsoft.com/office/drawing/2014/main" id="{00000000-0008-0000-0000-00004A000000}"/>
              </a:ext>
            </a:extLst>
          </xdr:cNvPr>
          <xdr:cNvSpPr/>
        </xdr:nvSpPr>
        <xdr:spPr bwMode="auto">
          <a:xfrm>
            <a:off x="4986446" y="8315120"/>
            <a:ext cx="192541" cy="161176"/>
          </a:xfrm>
          <a:prstGeom prst="ellipse">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75" name="正方形/長方形 74">
            <a:extLst>
              <a:ext uri="{FF2B5EF4-FFF2-40B4-BE49-F238E27FC236}">
                <a16:creationId xmlns="" xmlns:a16="http://schemas.microsoft.com/office/drawing/2014/main" id="{00000000-0008-0000-0000-00004B000000}"/>
              </a:ext>
            </a:extLst>
          </xdr:cNvPr>
          <xdr:cNvSpPr/>
        </xdr:nvSpPr>
        <xdr:spPr>
          <a:xfrm>
            <a:off x="4711642" y="8090382"/>
            <a:ext cx="770350" cy="293260"/>
          </a:xfrm>
          <a:prstGeom prst="rect">
            <a:avLst/>
          </a:prstGeom>
        </xdr:spPr>
        <xdr:txBody>
          <a:bodyPr wrap="square">
            <a:sp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400">
                <a:solidFill>
                  <a:prstClr val="black"/>
                </a:solidFill>
                <a:latin typeface="HGPｺﾞｼｯｸM" panose="020B0600000000000000" pitchFamily="50" charset="-128"/>
                <a:ea typeface="HGPｺﾞｼｯｸM" panose="020B0600000000000000" pitchFamily="50" charset="-128"/>
              </a:rPr>
              <a:t>（社）○</a:t>
            </a:r>
            <a:r>
              <a:rPr lang="en-US" altLang="ja-JP" sz="400">
                <a:solidFill>
                  <a:prstClr val="black"/>
                </a:solidFill>
                <a:latin typeface="HGPｺﾞｼｯｸM" panose="020B0600000000000000" pitchFamily="50" charset="-128"/>
                <a:ea typeface="HGPｺﾞｼｯｸM" panose="020B0600000000000000" pitchFamily="50" charset="-128"/>
              </a:rPr>
              <a:t>×</a:t>
            </a:r>
          </a:p>
          <a:p>
            <a:r>
              <a:rPr lang="ja-JP" altLang="en-US" sz="400">
                <a:solidFill>
                  <a:prstClr val="black"/>
                </a:solidFill>
                <a:latin typeface="HGPｺﾞｼｯｸM" panose="020B0600000000000000" pitchFamily="50" charset="-128"/>
                <a:ea typeface="HGPｺﾞｼｯｸM" panose="020B0600000000000000" pitchFamily="50" charset="-128"/>
              </a:rPr>
              <a:t>「△□事業」</a:t>
            </a:r>
            <a:endParaRPr lang="ja-JP" altLang="en-US" sz="1050"/>
          </a:p>
        </xdr:txBody>
      </xdr:sp>
    </xdr:grpSp>
    <xdr:clientData/>
  </xdr:twoCellAnchor>
  <xdr:twoCellAnchor>
    <xdr:from>
      <xdr:col>8</xdr:col>
      <xdr:colOff>1033929</xdr:colOff>
      <xdr:row>70</xdr:row>
      <xdr:rowOff>81722</xdr:rowOff>
    </xdr:from>
    <xdr:to>
      <xdr:col>9</xdr:col>
      <xdr:colOff>641723</xdr:colOff>
      <xdr:row>76</xdr:row>
      <xdr:rowOff>139700</xdr:rowOff>
    </xdr:to>
    <xdr:sp macro="" textlink="">
      <xdr:nvSpPr>
        <xdr:cNvPr id="11" name="右矢印 10">
          <a:extLst>
            <a:ext uri="{FF2B5EF4-FFF2-40B4-BE49-F238E27FC236}">
              <a16:creationId xmlns="" xmlns:a16="http://schemas.microsoft.com/office/drawing/2014/main" id="{00000000-0008-0000-0000-00000B000000}"/>
            </a:ext>
          </a:extLst>
        </xdr:cNvPr>
        <xdr:cNvSpPr/>
      </xdr:nvSpPr>
      <xdr:spPr>
        <a:xfrm>
          <a:off x="9449547" y="22885693"/>
          <a:ext cx="762000" cy="9992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1000" b="1"/>
            <a:t>データ</a:t>
          </a:r>
          <a:endParaRPr kumimoji="1" lang="en-US" altLang="ja-JP" sz="1000" b="1"/>
        </a:p>
        <a:p>
          <a:pPr algn="ctr"/>
          <a:r>
            <a:rPr kumimoji="1" lang="ja-JP" altLang="en-US" sz="1000" b="1"/>
            <a:t>格納</a:t>
          </a:r>
        </a:p>
      </xdr:txBody>
    </xdr:sp>
    <xdr:clientData/>
  </xdr:twoCellAnchor>
  <xdr:twoCellAnchor>
    <xdr:from>
      <xdr:col>2</xdr:col>
      <xdr:colOff>2273300</xdr:colOff>
      <xdr:row>71</xdr:row>
      <xdr:rowOff>3314</xdr:rowOff>
    </xdr:from>
    <xdr:to>
      <xdr:col>3</xdr:col>
      <xdr:colOff>977900</xdr:colOff>
      <xdr:row>77</xdr:row>
      <xdr:rowOff>0</xdr:rowOff>
    </xdr:to>
    <xdr:sp macro="" textlink="">
      <xdr:nvSpPr>
        <xdr:cNvPr id="76" name="右矢印 75">
          <a:extLst>
            <a:ext uri="{FF2B5EF4-FFF2-40B4-BE49-F238E27FC236}">
              <a16:creationId xmlns="" xmlns:a16="http://schemas.microsoft.com/office/drawing/2014/main" id="{00000000-0008-0000-0000-00004C000000}"/>
            </a:ext>
          </a:extLst>
        </xdr:cNvPr>
        <xdr:cNvSpPr/>
      </xdr:nvSpPr>
      <xdr:spPr>
        <a:xfrm flipH="1">
          <a:off x="2832100" y="26228814"/>
          <a:ext cx="1181100" cy="91108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t>コピーを保管</a:t>
          </a:r>
        </a:p>
      </xdr:txBody>
    </xdr:sp>
    <xdr:clientData/>
  </xdr:twoCellAnchor>
  <xdr:twoCellAnchor>
    <xdr:from>
      <xdr:col>2</xdr:col>
      <xdr:colOff>212932</xdr:colOff>
      <xdr:row>67</xdr:row>
      <xdr:rowOff>54919</xdr:rowOff>
    </xdr:from>
    <xdr:to>
      <xdr:col>2</xdr:col>
      <xdr:colOff>1864477</xdr:colOff>
      <xdr:row>77</xdr:row>
      <xdr:rowOff>79698</xdr:rowOff>
    </xdr:to>
    <xdr:grpSp>
      <xdr:nvGrpSpPr>
        <xdr:cNvPr id="77" name="グループ化 76">
          <a:extLst>
            <a:ext uri="{FF2B5EF4-FFF2-40B4-BE49-F238E27FC236}">
              <a16:creationId xmlns="" xmlns:a16="http://schemas.microsoft.com/office/drawing/2014/main" id="{00000000-0008-0000-0000-00004D000000}"/>
            </a:ext>
          </a:extLst>
        </xdr:cNvPr>
        <xdr:cNvGrpSpPr/>
      </xdr:nvGrpSpPr>
      <xdr:grpSpPr>
        <a:xfrm>
          <a:off x="765382" y="22276744"/>
          <a:ext cx="1651545" cy="1548779"/>
          <a:chOff x="1925001" y="5063018"/>
          <a:chExt cx="1090613" cy="1071082"/>
        </a:xfrm>
      </xdr:grpSpPr>
      <xdr:sp macro="" textlink="">
        <xdr:nvSpPr>
          <xdr:cNvPr id="78" name="フローチャート: データ 77">
            <a:extLst>
              <a:ext uri="{FF2B5EF4-FFF2-40B4-BE49-F238E27FC236}">
                <a16:creationId xmlns="" xmlns:a16="http://schemas.microsoft.com/office/drawing/2014/main" id="{00000000-0008-0000-0000-00004E000000}"/>
              </a:ext>
            </a:extLst>
          </xdr:cNvPr>
          <xdr:cNvSpPr/>
        </xdr:nvSpPr>
        <xdr:spPr bwMode="auto">
          <a:xfrm>
            <a:off x="1925001" y="5372100"/>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79" name="フローチャート: データ 78">
            <a:extLst>
              <a:ext uri="{FF2B5EF4-FFF2-40B4-BE49-F238E27FC236}">
                <a16:creationId xmlns="" xmlns:a16="http://schemas.microsoft.com/office/drawing/2014/main" id="{00000000-0008-0000-0000-00004F000000}"/>
              </a:ext>
            </a:extLst>
          </xdr:cNvPr>
          <xdr:cNvSpPr/>
        </xdr:nvSpPr>
        <xdr:spPr bwMode="auto">
          <a:xfrm>
            <a:off x="1925001" y="5323521"/>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80" name="フローチャート: データ 79">
            <a:extLst>
              <a:ext uri="{FF2B5EF4-FFF2-40B4-BE49-F238E27FC236}">
                <a16:creationId xmlns="" xmlns:a16="http://schemas.microsoft.com/office/drawing/2014/main" id="{00000000-0008-0000-0000-000050000000}"/>
              </a:ext>
            </a:extLst>
          </xdr:cNvPr>
          <xdr:cNvSpPr/>
        </xdr:nvSpPr>
        <xdr:spPr bwMode="auto">
          <a:xfrm>
            <a:off x="1925001" y="5274944"/>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81" name="フローチャート: データ 80">
            <a:extLst>
              <a:ext uri="{FF2B5EF4-FFF2-40B4-BE49-F238E27FC236}">
                <a16:creationId xmlns="" xmlns:a16="http://schemas.microsoft.com/office/drawing/2014/main" id="{00000000-0008-0000-0000-000051000000}"/>
              </a:ext>
            </a:extLst>
          </xdr:cNvPr>
          <xdr:cNvSpPr/>
        </xdr:nvSpPr>
        <xdr:spPr bwMode="auto">
          <a:xfrm>
            <a:off x="1925001" y="5226366"/>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82" name="フローチャート: データ 81">
            <a:extLst>
              <a:ext uri="{FF2B5EF4-FFF2-40B4-BE49-F238E27FC236}">
                <a16:creationId xmlns="" xmlns:a16="http://schemas.microsoft.com/office/drawing/2014/main" id="{00000000-0008-0000-0000-000052000000}"/>
              </a:ext>
            </a:extLst>
          </xdr:cNvPr>
          <xdr:cNvSpPr/>
        </xdr:nvSpPr>
        <xdr:spPr bwMode="auto">
          <a:xfrm>
            <a:off x="1925001" y="5177789"/>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83" name="フローチャート: データ 82">
            <a:extLst>
              <a:ext uri="{FF2B5EF4-FFF2-40B4-BE49-F238E27FC236}">
                <a16:creationId xmlns="" xmlns:a16="http://schemas.microsoft.com/office/drawing/2014/main" id="{00000000-0008-0000-0000-000053000000}"/>
              </a:ext>
            </a:extLst>
          </xdr:cNvPr>
          <xdr:cNvSpPr/>
        </xdr:nvSpPr>
        <xdr:spPr bwMode="auto">
          <a:xfrm>
            <a:off x="1925001" y="5129212"/>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84" name="フローチャート: データ 83">
            <a:extLst>
              <a:ext uri="{FF2B5EF4-FFF2-40B4-BE49-F238E27FC236}">
                <a16:creationId xmlns="" xmlns:a16="http://schemas.microsoft.com/office/drawing/2014/main" id="{00000000-0008-0000-0000-000054000000}"/>
              </a:ext>
            </a:extLst>
          </xdr:cNvPr>
          <xdr:cNvSpPr/>
        </xdr:nvSpPr>
        <xdr:spPr bwMode="auto">
          <a:xfrm>
            <a:off x="1925001" y="5080635"/>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pic>
        <xdr:nvPicPr>
          <xdr:cNvPr id="85" name="Picture 2" descr="http://illpop.com/img_illust/gadget/clip07.png">
            <a:hlinkClick xmlns:r="http://schemas.openxmlformats.org/officeDocument/2006/relationships" r:id="rId1"/>
            <a:extLst>
              <a:ext uri="{FF2B5EF4-FFF2-40B4-BE49-F238E27FC236}">
                <a16:creationId xmlns=""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2195132" y="5063018"/>
            <a:ext cx="172156" cy="22954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155867</xdr:colOff>
      <xdr:row>0</xdr:row>
      <xdr:rowOff>155865</xdr:rowOff>
    </xdr:from>
    <xdr:to>
      <xdr:col>10</xdr:col>
      <xdr:colOff>952499</xdr:colOff>
      <xdr:row>0</xdr:row>
      <xdr:rowOff>935183</xdr:rowOff>
    </xdr:to>
    <xdr:grpSp>
      <xdr:nvGrpSpPr>
        <xdr:cNvPr id="24" name="グループ化 23">
          <a:extLst>
            <a:ext uri="{FF2B5EF4-FFF2-40B4-BE49-F238E27FC236}">
              <a16:creationId xmlns="" xmlns:a16="http://schemas.microsoft.com/office/drawing/2014/main" id="{00000000-0008-0000-0000-000018000000}"/>
            </a:ext>
          </a:extLst>
        </xdr:cNvPr>
        <xdr:cNvGrpSpPr/>
      </xdr:nvGrpSpPr>
      <xdr:grpSpPr>
        <a:xfrm>
          <a:off x="393992" y="155865"/>
          <a:ext cx="11226507" cy="779318"/>
          <a:chOff x="9386454" y="5784273"/>
          <a:chExt cx="11776365" cy="588819"/>
        </a:xfrm>
      </xdr:grpSpPr>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2800" b="1"/>
              <a:t>　　　　　　　のセルの値は自動計算となっていますので編集不要です。</a:t>
            </a:r>
          </a:p>
        </xdr:txBody>
      </xdr:sp>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a:solidFill>
                  <a:sysClr val="windowText" lastClr="000000"/>
                </a:solidFill>
              </a:rPr>
              <a:t>黄色</a:t>
            </a:r>
          </a:p>
        </xdr:txBody>
      </xdr:sp>
    </xdr:grpSp>
    <xdr:clientData fPrintsWithSheet="0"/>
  </xdr:twoCellAnchor>
  <xdr:twoCellAnchor>
    <xdr:from>
      <xdr:col>0</xdr:col>
      <xdr:colOff>68036</xdr:colOff>
      <xdr:row>8</xdr:row>
      <xdr:rowOff>163285</xdr:rowOff>
    </xdr:from>
    <xdr:to>
      <xdr:col>10</xdr:col>
      <xdr:colOff>1088571</xdr:colOff>
      <xdr:row>8</xdr:row>
      <xdr:rowOff>830035</xdr:rowOff>
    </xdr:to>
    <xdr:sp macro="" textlink="">
      <xdr:nvSpPr>
        <xdr:cNvPr id="86" name="正方形/長方形 85">
          <a:extLst>
            <a:ext uri="{FF2B5EF4-FFF2-40B4-BE49-F238E27FC236}">
              <a16:creationId xmlns="" xmlns:a16="http://schemas.microsoft.com/office/drawing/2014/main" id="{00000000-0008-0000-0000-000056000000}"/>
            </a:ext>
          </a:extLst>
        </xdr:cNvPr>
        <xdr:cNvSpPr/>
      </xdr:nvSpPr>
      <xdr:spPr>
        <a:xfrm>
          <a:off x="68036" y="4423558"/>
          <a:ext cx="10669237" cy="666750"/>
        </a:xfrm>
        <a:prstGeom prst="rect">
          <a:avLst/>
        </a:prstGeom>
        <a:ln w="5715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500" b="1"/>
            <a:t>ご提出前に本チェックシートにて書類の不足・不備等がないかをご確認ください</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74</xdr:row>
          <xdr:rowOff>9525</xdr:rowOff>
        </xdr:from>
        <xdr:to>
          <xdr:col>14</xdr:col>
          <xdr:colOff>390525</xdr:colOff>
          <xdr:row>74</xdr:row>
          <xdr:rowOff>381000</xdr:rowOff>
        </xdr:to>
        <xdr:pic>
          <xdr:nvPicPr>
            <xdr:cNvPr id="2" name="図 1"/>
            <xdr:cNvPicPr>
              <a:picLocks noChangeAspect="1" noChangeArrowheads="1"/>
              <a:extLst>
                <a:ext uri="{84589F7E-364E-4C9E-8A38-B11213B215E9}">
                  <a14:cameraTool cellRange="$U$74" spid="_x0000_s73929"/>
                </a:ext>
              </a:extLst>
            </xdr:cNvPicPr>
          </xdr:nvPicPr>
          <xdr:blipFill>
            <a:blip xmlns:r="http://schemas.openxmlformats.org/officeDocument/2006/relationships" r:embed="rId1"/>
            <a:srcRect/>
            <a:stretch>
              <a:fillRect/>
            </a:stretch>
          </xdr:blipFill>
          <xdr:spPr bwMode="auto">
            <a:xfrm>
              <a:off x="12887325" y="1919287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xdr:colOff>
          <xdr:row>89</xdr:row>
          <xdr:rowOff>0</xdr:rowOff>
        </xdr:from>
        <xdr:to>
          <xdr:col>14</xdr:col>
          <xdr:colOff>333376</xdr:colOff>
          <xdr:row>90</xdr:row>
          <xdr:rowOff>0</xdr:rowOff>
        </xdr:to>
        <xdr:pic>
          <xdr:nvPicPr>
            <xdr:cNvPr id="3" name="図 2"/>
            <xdr:cNvPicPr>
              <a:picLocks noChangeAspect="1" noChangeArrowheads="1"/>
              <a:extLst>
                <a:ext uri="{84589F7E-364E-4C9E-8A38-B11213B215E9}">
                  <a14:cameraTool cellRange="$U$90" spid="_x0000_s73930"/>
                </a:ext>
              </a:extLst>
            </xdr:cNvPicPr>
          </xdr:nvPicPr>
          <xdr:blipFill>
            <a:blip xmlns:r="http://schemas.openxmlformats.org/officeDocument/2006/relationships" r:embed="rId2"/>
            <a:srcRect/>
            <a:stretch>
              <a:fillRect/>
            </a:stretch>
          </xdr:blipFill>
          <xdr:spPr bwMode="auto">
            <a:xfrm>
              <a:off x="12830176" y="26003250"/>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104</xdr:row>
          <xdr:rowOff>1</xdr:rowOff>
        </xdr:from>
        <xdr:to>
          <xdr:col>14</xdr:col>
          <xdr:colOff>333375</xdr:colOff>
          <xdr:row>105</xdr:row>
          <xdr:rowOff>1</xdr:rowOff>
        </xdr:to>
        <xdr:pic>
          <xdr:nvPicPr>
            <xdr:cNvPr id="4" name="図 3"/>
            <xdr:cNvPicPr>
              <a:picLocks noChangeAspect="1" noChangeArrowheads="1"/>
              <a:extLst>
                <a:ext uri="{84589F7E-364E-4C9E-8A38-B11213B215E9}">
                  <a14:cameraTool cellRange="$U$105" spid="_x0000_s73931"/>
                </a:ext>
              </a:extLst>
            </xdr:cNvPicPr>
          </xdr:nvPicPr>
          <xdr:blipFill>
            <a:blip xmlns:r="http://schemas.openxmlformats.org/officeDocument/2006/relationships" r:embed="rId2"/>
            <a:srcRect/>
            <a:stretch>
              <a:fillRect/>
            </a:stretch>
          </xdr:blipFill>
          <xdr:spPr bwMode="auto">
            <a:xfrm>
              <a:off x="12830175" y="315372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119</xdr:row>
          <xdr:rowOff>0</xdr:rowOff>
        </xdr:from>
        <xdr:to>
          <xdr:col>14</xdr:col>
          <xdr:colOff>333375</xdr:colOff>
          <xdr:row>120</xdr:row>
          <xdr:rowOff>0</xdr:rowOff>
        </xdr:to>
        <xdr:pic>
          <xdr:nvPicPr>
            <xdr:cNvPr id="5" name="図 4"/>
            <xdr:cNvPicPr>
              <a:picLocks noChangeAspect="1" noChangeArrowheads="1"/>
              <a:extLst>
                <a:ext uri="{84589F7E-364E-4C9E-8A38-B11213B215E9}">
                  <a14:cameraTool cellRange="$U$120" spid="_x0000_s73932"/>
                </a:ext>
              </a:extLst>
            </xdr:cNvPicPr>
          </xdr:nvPicPr>
          <xdr:blipFill>
            <a:blip xmlns:r="http://schemas.openxmlformats.org/officeDocument/2006/relationships" r:embed="rId2"/>
            <a:srcRect/>
            <a:stretch>
              <a:fillRect/>
            </a:stretch>
          </xdr:blipFill>
          <xdr:spPr bwMode="auto">
            <a:xfrm>
              <a:off x="12830175" y="371570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134</xdr:row>
          <xdr:rowOff>1</xdr:rowOff>
        </xdr:from>
        <xdr:to>
          <xdr:col>14</xdr:col>
          <xdr:colOff>333375</xdr:colOff>
          <xdr:row>135</xdr:row>
          <xdr:rowOff>1</xdr:rowOff>
        </xdr:to>
        <xdr:pic>
          <xdr:nvPicPr>
            <xdr:cNvPr id="6" name="図 5"/>
            <xdr:cNvPicPr>
              <a:picLocks noChangeAspect="1" noChangeArrowheads="1"/>
              <a:extLst>
                <a:ext uri="{84589F7E-364E-4C9E-8A38-B11213B215E9}">
                  <a14:cameraTool cellRange="$U$135" spid="_x0000_s73933"/>
                </a:ext>
              </a:extLst>
            </xdr:cNvPicPr>
          </xdr:nvPicPr>
          <xdr:blipFill>
            <a:blip xmlns:r="http://schemas.openxmlformats.org/officeDocument/2006/relationships" r:embed="rId2"/>
            <a:srcRect/>
            <a:stretch>
              <a:fillRect/>
            </a:stretch>
          </xdr:blipFill>
          <xdr:spPr bwMode="auto">
            <a:xfrm>
              <a:off x="12830175" y="427767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0</xdr:rowOff>
        </xdr:from>
        <xdr:to>
          <xdr:col>14</xdr:col>
          <xdr:colOff>333375</xdr:colOff>
          <xdr:row>150</xdr:row>
          <xdr:rowOff>0</xdr:rowOff>
        </xdr:to>
        <xdr:pic>
          <xdr:nvPicPr>
            <xdr:cNvPr id="7" name="図 6"/>
            <xdr:cNvPicPr>
              <a:picLocks noChangeAspect="1" noChangeArrowheads="1"/>
              <a:extLst>
                <a:ext uri="{84589F7E-364E-4C9E-8A38-B11213B215E9}">
                  <a14:cameraTool cellRange="$U$150" spid="_x0000_s73934"/>
                </a:ext>
              </a:extLst>
            </xdr:cNvPicPr>
          </xdr:nvPicPr>
          <xdr:blipFill>
            <a:blip xmlns:r="http://schemas.openxmlformats.org/officeDocument/2006/relationships" r:embed="rId2"/>
            <a:srcRect/>
            <a:stretch>
              <a:fillRect/>
            </a:stretch>
          </xdr:blipFill>
          <xdr:spPr bwMode="auto">
            <a:xfrm>
              <a:off x="12830175" y="483965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164</xdr:row>
          <xdr:rowOff>1</xdr:rowOff>
        </xdr:from>
        <xdr:to>
          <xdr:col>14</xdr:col>
          <xdr:colOff>333375</xdr:colOff>
          <xdr:row>165</xdr:row>
          <xdr:rowOff>1</xdr:rowOff>
        </xdr:to>
        <xdr:pic>
          <xdr:nvPicPr>
            <xdr:cNvPr id="8" name="図 7"/>
            <xdr:cNvPicPr>
              <a:picLocks noChangeAspect="1" noChangeArrowheads="1"/>
              <a:extLst>
                <a:ext uri="{84589F7E-364E-4C9E-8A38-B11213B215E9}">
                  <a14:cameraTool cellRange="$U$165" spid="_x0000_s73935"/>
                </a:ext>
              </a:extLst>
            </xdr:cNvPicPr>
          </xdr:nvPicPr>
          <xdr:blipFill>
            <a:blip xmlns:r="http://schemas.openxmlformats.org/officeDocument/2006/relationships" r:embed="rId2"/>
            <a:srcRect/>
            <a:stretch>
              <a:fillRect/>
            </a:stretch>
          </xdr:blipFill>
          <xdr:spPr bwMode="auto">
            <a:xfrm>
              <a:off x="12830175" y="540162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179</xdr:row>
          <xdr:rowOff>0</xdr:rowOff>
        </xdr:from>
        <xdr:to>
          <xdr:col>14</xdr:col>
          <xdr:colOff>333375</xdr:colOff>
          <xdr:row>180</xdr:row>
          <xdr:rowOff>0</xdr:rowOff>
        </xdr:to>
        <xdr:pic>
          <xdr:nvPicPr>
            <xdr:cNvPr id="9" name="図 8"/>
            <xdr:cNvPicPr>
              <a:picLocks noChangeAspect="1" noChangeArrowheads="1"/>
              <a:extLst>
                <a:ext uri="{84589F7E-364E-4C9E-8A38-B11213B215E9}">
                  <a14:cameraTool cellRange="$U$180" spid="_x0000_s73936"/>
                </a:ext>
              </a:extLst>
            </xdr:cNvPicPr>
          </xdr:nvPicPr>
          <xdr:blipFill>
            <a:blip xmlns:r="http://schemas.openxmlformats.org/officeDocument/2006/relationships" r:embed="rId2"/>
            <a:srcRect/>
            <a:stretch>
              <a:fillRect/>
            </a:stretch>
          </xdr:blipFill>
          <xdr:spPr bwMode="auto">
            <a:xfrm>
              <a:off x="12830175" y="596360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194</xdr:row>
          <xdr:rowOff>1</xdr:rowOff>
        </xdr:from>
        <xdr:to>
          <xdr:col>14</xdr:col>
          <xdr:colOff>333375</xdr:colOff>
          <xdr:row>195</xdr:row>
          <xdr:rowOff>1</xdr:rowOff>
        </xdr:to>
        <xdr:pic>
          <xdr:nvPicPr>
            <xdr:cNvPr id="10" name="図 9"/>
            <xdr:cNvPicPr>
              <a:picLocks noChangeAspect="1" noChangeArrowheads="1"/>
              <a:extLst>
                <a:ext uri="{84589F7E-364E-4C9E-8A38-B11213B215E9}">
                  <a14:cameraTool cellRange="$U$195" spid="_x0000_s73937"/>
                </a:ext>
              </a:extLst>
            </xdr:cNvPicPr>
          </xdr:nvPicPr>
          <xdr:blipFill>
            <a:blip xmlns:r="http://schemas.openxmlformats.org/officeDocument/2006/relationships" r:embed="rId2"/>
            <a:srcRect/>
            <a:stretch>
              <a:fillRect/>
            </a:stretch>
          </xdr:blipFill>
          <xdr:spPr bwMode="auto">
            <a:xfrm>
              <a:off x="12830175" y="652557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209</xdr:row>
          <xdr:rowOff>0</xdr:rowOff>
        </xdr:from>
        <xdr:to>
          <xdr:col>14</xdr:col>
          <xdr:colOff>333375</xdr:colOff>
          <xdr:row>210</xdr:row>
          <xdr:rowOff>0</xdr:rowOff>
        </xdr:to>
        <xdr:pic>
          <xdr:nvPicPr>
            <xdr:cNvPr id="11" name="図 10"/>
            <xdr:cNvPicPr>
              <a:picLocks noChangeAspect="1" noChangeArrowheads="1"/>
              <a:extLst>
                <a:ext uri="{84589F7E-364E-4C9E-8A38-B11213B215E9}">
                  <a14:cameraTool cellRange="$U$210" spid="_x0000_s73938"/>
                </a:ext>
              </a:extLst>
            </xdr:cNvPicPr>
          </xdr:nvPicPr>
          <xdr:blipFill>
            <a:blip xmlns:r="http://schemas.openxmlformats.org/officeDocument/2006/relationships" r:embed="rId2"/>
            <a:srcRect/>
            <a:stretch>
              <a:fillRect/>
            </a:stretch>
          </xdr:blipFill>
          <xdr:spPr bwMode="auto">
            <a:xfrm>
              <a:off x="12830175" y="708755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editAs="oneCell">
    <xdr:from>
      <xdr:col>18</xdr:col>
      <xdr:colOff>85644</xdr:colOff>
      <xdr:row>21</xdr:row>
      <xdr:rowOff>78443</xdr:rowOff>
    </xdr:from>
    <xdr:to>
      <xdr:col>18</xdr:col>
      <xdr:colOff>10910527</xdr:colOff>
      <xdr:row>27</xdr:row>
      <xdr:rowOff>179296</xdr:rowOff>
    </xdr:to>
    <xdr:pic>
      <xdr:nvPicPr>
        <xdr:cNvPr id="12" name="図 11"/>
        <xdr:cNvPicPr>
          <a:picLocks noChangeAspect="1"/>
        </xdr:cNvPicPr>
      </xdr:nvPicPr>
      <xdr:blipFill rotWithShape="1">
        <a:blip xmlns:r="http://schemas.openxmlformats.org/officeDocument/2006/relationships" r:embed="rId3"/>
        <a:srcRect l="1961" t="34536" r="38840" b="50103"/>
        <a:stretch/>
      </xdr:blipFill>
      <xdr:spPr>
        <a:xfrm>
          <a:off x="18735594" y="5793443"/>
          <a:ext cx="10824883" cy="1586753"/>
        </a:xfrm>
        <a:prstGeom prst="rect">
          <a:avLst/>
        </a:prstGeom>
      </xdr:spPr>
    </xdr:pic>
    <xdr:clientData/>
  </xdr:twoCellAnchor>
  <xdr:twoCellAnchor>
    <xdr:from>
      <xdr:col>2</xdr:col>
      <xdr:colOff>326570</xdr:colOff>
      <xdr:row>0</xdr:row>
      <xdr:rowOff>163286</xdr:rowOff>
    </xdr:from>
    <xdr:to>
      <xdr:col>8</xdr:col>
      <xdr:colOff>353784</xdr:colOff>
      <xdr:row>0</xdr:row>
      <xdr:rowOff>657392</xdr:rowOff>
    </xdr:to>
    <xdr:grpSp>
      <xdr:nvGrpSpPr>
        <xdr:cNvPr id="13" name="グループ化 12">
          <a:extLst>
            <a:ext uri="{FF2B5EF4-FFF2-40B4-BE49-F238E27FC236}">
              <a16:creationId xmlns="" xmlns:a16="http://schemas.microsoft.com/office/drawing/2014/main" id="{00000000-0008-0000-0400-000006000000}"/>
            </a:ext>
          </a:extLst>
        </xdr:cNvPr>
        <xdr:cNvGrpSpPr/>
      </xdr:nvGrpSpPr>
      <xdr:grpSpPr>
        <a:xfrm>
          <a:off x="945695" y="163286"/>
          <a:ext cx="7704364" cy="494106"/>
          <a:chOff x="9386454" y="5784273"/>
          <a:chExt cx="15072621" cy="588819"/>
        </a:xfrm>
      </xdr:grpSpPr>
      <xdr:sp macro="" textlink="">
        <xdr:nvSpPr>
          <xdr:cNvPr id="14" name="テキスト ボックス 13">
            <a:extLst>
              <a:ext uri="{FF2B5EF4-FFF2-40B4-BE49-F238E27FC236}">
                <a16:creationId xmlns="" xmlns:a16="http://schemas.microsoft.com/office/drawing/2014/main" id="{00000000-0008-0000-0400-000007000000}"/>
              </a:ext>
            </a:extLst>
          </xdr:cNvPr>
          <xdr:cNvSpPr txBox="1"/>
        </xdr:nvSpPr>
        <xdr:spPr>
          <a:xfrm>
            <a:off x="9386454" y="5784273"/>
            <a:ext cx="15072621"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1"/>
              <a:t>　　　　　　　のセルの値は自動計算となっていますので編集不要です。</a:t>
            </a:r>
          </a:p>
        </xdr:txBody>
      </xdr:sp>
      <xdr:sp macro="" textlink="">
        <xdr:nvSpPr>
          <xdr:cNvPr id="15" name="正方形/長方形 14">
            <a:extLst>
              <a:ext uri="{FF2B5EF4-FFF2-40B4-BE49-F238E27FC236}">
                <a16:creationId xmlns="" xmlns:a16="http://schemas.microsoft.com/office/drawing/2014/main" id="{00000000-0008-0000-0400-000008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黄色</a:t>
            </a:r>
          </a:p>
        </xdr:txBody>
      </xdr:sp>
    </xdr:grpSp>
    <xdr:clientData fPrintsWithSheet="0"/>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74</xdr:row>
          <xdr:rowOff>9525</xdr:rowOff>
        </xdr:from>
        <xdr:to>
          <xdr:col>14</xdr:col>
          <xdr:colOff>390525</xdr:colOff>
          <xdr:row>74</xdr:row>
          <xdr:rowOff>381000</xdr:rowOff>
        </xdr:to>
        <xdr:pic>
          <xdr:nvPicPr>
            <xdr:cNvPr id="2" name="図 1"/>
            <xdr:cNvPicPr>
              <a:picLocks noChangeAspect="1" noChangeArrowheads="1"/>
              <a:extLst>
                <a:ext uri="{84589F7E-364E-4C9E-8A38-B11213B215E9}">
                  <a14:cameraTool cellRange="$U$74" spid="_x0000_s74953"/>
                </a:ext>
              </a:extLst>
            </xdr:cNvPicPr>
          </xdr:nvPicPr>
          <xdr:blipFill>
            <a:blip xmlns:r="http://schemas.openxmlformats.org/officeDocument/2006/relationships" r:embed="rId1"/>
            <a:srcRect/>
            <a:stretch>
              <a:fillRect/>
            </a:stretch>
          </xdr:blipFill>
          <xdr:spPr bwMode="auto">
            <a:xfrm>
              <a:off x="12887325" y="1919287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xdr:colOff>
          <xdr:row>89</xdr:row>
          <xdr:rowOff>0</xdr:rowOff>
        </xdr:from>
        <xdr:to>
          <xdr:col>14</xdr:col>
          <xdr:colOff>333376</xdr:colOff>
          <xdr:row>90</xdr:row>
          <xdr:rowOff>0</xdr:rowOff>
        </xdr:to>
        <xdr:pic>
          <xdr:nvPicPr>
            <xdr:cNvPr id="3" name="図 2"/>
            <xdr:cNvPicPr>
              <a:picLocks noChangeAspect="1" noChangeArrowheads="1"/>
              <a:extLst>
                <a:ext uri="{84589F7E-364E-4C9E-8A38-B11213B215E9}">
                  <a14:cameraTool cellRange="$U$90" spid="_x0000_s74954"/>
                </a:ext>
              </a:extLst>
            </xdr:cNvPicPr>
          </xdr:nvPicPr>
          <xdr:blipFill>
            <a:blip xmlns:r="http://schemas.openxmlformats.org/officeDocument/2006/relationships" r:embed="rId2"/>
            <a:srcRect/>
            <a:stretch>
              <a:fillRect/>
            </a:stretch>
          </xdr:blipFill>
          <xdr:spPr bwMode="auto">
            <a:xfrm>
              <a:off x="12830176" y="26003250"/>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104</xdr:row>
          <xdr:rowOff>1</xdr:rowOff>
        </xdr:from>
        <xdr:to>
          <xdr:col>14</xdr:col>
          <xdr:colOff>333375</xdr:colOff>
          <xdr:row>105</xdr:row>
          <xdr:rowOff>1</xdr:rowOff>
        </xdr:to>
        <xdr:pic>
          <xdr:nvPicPr>
            <xdr:cNvPr id="4" name="図 3"/>
            <xdr:cNvPicPr>
              <a:picLocks noChangeAspect="1" noChangeArrowheads="1"/>
              <a:extLst>
                <a:ext uri="{84589F7E-364E-4C9E-8A38-B11213B215E9}">
                  <a14:cameraTool cellRange="$U$105" spid="_x0000_s74955"/>
                </a:ext>
              </a:extLst>
            </xdr:cNvPicPr>
          </xdr:nvPicPr>
          <xdr:blipFill>
            <a:blip xmlns:r="http://schemas.openxmlformats.org/officeDocument/2006/relationships" r:embed="rId2"/>
            <a:srcRect/>
            <a:stretch>
              <a:fillRect/>
            </a:stretch>
          </xdr:blipFill>
          <xdr:spPr bwMode="auto">
            <a:xfrm>
              <a:off x="12830175" y="315372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119</xdr:row>
          <xdr:rowOff>0</xdr:rowOff>
        </xdr:from>
        <xdr:to>
          <xdr:col>14</xdr:col>
          <xdr:colOff>333375</xdr:colOff>
          <xdr:row>120</xdr:row>
          <xdr:rowOff>0</xdr:rowOff>
        </xdr:to>
        <xdr:pic>
          <xdr:nvPicPr>
            <xdr:cNvPr id="5" name="図 4"/>
            <xdr:cNvPicPr>
              <a:picLocks noChangeAspect="1" noChangeArrowheads="1"/>
              <a:extLst>
                <a:ext uri="{84589F7E-364E-4C9E-8A38-B11213B215E9}">
                  <a14:cameraTool cellRange="$U$120" spid="_x0000_s74956"/>
                </a:ext>
              </a:extLst>
            </xdr:cNvPicPr>
          </xdr:nvPicPr>
          <xdr:blipFill>
            <a:blip xmlns:r="http://schemas.openxmlformats.org/officeDocument/2006/relationships" r:embed="rId2"/>
            <a:srcRect/>
            <a:stretch>
              <a:fillRect/>
            </a:stretch>
          </xdr:blipFill>
          <xdr:spPr bwMode="auto">
            <a:xfrm>
              <a:off x="12830175" y="371570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134</xdr:row>
          <xdr:rowOff>1</xdr:rowOff>
        </xdr:from>
        <xdr:to>
          <xdr:col>14</xdr:col>
          <xdr:colOff>333375</xdr:colOff>
          <xdr:row>135</xdr:row>
          <xdr:rowOff>1</xdr:rowOff>
        </xdr:to>
        <xdr:pic>
          <xdr:nvPicPr>
            <xdr:cNvPr id="6" name="図 5"/>
            <xdr:cNvPicPr>
              <a:picLocks noChangeAspect="1" noChangeArrowheads="1"/>
              <a:extLst>
                <a:ext uri="{84589F7E-364E-4C9E-8A38-B11213B215E9}">
                  <a14:cameraTool cellRange="$U$135" spid="_x0000_s74957"/>
                </a:ext>
              </a:extLst>
            </xdr:cNvPicPr>
          </xdr:nvPicPr>
          <xdr:blipFill>
            <a:blip xmlns:r="http://schemas.openxmlformats.org/officeDocument/2006/relationships" r:embed="rId2"/>
            <a:srcRect/>
            <a:stretch>
              <a:fillRect/>
            </a:stretch>
          </xdr:blipFill>
          <xdr:spPr bwMode="auto">
            <a:xfrm>
              <a:off x="12830175" y="427767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0</xdr:rowOff>
        </xdr:from>
        <xdr:to>
          <xdr:col>14</xdr:col>
          <xdr:colOff>333375</xdr:colOff>
          <xdr:row>150</xdr:row>
          <xdr:rowOff>0</xdr:rowOff>
        </xdr:to>
        <xdr:pic>
          <xdr:nvPicPr>
            <xdr:cNvPr id="7" name="図 6"/>
            <xdr:cNvPicPr>
              <a:picLocks noChangeAspect="1" noChangeArrowheads="1"/>
              <a:extLst>
                <a:ext uri="{84589F7E-364E-4C9E-8A38-B11213B215E9}">
                  <a14:cameraTool cellRange="$U$150" spid="_x0000_s74958"/>
                </a:ext>
              </a:extLst>
            </xdr:cNvPicPr>
          </xdr:nvPicPr>
          <xdr:blipFill>
            <a:blip xmlns:r="http://schemas.openxmlformats.org/officeDocument/2006/relationships" r:embed="rId2"/>
            <a:srcRect/>
            <a:stretch>
              <a:fillRect/>
            </a:stretch>
          </xdr:blipFill>
          <xdr:spPr bwMode="auto">
            <a:xfrm>
              <a:off x="12830175" y="483965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164</xdr:row>
          <xdr:rowOff>1</xdr:rowOff>
        </xdr:from>
        <xdr:to>
          <xdr:col>14</xdr:col>
          <xdr:colOff>333375</xdr:colOff>
          <xdr:row>165</xdr:row>
          <xdr:rowOff>1</xdr:rowOff>
        </xdr:to>
        <xdr:pic>
          <xdr:nvPicPr>
            <xdr:cNvPr id="8" name="図 7"/>
            <xdr:cNvPicPr>
              <a:picLocks noChangeAspect="1" noChangeArrowheads="1"/>
              <a:extLst>
                <a:ext uri="{84589F7E-364E-4C9E-8A38-B11213B215E9}">
                  <a14:cameraTool cellRange="$U$165" spid="_x0000_s74959"/>
                </a:ext>
              </a:extLst>
            </xdr:cNvPicPr>
          </xdr:nvPicPr>
          <xdr:blipFill>
            <a:blip xmlns:r="http://schemas.openxmlformats.org/officeDocument/2006/relationships" r:embed="rId2"/>
            <a:srcRect/>
            <a:stretch>
              <a:fillRect/>
            </a:stretch>
          </xdr:blipFill>
          <xdr:spPr bwMode="auto">
            <a:xfrm>
              <a:off x="12830175" y="540162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179</xdr:row>
          <xdr:rowOff>0</xdr:rowOff>
        </xdr:from>
        <xdr:to>
          <xdr:col>14</xdr:col>
          <xdr:colOff>333375</xdr:colOff>
          <xdr:row>180</xdr:row>
          <xdr:rowOff>0</xdr:rowOff>
        </xdr:to>
        <xdr:pic>
          <xdr:nvPicPr>
            <xdr:cNvPr id="9" name="図 8"/>
            <xdr:cNvPicPr>
              <a:picLocks noChangeAspect="1" noChangeArrowheads="1"/>
              <a:extLst>
                <a:ext uri="{84589F7E-364E-4C9E-8A38-B11213B215E9}">
                  <a14:cameraTool cellRange="$U$180" spid="_x0000_s74960"/>
                </a:ext>
              </a:extLst>
            </xdr:cNvPicPr>
          </xdr:nvPicPr>
          <xdr:blipFill>
            <a:blip xmlns:r="http://schemas.openxmlformats.org/officeDocument/2006/relationships" r:embed="rId2"/>
            <a:srcRect/>
            <a:stretch>
              <a:fillRect/>
            </a:stretch>
          </xdr:blipFill>
          <xdr:spPr bwMode="auto">
            <a:xfrm>
              <a:off x="12830175" y="596360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194</xdr:row>
          <xdr:rowOff>1</xdr:rowOff>
        </xdr:from>
        <xdr:to>
          <xdr:col>14</xdr:col>
          <xdr:colOff>333375</xdr:colOff>
          <xdr:row>195</xdr:row>
          <xdr:rowOff>1</xdr:rowOff>
        </xdr:to>
        <xdr:pic>
          <xdr:nvPicPr>
            <xdr:cNvPr id="10" name="図 9"/>
            <xdr:cNvPicPr>
              <a:picLocks noChangeAspect="1" noChangeArrowheads="1"/>
              <a:extLst>
                <a:ext uri="{84589F7E-364E-4C9E-8A38-B11213B215E9}">
                  <a14:cameraTool cellRange="$U$195" spid="_x0000_s74961"/>
                </a:ext>
              </a:extLst>
            </xdr:cNvPicPr>
          </xdr:nvPicPr>
          <xdr:blipFill>
            <a:blip xmlns:r="http://schemas.openxmlformats.org/officeDocument/2006/relationships" r:embed="rId2"/>
            <a:srcRect/>
            <a:stretch>
              <a:fillRect/>
            </a:stretch>
          </xdr:blipFill>
          <xdr:spPr bwMode="auto">
            <a:xfrm>
              <a:off x="12830175" y="652557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209</xdr:row>
          <xdr:rowOff>0</xdr:rowOff>
        </xdr:from>
        <xdr:to>
          <xdr:col>14</xdr:col>
          <xdr:colOff>333375</xdr:colOff>
          <xdr:row>210</xdr:row>
          <xdr:rowOff>0</xdr:rowOff>
        </xdr:to>
        <xdr:pic>
          <xdr:nvPicPr>
            <xdr:cNvPr id="11" name="図 10"/>
            <xdr:cNvPicPr>
              <a:picLocks noChangeAspect="1" noChangeArrowheads="1"/>
              <a:extLst>
                <a:ext uri="{84589F7E-364E-4C9E-8A38-B11213B215E9}">
                  <a14:cameraTool cellRange="$U$210" spid="_x0000_s74962"/>
                </a:ext>
              </a:extLst>
            </xdr:cNvPicPr>
          </xdr:nvPicPr>
          <xdr:blipFill>
            <a:blip xmlns:r="http://schemas.openxmlformats.org/officeDocument/2006/relationships" r:embed="rId2"/>
            <a:srcRect/>
            <a:stretch>
              <a:fillRect/>
            </a:stretch>
          </xdr:blipFill>
          <xdr:spPr bwMode="auto">
            <a:xfrm>
              <a:off x="12830175" y="708755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editAs="oneCell">
    <xdr:from>
      <xdr:col>18</xdr:col>
      <xdr:colOff>85644</xdr:colOff>
      <xdr:row>21</xdr:row>
      <xdr:rowOff>78443</xdr:rowOff>
    </xdr:from>
    <xdr:to>
      <xdr:col>18</xdr:col>
      <xdr:colOff>10910527</xdr:colOff>
      <xdr:row>27</xdr:row>
      <xdr:rowOff>179296</xdr:rowOff>
    </xdr:to>
    <xdr:pic>
      <xdr:nvPicPr>
        <xdr:cNvPr id="12" name="図 11"/>
        <xdr:cNvPicPr>
          <a:picLocks noChangeAspect="1"/>
        </xdr:cNvPicPr>
      </xdr:nvPicPr>
      <xdr:blipFill rotWithShape="1">
        <a:blip xmlns:r="http://schemas.openxmlformats.org/officeDocument/2006/relationships" r:embed="rId3"/>
        <a:srcRect l="1961" t="34536" r="38840" b="50103"/>
        <a:stretch/>
      </xdr:blipFill>
      <xdr:spPr>
        <a:xfrm>
          <a:off x="18735594" y="5793443"/>
          <a:ext cx="10824883" cy="1586753"/>
        </a:xfrm>
        <a:prstGeom prst="rect">
          <a:avLst/>
        </a:prstGeom>
      </xdr:spPr>
    </xdr:pic>
    <xdr:clientData/>
  </xdr:twoCellAnchor>
  <xdr:twoCellAnchor>
    <xdr:from>
      <xdr:col>2</xdr:col>
      <xdr:colOff>326570</xdr:colOff>
      <xdr:row>0</xdr:row>
      <xdr:rowOff>163286</xdr:rowOff>
    </xdr:from>
    <xdr:to>
      <xdr:col>8</xdr:col>
      <xdr:colOff>353784</xdr:colOff>
      <xdr:row>0</xdr:row>
      <xdr:rowOff>657392</xdr:rowOff>
    </xdr:to>
    <xdr:grpSp>
      <xdr:nvGrpSpPr>
        <xdr:cNvPr id="13" name="グループ化 12">
          <a:extLst>
            <a:ext uri="{FF2B5EF4-FFF2-40B4-BE49-F238E27FC236}">
              <a16:creationId xmlns="" xmlns:a16="http://schemas.microsoft.com/office/drawing/2014/main" id="{00000000-0008-0000-0400-000006000000}"/>
            </a:ext>
          </a:extLst>
        </xdr:cNvPr>
        <xdr:cNvGrpSpPr/>
      </xdr:nvGrpSpPr>
      <xdr:grpSpPr>
        <a:xfrm>
          <a:off x="945695" y="163286"/>
          <a:ext cx="7704364" cy="494106"/>
          <a:chOff x="9386454" y="5784273"/>
          <a:chExt cx="15072621" cy="588819"/>
        </a:xfrm>
      </xdr:grpSpPr>
      <xdr:sp macro="" textlink="">
        <xdr:nvSpPr>
          <xdr:cNvPr id="14" name="テキスト ボックス 13">
            <a:extLst>
              <a:ext uri="{FF2B5EF4-FFF2-40B4-BE49-F238E27FC236}">
                <a16:creationId xmlns="" xmlns:a16="http://schemas.microsoft.com/office/drawing/2014/main" id="{00000000-0008-0000-0400-000007000000}"/>
              </a:ext>
            </a:extLst>
          </xdr:cNvPr>
          <xdr:cNvSpPr txBox="1"/>
        </xdr:nvSpPr>
        <xdr:spPr>
          <a:xfrm>
            <a:off x="9386454" y="5784273"/>
            <a:ext cx="15072621"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1"/>
              <a:t>　　　　　　　のセルの値は自動計算となっていますので編集不要です。</a:t>
            </a:r>
          </a:p>
        </xdr:txBody>
      </xdr:sp>
      <xdr:sp macro="" textlink="">
        <xdr:nvSpPr>
          <xdr:cNvPr id="15" name="正方形/長方形 14">
            <a:extLst>
              <a:ext uri="{FF2B5EF4-FFF2-40B4-BE49-F238E27FC236}">
                <a16:creationId xmlns="" xmlns:a16="http://schemas.microsoft.com/office/drawing/2014/main" id="{00000000-0008-0000-0400-000008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黄色</a:t>
            </a:r>
          </a:p>
        </xdr:txBody>
      </xdr:sp>
    </xdr:grpSp>
    <xdr:clientData fPrintsWithSheet="0"/>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74</xdr:row>
          <xdr:rowOff>9525</xdr:rowOff>
        </xdr:from>
        <xdr:to>
          <xdr:col>14</xdr:col>
          <xdr:colOff>390525</xdr:colOff>
          <xdr:row>74</xdr:row>
          <xdr:rowOff>381000</xdr:rowOff>
        </xdr:to>
        <xdr:pic>
          <xdr:nvPicPr>
            <xdr:cNvPr id="2" name="図 1"/>
            <xdr:cNvPicPr>
              <a:picLocks noChangeAspect="1" noChangeArrowheads="1"/>
              <a:extLst>
                <a:ext uri="{84589F7E-364E-4C9E-8A38-B11213B215E9}">
                  <a14:cameraTool cellRange="$U$74" spid="_x0000_s75978"/>
                </a:ext>
              </a:extLst>
            </xdr:cNvPicPr>
          </xdr:nvPicPr>
          <xdr:blipFill>
            <a:blip xmlns:r="http://schemas.openxmlformats.org/officeDocument/2006/relationships" r:embed="rId1"/>
            <a:srcRect/>
            <a:stretch>
              <a:fillRect/>
            </a:stretch>
          </xdr:blipFill>
          <xdr:spPr bwMode="auto">
            <a:xfrm>
              <a:off x="12887325" y="1919287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xdr:colOff>
          <xdr:row>89</xdr:row>
          <xdr:rowOff>0</xdr:rowOff>
        </xdr:from>
        <xdr:to>
          <xdr:col>14</xdr:col>
          <xdr:colOff>333376</xdr:colOff>
          <xdr:row>90</xdr:row>
          <xdr:rowOff>0</xdr:rowOff>
        </xdr:to>
        <xdr:pic>
          <xdr:nvPicPr>
            <xdr:cNvPr id="3" name="図 2"/>
            <xdr:cNvPicPr>
              <a:picLocks noChangeAspect="1" noChangeArrowheads="1"/>
              <a:extLst>
                <a:ext uri="{84589F7E-364E-4C9E-8A38-B11213B215E9}">
                  <a14:cameraTool cellRange="$U$90" spid="_x0000_s75979"/>
                </a:ext>
              </a:extLst>
            </xdr:cNvPicPr>
          </xdr:nvPicPr>
          <xdr:blipFill>
            <a:blip xmlns:r="http://schemas.openxmlformats.org/officeDocument/2006/relationships" r:embed="rId2"/>
            <a:srcRect/>
            <a:stretch>
              <a:fillRect/>
            </a:stretch>
          </xdr:blipFill>
          <xdr:spPr bwMode="auto">
            <a:xfrm>
              <a:off x="12830176" y="26003250"/>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104</xdr:row>
          <xdr:rowOff>1</xdr:rowOff>
        </xdr:from>
        <xdr:to>
          <xdr:col>14</xdr:col>
          <xdr:colOff>333375</xdr:colOff>
          <xdr:row>105</xdr:row>
          <xdr:rowOff>1</xdr:rowOff>
        </xdr:to>
        <xdr:pic>
          <xdr:nvPicPr>
            <xdr:cNvPr id="4" name="図 3"/>
            <xdr:cNvPicPr>
              <a:picLocks noChangeAspect="1" noChangeArrowheads="1"/>
              <a:extLst>
                <a:ext uri="{84589F7E-364E-4C9E-8A38-B11213B215E9}">
                  <a14:cameraTool cellRange="$U$105" spid="_x0000_s75980"/>
                </a:ext>
              </a:extLst>
            </xdr:cNvPicPr>
          </xdr:nvPicPr>
          <xdr:blipFill>
            <a:blip xmlns:r="http://schemas.openxmlformats.org/officeDocument/2006/relationships" r:embed="rId2"/>
            <a:srcRect/>
            <a:stretch>
              <a:fillRect/>
            </a:stretch>
          </xdr:blipFill>
          <xdr:spPr bwMode="auto">
            <a:xfrm>
              <a:off x="12830175" y="315372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119</xdr:row>
          <xdr:rowOff>0</xdr:rowOff>
        </xdr:from>
        <xdr:to>
          <xdr:col>14</xdr:col>
          <xdr:colOff>333375</xdr:colOff>
          <xdr:row>120</xdr:row>
          <xdr:rowOff>0</xdr:rowOff>
        </xdr:to>
        <xdr:pic>
          <xdr:nvPicPr>
            <xdr:cNvPr id="5" name="図 4"/>
            <xdr:cNvPicPr>
              <a:picLocks noChangeAspect="1" noChangeArrowheads="1"/>
              <a:extLst>
                <a:ext uri="{84589F7E-364E-4C9E-8A38-B11213B215E9}">
                  <a14:cameraTool cellRange="$U$120" spid="_x0000_s75981"/>
                </a:ext>
              </a:extLst>
            </xdr:cNvPicPr>
          </xdr:nvPicPr>
          <xdr:blipFill>
            <a:blip xmlns:r="http://schemas.openxmlformats.org/officeDocument/2006/relationships" r:embed="rId2"/>
            <a:srcRect/>
            <a:stretch>
              <a:fillRect/>
            </a:stretch>
          </xdr:blipFill>
          <xdr:spPr bwMode="auto">
            <a:xfrm>
              <a:off x="12830175" y="371570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134</xdr:row>
          <xdr:rowOff>1</xdr:rowOff>
        </xdr:from>
        <xdr:to>
          <xdr:col>14</xdr:col>
          <xdr:colOff>333375</xdr:colOff>
          <xdr:row>135</xdr:row>
          <xdr:rowOff>1</xdr:rowOff>
        </xdr:to>
        <xdr:pic>
          <xdr:nvPicPr>
            <xdr:cNvPr id="6" name="図 5"/>
            <xdr:cNvPicPr>
              <a:picLocks noChangeAspect="1" noChangeArrowheads="1"/>
              <a:extLst>
                <a:ext uri="{84589F7E-364E-4C9E-8A38-B11213B215E9}">
                  <a14:cameraTool cellRange="$U$135" spid="_x0000_s75982"/>
                </a:ext>
              </a:extLst>
            </xdr:cNvPicPr>
          </xdr:nvPicPr>
          <xdr:blipFill>
            <a:blip xmlns:r="http://schemas.openxmlformats.org/officeDocument/2006/relationships" r:embed="rId2"/>
            <a:srcRect/>
            <a:stretch>
              <a:fillRect/>
            </a:stretch>
          </xdr:blipFill>
          <xdr:spPr bwMode="auto">
            <a:xfrm>
              <a:off x="12830175" y="427767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0</xdr:rowOff>
        </xdr:from>
        <xdr:to>
          <xdr:col>14</xdr:col>
          <xdr:colOff>333375</xdr:colOff>
          <xdr:row>150</xdr:row>
          <xdr:rowOff>0</xdr:rowOff>
        </xdr:to>
        <xdr:pic>
          <xdr:nvPicPr>
            <xdr:cNvPr id="7" name="図 6"/>
            <xdr:cNvPicPr>
              <a:picLocks noChangeAspect="1" noChangeArrowheads="1"/>
              <a:extLst>
                <a:ext uri="{84589F7E-364E-4C9E-8A38-B11213B215E9}">
                  <a14:cameraTool cellRange="$U$150" spid="_x0000_s75983"/>
                </a:ext>
              </a:extLst>
            </xdr:cNvPicPr>
          </xdr:nvPicPr>
          <xdr:blipFill>
            <a:blip xmlns:r="http://schemas.openxmlformats.org/officeDocument/2006/relationships" r:embed="rId2"/>
            <a:srcRect/>
            <a:stretch>
              <a:fillRect/>
            </a:stretch>
          </xdr:blipFill>
          <xdr:spPr bwMode="auto">
            <a:xfrm>
              <a:off x="12830175" y="483965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164</xdr:row>
          <xdr:rowOff>1</xdr:rowOff>
        </xdr:from>
        <xdr:to>
          <xdr:col>14</xdr:col>
          <xdr:colOff>333375</xdr:colOff>
          <xdr:row>165</xdr:row>
          <xdr:rowOff>1</xdr:rowOff>
        </xdr:to>
        <xdr:pic>
          <xdr:nvPicPr>
            <xdr:cNvPr id="8" name="図 7"/>
            <xdr:cNvPicPr>
              <a:picLocks noChangeAspect="1" noChangeArrowheads="1"/>
              <a:extLst>
                <a:ext uri="{84589F7E-364E-4C9E-8A38-B11213B215E9}">
                  <a14:cameraTool cellRange="$U$165" spid="_x0000_s75984"/>
                </a:ext>
              </a:extLst>
            </xdr:cNvPicPr>
          </xdr:nvPicPr>
          <xdr:blipFill>
            <a:blip xmlns:r="http://schemas.openxmlformats.org/officeDocument/2006/relationships" r:embed="rId2"/>
            <a:srcRect/>
            <a:stretch>
              <a:fillRect/>
            </a:stretch>
          </xdr:blipFill>
          <xdr:spPr bwMode="auto">
            <a:xfrm>
              <a:off x="12830175" y="540162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179</xdr:row>
          <xdr:rowOff>0</xdr:rowOff>
        </xdr:from>
        <xdr:to>
          <xdr:col>14</xdr:col>
          <xdr:colOff>333375</xdr:colOff>
          <xdr:row>180</xdr:row>
          <xdr:rowOff>0</xdr:rowOff>
        </xdr:to>
        <xdr:pic>
          <xdr:nvPicPr>
            <xdr:cNvPr id="9" name="図 8"/>
            <xdr:cNvPicPr>
              <a:picLocks noChangeAspect="1" noChangeArrowheads="1"/>
              <a:extLst>
                <a:ext uri="{84589F7E-364E-4C9E-8A38-B11213B215E9}">
                  <a14:cameraTool cellRange="$U$180" spid="_x0000_s75985"/>
                </a:ext>
              </a:extLst>
            </xdr:cNvPicPr>
          </xdr:nvPicPr>
          <xdr:blipFill>
            <a:blip xmlns:r="http://schemas.openxmlformats.org/officeDocument/2006/relationships" r:embed="rId2"/>
            <a:srcRect/>
            <a:stretch>
              <a:fillRect/>
            </a:stretch>
          </xdr:blipFill>
          <xdr:spPr bwMode="auto">
            <a:xfrm>
              <a:off x="12830175" y="596360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194</xdr:row>
          <xdr:rowOff>1</xdr:rowOff>
        </xdr:from>
        <xdr:to>
          <xdr:col>14</xdr:col>
          <xdr:colOff>333375</xdr:colOff>
          <xdr:row>195</xdr:row>
          <xdr:rowOff>1</xdr:rowOff>
        </xdr:to>
        <xdr:pic>
          <xdr:nvPicPr>
            <xdr:cNvPr id="10" name="図 9"/>
            <xdr:cNvPicPr>
              <a:picLocks noChangeAspect="1" noChangeArrowheads="1"/>
              <a:extLst>
                <a:ext uri="{84589F7E-364E-4C9E-8A38-B11213B215E9}">
                  <a14:cameraTool cellRange="$U$195" spid="_x0000_s75986"/>
                </a:ext>
              </a:extLst>
            </xdr:cNvPicPr>
          </xdr:nvPicPr>
          <xdr:blipFill>
            <a:blip xmlns:r="http://schemas.openxmlformats.org/officeDocument/2006/relationships" r:embed="rId2"/>
            <a:srcRect/>
            <a:stretch>
              <a:fillRect/>
            </a:stretch>
          </xdr:blipFill>
          <xdr:spPr bwMode="auto">
            <a:xfrm>
              <a:off x="12830175" y="652557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209</xdr:row>
          <xdr:rowOff>0</xdr:rowOff>
        </xdr:from>
        <xdr:to>
          <xdr:col>14</xdr:col>
          <xdr:colOff>333375</xdr:colOff>
          <xdr:row>210</xdr:row>
          <xdr:rowOff>0</xdr:rowOff>
        </xdr:to>
        <xdr:pic>
          <xdr:nvPicPr>
            <xdr:cNvPr id="11" name="図 10"/>
            <xdr:cNvPicPr>
              <a:picLocks noChangeAspect="1" noChangeArrowheads="1"/>
              <a:extLst>
                <a:ext uri="{84589F7E-364E-4C9E-8A38-B11213B215E9}">
                  <a14:cameraTool cellRange="$U$210" spid="_x0000_s75987"/>
                </a:ext>
              </a:extLst>
            </xdr:cNvPicPr>
          </xdr:nvPicPr>
          <xdr:blipFill>
            <a:blip xmlns:r="http://schemas.openxmlformats.org/officeDocument/2006/relationships" r:embed="rId2"/>
            <a:srcRect/>
            <a:stretch>
              <a:fillRect/>
            </a:stretch>
          </xdr:blipFill>
          <xdr:spPr bwMode="auto">
            <a:xfrm>
              <a:off x="12830175" y="708755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editAs="oneCell">
    <xdr:from>
      <xdr:col>18</xdr:col>
      <xdr:colOff>85644</xdr:colOff>
      <xdr:row>21</xdr:row>
      <xdr:rowOff>78443</xdr:rowOff>
    </xdr:from>
    <xdr:to>
      <xdr:col>18</xdr:col>
      <xdr:colOff>10910527</xdr:colOff>
      <xdr:row>27</xdr:row>
      <xdr:rowOff>179296</xdr:rowOff>
    </xdr:to>
    <xdr:pic>
      <xdr:nvPicPr>
        <xdr:cNvPr id="12" name="図 11"/>
        <xdr:cNvPicPr>
          <a:picLocks noChangeAspect="1"/>
        </xdr:cNvPicPr>
      </xdr:nvPicPr>
      <xdr:blipFill rotWithShape="1">
        <a:blip xmlns:r="http://schemas.openxmlformats.org/officeDocument/2006/relationships" r:embed="rId3"/>
        <a:srcRect l="1961" t="34536" r="38840" b="50103"/>
        <a:stretch/>
      </xdr:blipFill>
      <xdr:spPr>
        <a:xfrm>
          <a:off x="18735594" y="5793443"/>
          <a:ext cx="10824883" cy="1586753"/>
        </a:xfrm>
        <a:prstGeom prst="rect">
          <a:avLst/>
        </a:prstGeom>
      </xdr:spPr>
    </xdr:pic>
    <xdr:clientData/>
  </xdr:twoCellAnchor>
  <xdr:twoCellAnchor>
    <xdr:from>
      <xdr:col>2</xdr:col>
      <xdr:colOff>326570</xdr:colOff>
      <xdr:row>0</xdr:row>
      <xdr:rowOff>163286</xdr:rowOff>
    </xdr:from>
    <xdr:to>
      <xdr:col>8</xdr:col>
      <xdr:colOff>353784</xdr:colOff>
      <xdr:row>0</xdr:row>
      <xdr:rowOff>657392</xdr:rowOff>
    </xdr:to>
    <xdr:grpSp>
      <xdr:nvGrpSpPr>
        <xdr:cNvPr id="13" name="グループ化 12">
          <a:extLst>
            <a:ext uri="{FF2B5EF4-FFF2-40B4-BE49-F238E27FC236}">
              <a16:creationId xmlns="" xmlns:a16="http://schemas.microsoft.com/office/drawing/2014/main" id="{00000000-0008-0000-0400-000006000000}"/>
            </a:ext>
          </a:extLst>
        </xdr:cNvPr>
        <xdr:cNvGrpSpPr/>
      </xdr:nvGrpSpPr>
      <xdr:grpSpPr>
        <a:xfrm>
          <a:off x="945695" y="163286"/>
          <a:ext cx="7704364" cy="494106"/>
          <a:chOff x="9386454" y="5784273"/>
          <a:chExt cx="15072621" cy="588819"/>
        </a:xfrm>
      </xdr:grpSpPr>
      <xdr:sp macro="" textlink="">
        <xdr:nvSpPr>
          <xdr:cNvPr id="14" name="テキスト ボックス 13">
            <a:extLst>
              <a:ext uri="{FF2B5EF4-FFF2-40B4-BE49-F238E27FC236}">
                <a16:creationId xmlns="" xmlns:a16="http://schemas.microsoft.com/office/drawing/2014/main" id="{00000000-0008-0000-0400-000007000000}"/>
              </a:ext>
            </a:extLst>
          </xdr:cNvPr>
          <xdr:cNvSpPr txBox="1"/>
        </xdr:nvSpPr>
        <xdr:spPr>
          <a:xfrm>
            <a:off x="9386454" y="5784273"/>
            <a:ext cx="15072621"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1"/>
              <a:t>　　　　　　　のセルの値は自動計算となっていますので編集不要です。</a:t>
            </a:r>
          </a:p>
        </xdr:txBody>
      </xdr:sp>
      <xdr:sp macro="" textlink="">
        <xdr:nvSpPr>
          <xdr:cNvPr id="15" name="正方形/長方形 14">
            <a:extLst>
              <a:ext uri="{FF2B5EF4-FFF2-40B4-BE49-F238E27FC236}">
                <a16:creationId xmlns="" xmlns:a16="http://schemas.microsoft.com/office/drawing/2014/main" id="{00000000-0008-0000-0400-000008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黄色</a:t>
            </a:r>
          </a:p>
        </xdr:txBody>
      </xdr:sp>
    </xdr:grpSp>
    <xdr:clientData fPrintsWithSheet="0"/>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74</xdr:row>
          <xdr:rowOff>9525</xdr:rowOff>
        </xdr:from>
        <xdr:to>
          <xdr:col>14</xdr:col>
          <xdr:colOff>390525</xdr:colOff>
          <xdr:row>74</xdr:row>
          <xdr:rowOff>381000</xdr:rowOff>
        </xdr:to>
        <xdr:pic>
          <xdr:nvPicPr>
            <xdr:cNvPr id="2" name="図 1"/>
            <xdr:cNvPicPr>
              <a:picLocks noChangeAspect="1" noChangeArrowheads="1"/>
              <a:extLst>
                <a:ext uri="{84589F7E-364E-4C9E-8A38-B11213B215E9}">
                  <a14:cameraTool cellRange="$U$74" spid="_x0000_s77001"/>
                </a:ext>
              </a:extLst>
            </xdr:cNvPicPr>
          </xdr:nvPicPr>
          <xdr:blipFill>
            <a:blip xmlns:r="http://schemas.openxmlformats.org/officeDocument/2006/relationships" r:embed="rId1"/>
            <a:srcRect/>
            <a:stretch>
              <a:fillRect/>
            </a:stretch>
          </xdr:blipFill>
          <xdr:spPr bwMode="auto">
            <a:xfrm>
              <a:off x="12887325" y="1919287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xdr:colOff>
          <xdr:row>89</xdr:row>
          <xdr:rowOff>0</xdr:rowOff>
        </xdr:from>
        <xdr:to>
          <xdr:col>14</xdr:col>
          <xdr:colOff>333376</xdr:colOff>
          <xdr:row>90</xdr:row>
          <xdr:rowOff>0</xdr:rowOff>
        </xdr:to>
        <xdr:pic>
          <xdr:nvPicPr>
            <xdr:cNvPr id="3" name="図 2"/>
            <xdr:cNvPicPr>
              <a:picLocks noChangeAspect="1" noChangeArrowheads="1"/>
              <a:extLst>
                <a:ext uri="{84589F7E-364E-4C9E-8A38-B11213B215E9}">
                  <a14:cameraTool cellRange="$U$90" spid="_x0000_s77002"/>
                </a:ext>
              </a:extLst>
            </xdr:cNvPicPr>
          </xdr:nvPicPr>
          <xdr:blipFill>
            <a:blip xmlns:r="http://schemas.openxmlformats.org/officeDocument/2006/relationships" r:embed="rId2"/>
            <a:srcRect/>
            <a:stretch>
              <a:fillRect/>
            </a:stretch>
          </xdr:blipFill>
          <xdr:spPr bwMode="auto">
            <a:xfrm>
              <a:off x="12830176" y="26003250"/>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104</xdr:row>
          <xdr:rowOff>1</xdr:rowOff>
        </xdr:from>
        <xdr:to>
          <xdr:col>14</xdr:col>
          <xdr:colOff>333375</xdr:colOff>
          <xdr:row>105</xdr:row>
          <xdr:rowOff>1</xdr:rowOff>
        </xdr:to>
        <xdr:pic>
          <xdr:nvPicPr>
            <xdr:cNvPr id="4" name="図 3"/>
            <xdr:cNvPicPr>
              <a:picLocks noChangeAspect="1" noChangeArrowheads="1"/>
              <a:extLst>
                <a:ext uri="{84589F7E-364E-4C9E-8A38-B11213B215E9}">
                  <a14:cameraTool cellRange="$U$105" spid="_x0000_s77003"/>
                </a:ext>
              </a:extLst>
            </xdr:cNvPicPr>
          </xdr:nvPicPr>
          <xdr:blipFill>
            <a:blip xmlns:r="http://schemas.openxmlformats.org/officeDocument/2006/relationships" r:embed="rId2"/>
            <a:srcRect/>
            <a:stretch>
              <a:fillRect/>
            </a:stretch>
          </xdr:blipFill>
          <xdr:spPr bwMode="auto">
            <a:xfrm>
              <a:off x="12830175" y="315372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119</xdr:row>
          <xdr:rowOff>0</xdr:rowOff>
        </xdr:from>
        <xdr:to>
          <xdr:col>14</xdr:col>
          <xdr:colOff>333375</xdr:colOff>
          <xdr:row>120</xdr:row>
          <xdr:rowOff>0</xdr:rowOff>
        </xdr:to>
        <xdr:pic>
          <xdr:nvPicPr>
            <xdr:cNvPr id="5" name="図 4"/>
            <xdr:cNvPicPr>
              <a:picLocks noChangeAspect="1" noChangeArrowheads="1"/>
              <a:extLst>
                <a:ext uri="{84589F7E-364E-4C9E-8A38-B11213B215E9}">
                  <a14:cameraTool cellRange="$U$120" spid="_x0000_s77004"/>
                </a:ext>
              </a:extLst>
            </xdr:cNvPicPr>
          </xdr:nvPicPr>
          <xdr:blipFill>
            <a:blip xmlns:r="http://schemas.openxmlformats.org/officeDocument/2006/relationships" r:embed="rId2"/>
            <a:srcRect/>
            <a:stretch>
              <a:fillRect/>
            </a:stretch>
          </xdr:blipFill>
          <xdr:spPr bwMode="auto">
            <a:xfrm>
              <a:off x="12830175" y="371570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134</xdr:row>
          <xdr:rowOff>1</xdr:rowOff>
        </xdr:from>
        <xdr:to>
          <xdr:col>14</xdr:col>
          <xdr:colOff>333375</xdr:colOff>
          <xdr:row>135</xdr:row>
          <xdr:rowOff>1</xdr:rowOff>
        </xdr:to>
        <xdr:pic>
          <xdr:nvPicPr>
            <xdr:cNvPr id="6" name="図 5"/>
            <xdr:cNvPicPr>
              <a:picLocks noChangeAspect="1" noChangeArrowheads="1"/>
              <a:extLst>
                <a:ext uri="{84589F7E-364E-4C9E-8A38-B11213B215E9}">
                  <a14:cameraTool cellRange="$U$135" spid="_x0000_s77005"/>
                </a:ext>
              </a:extLst>
            </xdr:cNvPicPr>
          </xdr:nvPicPr>
          <xdr:blipFill>
            <a:blip xmlns:r="http://schemas.openxmlformats.org/officeDocument/2006/relationships" r:embed="rId2"/>
            <a:srcRect/>
            <a:stretch>
              <a:fillRect/>
            </a:stretch>
          </xdr:blipFill>
          <xdr:spPr bwMode="auto">
            <a:xfrm>
              <a:off x="12830175" y="427767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0</xdr:rowOff>
        </xdr:from>
        <xdr:to>
          <xdr:col>14</xdr:col>
          <xdr:colOff>333375</xdr:colOff>
          <xdr:row>150</xdr:row>
          <xdr:rowOff>0</xdr:rowOff>
        </xdr:to>
        <xdr:pic>
          <xdr:nvPicPr>
            <xdr:cNvPr id="7" name="図 6"/>
            <xdr:cNvPicPr>
              <a:picLocks noChangeAspect="1" noChangeArrowheads="1"/>
              <a:extLst>
                <a:ext uri="{84589F7E-364E-4C9E-8A38-B11213B215E9}">
                  <a14:cameraTool cellRange="$U$150" spid="_x0000_s77006"/>
                </a:ext>
              </a:extLst>
            </xdr:cNvPicPr>
          </xdr:nvPicPr>
          <xdr:blipFill>
            <a:blip xmlns:r="http://schemas.openxmlformats.org/officeDocument/2006/relationships" r:embed="rId2"/>
            <a:srcRect/>
            <a:stretch>
              <a:fillRect/>
            </a:stretch>
          </xdr:blipFill>
          <xdr:spPr bwMode="auto">
            <a:xfrm>
              <a:off x="12830175" y="483965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164</xdr:row>
          <xdr:rowOff>1</xdr:rowOff>
        </xdr:from>
        <xdr:to>
          <xdr:col>14</xdr:col>
          <xdr:colOff>333375</xdr:colOff>
          <xdr:row>165</xdr:row>
          <xdr:rowOff>1</xdr:rowOff>
        </xdr:to>
        <xdr:pic>
          <xdr:nvPicPr>
            <xdr:cNvPr id="8" name="図 7"/>
            <xdr:cNvPicPr>
              <a:picLocks noChangeAspect="1" noChangeArrowheads="1"/>
              <a:extLst>
                <a:ext uri="{84589F7E-364E-4C9E-8A38-B11213B215E9}">
                  <a14:cameraTool cellRange="$U$165" spid="_x0000_s77007"/>
                </a:ext>
              </a:extLst>
            </xdr:cNvPicPr>
          </xdr:nvPicPr>
          <xdr:blipFill>
            <a:blip xmlns:r="http://schemas.openxmlformats.org/officeDocument/2006/relationships" r:embed="rId2"/>
            <a:srcRect/>
            <a:stretch>
              <a:fillRect/>
            </a:stretch>
          </xdr:blipFill>
          <xdr:spPr bwMode="auto">
            <a:xfrm>
              <a:off x="12830175" y="540162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179</xdr:row>
          <xdr:rowOff>0</xdr:rowOff>
        </xdr:from>
        <xdr:to>
          <xdr:col>14</xdr:col>
          <xdr:colOff>333375</xdr:colOff>
          <xdr:row>180</xdr:row>
          <xdr:rowOff>0</xdr:rowOff>
        </xdr:to>
        <xdr:pic>
          <xdr:nvPicPr>
            <xdr:cNvPr id="9" name="図 8"/>
            <xdr:cNvPicPr>
              <a:picLocks noChangeAspect="1" noChangeArrowheads="1"/>
              <a:extLst>
                <a:ext uri="{84589F7E-364E-4C9E-8A38-B11213B215E9}">
                  <a14:cameraTool cellRange="$U$180" spid="_x0000_s77008"/>
                </a:ext>
              </a:extLst>
            </xdr:cNvPicPr>
          </xdr:nvPicPr>
          <xdr:blipFill>
            <a:blip xmlns:r="http://schemas.openxmlformats.org/officeDocument/2006/relationships" r:embed="rId2"/>
            <a:srcRect/>
            <a:stretch>
              <a:fillRect/>
            </a:stretch>
          </xdr:blipFill>
          <xdr:spPr bwMode="auto">
            <a:xfrm>
              <a:off x="12830175" y="596360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194</xdr:row>
          <xdr:rowOff>1</xdr:rowOff>
        </xdr:from>
        <xdr:to>
          <xdr:col>14</xdr:col>
          <xdr:colOff>333375</xdr:colOff>
          <xdr:row>195</xdr:row>
          <xdr:rowOff>1</xdr:rowOff>
        </xdr:to>
        <xdr:pic>
          <xdr:nvPicPr>
            <xdr:cNvPr id="10" name="図 9"/>
            <xdr:cNvPicPr>
              <a:picLocks noChangeAspect="1" noChangeArrowheads="1"/>
              <a:extLst>
                <a:ext uri="{84589F7E-364E-4C9E-8A38-B11213B215E9}">
                  <a14:cameraTool cellRange="$U$195" spid="_x0000_s77009"/>
                </a:ext>
              </a:extLst>
            </xdr:cNvPicPr>
          </xdr:nvPicPr>
          <xdr:blipFill>
            <a:blip xmlns:r="http://schemas.openxmlformats.org/officeDocument/2006/relationships" r:embed="rId2"/>
            <a:srcRect/>
            <a:stretch>
              <a:fillRect/>
            </a:stretch>
          </xdr:blipFill>
          <xdr:spPr bwMode="auto">
            <a:xfrm>
              <a:off x="12830175" y="652557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209</xdr:row>
          <xdr:rowOff>0</xdr:rowOff>
        </xdr:from>
        <xdr:to>
          <xdr:col>14</xdr:col>
          <xdr:colOff>333375</xdr:colOff>
          <xdr:row>210</xdr:row>
          <xdr:rowOff>0</xdr:rowOff>
        </xdr:to>
        <xdr:pic>
          <xdr:nvPicPr>
            <xdr:cNvPr id="11" name="図 10"/>
            <xdr:cNvPicPr>
              <a:picLocks noChangeAspect="1" noChangeArrowheads="1"/>
              <a:extLst>
                <a:ext uri="{84589F7E-364E-4C9E-8A38-B11213B215E9}">
                  <a14:cameraTool cellRange="$U$210" spid="_x0000_s77010"/>
                </a:ext>
              </a:extLst>
            </xdr:cNvPicPr>
          </xdr:nvPicPr>
          <xdr:blipFill>
            <a:blip xmlns:r="http://schemas.openxmlformats.org/officeDocument/2006/relationships" r:embed="rId2"/>
            <a:srcRect/>
            <a:stretch>
              <a:fillRect/>
            </a:stretch>
          </xdr:blipFill>
          <xdr:spPr bwMode="auto">
            <a:xfrm>
              <a:off x="12830175" y="708755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editAs="oneCell">
    <xdr:from>
      <xdr:col>18</xdr:col>
      <xdr:colOff>85644</xdr:colOff>
      <xdr:row>21</xdr:row>
      <xdr:rowOff>78443</xdr:rowOff>
    </xdr:from>
    <xdr:to>
      <xdr:col>18</xdr:col>
      <xdr:colOff>10910527</xdr:colOff>
      <xdr:row>27</xdr:row>
      <xdr:rowOff>179296</xdr:rowOff>
    </xdr:to>
    <xdr:pic>
      <xdr:nvPicPr>
        <xdr:cNvPr id="12" name="図 11"/>
        <xdr:cNvPicPr>
          <a:picLocks noChangeAspect="1"/>
        </xdr:cNvPicPr>
      </xdr:nvPicPr>
      <xdr:blipFill rotWithShape="1">
        <a:blip xmlns:r="http://schemas.openxmlformats.org/officeDocument/2006/relationships" r:embed="rId3"/>
        <a:srcRect l="1961" t="34536" r="38840" b="50103"/>
        <a:stretch/>
      </xdr:blipFill>
      <xdr:spPr>
        <a:xfrm>
          <a:off x="18735594" y="5793443"/>
          <a:ext cx="10824883" cy="1586753"/>
        </a:xfrm>
        <a:prstGeom prst="rect">
          <a:avLst/>
        </a:prstGeom>
      </xdr:spPr>
    </xdr:pic>
    <xdr:clientData/>
  </xdr:twoCellAnchor>
  <xdr:twoCellAnchor>
    <xdr:from>
      <xdr:col>2</xdr:col>
      <xdr:colOff>326570</xdr:colOff>
      <xdr:row>0</xdr:row>
      <xdr:rowOff>163286</xdr:rowOff>
    </xdr:from>
    <xdr:to>
      <xdr:col>8</xdr:col>
      <xdr:colOff>353784</xdr:colOff>
      <xdr:row>0</xdr:row>
      <xdr:rowOff>657392</xdr:rowOff>
    </xdr:to>
    <xdr:grpSp>
      <xdr:nvGrpSpPr>
        <xdr:cNvPr id="13" name="グループ化 12">
          <a:extLst>
            <a:ext uri="{FF2B5EF4-FFF2-40B4-BE49-F238E27FC236}">
              <a16:creationId xmlns="" xmlns:a16="http://schemas.microsoft.com/office/drawing/2014/main" id="{00000000-0008-0000-0400-000006000000}"/>
            </a:ext>
          </a:extLst>
        </xdr:cNvPr>
        <xdr:cNvGrpSpPr/>
      </xdr:nvGrpSpPr>
      <xdr:grpSpPr>
        <a:xfrm>
          <a:off x="945695" y="163286"/>
          <a:ext cx="7704364" cy="494106"/>
          <a:chOff x="9386454" y="5784273"/>
          <a:chExt cx="15072621" cy="588819"/>
        </a:xfrm>
      </xdr:grpSpPr>
      <xdr:sp macro="" textlink="">
        <xdr:nvSpPr>
          <xdr:cNvPr id="14" name="テキスト ボックス 13">
            <a:extLst>
              <a:ext uri="{FF2B5EF4-FFF2-40B4-BE49-F238E27FC236}">
                <a16:creationId xmlns="" xmlns:a16="http://schemas.microsoft.com/office/drawing/2014/main" id="{00000000-0008-0000-0400-000007000000}"/>
              </a:ext>
            </a:extLst>
          </xdr:cNvPr>
          <xdr:cNvSpPr txBox="1"/>
        </xdr:nvSpPr>
        <xdr:spPr>
          <a:xfrm>
            <a:off x="9386454" y="5784273"/>
            <a:ext cx="15072621"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1"/>
              <a:t>　　　　　　　のセルの値は自動計算となっていますので編集不要です。</a:t>
            </a:r>
          </a:p>
        </xdr:txBody>
      </xdr:sp>
      <xdr:sp macro="" textlink="">
        <xdr:nvSpPr>
          <xdr:cNvPr id="15" name="正方形/長方形 14">
            <a:extLst>
              <a:ext uri="{FF2B5EF4-FFF2-40B4-BE49-F238E27FC236}">
                <a16:creationId xmlns="" xmlns:a16="http://schemas.microsoft.com/office/drawing/2014/main" id="{00000000-0008-0000-0400-000008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黄色</a:t>
            </a:r>
          </a:p>
        </xdr:txBody>
      </xdr:sp>
    </xdr:grp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9</xdr:col>
      <xdr:colOff>381000</xdr:colOff>
      <xdr:row>0</xdr:row>
      <xdr:rowOff>81642</xdr:rowOff>
    </xdr:from>
    <xdr:to>
      <xdr:col>13</xdr:col>
      <xdr:colOff>285750</xdr:colOff>
      <xdr:row>0</xdr:row>
      <xdr:rowOff>575748</xdr:rowOff>
    </xdr:to>
    <xdr:grpSp>
      <xdr:nvGrpSpPr>
        <xdr:cNvPr id="6" name="グループ化 5">
          <a:extLst>
            <a:ext uri="{FF2B5EF4-FFF2-40B4-BE49-F238E27FC236}">
              <a16:creationId xmlns="" xmlns:a16="http://schemas.microsoft.com/office/drawing/2014/main" id="{00000000-0008-0000-0400-000006000000}"/>
            </a:ext>
          </a:extLst>
        </xdr:cNvPr>
        <xdr:cNvGrpSpPr/>
      </xdr:nvGrpSpPr>
      <xdr:grpSpPr>
        <a:xfrm>
          <a:off x="8839200" y="81642"/>
          <a:ext cx="7286625" cy="494106"/>
          <a:chOff x="9386454" y="5784273"/>
          <a:chExt cx="15072621" cy="588819"/>
        </a:xfrm>
      </xdr:grpSpPr>
      <xdr:sp macro="" textlink="">
        <xdr:nvSpPr>
          <xdr:cNvPr id="7" name="テキスト ボックス 6">
            <a:extLst>
              <a:ext uri="{FF2B5EF4-FFF2-40B4-BE49-F238E27FC236}">
                <a16:creationId xmlns="" xmlns:a16="http://schemas.microsoft.com/office/drawing/2014/main" id="{00000000-0008-0000-0400-000007000000}"/>
              </a:ext>
            </a:extLst>
          </xdr:cNvPr>
          <xdr:cNvSpPr txBox="1"/>
        </xdr:nvSpPr>
        <xdr:spPr>
          <a:xfrm>
            <a:off x="9386454" y="5784273"/>
            <a:ext cx="15072621"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1"/>
              <a:t>　　　　　　　のセルの値は自動計算となっていますので編集不要です。</a:t>
            </a:r>
          </a:p>
        </xdr:txBody>
      </xdr:sp>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黄色</a:t>
            </a:r>
          </a:p>
        </xdr:txBody>
      </xdr:sp>
    </xdr:grpSp>
    <xdr:clientData fPrintsWithSheet="0"/>
  </xdr:twoCellAnchor>
  <xdr:twoCellAnchor>
    <xdr:from>
      <xdr:col>17</xdr:col>
      <xdr:colOff>183450</xdr:colOff>
      <xdr:row>7</xdr:row>
      <xdr:rowOff>27293</xdr:rowOff>
    </xdr:from>
    <xdr:to>
      <xdr:col>22</xdr:col>
      <xdr:colOff>244684</xdr:colOff>
      <xdr:row>20</xdr:row>
      <xdr:rowOff>99732</xdr:rowOff>
    </xdr:to>
    <xdr:sp macro="" textlink="" fLocksText="0">
      <xdr:nvSpPr>
        <xdr:cNvPr id="9" name="正方形/長方形 8">
          <a:extLst>
            <a:ext uri="{FF2B5EF4-FFF2-40B4-BE49-F238E27FC236}">
              <a16:creationId xmlns="" xmlns:a16="http://schemas.microsoft.com/office/drawing/2014/main" id="{00000000-0008-0000-0400-00000C000000}"/>
            </a:ext>
          </a:extLst>
        </xdr:cNvPr>
        <xdr:cNvSpPr/>
      </xdr:nvSpPr>
      <xdr:spPr>
        <a:xfrm>
          <a:off x="23119650" y="2837168"/>
          <a:ext cx="3442609" cy="4949239"/>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rtl="0" fontAlgn="base"/>
          <a:r>
            <a:rPr kumimoji="1" lang="ja-JP" altLang="ja-JP" sz="1100" b="1">
              <a:solidFill>
                <a:sysClr val="windowText" lastClr="000000"/>
              </a:solidFill>
              <a:effectLst/>
              <a:latin typeface="+mn-lt"/>
              <a:ea typeface="+mn-ea"/>
              <a:cs typeface="+mn-cs"/>
            </a:rPr>
            <a:t>省エネルギーに関する専門家は下記</a:t>
          </a:r>
          <a:r>
            <a:rPr kumimoji="1" lang="en-US" altLang="ja-JP" sz="1100" b="1">
              <a:solidFill>
                <a:sysClr val="windowText" lastClr="000000"/>
              </a:solidFill>
              <a:effectLst/>
              <a:latin typeface="+mn-lt"/>
              <a:ea typeface="+mn-ea"/>
              <a:cs typeface="+mn-cs"/>
            </a:rPr>
            <a:t>A</a:t>
          </a:r>
          <a:r>
            <a:rPr kumimoji="1" lang="ja-JP" altLang="ja-JP" sz="1100" b="1">
              <a:solidFill>
                <a:sysClr val="windowText" lastClr="000000"/>
              </a:solidFill>
              <a:effectLst/>
              <a:latin typeface="+mn-lt"/>
              <a:ea typeface="+mn-ea"/>
              <a:cs typeface="+mn-cs"/>
            </a:rPr>
            <a:t>、経営相談に関する専門家は下記</a:t>
          </a:r>
          <a:r>
            <a:rPr kumimoji="1" lang="en-US" altLang="ja-JP" sz="1100" b="1">
              <a:solidFill>
                <a:sysClr val="windowText" lastClr="000000"/>
              </a:solidFill>
              <a:effectLst/>
              <a:latin typeface="+mn-lt"/>
              <a:ea typeface="+mn-ea"/>
              <a:cs typeface="+mn-cs"/>
            </a:rPr>
            <a:t>B</a:t>
          </a:r>
          <a:r>
            <a:rPr kumimoji="1" lang="ja-JP" altLang="ja-JP" sz="1100" b="1">
              <a:solidFill>
                <a:sysClr val="windowText" lastClr="000000"/>
              </a:solidFill>
              <a:effectLst/>
              <a:latin typeface="+mn-lt"/>
              <a:ea typeface="+mn-ea"/>
              <a:cs typeface="+mn-cs"/>
            </a:rPr>
            <a:t>に該当する資格を有する者であること。ただし、下記資格を有しないものの、有資格者と同等の能力を有することが、業務経歴書や所属法人からの証明書等により判断ができる場合に限り、認める場合がある。</a:t>
          </a:r>
          <a:endParaRPr kumimoji="1" lang="en-US" altLang="ja-JP" sz="1100" b="1">
            <a:solidFill>
              <a:sysClr val="windowText" lastClr="000000"/>
            </a:solidFill>
            <a:effectLst/>
            <a:latin typeface="+mn-lt"/>
            <a:ea typeface="+mn-ea"/>
            <a:cs typeface="+mn-cs"/>
          </a:endParaRPr>
        </a:p>
        <a:p>
          <a:pPr rtl="0" fontAlgn="base"/>
          <a:endParaRPr lang="ja-JP" altLang="ja-JP" b="1">
            <a:solidFill>
              <a:sysClr val="windowText" lastClr="000000"/>
            </a:solidFill>
            <a:effectLst/>
          </a:endParaRPr>
        </a:p>
        <a:p>
          <a:pPr rtl="0" fontAlgn="base"/>
          <a:r>
            <a:rPr kumimoji="1" lang="en-US" altLang="ja-JP" sz="1100">
              <a:solidFill>
                <a:sysClr val="windowText" lastClr="000000"/>
              </a:solidFill>
              <a:effectLst/>
              <a:latin typeface="+mn-lt"/>
              <a:ea typeface="+mn-ea"/>
              <a:cs typeface="+mn-cs"/>
            </a:rPr>
            <a:t>【A. </a:t>
          </a:r>
          <a:r>
            <a:rPr kumimoji="1" lang="ja-JP" altLang="ja-JP" sz="1100">
              <a:solidFill>
                <a:sysClr val="windowText" lastClr="000000"/>
              </a:solidFill>
              <a:effectLst/>
              <a:latin typeface="+mn-lt"/>
              <a:ea typeface="+mn-ea"/>
              <a:cs typeface="+mn-cs"/>
            </a:rPr>
            <a:t>エネルギー関連の国家資格</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エネルギー管理士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技術士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建築士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ガス主任技術者</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電気主任技術者 </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ボイラー・タービン主任技術者</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その他上記に類する関連国家資格</a:t>
          </a:r>
          <a:endParaRPr kumimoji="1" lang="en-US" altLang="ja-JP" sz="1100">
            <a:solidFill>
              <a:sysClr val="windowText" lastClr="000000"/>
            </a:solidFill>
            <a:effectLst/>
            <a:latin typeface="+mn-lt"/>
            <a:ea typeface="+mn-ea"/>
            <a:cs typeface="+mn-cs"/>
          </a:endParaRPr>
        </a:p>
        <a:p>
          <a:pPr rtl="0" fontAlgn="base"/>
          <a:endParaRPr kumimoji="1" lang="en-US" altLang="ja-JP" sz="1100">
            <a:solidFill>
              <a:sysClr val="windowText" lastClr="000000"/>
            </a:solidFill>
            <a:effectLst/>
            <a:latin typeface="+mn-lt"/>
            <a:ea typeface="+mn-ea"/>
            <a:cs typeface="+mn-cs"/>
          </a:endParaRPr>
        </a:p>
        <a:p>
          <a:pPr rtl="0" fontAlgn="base"/>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．経営相談関連の資格</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公認会計士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中小企業診断士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経営士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税理士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社会保険労務士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ファイナンシャルプランニング技能士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行政書士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司法書士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その他上記に類する関連資格</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fLocksWithSheet="0"/>
  </xdr:twoCellAnchor>
  <xdr:twoCellAnchor>
    <xdr:from>
      <xdr:col>17</xdr:col>
      <xdr:colOff>183450</xdr:colOff>
      <xdr:row>7</xdr:row>
      <xdr:rowOff>27293</xdr:rowOff>
    </xdr:from>
    <xdr:to>
      <xdr:col>22</xdr:col>
      <xdr:colOff>244684</xdr:colOff>
      <xdr:row>20</xdr:row>
      <xdr:rowOff>99732</xdr:rowOff>
    </xdr:to>
    <xdr:sp macro="" textlink="" fLocksText="0">
      <xdr:nvSpPr>
        <xdr:cNvPr id="10" name="正方形/長方形 9">
          <a:extLst>
            <a:ext uri="{FF2B5EF4-FFF2-40B4-BE49-F238E27FC236}">
              <a16:creationId xmlns="" xmlns:a16="http://schemas.microsoft.com/office/drawing/2014/main" id="{00000000-0008-0000-0400-00000C000000}"/>
            </a:ext>
          </a:extLst>
        </xdr:cNvPr>
        <xdr:cNvSpPr/>
      </xdr:nvSpPr>
      <xdr:spPr>
        <a:xfrm>
          <a:off x="22891050" y="2837168"/>
          <a:ext cx="3442609" cy="4949239"/>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rtl="0" fontAlgn="base"/>
          <a:r>
            <a:rPr kumimoji="1" lang="ja-JP" altLang="ja-JP" sz="1100" b="1">
              <a:solidFill>
                <a:sysClr val="windowText" lastClr="000000"/>
              </a:solidFill>
              <a:effectLst/>
              <a:latin typeface="+mn-lt"/>
              <a:ea typeface="+mn-ea"/>
              <a:cs typeface="+mn-cs"/>
            </a:rPr>
            <a:t>省エネルギーに関する専門家は下記</a:t>
          </a:r>
          <a:r>
            <a:rPr kumimoji="1" lang="en-US" altLang="ja-JP" sz="1100" b="1">
              <a:solidFill>
                <a:sysClr val="windowText" lastClr="000000"/>
              </a:solidFill>
              <a:effectLst/>
              <a:latin typeface="+mn-lt"/>
              <a:ea typeface="+mn-ea"/>
              <a:cs typeface="+mn-cs"/>
            </a:rPr>
            <a:t>A</a:t>
          </a:r>
          <a:r>
            <a:rPr kumimoji="1" lang="ja-JP" altLang="ja-JP" sz="1100" b="1">
              <a:solidFill>
                <a:sysClr val="windowText" lastClr="000000"/>
              </a:solidFill>
              <a:effectLst/>
              <a:latin typeface="+mn-lt"/>
              <a:ea typeface="+mn-ea"/>
              <a:cs typeface="+mn-cs"/>
            </a:rPr>
            <a:t>、経営相談に関する専門家は下記</a:t>
          </a:r>
          <a:r>
            <a:rPr kumimoji="1" lang="en-US" altLang="ja-JP" sz="1100" b="1">
              <a:solidFill>
                <a:sysClr val="windowText" lastClr="000000"/>
              </a:solidFill>
              <a:effectLst/>
              <a:latin typeface="+mn-lt"/>
              <a:ea typeface="+mn-ea"/>
              <a:cs typeface="+mn-cs"/>
            </a:rPr>
            <a:t>B</a:t>
          </a:r>
          <a:r>
            <a:rPr kumimoji="1" lang="ja-JP" altLang="ja-JP" sz="1100" b="1">
              <a:solidFill>
                <a:sysClr val="windowText" lastClr="000000"/>
              </a:solidFill>
              <a:effectLst/>
              <a:latin typeface="+mn-lt"/>
              <a:ea typeface="+mn-ea"/>
              <a:cs typeface="+mn-cs"/>
            </a:rPr>
            <a:t>に該当する資格を有する者であること。ただし、下記資格を有しないものの、有資格者と同等の能力を有することが、業務経歴書や所属法人からの証明書等により判断ができる場合に限り、認める場合がある。</a:t>
          </a:r>
          <a:endParaRPr kumimoji="1" lang="en-US" altLang="ja-JP" sz="1100" b="1">
            <a:solidFill>
              <a:sysClr val="windowText" lastClr="000000"/>
            </a:solidFill>
            <a:effectLst/>
            <a:latin typeface="+mn-lt"/>
            <a:ea typeface="+mn-ea"/>
            <a:cs typeface="+mn-cs"/>
          </a:endParaRPr>
        </a:p>
        <a:p>
          <a:pPr rtl="0" fontAlgn="base"/>
          <a:endParaRPr lang="ja-JP" altLang="ja-JP" b="1">
            <a:solidFill>
              <a:sysClr val="windowText" lastClr="000000"/>
            </a:solidFill>
            <a:effectLst/>
          </a:endParaRPr>
        </a:p>
        <a:p>
          <a:pPr rtl="0" fontAlgn="base"/>
          <a:r>
            <a:rPr kumimoji="1" lang="en-US" altLang="ja-JP" sz="1100">
              <a:solidFill>
                <a:sysClr val="windowText" lastClr="000000"/>
              </a:solidFill>
              <a:effectLst/>
              <a:latin typeface="+mn-lt"/>
              <a:ea typeface="+mn-ea"/>
              <a:cs typeface="+mn-cs"/>
            </a:rPr>
            <a:t>【A. </a:t>
          </a:r>
          <a:r>
            <a:rPr kumimoji="1" lang="ja-JP" altLang="ja-JP" sz="1100">
              <a:solidFill>
                <a:sysClr val="windowText" lastClr="000000"/>
              </a:solidFill>
              <a:effectLst/>
              <a:latin typeface="+mn-lt"/>
              <a:ea typeface="+mn-ea"/>
              <a:cs typeface="+mn-cs"/>
            </a:rPr>
            <a:t>エネルギー関連の国家資格</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エネルギー管理士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技術士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建築士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ガス主任技術者</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電気主任技術者 </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ボイラー・タービン主任技術者</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その他上記に類する関連国家資格</a:t>
          </a:r>
          <a:endParaRPr kumimoji="1" lang="en-US" altLang="ja-JP" sz="1100">
            <a:solidFill>
              <a:sysClr val="windowText" lastClr="000000"/>
            </a:solidFill>
            <a:effectLst/>
            <a:latin typeface="+mn-lt"/>
            <a:ea typeface="+mn-ea"/>
            <a:cs typeface="+mn-cs"/>
          </a:endParaRPr>
        </a:p>
        <a:p>
          <a:pPr rtl="0" fontAlgn="base"/>
          <a:endParaRPr kumimoji="1" lang="en-US" altLang="ja-JP" sz="1100">
            <a:solidFill>
              <a:sysClr val="windowText" lastClr="000000"/>
            </a:solidFill>
            <a:effectLst/>
            <a:latin typeface="+mn-lt"/>
            <a:ea typeface="+mn-ea"/>
            <a:cs typeface="+mn-cs"/>
          </a:endParaRPr>
        </a:p>
        <a:p>
          <a:pPr rtl="0" fontAlgn="base"/>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．経営相談関連の資格</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公認会計士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中小企業診断士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経営士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税理士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社会保険労務士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ファイナンシャルプランニング技能士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行政書士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司法書士</a:t>
          </a:r>
          <a:endParaRPr lang="ja-JP" altLang="ja-JP">
            <a:solidFill>
              <a:sysClr val="windowText" lastClr="000000"/>
            </a:solidFill>
            <a:effectLst/>
          </a:endParaRPr>
        </a:p>
        <a:p>
          <a:pPr rtl="0" fontAlgn="base"/>
          <a:r>
            <a:rPr kumimoji="1" lang="ja-JP" altLang="ja-JP" sz="1100">
              <a:solidFill>
                <a:sysClr val="windowText" lastClr="000000"/>
              </a:solidFill>
              <a:effectLst/>
              <a:latin typeface="+mn-lt"/>
              <a:ea typeface="+mn-ea"/>
              <a:cs typeface="+mn-cs"/>
            </a:rPr>
            <a:t>　・ その他上記に類する関連資格</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fLocksWithSheet="0"/>
  </xdr:twoCellAnchor>
</xdr:wsDr>
</file>

<file path=xl/drawings/drawing15.xml><?xml version="1.0" encoding="utf-8"?>
<xdr:wsDr xmlns:xdr="http://schemas.openxmlformats.org/drawingml/2006/spreadsheetDrawing" xmlns:a="http://schemas.openxmlformats.org/drawingml/2006/main">
  <xdr:twoCellAnchor>
    <xdr:from>
      <xdr:col>5</xdr:col>
      <xdr:colOff>524291</xdr:colOff>
      <xdr:row>0</xdr:row>
      <xdr:rowOff>108860</xdr:rowOff>
    </xdr:from>
    <xdr:to>
      <xdr:col>9</xdr:col>
      <xdr:colOff>1338317</xdr:colOff>
      <xdr:row>0</xdr:row>
      <xdr:rowOff>557895</xdr:rowOff>
    </xdr:to>
    <xdr:grpSp>
      <xdr:nvGrpSpPr>
        <xdr:cNvPr id="2" name="グループ化 1">
          <a:extLst>
            <a:ext uri="{FF2B5EF4-FFF2-40B4-BE49-F238E27FC236}">
              <a16:creationId xmlns="" xmlns:a16="http://schemas.microsoft.com/office/drawing/2014/main" id="{00000000-0008-0000-0500-000006000000}"/>
            </a:ext>
          </a:extLst>
        </xdr:cNvPr>
        <xdr:cNvGrpSpPr/>
      </xdr:nvGrpSpPr>
      <xdr:grpSpPr>
        <a:xfrm>
          <a:off x="5724941" y="108860"/>
          <a:ext cx="7271976" cy="449035"/>
          <a:chOff x="9386454" y="5784273"/>
          <a:chExt cx="11776365" cy="588819"/>
        </a:xfrm>
      </xdr:grpSpPr>
      <xdr:sp macro="" textlink="">
        <xdr:nvSpPr>
          <xdr:cNvPr id="3" name="テキスト ボックス 2">
            <a:extLst>
              <a:ext uri="{FF2B5EF4-FFF2-40B4-BE49-F238E27FC236}">
                <a16:creationId xmlns="" xmlns:a16="http://schemas.microsoft.com/office/drawing/2014/main" id="{00000000-0008-0000-0500-000007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1"/>
              <a:t>　　　　　　　のセルの値は自動計算となっていますので編集不要です。</a:t>
            </a:r>
          </a:p>
        </xdr:txBody>
      </xdr:sp>
      <xdr:sp macro="" textlink="">
        <xdr:nvSpPr>
          <xdr:cNvPr id="4" name="正方形/長方形 3">
            <a:extLst>
              <a:ext uri="{FF2B5EF4-FFF2-40B4-BE49-F238E27FC236}">
                <a16:creationId xmlns="" xmlns:a16="http://schemas.microsoft.com/office/drawing/2014/main" id="{00000000-0008-0000-0500-000008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黄色</a:t>
            </a:r>
          </a:p>
        </xdr:txBody>
      </xdr:sp>
    </xdr:grpSp>
    <xdr:clientData fPrintsWithSheet="0"/>
  </xdr:twoCellAnchor>
  <xdr:twoCellAnchor>
    <xdr:from>
      <xdr:col>14</xdr:col>
      <xdr:colOff>47809</xdr:colOff>
      <xdr:row>21</xdr:row>
      <xdr:rowOff>108858</xdr:rowOff>
    </xdr:from>
    <xdr:to>
      <xdr:col>18</xdr:col>
      <xdr:colOff>363844</xdr:colOff>
      <xdr:row>34</xdr:row>
      <xdr:rowOff>183173</xdr:rowOff>
    </xdr:to>
    <xdr:sp macro="" textlink="" fLocksText="0">
      <xdr:nvSpPr>
        <xdr:cNvPr id="6" name="正方形/長方形 5">
          <a:extLst>
            <a:ext uri="{FF2B5EF4-FFF2-40B4-BE49-F238E27FC236}">
              <a16:creationId xmlns="" xmlns:a16="http://schemas.microsoft.com/office/drawing/2014/main" id="{00000000-0008-0000-0300-00002F000000}"/>
            </a:ext>
          </a:extLst>
        </xdr:cNvPr>
        <xdr:cNvSpPr/>
      </xdr:nvSpPr>
      <xdr:spPr>
        <a:xfrm>
          <a:off x="18431059" y="6823983"/>
          <a:ext cx="3021135" cy="366524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400" b="1">
              <a:solidFill>
                <a:sysClr val="windowText" lastClr="000000"/>
              </a:solidFill>
            </a:rPr>
            <a:t>業種区分</a:t>
          </a:r>
        </a:p>
        <a:p>
          <a:pPr algn="l"/>
          <a:r>
            <a:rPr kumimoji="1" lang="ja-JP" altLang="en-US" sz="1100"/>
            <a:t>農業</a:t>
          </a:r>
          <a:r>
            <a:rPr kumimoji="1" lang="en-US" altLang="ja-JP" sz="1100"/>
            <a:t>､</a:t>
          </a:r>
          <a:r>
            <a:rPr kumimoji="1" lang="ja-JP" altLang="en-US" sz="1100"/>
            <a:t>林業</a:t>
          </a:r>
        </a:p>
        <a:p>
          <a:pPr algn="l"/>
          <a:r>
            <a:rPr kumimoji="1" lang="ja-JP" altLang="en-US" sz="1100"/>
            <a:t>漁業</a:t>
          </a:r>
        </a:p>
        <a:p>
          <a:pPr algn="l"/>
          <a:r>
            <a:rPr kumimoji="1" lang="ja-JP" altLang="en-US" sz="1100"/>
            <a:t>鉱業、採石業、砂利採取業</a:t>
          </a:r>
        </a:p>
        <a:p>
          <a:pPr algn="l"/>
          <a:r>
            <a:rPr kumimoji="1" lang="ja-JP" altLang="en-US" sz="1100"/>
            <a:t>建設業</a:t>
          </a:r>
        </a:p>
        <a:p>
          <a:pPr algn="l"/>
          <a:r>
            <a:rPr kumimoji="1" lang="ja-JP" altLang="en-US" sz="1100"/>
            <a:t>製造業</a:t>
          </a:r>
        </a:p>
        <a:p>
          <a:pPr algn="l"/>
          <a:r>
            <a:rPr kumimoji="1" lang="ja-JP" altLang="en-US" sz="1100"/>
            <a:t>電気･ガス･熱供給･水道業</a:t>
          </a:r>
        </a:p>
        <a:p>
          <a:pPr algn="l"/>
          <a:r>
            <a:rPr kumimoji="1" lang="ja-JP" altLang="en-US" sz="1100"/>
            <a:t>情報通信業</a:t>
          </a:r>
        </a:p>
        <a:p>
          <a:pPr algn="l"/>
          <a:r>
            <a:rPr kumimoji="1" lang="ja-JP" altLang="en-US" sz="1100"/>
            <a:t>運輸業</a:t>
          </a:r>
          <a:r>
            <a:rPr kumimoji="1" lang="en-US" altLang="ja-JP" sz="1100"/>
            <a:t>､</a:t>
          </a:r>
          <a:r>
            <a:rPr kumimoji="1" lang="ja-JP" altLang="en-US" sz="1100"/>
            <a:t>郵便業</a:t>
          </a:r>
        </a:p>
        <a:p>
          <a:pPr algn="l"/>
          <a:r>
            <a:rPr kumimoji="1" lang="ja-JP" altLang="en-US" sz="1100"/>
            <a:t>卸売業</a:t>
          </a:r>
          <a:r>
            <a:rPr kumimoji="1" lang="en-US" altLang="ja-JP" sz="1100"/>
            <a:t>､</a:t>
          </a:r>
          <a:r>
            <a:rPr kumimoji="1" lang="ja-JP" altLang="en-US" sz="1100"/>
            <a:t>小売業</a:t>
          </a:r>
        </a:p>
        <a:p>
          <a:pPr algn="l"/>
          <a:r>
            <a:rPr kumimoji="1" lang="ja-JP" altLang="en-US" sz="1100"/>
            <a:t>金融業</a:t>
          </a:r>
          <a:r>
            <a:rPr kumimoji="1" lang="en-US" altLang="ja-JP" sz="1100"/>
            <a:t>､</a:t>
          </a:r>
          <a:r>
            <a:rPr kumimoji="1" lang="ja-JP" altLang="en-US" sz="1100"/>
            <a:t>保険業</a:t>
          </a:r>
        </a:p>
        <a:p>
          <a:pPr algn="l"/>
          <a:r>
            <a:rPr kumimoji="1" lang="ja-JP" altLang="en-US" sz="1100"/>
            <a:t>不動産業</a:t>
          </a:r>
          <a:r>
            <a:rPr kumimoji="1" lang="en-US" altLang="ja-JP" sz="1100"/>
            <a:t>､</a:t>
          </a:r>
          <a:r>
            <a:rPr kumimoji="1" lang="ja-JP" altLang="en-US" sz="1100"/>
            <a:t>物品賃貸業</a:t>
          </a:r>
        </a:p>
        <a:p>
          <a:pPr algn="l"/>
          <a:r>
            <a:rPr kumimoji="1" lang="ja-JP" altLang="en-US" sz="1100"/>
            <a:t>学術研究</a:t>
          </a:r>
          <a:r>
            <a:rPr kumimoji="1" lang="en-US" altLang="ja-JP" sz="1100"/>
            <a:t>､</a:t>
          </a:r>
          <a:r>
            <a:rPr kumimoji="1" lang="ja-JP" altLang="en-US" sz="1100"/>
            <a:t>専門･技術サービス業</a:t>
          </a:r>
        </a:p>
        <a:p>
          <a:pPr algn="l"/>
          <a:r>
            <a:rPr kumimoji="1" lang="ja-JP" altLang="en-US" sz="1100"/>
            <a:t>宿泊業</a:t>
          </a:r>
          <a:r>
            <a:rPr kumimoji="1" lang="en-US" altLang="ja-JP" sz="1100"/>
            <a:t>､</a:t>
          </a:r>
          <a:r>
            <a:rPr kumimoji="1" lang="ja-JP" altLang="en-US" sz="1100"/>
            <a:t>飲食サービス業</a:t>
          </a:r>
        </a:p>
        <a:p>
          <a:pPr algn="l"/>
          <a:r>
            <a:rPr kumimoji="1" lang="ja-JP" altLang="en-US" sz="1100"/>
            <a:t>生活関連サービス業</a:t>
          </a:r>
          <a:r>
            <a:rPr kumimoji="1" lang="en-US" altLang="ja-JP" sz="1100"/>
            <a:t>､</a:t>
          </a:r>
          <a:r>
            <a:rPr kumimoji="1" lang="ja-JP" altLang="en-US" sz="1100"/>
            <a:t>娯楽業</a:t>
          </a:r>
        </a:p>
        <a:p>
          <a:pPr algn="l"/>
          <a:r>
            <a:rPr kumimoji="1" lang="ja-JP" altLang="en-US" sz="1100"/>
            <a:t>教育</a:t>
          </a:r>
          <a:r>
            <a:rPr kumimoji="1" lang="en-US" altLang="ja-JP" sz="1100"/>
            <a:t>､</a:t>
          </a:r>
          <a:r>
            <a:rPr kumimoji="1" lang="ja-JP" altLang="en-US" sz="1100"/>
            <a:t>学習支援業</a:t>
          </a:r>
        </a:p>
        <a:p>
          <a:pPr algn="l"/>
          <a:r>
            <a:rPr kumimoji="1" lang="ja-JP" altLang="en-US" sz="1100"/>
            <a:t>医療</a:t>
          </a:r>
          <a:r>
            <a:rPr kumimoji="1" lang="en-US" altLang="ja-JP" sz="1100"/>
            <a:t>､</a:t>
          </a:r>
          <a:r>
            <a:rPr kumimoji="1" lang="ja-JP" altLang="en-US" sz="1100"/>
            <a:t>福祉</a:t>
          </a:r>
        </a:p>
        <a:p>
          <a:pPr algn="l"/>
          <a:r>
            <a:rPr kumimoji="1" lang="ja-JP" altLang="en-US" sz="1100"/>
            <a:t>複合サービス事業</a:t>
          </a:r>
        </a:p>
        <a:p>
          <a:pPr algn="l"/>
          <a:r>
            <a:rPr kumimoji="1" lang="ja-JP" altLang="en-US" sz="1100"/>
            <a:t>サービス業</a:t>
          </a:r>
          <a:r>
            <a:rPr kumimoji="1" lang="en-US" altLang="ja-JP" sz="1100"/>
            <a:t>(</a:t>
          </a:r>
          <a:r>
            <a:rPr kumimoji="1" lang="ja-JP" altLang="en-US" sz="1100"/>
            <a:t>他に分類されないもの</a:t>
          </a:r>
          <a:r>
            <a:rPr kumimoji="1" lang="en-US" altLang="ja-JP" sz="1100"/>
            <a:t>)</a:t>
          </a:r>
          <a:endParaRPr kumimoji="1" lang="ja-JP" altLang="en-US" sz="1100"/>
        </a:p>
      </xdr:txBody>
    </xdr:sp>
    <xdr:clientData fLocksWithSheet="0" fPrintsWithSheet="0"/>
  </xdr:twoCellAnchor>
</xdr:wsDr>
</file>

<file path=xl/drawings/drawing16.xml><?xml version="1.0" encoding="utf-8"?>
<xdr:wsDr xmlns:xdr="http://schemas.openxmlformats.org/drawingml/2006/spreadsheetDrawing" xmlns:a="http://schemas.openxmlformats.org/drawingml/2006/main">
  <xdr:twoCellAnchor>
    <xdr:from>
      <xdr:col>2</xdr:col>
      <xdr:colOff>384149</xdr:colOff>
      <xdr:row>0</xdr:row>
      <xdr:rowOff>88900</xdr:rowOff>
    </xdr:from>
    <xdr:to>
      <xdr:col>11</xdr:col>
      <xdr:colOff>470647</xdr:colOff>
      <xdr:row>0</xdr:row>
      <xdr:rowOff>728382</xdr:rowOff>
    </xdr:to>
    <xdr:grpSp>
      <xdr:nvGrpSpPr>
        <xdr:cNvPr id="2" name="グループ化 1"/>
        <xdr:cNvGrpSpPr/>
      </xdr:nvGrpSpPr>
      <xdr:grpSpPr>
        <a:xfrm>
          <a:off x="1708124" y="88900"/>
          <a:ext cx="12621398" cy="639482"/>
          <a:chOff x="9377560" y="5784273"/>
          <a:chExt cx="11785259" cy="588819"/>
        </a:xfrm>
      </xdr:grpSpPr>
      <xdr:sp macro="" textlink="">
        <xdr:nvSpPr>
          <xdr:cNvPr id="3" name="テキスト ボックス 2"/>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2400" b="1"/>
              <a:t>　　　　　　　のセルの値は自動計算となっていますので編集不要です。</a:t>
            </a:r>
          </a:p>
        </xdr:txBody>
      </xdr:sp>
      <xdr:sp macro="" textlink="">
        <xdr:nvSpPr>
          <xdr:cNvPr id="4" name="正方形/長方形 3"/>
          <xdr:cNvSpPr/>
        </xdr:nvSpPr>
        <xdr:spPr>
          <a:xfrm>
            <a:off x="9377560" y="5826892"/>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黄色</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4</xdr:col>
          <xdr:colOff>1439102</xdr:colOff>
          <xdr:row>11</xdr:row>
          <xdr:rowOff>28196</xdr:rowOff>
        </xdr:from>
        <xdr:to>
          <xdr:col>7</xdr:col>
          <xdr:colOff>545</xdr:colOff>
          <xdr:row>12</xdr:row>
          <xdr:rowOff>192903</xdr:rowOff>
        </xdr:to>
        <xdr:pic>
          <xdr:nvPicPr>
            <xdr:cNvPr id="5" name="図 4"/>
            <xdr:cNvPicPr>
              <a:picLocks noChangeAspect="1" noChangeArrowheads="1"/>
              <a:extLst>
                <a:ext uri="{84589F7E-364E-4C9E-8A38-B11213B215E9}">
                  <a14:cameraTool cellRange="アラート" spid="_x0000_s25882"/>
                </a:ext>
              </a:extLst>
            </xdr:cNvPicPr>
          </xdr:nvPicPr>
          <xdr:blipFill>
            <a:blip xmlns:r="http://schemas.openxmlformats.org/officeDocument/2006/relationships" r:embed="rId1"/>
            <a:srcRect/>
            <a:stretch>
              <a:fillRect/>
            </a:stretch>
          </xdr:blipFill>
          <xdr:spPr bwMode="auto">
            <a:xfrm>
              <a:off x="5876631" y="4824314"/>
              <a:ext cx="2931738" cy="48967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7</xdr:col>
      <xdr:colOff>231321</xdr:colOff>
      <xdr:row>14</xdr:row>
      <xdr:rowOff>110378</xdr:rowOff>
    </xdr:from>
    <xdr:to>
      <xdr:col>12</xdr:col>
      <xdr:colOff>938892</xdr:colOff>
      <xdr:row>20</xdr:row>
      <xdr:rowOff>275053</xdr:rowOff>
    </xdr:to>
    <xdr:sp macro="" textlink="">
      <xdr:nvSpPr>
        <xdr:cNvPr id="7" name="正方形/長方形 6"/>
        <xdr:cNvSpPr/>
      </xdr:nvSpPr>
      <xdr:spPr>
        <a:xfrm>
          <a:off x="9035142" y="5757342"/>
          <a:ext cx="6803571" cy="2124104"/>
        </a:xfrm>
        <a:prstGeom prst="rect">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１ 消費税等は原則補助対象経費として認めない。ただし、申請者が公募要領Ｐ１２（２）①～⑦のいずれかに</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該当する場合には、</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消費税等を補助対象経費に含めることができる。</a:t>
          </a:r>
          <a:r>
            <a:rPr kumimoji="1" lang="ja-JP" altLang="en-US" sz="1000">
              <a:solidFill>
                <a:schemeClr val="tx1"/>
              </a:solidFill>
              <a:latin typeface="ＭＳ 明朝" panose="02020609040205080304" pitchFamily="17" charset="-128"/>
              <a:ea typeface="ＭＳ 明朝" panose="02020609040205080304" pitchFamily="17" charset="-128"/>
            </a:rPr>
            <a:t>この場合、消費税区分は「消費税込み」を選択して申請を行うこと。</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l"/>
          <a:endParaRPr kumimoji="1" lang="en-US" altLang="ja-JP" sz="1000">
            <a:latin typeface="ＭＳ 明朝" panose="02020609040205080304" pitchFamily="17" charset="-128"/>
            <a:ea typeface="ＭＳ 明朝" panose="02020609040205080304" pitchFamily="17" charset="-128"/>
          </a:endParaRPr>
        </a:p>
        <a:p>
          <a:pPr algn="l"/>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 人件費、事務補助員臨時雇用経費の対象者は、別添１「３．支援活動体制（１）補助事業者」に記入している者とすること。</a:t>
          </a:r>
          <a:endParaRPr kumimoji="1" lang="en-US" altLang="ja-JP" sz="1000">
            <a:latin typeface="ＭＳ 明朝" panose="02020609040205080304" pitchFamily="17" charset="-128"/>
            <a:ea typeface="ＭＳ 明朝" panose="02020609040205080304" pitchFamily="17" charset="-128"/>
          </a:endParaRPr>
        </a:p>
        <a:p>
          <a:pPr algn="l"/>
          <a:endParaRPr kumimoji="1" lang="en-US" altLang="ja-JP" sz="1000">
            <a:latin typeface="ＭＳ 明朝" panose="02020609040205080304" pitchFamily="17" charset="-128"/>
            <a:ea typeface="ＭＳ 明朝" panose="02020609040205080304" pitchFamily="17" charset="-128"/>
          </a:endParaRPr>
        </a:p>
        <a:p>
          <a:pPr algn="l"/>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３ 外部専門家等謝金の計上にあたって使用している単価については、それぞれ別添２</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２「単価説明シート」で</a:t>
          </a:r>
          <a:endParaRPr kumimoji="1" lang="en-US" altLang="ja-JP" sz="1000">
            <a:latin typeface="ＭＳ 明朝" panose="02020609040205080304" pitchFamily="17" charset="-128"/>
            <a:ea typeface="ＭＳ 明朝" panose="02020609040205080304" pitchFamily="17" charset="-128"/>
          </a:endParaRPr>
        </a:p>
        <a:p>
          <a:pPr algn="l"/>
          <a:r>
            <a:rPr kumimoji="1" lang="ja-JP" altLang="en-US" sz="1000">
              <a:latin typeface="ＭＳ 明朝" panose="02020609040205080304" pitchFamily="17" charset="-128"/>
              <a:ea typeface="ＭＳ 明朝" panose="02020609040205080304" pitchFamily="17" charset="-128"/>
            </a:rPr>
            <a:t>根拠を説明すること。</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40822</xdr:colOff>
      <xdr:row>0</xdr:row>
      <xdr:rowOff>95252</xdr:rowOff>
    </xdr:from>
    <xdr:to>
      <xdr:col>8</xdr:col>
      <xdr:colOff>0</xdr:colOff>
      <xdr:row>0</xdr:row>
      <xdr:rowOff>874569</xdr:rowOff>
    </xdr:to>
    <xdr:grpSp>
      <xdr:nvGrpSpPr>
        <xdr:cNvPr id="5" name="グループ化 4">
          <a:extLst>
            <a:ext uri="{FF2B5EF4-FFF2-40B4-BE49-F238E27FC236}">
              <a16:creationId xmlns="" xmlns:a16="http://schemas.microsoft.com/office/drawing/2014/main" id="{00000000-0008-0000-0800-000005000000}"/>
            </a:ext>
          </a:extLst>
        </xdr:cNvPr>
        <xdr:cNvGrpSpPr/>
      </xdr:nvGrpSpPr>
      <xdr:grpSpPr>
        <a:xfrm>
          <a:off x="317047" y="95252"/>
          <a:ext cx="11541578" cy="779317"/>
          <a:chOff x="9386454" y="5784273"/>
          <a:chExt cx="11776365" cy="588819"/>
        </a:xfrm>
      </xdr:grpSpPr>
      <xdr:sp macro="" textlink="">
        <xdr:nvSpPr>
          <xdr:cNvPr id="6" name="テキスト ボックス 5">
            <a:extLst>
              <a:ext uri="{FF2B5EF4-FFF2-40B4-BE49-F238E27FC236}">
                <a16:creationId xmlns="" xmlns:a16="http://schemas.microsoft.com/office/drawing/2014/main" id="{00000000-0008-0000-0800-000006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2800" b="1"/>
              <a:t>　　　　　　　のセルの値は自動計算となっていますので編集不要です。</a:t>
            </a:r>
          </a:p>
        </xdr:txBody>
      </xdr:sp>
      <xdr:sp macro="" textlink="">
        <xdr:nvSpPr>
          <xdr:cNvPr id="7" name="正方形/長方形 6">
            <a:extLst>
              <a:ext uri="{FF2B5EF4-FFF2-40B4-BE49-F238E27FC236}">
                <a16:creationId xmlns="" xmlns:a16="http://schemas.microsoft.com/office/drawing/2014/main" id="{00000000-0008-0000-0800-000007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a:solidFill>
                  <a:sysClr val="windowText" lastClr="000000"/>
                </a:solidFill>
              </a:rPr>
              <a:t>黄色</a:t>
            </a:r>
          </a:p>
        </xdr:txBody>
      </xdr:sp>
    </xdr:grp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2</xdr:col>
      <xdr:colOff>56029</xdr:colOff>
      <xdr:row>0</xdr:row>
      <xdr:rowOff>100851</xdr:rowOff>
    </xdr:from>
    <xdr:to>
      <xdr:col>7</xdr:col>
      <xdr:colOff>11206</xdr:colOff>
      <xdr:row>0</xdr:row>
      <xdr:rowOff>767880</xdr:rowOff>
    </xdr:to>
    <xdr:grpSp>
      <xdr:nvGrpSpPr>
        <xdr:cNvPr id="3" name="グループ化 2">
          <a:extLst>
            <a:ext uri="{FF2B5EF4-FFF2-40B4-BE49-F238E27FC236}">
              <a16:creationId xmlns="" xmlns:a16="http://schemas.microsoft.com/office/drawing/2014/main" id="{00000000-0008-0000-0900-000003000000}"/>
            </a:ext>
          </a:extLst>
        </xdr:cNvPr>
        <xdr:cNvGrpSpPr/>
      </xdr:nvGrpSpPr>
      <xdr:grpSpPr>
        <a:xfrm>
          <a:off x="322729" y="100851"/>
          <a:ext cx="9794502" cy="667029"/>
          <a:chOff x="9386454" y="5784273"/>
          <a:chExt cx="11776365" cy="588819"/>
        </a:xfrm>
      </xdr:grpSpPr>
      <xdr:sp macro="" textlink="">
        <xdr:nvSpPr>
          <xdr:cNvPr id="4" name="テキスト ボックス 3">
            <a:extLst>
              <a:ext uri="{FF2B5EF4-FFF2-40B4-BE49-F238E27FC236}">
                <a16:creationId xmlns="" xmlns:a16="http://schemas.microsoft.com/office/drawing/2014/main" id="{00000000-0008-0000-0900-000004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2400" b="1"/>
              <a:t>　　　　　　　のセルの値は自動計算となっていますので編集不要です。</a:t>
            </a:r>
          </a:p>
        </xdr:txBody>
      </xdr:sp>
      <xdr:sp macro="" textlink="">
        <xdr:nvSpPr>
          <xdr:cNvPr id="5" name="正方形/長方形 4">
            <a:extLst>
              <a:ext uri="{FF2B5EF4-FFF2-40B4-BE49-F238E27FC236}">
                <a16:creationId xmlns="" xmlns:a16="http://schemas.microsoft.com/office/drawing/2014/main" id="{00000000-0008-0000-0900-000005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黄色</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82830</xdr:colOff>
      <xdr:row>0</xdr:row>
      <xdr:rowOff>91113</xdr:rowOff>
    </xdr:from>
    <xdr:to>
      <xdr:col>6</xdr:col>
      <xdr:colOff>701127</xdr:colOff>
      <xdr:row>0</xdr:row>
      <xdr:rowOff>506072</xdr:rowOff>
    </xdr:to>
    <xdr:grpSp>
      <xdr:nvGrpSpPr>
        <xdr:cNvPr id="2" name="グループ化 1">
          <a:extLst>
            <a:ext uri="{FF2B5EF4-FFF2-40B4-BE49-F238E27FC236}">
              <a16:creationId xmlns="" xmlns:a16="http://schemas.microsoft.com/office/drawing/2014/main" id="{00000000-0008-0000-0200-000003000000}"/>
            </a:ext>
          </a:extLst>
        </xdr:cNvPr>
        <xdr:cNvGrpSpPr/>
      </xdr:nvGrpSpPr>
      <xdr:grpSpPr>
        <a:xfrm>
          <a:off x="311430" y="91113"/>
          <a:ext cx="6561897" cy="414959"/>
          <a:chOff x="9386454" y="5784273"/>
          <a:chExt cx="11776365" cy="588819"/>
        </a:xfrm>
      </xdr:grpSpPr>
      <xdr:sp macro="" textlink="">
        <xdr:nvSpPr>
          <xdr:cNvPr id="3" name="テキスト ボックス 2">
            <a:extLst>
              <a:ext uri="{FF2B5EF4-FFF2-40B4-BE49-F238E27FC236}">
                <a16:creationId xmlns="" xmlns:a16="http://schemas.microsoft.com/office/drawing/2014/main" id="{00000000-0008-0000-0200-000004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600" b="1"/>
              <a:t>　　　　　　　のセルの値は自動計算となっていますので編集不要です。</a:t>
            </a:r>
          </a:p>
        </xdr:txBody>
      </xdr:sp>
      <xdr:sp macro="" textlink="">
        <xdr:nvSpPr>
          <xdr:cNvPr id="4" name="正方形/長方形 3">
            <a:extLst>
              <a:ext uri="{FF2B5EF4-FFF2-40B4-BE49-F238E27FC236}">
                <a16:creationId xmlns="" xmlns:a16="http://schemas.microsoft.com/office/drawing/2014/main" id="{00000000-0008-0000-0200-000005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a:solidFill>
                  <a:sysClr val="windowText" lastClr="000000"/>
                </a:solidFill>
              </a:rPr>
              <a:t>黄色</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143715</xdr:colOff>
      <xdr:row>0</xdr:row>
      <xdr:rowOff>73716</xdr:rowOff>
    </xdr:from>
    <xdr:to>
      <xdr:col>6</xdr:col>
      <xdr:colOff>786860</xdr:colOff>
      <xdr:row>0</xdr:row>
      <xdr:rowOff>488675</xdr:rowOff>
    </xdr:to>
    <xdr:grpSp>
      <xdr:nvGrpSpPr>
        <xdr:cNvPr id="2" name="グループ化 1">
          <a:extLst>
            <a:ext uri="{FF2B5EF4-FFF2-40B4-BE49-F238E27FC236}">
              <a16:creationId xmlns="" xmlns:a16="http://schemas.microsoft.com/office/drawing/2014/main" id="{00000000-0008-0000-0200-000003000000}"/>
            </a:ext>
          </a:extLst>
        </xdr:cNvPr>
        <xdr:cNvGrpSpPr/>
      </xdr:nvGrpSpPr>
      <xdr:grpSpPr>
        <a:xfrm>
          <a:off x="343740" y="73716"/>
          <a:ext cx="6558170" cy="414959"/>
          <a:chOff x="9386454" y="5784273"/>
          <a:chExt cx="11776365" cy="588819"/>
        </a:xfrm>
      </xdr:grpSpPr>
      <xdr:sp macro="" textlink="">
        <xdr:nvSpPr>
          <xdr:cNvPr id="3" name="テキスト ボックス 2">
            <a:extLst>
              <a:ext uri="{FF2B5EF4-FFF2-40B4-BE49-F238E27FC236}">
                <a16:creationId xmlns="" xmlns:a16="http://schemas.microsoft.com/office/drawing/2014/main" id="{00000000-0008-0000-0200-000004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600" b="1"/>
              <a:t>　　　　　　　のセルの値は自動計算となっていますので編集不要です。</a:t>
            </a:r>
          </a:p>
        </xdr:txBody>
      </xdr:sp>
      <xdr:sp macro="" textlink="">
        <xdr:nvSpPr>
          <xdr:cNvPr id="4" name="正方形/長方形 3">
            <a:extLst>
              <a:ext uri="{FF2B5EF4-FFF2-40B4-BE49-F238E27FC236}">
                <a16:creationId xmlns="" xmlns:a16="http://schemas.microsoft.com/office/drawing/2014/main" id="{00000000-0008-0000-0200-000005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a:solidFill>
                  <a:sysClr val="windowText" lastClr="000000"/>
                </a:solidFill>
              </a:rPr>
              <a:t>黄色</a:t>
            </a:r>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10</xdr:col>
      <xdr:colOff>50223</xdr:colOff>
      <xdr:row>0</xdr:row>
      <xdr:rowOff>490105</xdr:rowOff>
    </xdr:to>
    <xdr:grpSp>
      <xdr:nvGrpSpPr>
        <xdr:cNvPr id="3" name="グループ化 2">
          <a:extLst>
            <a:ext uri="{FF2B5EF4-FFF2-40B4-BE49-F238E27FC236}">
              <a16:creationId xmlns="" xmlns:a16="http://schemas.microsoft.com/office/drawing/2014/main" id="{00000000-0008-0000-0200-000003000000}"/>
            </a:ext>
          </a:extLst>
        </xdr:cNvPr>
        <xdr:cNvGrpSpPr/>
      </xdr:nvGrpSpPr>
      <xdr:grpSpPr>
        <a:xfrm>
          <a:off x="85725" y="57150"/>
          <a:ext cx="6527223" cy="432955"/>
          <a:chOff x="9386454" y="5784273"/>
          <a:chExt cx="11776365" cy="588819"/>
        </a:xfrm>
      </xdr:grpSpPr>
      <xdr:sp macro="" textlink="">
        <xdr:nvSpPr>
          <xdr:cNvPr id="4" name="テキスト ボックス 3">
            <a:extLst>
              <a:ext uri="{FF2B5EF4-FFF2-40B4-BE49-F238E27FC236}">
                <a16:creationId xmlns="" xmlns:a16="http://schemas.microsoft.com/office/drawing/2014/main" id="{00000000-0008-0000-0200-000004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600" b="1"/>
              <a:t>　　　　　　　のセルの値は自動計算となっていますので編集不要です。</a:t>
            </a:r>
          </a:p>
        </xdr:txBody>
      </xdr:sp>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a:solidFill>
                  <a:sysClr val="windowText" lastClr="000000"/>
                </a:solidFill>
              </a:rPr>
              <a:t>黄色</a:t>
            </a: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4</xdr:col>
      <xdr:colOff>296493</xdr:colOff>
      <xdr:row>68</xdr:row>
      <xdr:rowOff>32194</xdr:rowOff>
    </xdr:from>
    <xdr:ext cx="2354985" cy="216000"/>
    <xdr:sp macro="" textlink="">
      <xdr:nvSpPr>
        <xdr:cNvPr id="6" name="テキスト ボックス 5">
          <a:extLst>
            <a:ext uri="{FF2B5EF4-FFF2-40B4-BE49-F238E27FC236}">
              <a16:creationId xmlns="" xmlns:a16="http://schemas.microsoft.com/office/drawing/2014/main" id="{00000000-0008-0000-0300-000006000000}"/>
            </a:ext>
          </a:extLst>
        </xdr:cNvPr>
        <xdr:cNvSpPr txBox="1"/>
      </xdr:nvSpPr>
      <xdr:spPr>
        <a:xfrm>
          <a:off x="4218552" y="24169665"/>
          <a:ext cx="23549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地域の中小企業等からの相談窓口（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１）</a:t>
          </a:r>
        </a:p>
      </xdr:txBody>
    </xdr:sp>
    <xdr:clientData/>
  </xdr:oneCellAnchor>
  <xdr:oneCellAnchor>
    <xdr:from>
      <xdr:col>4</xdr:col>
      <xdr:colOff>296493</xdr:colOff>
      <xdr:row>69</xdr:row>
      <xdr:rowOff>29179</xdr:rowOff>
    </xdr:from>
    <xdr:ext cx="2153585" cy="216000"/>
    <xdr:sp macro="" textlink="">
      <xdr:nvSpPr>
        <xdr:cNvPr id="7" name="テキスト ボックス 6">
          <a:extLst>
            <a:ext uri="{FF2B5EF4-FFF2-40B4-BE49-F238E27FC236}">
              <a16:creationId xmlns="" xmlns:a16="http://schemas.microsoft.com/office/drawing/2014/main" id="{00000000-0008-0000-0300-000007000000}"/>
            </a:ext>
          </a:extLst>
        </xdr:cNvPr>
        <xdr:cNvSpPr txBox="1"/>
      </xdr:nvSpPr>
      <xdr:spPr>
        <a:xfrm>
          <a:off x="4218552" y="24435591"/>
          <a:ext cx="21535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セミナー等による普及啓発活動（</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２）</a:t>
          </a:r>
        </a:p>
      </xdr:txBody>
    </xdr:sp>
    <xdr:clientData/>
  </xdr:oneCellAnchor>
  <xdr:oneCellAnchor>
    <xdr:from>
      <xdr:col>4</xdr:col>
      <xdr:colOff>296493</xdr:colOff>
      <xdr:row>70</xdr:row>
      <xdr:rowOff>29274</xdr:rowOff>
    </xdr:from>
    <xdr:ext cx="4099759" cy="216000"/>
    <xdr:sp macro="" textlink="">
      <xdr:nvSpPr>
        <xdr:cNvPr id="8" name="テキスト ボックス 7">
          <a:extLst>
            <a:ext uri="{FF2B5EF4-FFF2-40B4-BE49-F238E27FC236}">
              <a16:creationId xmlns="" xmlns:a16="http://schemas.microsoft.com/office/drawing/2014/main" id="{00000000-0008-0000-0300-000008000000}"/>
            </a:ext>
          </a:extLst>
        </xdr:cNvPr>
        <xdr:cNvSpPr txBox="1"/>
      </xdr:nvSpPr>
      <xdr:spPr>
        <a:xfrm>
          <a:off x="4218552" y="24704627"/>
          <a:ext cx="4099759"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補助事業の紹介等の中小企業等に対する具体的な支援・アドバイス（</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３）</a:t>
          </a:r>
        </a:p>
      </xdr:txBody>
    </xdr:sp>
    <xdr:clientData/>
  </xdr:oneCellAnchor>
  <xdr:oneCellAnchor>
    <xdr:from>
      <xdr:col>4</xdr:col>
      <xdr:colOff>296493</xdr:colOff>
      <xdr:row>71</xdr:row>
      <xdr:rowOff>24833</xdr:rowOff>
    </xdr:from>
    <xdr:ext cx="2221680" cy="216000"/>
    <xdr:sp macro="" textlink="">
      <xdr:nvSpPr>
        <xdr:cNvPr id="9" name="テキスト ボックス 8">
          <a:extLst>
            <a:ext uri="{FF2B5EF4-FFF2-40B4-BE49-F238E27FC236}">
              <a16:creationId xmlns="" xmlns:a16="http://schemas.microsoft.com/office/drawing/2014/main" id="{00000000-0008-0000-0300-000009000000}"/>
            </a:ext>
          </a:extLst>
        </xdr:cNvPr>
        <xdr:cNvSpPr txBox="1"/>
      </xdr:nvSpPr>
      <xdr:spPr>
        <a:xfrm>
          <a:off x="4218552" y="24969127"/>
          <a:ext cx="2221680"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その他　（下のセルに内容を記載）　　　</a:t>
          </a:r>
        </a:p>
      </xdr:txBody>
    </xdr:sp>
    <xdr:clientData/>
  </xdr:oneCellAnchor>
  <mc:AlternateContent xmlns:mc="http://schemas.openxmlformats.org/markup-compatibility/2006">
    <mc:Choice xmlns:a14="http://schemas.microsoft.com/office/drawing/2010/main" Requires="a14">
      <xdr:twoCellAnchor editAs="oneCell">
        <xdr:from>
          <xdr:col>4</xdr:col>
          <xdr:colOff>66675</xdr:colOff>
          <xdr:row>111</xdr:row>
          <xdr:rowOff>38100</xdr:rowOff>
        </xdr:from>
        <xdr:to>
          <xdr:col>4</xdr:col>
          <xdr:colOff>676275</xdr:colOff>
          <xdr:row>111</xdr:row>
          <xdr:rowOff>228600</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110</xdr:row>
          <xdr:rowOff>19050</xdr:rowOff>
        </xdr:from>
        <xdr:to>
          <xdr:col>4</xdr:col>
          <xdr:colOff>676275</xdr:colOff>
          <xdr:row>110</xdr:row>
          <xdr:rowOff>228600</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109</xdr:row>
          <xdr:rowOff>19050</xdr:rowOff>
        </xdr:from>
        <xdr:to>
          <xdr:col>4</xdr:col>
          <xdr:colOff>676275</xdr:colOff>
          <xdr:row>109</xdr:row>
          <xdr:rowOff>219075</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108</xdr:row>
          <xdr:rowOff>19050</xdr:rowOff>
        </xdr:from>
        <xdr:to>
          <xdr:col>4</xdr:col>
          <xdr:colOff>676275</xdr:colOff>
          <xdr:row>108</xdr:row>
          <xdr:rowOff>228600</xdr:rowOff>
        </xdr:to>
        <xdr:sp macro="" textlink="">
          <xdr:nvSpPr>
            <xdr:cNvPr id="14344" name="Check Box 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81</xdr:row>
          <xdr:rowOff>28575</xdr:rowOff>
        </xdr:from>
        <xdr:to>
          <xdr:col>4</xdr:col>
          <xdr:colOff>666750</xdr:colOff>
          <xdr:row>81</xdr:row>
          <xdr:rowOff>228600</xdr:rowOff>
        </xdr:to>
        <xdr:sp macro="" textlink="">
          <xdr:nvSpPr>
            <xdr:cNvPr id="14345" name="Check Box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80</xdr:row>
          <xdr:rowOff>38100</xdr:rowOff>
        </xdr:from>
        <xdr:to>
          <xdr:col>4</xdr:col>
          <xdr:colOff>666750</xdr:colOff>
          <xdr:row>80</xdr:row>
          <xdr:rowOff>228600</xdr:rowOff>
        </xdr:to>
        <xdr:sp macro="" textlink="">
          <xdr:nvSpPr>
            <xdr:cNvPr id="14346" name="Check Box 10" hidden="1">
              <a:extLst>
                <a:ext uri="{63B3BB69-23CF-44E3-9099-C40C66FF867C}">
                  <a14:compatExt spid="_x0000_s14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79</xdr:row>
          <xdr:rowOff>28575</xdr:rowOff>
        </xdr:from>
        <xdr:to>
          <xdr:col>4</xdr:col>
          <xdr:colOff>666750</xdr:colOff>
          <xdr:row>79</xdr:row>
          <xdr:rowOff>228600</xdr:rowOff>
        </xdr:to>
        <xdr:sp macro="" textlink="">
          <xdr:nvSpPr>
            <xdr:cNvPr id="14347" name="Check Box 11" hidden="1">
              <a:extLst>
                <a:ext uri="{63B3BB69-23CF-44E3-9099-C40C66FF867C}">
                  <a14:compatExt spid="_x0000_s14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78</xdr:row>
          <xdr:rowOff>28575</xdr:rowOff>
        </xdr:from>
        <xdr:to>
          <xdr:col>4</xdr:col>
          <xdr:colOff>666750</xdr:colOff>
          <xdr:row>78</xdr:row>
          <xdr:rowOff>228600</xdr:rowOff>
        </xdr:to>
        <xdr:sp macro="" textlink="">
          <xdr:nvSpPr>
            <xdr:cNvPr id="14348" name="Check Box 12" hidden="1">
              <a:extLst>
                <a:ext uri="{63B3BB69-23CF-44E3-9099-C40C66FF867C}">
                  <a14:compatExt spid="_x0000_s14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91</xdr:row>
          <xdr:rowOff>9525</xdr:rowOff>
        </xdr:from>
        <xdr:to>
          <xdr:col>4</xdr:col>
          <xdr:colOff>676275</xdr:colOff>
          <xdr:row>91</xdr:row>
          <xdr:rowOff>219075</xdr:rowOff>
        </xdr:to>
        <xdr:sp macro="" textlink="">
          <xdr:nvSpPr>
            <xdr:cNvPr id="14349" name="Check Box 13" hidden="1">
              <a:extLst>
                <a:ext uri="{63B3BB69-23CF-44E3-9099-C40C66FF867C}">
                  <a14:compatExt spid="_x0000_s14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90</xdr:row>
          <xdr:rowOff>0</xdr:rowOff>
        </xdr:from>
        <xdr:to>
          <xdr:col>4</xdr:col>
          <xdr:colOff>676275</xdr:colOff>
          <xdr:row>90</xdr:row>
          <xdr:rowOff>209550</xdr:rowOff>
        </xdr:to>
        <xdr:sp macro="" textlink="">
          <xdr:nvSpPr>
            <xdr:cNvPr id="14350" name="Check Box 14" hidden="1">
              <a:extLst>
                <a:ext uri="{63B3BB69-23CF-44E3-9099-C40C66FF867C}">
                  <a14:compatExt spid="_x0000_s14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89</xdr:row>
          <xdr:rowOff>0</xdr:rowOff>
        </xdr:from>
        <xdr:to>
          <xdr:col>4</xdr:col>
          <xdr:colOff>676275</xdr:colOff>
          <xdr:row>89</xdr:row>
          <xdr:rowOff>209550</xdr:rowOff>
        </xdr:to>
        <xdr:sp macro="" textlink="">
          <xdr:nvSpPr>
            <xdr:cNvPr id="14351" name="Check Box 15" hidden="1">
              <a:extLst>
                <a:ext uri="{63B3BB69-23CF-44E3-9099-C40C66FF867C}">
                  <a14:compatExt spid="_x0000_s14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88</xdr:row>
          <xdr:rowOff>9525</xdr:rowOff>
        </xdr:from>
        <xdr:to>
          <xdr:col>4</xdr:col>
          <xdr:colOff>676275</xdr:colOff>
          <xdr:row>88</xdr:row>
          <xdr:rowOff>209550</xdr:rowOff>
        </xdr:to>
        <xdr:sp macro="" textlink="">
          <xdr:nvSpPr>
            <xdr:cNvPr id="14352" name="Check Box 16" hidden="1">
              <a:extLst>
                <a:ext uri="{63B3BB69-23CF-44E3-9099-C40C66FF867C}">
                  <a14:compatExt spid="_x0000_s14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101</xdr:row>
          <xdr:rowOff>28575</xdr:rowOff>
        </xdr:from>
        <xdr:to>
          <xdr:col>4</xdr:col>
          <xdr:colOff>685800</xdr:colOff>
          <xdr:row>101</xdr:row>
          <xdr:rowOff>219075</xdr:rowOff>
        </xdr:to>
        <xdr:sp macro="" textlink="">
          <xdr:nvSpPr>
            <xdr:cNvPr id="14353" name="Check Box 17" hidden="1">
              <a:extLst>
                <a:ext uri="{63B3BB69-23CF-44E3-9099-C40C66FF867C}">
                  <a14:compatExt spid="_x0000_s14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100</xdr:row>
          <xdr:rowOff>19050</xdr:rowOff>
        </xdr:from>
        <xdr:to>
          <xdr:col>4</xdr:col>
          <xdr:colOff>685800</xdr:colOff>
          <xdr:row>100</xdr:row>
          <xdr:rowOff>219075</xdr:rowOff>
        </xdr:to>
        <xdr:sp macro="" textlink="">
          <xdr:nvSpPr>
            <xdr:cNvPr id="14354" name="Check Box 18" hidden="1">
              <a:extLst>
                <a:ext uri="{63B3BB69-23CF-44E3-9099-C40C66FF867C}">
                  <a14:compatExt spid="_x0000_s14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99</xdr:row>
          <xdr:rowOff>28575</xdr:rowOff>
        </xdr:from>
        <xdr:to>
          <xdr:col>4</xdr:col>
          <xdr:colOff>685800</xdr:colOff>
          <xdr:row>99</xdr:row>
          <xdr:rowOff>219075</xdr:rowOff>
        </xdr:to>
        <xdr:sp macro="" textlink="">
          <xdr:nvSpPr>
            <xdr:cNvPr id="14355" name="Check Box 19" hidden="1">
              <a:extLst>
                <a:ext uri="{63B3BB69-23CF-44E3-9099-C40C66FF867C}">
                  <a14:compatExt spid="_x0000_s14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19050</xdr:rowOff>
        </xdr:from>
        <xdr:to>
          <xdr:col>4</xdr:col>
          <xdr:colOff>685800</xdr:colOff>
          <xdr:row>98</xdr:row>
          <xdr:rowOff>209550</xdr:rowOff>
        </xdr:to>
        <xdr:sp macro="" textlink="">
          <xdr:nvSpPr>
            <xdr:cNvPr id="14356" name="Check Box 20" hidden="1">
              <a:extLst>
                <a:ext uri="{63B3BB69-23CF-44E3-9099-C40C66FF867C}">
                  <a14:compatExt spid="_x0000_s14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71</xdr:row>
          <xdr:rowOff>47625</xdr:rowOff>
        </xdr:from>
        <xdr:to>
          <xdr:col>4</xdr:col>
          <xdr:colOff>676275</xdr:colOff>
          <xdr:row>71</xdr:row>
          <xdr:rowOff>257175</xdr:rowOff>
        </xdr:to>
        <xdr:sp macro="" textlink="">
          <xdr:nvSpPr>
            <xdr:cNvPr id="14412" name="Check Box 76" hidden="1">
              <a:extLst>
                <a:ext uri="{63B3BB69-23CF-44E3-9099-C40C66FF867C}">
                  <a14:compatExt spid="_x0000_s14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70</xdr:row>
          <xdr:rowOff>57150</xdr:rowOff>
        </xdr:from>
        <xdr:to>
          <xdr:col>4</xdr:col>
          <xdr:colOff>676275</xdr:colOff>
          <xdr:row>70</xdr:row>
          <xdr:rowOff>247650</xdr:rowOff>
        </xdr:to>
        <xdr:sp macro="" textlink="">
          <xdr:nvSpPr>
            <xdr:cNvPr id="14413" name="Check Box 77" hidden="1">
              <a:extLst>
                <a:ext uri="{63B3BB69-23CF-44E3-9099-C40C66FF867C}">
                  <a14:compatExt spid="_x0000_s14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69</xdr:row>
          <xdr:rowOff>47625</xdr:rowOff>
        </xdr:from>
        <xdr:to>
          <xdr:col>4</xdr:col>
          <xdr:colOff>676275</xdr:colOff>
          <xdr:row>69</xdr:row>
          <xdr:rowOff>247650</xdr:rowOff>
        </xdr:to>
        <xdr:sp macro="" textlink="">
          <xdr:nvSpPr>
            <xdr:cNvPr id="14414" name="Check Box 78" hidden="1">
              <a:extLst>
                <a:ext uri="{63B3BB69-23CF-44E3-9099-C40C66FF867C}">
                  <a14:compatExt spid="_x0000_s14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68</xdr:row>
          <xdr:rowOff>47625</xdr:rowOff>
        </xdr:from>
        <xdr:to>
          <xdr:col>4</xdr:col>
          <xdr:colOff>676275</xdr:colOff>
          <xdr:row>68</xdr:row>
          <xdr:rowOff>247650</xdr:rowOff>
        </xdr:to>
        <xdr:sp macro="" textlink="">
          <xdr:nvSpPr>
            <xdr:cNvPr id="14415" name="Check Box 79" hidden="1">
              <a:extLst>
                <a:ext uri="{63B3BB69-23CF-44E3-9099-C40C66FF867C}">
                  <a14:compatExt spid="_x0000_s14415"/>
                </a:ext>
              </a:extLst>
            </xdr:cNvPr>
            <xdr:cNvSpPr/>
          </xdr:nvSpPr>
          <xdr:spPr>
            <a:xfrm>
              <a:off x="0" y="0"/>
              <a:ext cx="0" cy="0"/>
            </a:xfrm>
            <a:prstGeom prst="rect">
              <a:avLst/>
            </a:prstGeom>
          </xdr:spPr>
        </xdr:sp>
        <xdr:clientData/>
      </xdr:twoCellAnchor>
    </mc:Choice>
    <mc:Fallback/>
  </mc:AlternateContent>
  <xdr:twoCellAnchor>
    <xdr:from>
      <xdr:col>7</xdr:col>
      <xdr:colOff>627529</xdr:colOff>
      <xdr:row>13</xdr:row>
      <xdr:rowOff>145677</xdr:rowOff>
    </xdr:from>
    <xdr:to>
      <xdr:col>10</xdr:col>
      <xdr:colOff>111366</xdr:colOff>
      <xdr:row>24</xdr:row>
      <xdr:rowOff>313764</xdr:rowOff>
    </xdr:to>
    <xdr:sp macro="" textlink="" fLocksText="0">
      <xdr:nvSpPr>
        <xdr:cNvPr id="47" name="正方形/長方形 46">
          <a:extLst>
            <a:ext uri="{FF2B5EF4-FFF2-40B4-BE49-F238E27FC236}">
              <a16:creationId xmlns="" xmlns:a16="http://schemas.microsoft.com/office/drawing/2014/main" id="{00000000-0008-0000-0300-00002F000000}"/>
            </a:ext>
          </a:extLst>
        </xdr:cNvPr>
        <xdr:cNvSpPr/>
      </xdr:nvSpPr>
      <xdr:spPr>
        <a:xfrm>
          <a:off x="14758147" y="5221942"/>
          <a:ext cx="3047307" cy="3709146"/>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400" b="1">
              <a:solidFill>
                <a:sysClr val="windowText" lastClr="000000"/>
              </a:solidFill>
            </a:rPr>
            <a:t>業種区分</a:t>
          </a:r>
        </a:p>
        <a:p>
          <a:pPr algn="l"/>
          <a:r>
            <a:rPr kumimoji="1" lang="ja-JP" altLang="en-US" sz="1100"/>
            <a:t>農業</a:t>
          </a:r>
          <a:r>
            <a:rPr kumimoji="1" lang="en-US" altLang="ja-JP" sz="1100"/>
            <a:t>､</a:t>
          </a:r>
          <a:r>
            <a:rPr kumimoji="1" lang="ja-JP" altLang="en-US" sz="1100"/>
            <a:t>林業</a:t>
          </a:r>
        </a:p>
        <a:p>
          <a:pPr algn="l"/>
          <a:r>
            <a:rPr kumimoji="1" lang="ja-JP" altLang="en-US" sz="1100"/>
            <a:t>漁業</a:t>
          </a:r>
        </a:p>
        <a:p>
          <a:pPr algn="l"/>
          <a:r>
            <a:rPr kumimoji="1" lang="ja-JP" altLang="en-US" sz="1100"/>
            <a:t>鉱業、採石業、砂利採取業</a:t>
          </a:r>
        </a:p>
        <a:p>
          <a:pPr algn="l"/>
          <a:r>
            <a:rPr kumimoji="1" lang="ja-JP" altLang="en-US" sz="1100"/>
            <a:t>建設業</a:t>
          </a:r>
        </a:p>
        <a:p>
          <a:pPr algn="l"/>
          <a:r>
            <a:rPr kumimoji="1" lang="ja-JP" altLang="en-US" sz="1100"/>
            <a:t>製造業</a:t>
          </a:r>
        </a:p>
        <a:p>
          <a:pPr algn="l"/>
          <a:r>
            <a:rPr kumimoji="1" lang="ja-JP" altLang="en-US" sz="1100"/>
            <a:t>電気･ガス･熱供給･水道業</a:t>
          </a:r>
        </a:p>
        <a:p>
          <a:pPr algn="l"/>
          <a:r>
            <a:rPr kumimoji="1" lang="ja-JP" altLang="en-US" sz="1100"/>
            <a:t>情報通信業</a:t>
          </a:r>
        </a:p>
        <a:p>
          <a:pPr algn="l"/>
          <a:r>
            <a:rPr kumimoji="1" lang="ja-JP" altLang="en-US" sz="1100"/>
            <a:t>運輸業</a:t>
          </a:r>
          <a:r>
            <a:rPr kumimoji="1" lang="en-US" altLang="ja-JP" sz="1100"/>
            <a:t>､</a:t>
          </a:r>
          <a:r>
            <a:rPr kumimoji="1" lang="ja-JP" altLang="en-US" sz="1100"/>
            <a:t>郵便業</a:t>
          </a:r>
        </a:p>
        <a:p>
          <a:pPr algn="l"/>
          <a:r>
            <a:rPr kumimoji="1" lang="ja-JP" altLang="en-US" sz="1100"/>
            <a:t>卸売業</a:t>
          </a:r>
          <a:r>
            <a:rPr kumimoji="1" lang="en-US" altLang="ja-JP" sz="1100"/>
            <a:t>､</a:t>
          </a:r>
          <a:r>
            <a:rPr kumimoji="1" lang="ja-JP" altLang="en-US" sz="1100"/>
            <a:t>小売業</a:t>
          </a:r>
        </a:p>
        <a:p>
          <a:pPr algn="l"/>
          <a:r>
            <a:rPr kumimoji="1" lang="ja-JP" altLang="en-US" sz="1100"/>
            <a:t>金融業</a:t>
          </a:r>
          <a:r>
            <a:rPr kumimoji="1" lang="en-US" altLang="ja-JP" sz="1100"/>
            <a:t>､</a:t>
          </a:r>
          <a:r>
            <a:rPr kumimoji="1" lang="ja-JP" altLang="en-US" sz="1100"/>
            <a:t>保険業</a:t>
          </a:r>
        </a:p>
        <a:p>
          <a:pPr algn="l"/>
          <a:r>
            <a:rPr kumimoji="1" lang="ja-JP" altLang="en-US" sz="1100"/>
            <a:t>不動産業</a:t>
          </a:r>
          <a:r>
            <a:rPr kumimoji="1" lang="en-US" altLang="ja-JP" sz="1100"/>
            <a:t>､</a:t>
          </a:r>
          <a:r>
            <a:rPr kumimoji="1" lang="ja-JP" altLang="en-US" sz="1100"/>
            <a:t>物品賃貸業</a:t>
          </a:r>
        </a:p>
        <a:p>
          <a:pPr algn="l"/>
          <a:r>
            <a:rPr kumimoji="1" lang="ja-JP" altLang="en-US" sz="1100"/>
            <a:t>学術研究</a:t>
          </a:r>
          <a:r>
            <a:rPr kumimoji="1" lang="en-US" altLang="ja-JP" sz="1100"/>
            <a:t>､</a:t>
          </a:r>
          <a:r>
            <a:rPr kumimoji="1" lang="ja-JP" altLang="en-US" sz="1100"/>
            <a:t>専門･技術サービス業</a:t>
          </a:r>
        </a:p>
        <a:p>
          <a:pPr algn="l"/>
          <a:r>
            <a:rPr kumimoji="1" lang="ja-JP" altLang="en-US" sz="1100"/>
            <a:t>宿泊業</a:t>
          </a:r>
          <a:r>
            <a:rPr kumimoji="1" lang="en-US" altLang="ja-JP" sz="1100"/>
            <a:t>､</a:t>
          </a:r>
          <a:r>
            <a:rPr kumimoji="1" lang="ja-JP" altLang="en-US" sz="1100"/>
            <a:t>飲食サービス業</a:t>
          </a:r>
        </a:p>
        <a:p>
          <a:pPr algn="l"/>
          <a:r>
            <a:rPr kumimoji="1" lang="ja-JP" altLang="en-US" sz="1100"/>
            <a:t>生活関連サービス業</a:t>
          </a:r>
          <a:r>
            <a:rPr kumimoji="1" lang="en-US" altLang="ja-JP" sz="1100"/>
            <a:t>､</a:t>
          </a:r>
          <a:r>
            <a:rPr kumimoji="1" lang="ja-JP" altLang="en-US" sz="1100"/>
            <a:t>娯楽業</a:t>
          </a:r>
        </a:p>
        <a:p>
          <a:pPr algn="l"/>
          <a:r>
            <a:rPr kumimoji="1" lang="ja-JP" altLang="en-US" sz="1100"/>
            <a:t>教育</a:t>
          </a:r>
          <a:r>
            <a:rPr kumimoji="1" lang="en-US" altLang="ja-JP" sz="1100"/>
            <a:t>､</a:t>
          </a:r>
          <a:r>
            <a:rPr kumimoji="1" lang="ja-JP" altLang="en-US" sz="1100"/>
            <a:t>学習支援業</a:t>
          </a:r>
        </a:p>
        <a:p>
          <a:pPr algn="l"/>
          <a:r>
            <a:rPr kumimoji="1" lang="ja-JP" altLang="en-US" sz="1100"/>
            <a:t>医療</a:t>
          </a:r>
          <a:r>
            <a:rPr kumimoji="1" lang="en-US" altLang="ja-JP" sz="1100"/>
            <a:t>､</a:t>
          </a:r>
          <a:r>
            <a:rPr kumimoji="1" lang="ja-JP" altLang="en-US" sz="1100"/>
            <a:t>福祉</a:t>
          </a:r>
        </a:p>
        <a:p>
          <a:pPr algn="l"/>
          <a:r>
            <a:rPr kumimoji="1" lang="ja-JP" altLang="en-US" sz="1100"/>
            <a:t>複合サービス事業</a:t>
          </a:r>
        </a:p>
        <a:p>
          <a:pPr algn="l"/>
          <a:r>
            <a:rPr kumimoji="1" lang="ja-JP" altLang="en-US" sz="1100"/>
            <a:t>サービス業</a:t>
          </a:r>
          <a:r>
            <a:rPr kumimoji="1" lang="en-US" altLang="ja-JP" sz="1100"/>
            <a:t>(</a:t>
          </a:r>
          <a:r>
            <a:rPr kumimoji="1" lang="ja-JP" altLang="en-US" sz="1100"/>
            <a:t>他に分類されないもの</a:t>
          </a:r>
          <a:r>
            <a:rPr kumimoji="1" lang="en-US" altLang="ja-JP" sz="1100"/>
            <a:t>)</a:t>
          </a:r>
          <a:endParaRPr kumimoji="1" lang="ja-JP" altLang="en-US" sz="1100"/>
        </a:p>
      </xdr:txBody>
    </xdr:sp>
    <xdr:clientData fLocksWithSheet="0" fPrintsWithSheet="0"/>
  </xdr:twoCellAnchor>
  <xdr:oneCellAnchor>
    <xdr:from>
      <xdr:col>4</xdr:col>
      <xdr:colOff>296493</xdr:colOff>
      <xdr:row>78</xdr:row>
      <xdr:rowOff>32194</xdr:rowOff>
    </xdr:from>
    <xdr:ext cx="2354985" cy="216000"/>
    <xdr:sp macro="" textlink="">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4220793" y="34198369"/>
          <a:ext cx="23549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地域の中小企業等からの相談窓口（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１）</a:t>
          </a:r>
        </a:p>
      </xdr:txBody>
    </xdr:sp>
    <xdr:clientData/>
  </xdr:oneCellAnchor>
  <xdr:oneCellAnchor>
    <xdr:from>
      <xdr:col>4</xdr:col>
      <xdr:colOff>296493</xdr:colOff>
      <xdr:row>79</xdr:row>
      <xdr:rowOff>29179</xdr:rowOff>
    </xdr:from>
    <xdr:ext cx="2153585" cy="216000"/>
    <xdr:sp macro="" textlink="">
      <xdr:nvSpPr>
        <xdr:cNvPr id="49" name="テキスト ボックス 48">
          <a:extLst>
            <a:ext uri="{FF2B5EF4-FFF2-40B4-BE49-F238E27FC236}">
              <a16:creationId xmlns="" xmlns:a16="http://schemas.microsoft.com/office/drawing/2014/main" id="{00000000-0008-0000-0300-000031000000}"/>
            </a:ext>
          </a:extLst>
        </xdr:cNvPr>
        <xdr:cNvSpPr txBox="1"/>
      </xdr:nvSpPr>
      <xdr:spPr>
        <a:xfrm>
          <a:off x="4220793" y="34462054"/>
          <a:ext cx="21535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セミナー等による普及啓発活動（</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２）</a:t>
          </a:r>
        </a:p>
      </xdr:txBody>
    </xdr:sp>
    <xdr:clientData/>
  </xdr:oneCellAnchor>
  <xdr:oneCellAnchor>
    <xdr:from>
      <xdr:col>4</xdr:col>
      <xdr:colOff>296493</xdr:colOff>
      <xdr:row>80</xdr:row>
      <xdr:rowOff>29274</xdr:rowOff>
    </xdr:from>
    <xdr:ext cx="4099759" cy="216000"/>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4220793" y="34728849"/>
          <a:ext cx="4099759"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補助事業の紹介等の中小企業等に対する具体的な支援・アドバイス（</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３）</a:t>
          </a:r>
        </a:p>
      </xdr:txBody>
    </xdr:sp>
    <xdr:clientData/>
  </xdr:oneCellAnchor>
  <xdr:oneCellAnchor>
    <xdr:from>
      <xdr:col>4</xdr:col>
      <xdr:colOff>296493</xdr:colOff>
      <xdr:row>81</xdr:row>
      <xdr:rowOff>24833</xdr:rowOff>
    </xdr:from>
    <xdr:ext cx="2221680" cy="216000"/>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4220793" y="34991108"/>
          <a:ext cx="2221680"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その他　（下のセルに内容を記載）　　　</a:t>
          </a:r>
        </a:p>
      </xdr:txBody>
    </xdr:sp>
    <xdr:clientData/>
  </xdr:oneCellAnchor>
  <xdr:oneCellAnchor>
    <xdr:from>
      <xdr:col>4</xdr:col>
      <xdr:colOff>296493</xdr:colOff>
      <xdr:row>88</xdr:row>
      <xdr:rowOff>32194</xdr:rowOff>
    </xdr:from>
    <xdr:ext cx="2354985" cy="216000"/>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4220793" y="36579619"/>
          <a:ext cx="23549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地域の中小企業等からの相談窓口（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１）</a:t>
          </a:r>
        </a:p>
      </xdr:txBody>
    </xdr:sp>
    <xdr:clientData/>
  </xdr:oneCellAnchor>
  <xdr:oneCellAnchor>
    <xdr:from>
      <xdr:col>4</xdr:col>
      <xdr:colOff>296493</xdr:colOff>
      <xdr:row>89</xdr:row>
      <xdr:rowOff>29179</xdr:rowOff>
    </xdr:from>
    <xdr:ext cx="2153585" cy="216000"/>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4220793" y="36843304"/>
          <a:ext cx="21535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セミナー等による普及啓発活動（</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２）</a:t>
          </a:r>
        </a:p>
      </xdr:txBody>
    </xdr:sp>
    <xdr:clientData/>
  </xdr:oneCellAnchor>
  <xdr:oneCellAnchor>
    <xdr:from>
      <xdr:col>4</xdr:col>
      <xdr:colOff>296493</xdr:colOff>
      <xdr:row>90</xdr:row>
      <xdr:rowOff>29274</xdr:rowOff>
    </xdr:from>
    <xdr:ext cx="4099759" cy="216000"/>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4220793" y="37110099"/>
          <a:ext cx="4099759"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補助事業の紹介等の中小企業等に対する具体的な支援・アドバイス（</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３）</a:t>
          </a:r>
        </a:p>
      </xdr:txBody>
    </xdr:sp>
    <xdr:clientData/>
  </xdr:oneCellAnchor>
  <xdr:oneCellAnchor>
    <xdr:from>
      <xdr:col>4</xdr:col>
      <xdr:colOff>296493</xdr:colOff>
      <xdr:row>91</xdr:row>
      <xdr:rowOff>24833</xdr:rowOff>
    </xdr:from>
    <xdr:ext cx="2221680" cy="216000"/>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4220793" y="37372358"/>
          <a:ext cx="2221680"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その他　（下のセルに内容を記載）　　　</a:t>
          </a:r>
        </a:p>
      </xdr:txBody>
    </xdr:sp>
    <xdr:clientData/>
  </xdr:oneCellAnchor>
  <xdr:oneCellAnchor>
    <xdr:from>
      <xdr:col>4</xdr:col>
      <xdr:colOff>296493</xdr:colOff>
      <xdr:row>98</xdr:row>
      <xdr:rowOff>32194</xdr:rowOff>
    </xdr:from>
    <xdr:ext cx="2354985" cy="216000"/>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4220793" y="38960869"/>
          <a:ext cx="23549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地域の中小企業等からの相談窓口（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１）</a:t>
          </a:r>
        </a:p>
      </xdr:txBody>
    </xdr:sp>
    <xdr:clientData/>
  </xdr:oneCellAnchor>
  <xdr:oneCellAnchor>
    <xdr:from>
      <xdr:col>4</xdr:col>
      <xdr:colOff>296493</xdr:colOff>
      <xdr:row>99</xdr:row>
      <xdr:rowOff>29179</xdr:rowOff>
    </xdr:from>
    <xdr:ext cx="2153585" cy="216000"/>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4220793" y="39224554"/>
          <a:ext cx="21535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セミナー等による普及啓発活動（</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２）</a:t>
          </a:r>
        </a:p>
      </xdr:txBody>
    </xdr:sp>
    <xdr:clientData/>
  </xdr:oneCellAnchor>
  <xdr:oneCellAnchor>
    <xdr:from>
      <xdr:col>4</xdr:col>
      <xdr:colOff>296493</xdr:colOff>
      <xdr:row>100</xdr:row>
      <xdr:rowOff>29274</xdr:rowOff>
    </xdr:from>
    <xdr:ext cx="4099759" cy="216000"/>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4220793" y="39491349"/>
          <a:ext cx="4099759"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補助事業の紹介等の中小企業等に対する具体的な支援・アドバイス（</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３）</a:t>
          </a:r>
        </a:p>
      </xdr:txBody>
    </xdr:sp>
    <xdr:clientData/>
  </xdr:oneCellAnchor>
  <xdr:oneCellAnchor>
    <xdr:from>
      <xdr:col>4</xdr:col>
      <xdr:colOff>296493</xdr:colOff>
      <xdr:row>101</xdr:row>
      <xdr:rowOff>24833</xdr:rowOff>
    </xdr:from>
    <xdr:ext cx="2221680" cy="216000"/>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4220793" y="39753608"/>
          <a:ext cx="2221680"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その他　（下のセルに内容を記載）　　　</a:t>
          </a:r>
        </a:p>
      </xdr:txBody>
    </xdr:sp>
    <xdr:clientData/>
  </xdr:oneCellAnchor>
  <xdr:oneCellAnchor>
    <xdr:from>
      <xdr:col>4</xdr:col>
      <xdr:colOff>296493</xdr:colOff>
      <xdr:row>108</xdr:row>
      <xdr:rowOff>32194</xdr:rowOff>
    </xdr:from>
    <xdr:ext cx="2354985" cy="216000"/>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4220793" y="41342119"/>
          <a:ext cx="23549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地域の中小企業等からの相談窓口（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１）</a:t>
          </a:r>
        </a:p>
      </xdr:txBody>
    </xdr:sp>
    <xdr:clientData/>
  </xdr:oneCellAnchor>
  <xdr:oneCellAnchor>
    <xdr:from>
      <xdr:col>4</xdr:col>
      <xdr:colOff>296493</xdr:colOff>
      <xdr:row>109</xdr:row>
      <xdr:rowOff>29179</xdr:rowOff>
    </xdr:from>
    <xdr:ext cx="2153585" cy="216000"/>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4220793" y="41605804"/>
          <a:ext cx="21535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セミナー等による普及啓発活動（</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２）</a:t>
          </a:r>
        </a:p>
      </xdr:txBody>
    </xdr:sp>
    <xdr:clientData/>
  </xdr:oneCellAnchor>
  <xdr:oneCellAnchor>
    <xdr:from>
      <xdr:col>4</xdr:col>
      <xdr:colOff>296493</xdr:colOff>
      <xdr:row>110</xdr:row>
      <xdr:rowOff>29274</xdr:rowOff>
    </xdr:from>
    <xdr:ext cx="4099759" cy="216000"/>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4220793" y="41872599"/>
          <a:ext cx="4099759"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補助事業の紹介等の中小企業等に対する具体的な支援・アドバイス（</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３）</a:t>
          </a:r>
        </a:p>
      </xdr:txBody>
    </xdr:sp>
    <xdr:clientData/>
  </xdr:oneCellAnchor>
  <xdr:oneCellAnchor>
    <xdr:from>
      <xdr:col>4</xdr:col>
      <xdr:colOff>296493</xdr:colOff>
      <xdr:row>111</xdr:row>
      <xdr:rowOff>24833</xdr:rowOff>
    </xdr:from>
    <xdr:ext cx="2221680" cy="216000"/>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4220793" y="42134858"/>
          <a:ext cx="2221680"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その他　（下のセルに内容を記載）　　　</a:t>
          </a:r>
        </a:p>
      </xdr:txBody>
    </xdr:sp>
    <xdr:clientData/>
  </xdr:oneCellAnchor>
  <xdr:twoCellAnchor>
    <xdr:from>
      <xdr:col>1</xdr:col>
      <xdr:colOff>267594</xdr:colOff>
      <xdr:row>0</xdr:row>
      <xdr:rowOff>68853</xdr:rowOff>
    </xdr:from>
    <xdr:to>
      <xdr:col>4</xdr:col>
      <xdr:colOff>4118890</xdr:colOff>
      <xdr:row>0</xdr:row>
      <xdr:rowOff>508758</xdr:rowOff>
    </xdr:to>
    <xdr:grpSp>
      <xdr:nvGrpSpPr>
        <xdr:cNvPr id="43" name="グループ化 42">
          <a:extLst>
            <a:ext uri="{FF2B5EF4-FFF2-40B4-BE49-F238E27FC236}">
              <a16:creationId xmlns="" xmlns:a16="http://schemas.microsoft.com/office/drawing/2014/main" id="{00000000-0008-0000-0000-000018000000}"/>
            </a:ext>
          </a:extLst>
        </xdr:cNvPr>
        <xdr:cNvGrpSpPr/>
      </xdr:nvGrpSpPr>
      <xdr:grpSpPr>
        <a:xfrm>
          <a:off x="372369" y="68853"/>
          <a:ext cx="7670821" cy="439905"/>
          <a:chOff x="9386454" y="5784273"/>
          <a:chExt cx="11776365" cy="588819"/>
        </a:xfrm>
      </xdr:grpSpPr>
      <xdr:sp macro="" textlink="">
        <xdr:nvSpPr>
          <xdr:cNvPr id="44" name="テキスト ボックス 43">
            <a:extLst>
              <a:ext uri="{FF2B5EF4-FFF2-40B4-BE49-F238E27FC236}">
                <a16:creationId xmlns="" xmlns:a16="http://schemas.microsoft.com/office/drawing/2014/main" id="{00000000-0008-0000-0000-000012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2000" b="1"/>
              <a:t>　　　　　　　のセルの値は自動計算となっていますので編集不要です。</a:t>
            </a:r>
          </a:p>
        </xdr:txBody>
      </xdr:sp>
      <xdr:sp macro="" textlink="">
        <xdr:nvSpPr>
          <xdr:cNvPr id="45" name="正方形/長方形 44">
            <a:extLst>
              <a:ext uri="{FF2B5EF4-FFF2-40B4-BE49-F238E27FC236}">
                <a16:creationId xmlns="" xmlns:a16="http://schemas.microsoft.com/office/drawing/2014/main" id="{00000000-0008-0000-0000-000013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800">
                <a:solidFill>
                  <a:sysClr val="windowText" lastClr="000000"/>
                </a:solidFill>
              </a:rPr>
              <a:t>黄色</a:t>
            </a:r>
          </a:p>
        </xdr:txBody>
      </xdr:sp>
    </xdr:grpSp>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74</xdr:row>
          <xdr:rowOff>9525</xdr:rowOff>
        </xdr:from>
        <xdr:to>
          <xdr:col>14</xdr:col>
          <xdr:colOff>390525</xdr:colOff>
          <xdr:row>74</xdr:row>
          <xdr:rowOff>381000</xdr:rowOff>
        </xdr:to>
        <xdr:pic>
          <xdr:nvPicPr>
            <xdr:cNvPr id="2" name="図 1"/>
            <xdr:cNvPicPr>
              <a:picLocks noChangeAspect="1" noChangeArrowheads="1"/>
              <a:extLst>
                <a:ext uri="{84589F7E-364E-4C9E-8A38-B11213B215E9}">
                  <a14:cameraTool cellRange="$U$74" spid="_x0000_s57609"/>
                </a:ext>
              </a:extLst>
            </xdr:cNvPicPr>
          </xdr:nvPicPr>
          <xdr:blipFill>
            <a:blip xmlns:r="http://schemas.openxmlformats.org/officeDocument/2006/relationships" r:embed="rId1"/>
            <a:srcRect/>
            <a:stretch>
              <a:fillRect/>
            </a:stretch>
          </xdr:blipFill>
          <xdr:spPr bwMode="auto">
            <a:xfrm>
              <a:off x="12887325" y="1919287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xdr:colOff>
          <xdr:row>89</xdr:row>
          <xdr:rowOff>0</xdr:rowOff>
        </xdr:from>
        <xdr:to>
          <xdr:col>14</xdr:col>
          <xdr:colOff>333376</xdr:colOff>
          <xdr:row>90</xdr:row>
          <xdr:rowOff>0</xdr:rowOff>
        </xdr:to>
        <xdr:pic>
          <xdr:nvPicPr>
            <xdr:cNvPr id="3" name="図 2"/>
            <xdr:cNvPicPr>
              <a:picLocks noChangeAspect="1" noChangeArrowheads="1"/>
              <a:extLst>
                <a:ext uri="{84589F7E-364E-4C9E-8A38-B11213B215E9}">
                  <a14:cameraTool cellRange="$U$90" spid="_x0000_s57610"/>
                </a:ext>
              </a:extLst>
            </xdr:cNvPicPr>
          </xdr:nvPicPr>
          <xdr:blipFill>
            <a:blip xmlns:r="http://schemas.openxmlformats.org/officeDocument/2006/relationships" r:embed="rId2"/>
            <a:srcRect/>
            <a:stretch>
              <a:fillRect/>
            </a:stretch>
          </xdr:blipFill>
          <xdr:spPr bwMode="auto">
            <a:xfrm>
              <a:off x="12830176" y="26003250"/>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104</xdr:row>
          <xdr:rowOff>1</xdr:rowOff>
        </xdr:from>
        <xdr:to>
          <xdr:col>14</xdr:col>
          <xdr:colOff>333375</xdr:colOff>
          <xdr:row>105</xdr:row>
          <xdr:rowOff>1</xdr:rowOff>
        </xdr:to>
        <xdr:pic>
          <xdr:nvPicPr>
            <xdr:cNvPr id="4" name="図 3"/>
            <xdr:cNvPicPr>
              <a:picLocks noChangeAspect="1" noChangeArrowheads="1"/>
              <a:extLst>
                <a:ext uri="{84589F7E-364E-4C9E-8A38-B11213B215E9}">
                  <a14:cameraTool cellRange="$U$105" spid="_x0000_s57611"/>
                </a:ext>
              </a:extLst>
            </xdr:cNvPicPr>
          </xdr:nvPicPr>
          <xdr:blipFill>
            <a:blip xmlns:r="http://schemas.openxmlformats.org/officeDocument/2006/relationships" r:embed="rId2"/>
            <a:srcRect/>
            <a:stretch>
              <a:fillRect/>
            </a:stretch>
          </xdr:blipFill>
          <xdr:spPr bwMode="auto">
            <a:xfrm>
              <a:off x="12830175" y="315372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119</xdr:row>
          <xdr:rowOff>0</xdr:rowOff>
        </xdr:from>
        <xdr:to>
          <xdr:col>14</xdr:col>
          <xdr:colOff>333375</xdr:colOff>
          <xdr:row>120</xdr:row>
          <xdr:rowOff>0</xdr:rowOff>
        </xdr:to>
        <xdr:pic>
          <xdr:nvPicPr>
            <xdr:cNvPr id="5" name="図 4"/>
            <xdr:cNvPicPr>
              <a:picLocks noChangeAspect="1" noChangeArrowheads="1"/>
              <a:extLst>
                <a:ext uri="{84589F7E-364E-4C9E-8A38-B11213B215E9}">
                  <a14:cameraTool cellRange="$U$120" spid="_x0000_s57612"/>
                </a:ext>
              </a:extLst>
            </xdr:cNvPicPr>
          </xdr:nvPicPr>
          <xdr:blipFill>
            <a:blip xmlns:r="http://schemas.openxmlformats.org/officeDocument/2006/relationships" r:embed="rId2"/>
            <a:srcRect/>
            <a:stretch>
              <a:fillRect/>
            </a:stretch>
          </xdr:blipFill>
          <xdr:spPr bwMode="auto">
            <a:xfrm>
              <a:off x="12830175" y="371570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134</xdr:row>
          <xdr:rowOff>1</xdr:rowOff>
        </xdr:from>
        <xdr:to>
          <xdr:col>14</xdr:col>
          <xdr:colOff>333375</xdr:colOff>
          <xdr:row>135</xdr:row>
          <xdr:rowOff>1</xdr:rowOff>
        </xdr:to>
        <xdr:pic>
          <xdr:nvPicPr>
            <xdr:cNvPr id="6" name="図 5"/>
            <xdr:cNvPicPr>
              <a:picLocks noChangeAspect="1" noChangeArrowheads="1"/>
              <a:extLst>
                <a:ext uri="{84589F7E-364E-4C9E-8A38-B11213B215E9}">
                  <a14:cameraTool cellRange="$U$135" spid="_x0000_s57613"/>
                </a:ext>
              </a:extLst>
            </xdr:cNvPicPr>
          </xdr:nvPicPr>
          <xdr:blipFill>
            <a:blip xmlns:r="http://schemas.openxmlformats.org/officeDocument/2006/relationships" r:embed="rId2"/>
            <a:srcRect/>
            <a:stretch>
              <a:fillRect/>
            </a:stretch>
          </xdr:blipFill>
          <xdr:spPr bwMode="auto">
            <a:xfrm>
              <a:off x="12830175" y="427767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0</xdr:rowOff>
        </xdr:from>
        <xdr:to>
          <xdr:col>14</xdr:col>
          <xdr:colOff>333375</xdr:colOff>
          <xdr:row>150</xdr:row>
          <xdr:rowOff>0</xdr:rowOff>
        </xdr:to>
        <xdr:pic>
          <xdr:nvPicPr>
            <xdr:cNvPr id="7" name="図 6"/>
            <xdr:cNvPicPr>
              <a:picLocks noChangeAspect="1" noChangeArrowheads="1"/>
              <a:extLst>
                <a:ext uri="{84589F7E-364E-4C9E-8A38-B11213B215E9}">
                  <a14:cameraTool cellRange="$U$150" spid="_x0000_s57614"/>
                </a:ext>
              </a:extLst>
            </xdr:cNvPicPr>
          </xdr:nvPicPr>
          <xdr:blipFill>
            <a:blip xmlns:r="http://schemas.openxmlformats.org/officeDocument/2006/relationships" r:embed="rId2"/>
            <a:srcRect/>
            <a:stretch>
              <a:fillRect/>
            </a:stretch>
          </xdr:blipFill>
          <xdr:spPr bwMode="auto">
            <a:xfrm>
              <a:off x="12830175" y="483965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164</xdr:row>
          <xdr:rowOff>1</xdr:rowOff>
        </xdr:from>
        <xdr:to>
          <xdr:col>14</xdr:col>
          <xdr:colOff>333375</xdr:colOff>
          <xdr:row>165</xdr:row>
          <xdr:rowOff>1</xdr:rowOff>
        </xdr:to>
        <xdr:pic>
          <xdr:nvPicPr>
            <xdr:cNvPr id="8" name="図 7"/>
            <xdr:cNvPicPr>
              <a:picLocks noChangeAspect="1" noChangeArrowheads="1"/>
              <a:extLst>
                <a:ext uri="{84589F7E-364E-4C9E-8A38-B11213B215E9}">
                  <a14:cameraTool cellRange="$U$165" spid="_x0000_s57615"/>
                </a:ext>
              </a:extLst>
            </xdr:cNvPicPr>
          </xdr:nvPicPr>
          <xdr:blipFill>
            <a:blip xmlns:r="http://schemas.openxmlformats.org/officeDocument/2006/relationships" r:embed="rId2"/>
            <a:srcRect/>
            <a:stretch>
              <a:fillRect/>
            </a:stretch>
          </xdr:blipFill>
          <xdr:spPr bwMode="auto">
            <a:xfrm>
              <a:off x="12830175" y="540162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179</xdr:row>
          <xdr:rowOff>0</xdr:rowOff>
        </xdr:from>
        <xdr:to>
          <xdr:col>14</xdr:col>
          <xdr:colOff>333375</xdr:colOff>
          <xdr:row>180</xdr:row>
          <xdr:rowOff>0</xdr:rowOff>
        </xdr:to>
        <xdr:pic>
          <xdr:nvPicPr>
            <xdr:cNvPr id="9" name="図 8"/>
            <xdr:cNvPicPr>
              <a:picLocks noChangeAspect="1" noChangeArrowheads="1"/>
              <a:extLst>
                <a:ext uri="{84589F7E-364E-4C9E-8A38-B11213B215E9}">
                  <a14:cameraTool cellRange="$U$180" spid="_x0000_s57616"/>
                </a:ext>
              </a:extLst>
            </xdr:cNvPicPr>
          </xdr:nvPicPr>
          <xdr:blipFill>
            <a:blip xmlns:r="http://schemas.openxmlformats.org/officeDocument/2006/relationships" r:embed="rId2"/>
            <a:srcRect/>
            <a:stretch>
              <a:fillRect/>
            </a:stretch>
          </xdr:blipFill>
          <xdr:spPr bwMode="auto">
            <a:xfrm>
              <a:off x="12830175" y="596360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194</xdr:row>
          <xdr:rowOff>1</xdr:rowOff>
        </xdr:from>
        <xdr:to>
          <xdr:col>14</xdr:col>
          <xdr:colOff>333375</xdr:colOff>
          <xdr:row>195</xdr:row>
          <xdr:rowOff>1</xdr:rowOff>
        </xdr:to>
        <xdr:pic>
          <xdr:nvPicPr>
            <xdr:cNvPr id="10" name="図 9"/>
            <xdr:cNvPicPr>
              <a:picLocks noChangeAspect="1" noChangeArrowheads="1"/>
              <a:extLst>
                <a:ext uri="{84589F7E-364E-4C9E-8A38-B11213B215E9}">
                  <a14:cameraTool cellRange="$U$195" spid="_x0000_s57617"/>
                </a:ext>
              </a:extLst>
            </xdr:cNvPicPr>
          </xdr:nvPicPr>
          <xdr:blipFill>
            <a:blip xmlns:r="http://schemas.openxmlformats.org/officeDocument/2006/relationships" r:embed="rId2"/>
            <a:srcRect/>
            <a:stretch>
              <a:fillRect/>
            </a:stretch>
          </xdr:blipFill>
          <xdr:spPr bwMode="auto">
            <a:xfrm>
              <a:off x="12830175" y="652557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209</xdr:row>
          <xdr:rowOff>0</xdr:rowOff>
        </xdr:from>
        <xdr:to>
          <xdr:col>14</xdr:col>
          <xdr:colOff>333375</xdr:colOff>
          <xdr:row>210</xdr:row>
          <xdr:rowOff>0</xdr:rowOff>
        </xdr:to>
        <xdr:pic>
          <xdr:nvPicPr>
            <xdr:cNvPr id="11" name="図 10"/>
            <xdr:cNvPicPr>
              <a:picLocks noChangeAspect="1" noChangeArrowheads="1"/>
              <a:extLst>
                <a:ext uri="{84589F7E-364E-4C9E-8A38-B11213B215E9}">
                  <a14:cameraTool cellRange="$U$210" spid="_x0000_s57618"/>
                </a:ext>
              </a:extLst>
            </xdr:cNvPicPr>
          </xdr:nvPicPr>
          <xdr:blipFill>
            <a:blip xmlns:r="http://schemas.openxmlformats.org/officeDocument/2006/relationships" r:embed="rId2"/>
            <a:srcRect/>
            <a:stretch>
              <a:fillRect/>
            </a:stretch>
          </xdr:blipFill>
          <xdr:spPr bwMode="auto">
            <a:xfrm>
              <a:off x="12830175" y="708755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editAs="oneCell">
    <xdr:from>
      <xdr:col>18</xdr:col>
      <xdr:colOff>85644</xdr:colOff>
      <xdr:row>21</xdr:row>
      <xdr:rowOff>78443</xdr:rowOff>
    </xdr:from>
    <xdr:to>
      <xdr:col>18</xdr:col>
      <xdr:colOff>10910527</xdr:colOff>
      <xdr:row>27</xdr:row>
      <xdr:rowOff>179296</xdr:rowOff>
    </xdr:to>
    <xdr:pic>
      <xdr:nvPicPr>
        <xdr:cNvPr id="12" name="図 11"/>
        <xdr:cNvPicPr>
          <a:picLocks noChangeAspect="1"/>
        </xdr:cNvPicPr>
      </xdr:nvPicPr>
      <xdr:blipFill rotWithShape="1">
        <a:blip xmlns:r="http://schemas.openxmlformats.org/officeDocument/2006/relationships" r:embed="rId3"/>
        <a:srcRect l="1961" t="34536" r="38840" b="50103"/>
        <a:stretch/>
      </xdr:blipFill>
      <xdr:spPr>
        <a:xfrm>
          <a:off x="18809073" y="5766229"/>
          <a:ext cx="10824883" cy="1570424"/>
        </a:xfrm>
        <a:prstGeom prst="rect">
          <a:avLst/>
        </a:prstGeom>
      </xdr:spPr>
    </xdr:pic>
    <xdr:clientData/>
  </xdr:twoCellAnchor>
  <xdr:twoCellAnchor>
    <xdr:from>
      <xdr:col>2</xdr:col>
      <xdr:colOff>326570</xdr:colOff>
      <xdr:row>0</xdr:row>
      <xdr:rowOff>163286</xdr:rowOff>
    </xdr:from>
    <xdr:to>
      <xdr:col>8</xdr:col>
      <xdr:colOff>353784</xdr:colOff>
      <xdr:row>0</xdr:row>
      <xdr:rowOff>657392</xdr:rowOff>
    </xdr:to>
    <xdr:grpSp>
      <xdr:nvGrpSpPr>
        <xdr:cNvPr id="13" name="グループ化 12">
          <a:extLst>
            <a:ext uri="{FF2B5EF4-FFF2-40B4-BE49-F238E27FC236}">
              <a16:creationId xmlns="" xmlns:a16="http://schemas.microsoft.com/office/drawing/2014/main" id="{00000000-0008-0000-0400-000006000000}"/>
            </a:ext>
          </a:extLst>
        </xdr:cNvPr>
        <xdr:cNvGrpSpPr/>
      </xdr:nvGrpSpPr>
      <xdr:grpSpPr>
        <a:xfrm>
          <a:off x="945695" y="163286"/>
          <a:ext cx="7704364" cy="494106"/>
          <a:chOff x="9386454" y="5784273"/>
          <a:chExt cx="15072621" cy="588819"/>
        </a:xfrm>
      </xdr:grpSpPr>
      <xdr:sp macro="" textlink="">
        <xdr:nvSpPr>
          <xdr:cNvPr id="14" name="テキスト ボックス 13">
            <a:extLst>
              <a:ext uri="{FF2B5EF4-FFF2-40B4-BE49-F238E27FC236}">
                <a16:creationId xmlns="" xmlns:a16="http://schemas.microsoft.com/office/drawing/2014/main" id="{00000000-0008-0000-0400-000007000000}"/>
              </a:ext>
            </a:extLst>
          </xdr:cNvPr>
          <xdr:cNvSpPr txBox="1"/>
        </xdr:nvSpPr>
        <xdr:spPr>
          <a:xfrm>
            <a:off x="9386454" y="5784273"/>
            <a:ext cx="15072621"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1"/>
              <a:t>　　　　　　　のセルの値は自動計算となっていますので編集不要です。</a:t>
            </a:r>
          </a:p>
        </xdr:txBody>
      </xdr:sp>
      <xdr:sp macro="" textlink="">
        <xdr:nvSpPr>
          <xdr:cNvPr id="15" name="正方形/長方形 14">
            <a:extLst>
              <a:ext uri="{FF2B5EF4-FFF2-40B4-BE49-F238E27FC236}">
                <a16:creationId xmlns="" xmlns:a16="http://schemas.microsoft.com/office/drawing/2014/main" id="{00000000-0008-0000-0400-000008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黄色</a:t>
            </a:r>
          </a:p>
        </xdr:txBody>
      </xdr:sp>
    </xdr:grpSp>
    <xdr:clientData fPrintsWithSheet="0"/>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74</xdr:row>
          <xdr:rowOff>9525</xdr:rowOff>
        </xdr:from>
        <xdr:to>
          <xdr:col>14</xdr:col>
          <xdr:colOff>390525</xdr:colOff>
          <xdr:row>74</xdr:row>
          <xdr:rowOff>381000</xdr:rowOff>
        </xdr:to>
        <xdr:pic>
          <xdr:nvPicPr>
            <xdr:cNvPr id="2" name="図 1"/>
            <xdr:cNvPicPr>
              <a:picLocks noChangeAspect="1" noChangeArrowheads="1"/>
              <a:extLst>
                <a:ext uri="{84589F7E-364E-4C9E-8A38-B11213B215E9}">
                  <a14:cameraTool cellRange="$U$74" spid="_x0000_s70857"/>
                </a:ext>
              </a:extLst>
            </xdr:cNvPicPr>
          </xdr:nvPicPr>
          <xdr:blipFill>
            <a:blip xmlns:r="http://schemas.openxmlformats.org/officeDocument/2006/relationships" r:embed="rId1"/>
            <a:srcRect/>
            <a:stretch>
              <a:fillRect/>
            </a:stretch>
          </xdr:blipFill>
          <xdr:spPr bwMode="auto">
            <a:xfrm>
              <a:off x="12887325" y="1919287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xdr:colOff>
          <xdr:row>89</xdr:row>
          <xdr:rowOff>0</xdr:rowOff>
        </xdr:from>
        <xdr:to>
          <xdr:col>14</xdr:col>
          <xdr:colOff>333376</xdr:colOff>
          <xdr:row>90</xdr:row>
          <xdr:rowOff>0</xdr:rowOff>
        </xdr:to>
        <xdr:pic>
          <xdr:nvPicPr>
            <xdr:cNvPr id="3" name="図 2"/>
            <xdr:cNvPicPr>
              <a:picLocks noChangeAspect="1" noChangeArrowheads="1"/>
              <a:extLst>
                <a:ext uri="{84589F7E-364E-4C9E-8A38-B11213B215E9}">
                  <a14:cameraTool cellRange="$U$90" spid="_x0000_s70858"/>
                </a:ext>
              </a:extLst>
            </xdr:cNvPicPr>
          </xdr:nvPicPr>
          <xdr:blipFill>
            <a:blip xmlns:r="http://schemas.openxmlformats.org/officeDocument/2006/relationships" r:embed="rId2"/>
            <a:srcRect/>
            <a:stretch>
              <a:fillRect/>
            </a:stretch>
          </xdr:blipFill>
          <xdr:spPr bwMode="auto">
            <a:xfrm>
              <a:off x="12830176" y="26003250"/>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104</xdr:row>
          <xdr:rowOff>1</xdr:rowOff>
        </xdr:from>
        <xdr:to>
          <xdr:col>14</xdr:col>
          <xdr:colOff>333375</xdr:colOff>
          <xdr:row>105</xdr:row>
          <xdr:rowOff>1</xdr:rowOff>
        </xdr:to>
        <xdr:pic>
          <xdr:nvPicPr>
            <xdr:cNvPr id="4" name="図 3"/>
            <xdr:cNvPicPr>
              <a:picLocks noChangeAspect="1" noChangeArrowheads="1"/>
              <a:extLst>
                <a:ext uri="{84589F7E-364E-4C9E-8A38-B11213B215E9}">
                  <a14:cameraTool cellRange="$U$105" spid="_x0000_s70859"/>
                </a:ext>
              </a:extLst>
            </xdr:cNvPicPr>
          </xdr:nvPicPr>
          <xdr:blipFill>
            <a:blip xmlns:r="http://schemas.openxmlformats.org/officeDocument/2006/relationships" r:embed="rId2"/>
            <a:srcRect/>
            <a:stretch>
              <a:fillRect/>
            </a:stretch>
          </xdr:blipFill>
          <xdr:spPr bwMode="auto">
            <a:xfrm>
              <a:off x="12830175" y="315372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119</xdr:row>
          <xdr:rowOff>0</xdr:rowOff>
        </xdr:from>
        <xdr:to>
          <xdr:col>14</xdr:col>
          <xdr:colOff>333375</xdr:colOff>
          <xdr:row>120</xdr:row>
          <xdr:rowOff>0</xdr:rowOff>
        </xdr:to>
        <xdr:pic>
          <xdr:nvPicPr>
            <xdr:cNvPr id="5" name="図 4"/>
            <xdr:cNvPicPr>
              <a:picLocks noChangeAspect="1" noChangeArrowheads="1"/>
              <a:extLst>
                <a:ext uri="{84589F7E-364E-4C9E-8A38-B11213B215E9}">
                  <a14:cameraTool cellRange="$U$120" spid="_x0000_s70860"/>
                </a:ext>
              </a:extLst>
            </xdr:cNvPicPr>
          </xdr:nvPicPr>
          <xdr:blipFill>
            <a:blip xmlns:r="http://schemas.openxmlformats.org/officeDocument/2006/relationships" r:embed="rId2"/>
            <a:srcRect/>
            <a:stretch>
              <a:fillRect/>
            </a:stretch>
          </xdr:blipFill>
          <xdr:spPr bwMode="auto">
            <a:xfrm>
              <a:off x="12830175" y="371570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134</xdr:row>
          <xdr:rowOff>1</xdr:rowOff>
        </xdr:from>
        <xdr:to>
          <xdr:col>14</xdr:col>
          <xdr:colOff>333375</xdr:colOff>
          <xdr:row>135</xdr:row>
          <xdr:rowOff>1</xdr:rowOff>
        </xdr:to>
        <xdr:pic>
          <xdr:nvPicPr>
            <xdr:cNvPr id="6" name="図 5"/>
            <xdr:cNvPicPr>
              <a:picLocks noChangeAspect="1" noChangeArrowheads="1"/>
              <a:extLst>
                <a:ext uri="{84589F7E-364E-4C9E-8A38-B11213B215E9}">
                  <a14:cameraTool cellRange="$U$135" spid="_x0000_s70861"/>
                </a:ext>
              </a:extLst>
            </xdr:cNvPicPr>
          </xdr:nvPicPr>
          <xdr:blipFill>
            <a:blip xmlns:r="http://schemas.openxmlformats.org/officeDocument/2006/relationships" r:embed="rId2"/>
            <a:srcRect/>
            <a:stretch>
              <a:fillRect/>
            </a:stretch>
          </xdr:blipFill>
          <xdr:spPr bwMode="auto">
            <a:xfrm>
              <a:off x="12830175" y="427767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0</xdr:rowOff>
        </xdr:from>
        <xdr:to>
          <xdr:col>14</xdr:col>
          <xdr:colOff>333375</xdr:colOff>
          <xdr:row>150</xdr:row>
          <xdr:rowOff>0</xdr:rowOff>
        </xdr:to>
        <xdr:pic>
          <xdr:nvPicPr>
            <xdr:cNvPr id="7" name="図 6"/>
            <xdr:cNvPicPr>
              <a:picLocks noChangeAspect="1" noChangeArrowheads="1"/>
              <a:extLst>
                <a:ext uri="{84589F7E-364E-4C9E-8A38-B11213B215E9}">
                  <a14:cameraTool cellRange="$U$150" spid="_x0000_s70862"/>
                </a:ext>
              </a:extLst>
            </xdr:cNvPicPr>
          </xdr:nvPicPr>
          <xdr:blipFill>
            <a:blip xmlns:r="http://schemas.openxmlformats.org/officeDocument/2006/relationships" r:embed="rId2"/>
            <a:srcRect/>
            <a:stretch>
              <a:fillRect/>
            </a:stretch>
          </xdr:blipFill>
          <xdr:spPr bwMode="auto">
            <a:xfrm>
              <a:off x="12830175" y="483965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164</xdr:row>
          <xdr:rowOff>1</xdr:rowOff>
        </xdr:from>
        <xdr:to>
          <xdr:col>14</xdr:col>
          <xdr:colOff>333375</xdr:colOff>
          <xdr:row>165</xdr:row>
          <xdr:rowOff>1</xdr:rowOff>
        </xdr:to>
        <xdr:pic>
          <xdr:nvPicPr>
            <xdr:cNvPr id="8" name="図 7"/>
            <xdr:cNvPicPr>
              <a:picLocks noChangeAspect="1" noChangeArrowheads="1"/>
              <a:extLst>
                <a:ext uri="{84589F7E-364E-4C9E-8A38-B11213B215E9}">
                  <a14:cameraTool cellRange="$U$165" spid="_x0000_s70863"/>
                </a:ext>
              </a:extLst>
            </xdr:cNvPicPr>
          </xdr:nvPicPr>
          <xdr:blipFill>
            <a:blip xmlns:r="http://schemas.openxmlformats.org/officeDocument/2006/relationships" r:embed="rId2"/>
            <a:srcRect/>
            <a:stretch>
              <a:fillRect/>
            </a:stretch>
          </xdr:blipFill>
          <xdr:spPr bwMode="auto">
            <a:xfrm>
              <a:off x="12830175" y="540162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179</xdr:row>
          <xdr:rowOff>0</xdr:rowOff>
        </xdr:from>
        <xdr:to>
          <xdr:col>14</xdr:col>
          <xdr:colOff>333375</xdr:colOff>
          <xdr:row>180</xdr:row>
          <xdr:rowOff>0</xdr:rowOff>
        </xdr:to>
        <xdr:pic>
          <xdr:nvPicPr>
            <xdr:cNvPr id="9" name="図 8"/>
            <xdr:cNvPicPr>
              <a:picLocks noChangeAspect="1" noChangeArrowheads="1"/>
              <a:extLst>
                <a:ext uri="{84589F7E-364E-4C9E-8A38-B11213B215E9}">
                  <a14:cameraTool cellRange="$U$180" spid="_x0000_s70864"/>
                </a:ext>
              </a:extLst>
            </xdr:cNvPicPr>
          </xdr:nvPicPr>
          <xdr:blipFill>
            <a:blip xmlns:r="http://schemas.openxmlformats.org/officeDocument/2006/relationships" r:embed="rId2"/>
            <a:srcRect/>
            <a:stretch>
              <a:fillRect/>
            </a:stretch>
          </xdr:blipFill>
          <xdr:spPr bwMode="auto">
            <a:xfrm>
              <a:off x="12830175" y="596360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194</xdr:row>
          <xdr:rowOff>1</xdr:rowOff>
        </xdr:from>
        <xdr:to>
          <xdr:col>14</xdr:col>
          <xdr:colOff>333375</xdr:colOff>
          <xdr:row>195</xdr:row>
          <xdr:rowOff>1</xdr:rowOff>
        </xdr:to>
        <xdr:pic>
          <xdr:nvPicPr>
            <xdr:cNvPr id="10" name="図 9"/>
            <xdr:cNvPicPr>
              <a:picLocks noChangeAspect="1" noChangeArrowheads="1"/>
              <a:extLst>
                <a:ext uri="{84589F7E-364E-4C9E-8A38-B11213B215E9}">
                  <a14:cameraTool cellRange="$U$195" spid="_x0000_s70865"/>
                </a:ext>
              </a:extLst>
            </xdr:cNvPicPr>
          </xdr:nvPicPr>
          <xdr:blipFill>
            <a:blip xmlns:r="http://schemas.openxmlformats.org/officeDocument/2006/relationships" r:embed="rId2"/>
            <a:srcRect/>
            <a:stretch>
              <a:fillRect/>
            </a:stretch>
          </xdr:blipFill>
          <xdr:spPr bwMode="auto">
            <a:xfrm>
              <a:off x="12830175" y="652557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209</xdr:row>
          <xdr:rowOff>0</xdr:rowOff>
        </xdr:from>
        <xdr:to>
          <xdr:col>14</xdr:col>
          <xdr:colOff>333375</xdr:colOff>
          <xdr:row>210</xdr:row>
          <xdr:rowOff>0</xdr:rowOff>
        </xdr:to>
        <xdr:pic>
          <xdr:nvPicPr>
            <xdr:cNvPr id="11" name="図 10"/>
            <xdr:cNvPicPr>
              <a:picLocks noChangeAspect="1" noChangeArrowheads="1"/>
              <a:extLst>
                <a:ext uri="{84589F7E-364E-4C9E-8A38-B11213B215E9}">
                  <a14:cameraTool cellRange="$U$210" spid="_x0000_s70866"/>
                </a:ext>
              </a:extLst>
            </xdr:cNvPicPr>
          </xdr:nvPicPr>
          <xdr:blipFill>
            <a:blip xmlns:r="http://schemas.openxmlformats.org/officeDocument/2006/relationships" r:embed="rId2"/>
            <a:srcRect/>
            <a:stretch>
              <a:fillRect/>
            </a:stretch>
          </xdr:blipFill>
          <xdr:spPr bwMode="auto">
            <a:xfrm>
              <a:off x="12830175" y="708755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editAs="oneCell">
    <xdr:from>
      <xdr:col>18</xdr:col>
      <xdr:colOff>85644</xdr:colOff>
      <xdr:row>21</xdr:row>
      <xdr:rowOff>78443</xdr:rowOff>
    </xdr:from>
    <xdr:to>
      <xdr:col>18</xdr:col>
      <xdr:colOff>10910527</xdr:colOff>
      <xdr:row>27</xdr:row>
      <xdr:rowOff>179296</xdr:rowOff>
    </xdr:to>
    <xdr:pic>
      <xdr:nvPicPr>
        <xdr:cNvPr id="12" name="図 11"/>
        <xdr:cNvPicPr>
          <a:picLocks noChangeAspect="1"/>
        </xdr:cNvPicPr>
      </xdr:nvPicPr>
      <xdr:blipFill rotWithShape="1">
        <a:blip xmlns:r="http://schemas.openxmlformats.org/officeDocument/2006/relationships" r:embed="rId3"/>
        <a:srcRect l="1961" t="34536" r="38840" b="50103"/>
        <a:stretch/>
      </xdr:blipFill>
      <xdr:spPr>
        <a:xfrm>
          <a:off x="18735594" y="5793443"/>
          <a:ext cx="10824883" cy="1586753"/>
        </a:xfrm>
        <a:prstGeom prst="rect">
          <a:avLst/>
        </a:prstGeom>
      </xdr:spPr>
    </xdr:pic>
    <xdr:clientData/>
  </xdr:twoCellAnchor>
  <xdr:twoCellAnchor>
    <xdr:from>
      <xdr:col>2</xdr:col>
      <xdr:colOff>326570</xdr:colOff>
      <xdr:row>0</xdr:row>
      <xdr:rowOff>163286</xdr:rowOff>
    </xdr:from>
    <xdr:to>
      <xdr:col>8</xdr:col>
      <xdr:colOff>353784</xdr:colOff>
      <xdr:row>0</xdr:row>
      <xdr:rowOff>657392</xdr:rowOff>
    </xdr:to>
    <xdr:grpSp>
      <xdr:nvGrpSpPr>
        <xdr:cNvPr id="13" name="グループ化 12">
          <a:extLst>
            <a:ext uri="{FF2B5EF4-FFF2-40B4-BE49-F238E27FC236}">
              <a16:creationId xmlns="" xmlns:a16="http://schemas.microsoft.com/office/drawing/2014/main" id="{00000000-0008-0000-0400-000006000000}"/>
            </a:ext>
          </a:extLst>
        </xdr:cNvPr>
        <xdr:cNvGrpSpPr/>
      </xdr:nvGrpSpPr>
      <xdr:grpSpPr>
        <a:xfrm>
          <a:off x="945695" y="163286"/>
          <a:ext cx="7704364" cy="494106"/>
          <a:chOff x="9386454" y="5784273"/>
          <a:chExt cx="15072621" cy="588819"/>
        </a:xfrm>
      </xdr:grpSpPr>
      <xdr:sp macro="" textlink="">
        <xdr:nvSpPr>
          <xdr:cNvPr id="14" name="テキスト ボックス 13">
            <a:extLst>
              <a:ext uri="{FF2B5EF4-FFF2-40B4-BE49-F238E27FC236}">
                <a16:creationId xmlns="" xmlns:a16="http://schemas.microsoft.com/office/drawing/2014/main" id="{00000000-0008-0000-0400-000007000000}"/>
              </a:ext>
            </a:extLst>
          </xdr:cNvPr>
          <xdr:cNvSpPr txBox="1"/>
        </xdr:nvSpPr>
        <xdr:spPr>
          <a:xfrm>
            <a:off x="9386454" y="5784273"/>
            <a:ext cx="15072621"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1"/>
              <a:t>　　　　　　　のセルの値は自動計算となっていますので編集不要です。</a:t>
            </a:r>
          </a:p>
        </xdr:txBody>
      </xdr:sp>
      <xdr:sp macro="" textlink="">
        <xdr:nvSpPr>
          <xdr:cNvPr id="15" name="正方形/長方形 14">
            <a:extLst>
              <a:ext uri="{FF2B5EF4-FFF2-40B4-BE49-F238E27FC236}">
                <a16:creationId xmlns="" xmlns:a16="http://schemas.microsoft.com/office/drawing/2014/main" id="{00000000-0008-0000-0400-000008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黄色</a:t>
            </a:r>
          </a:p>
        </xdr:txBody>
      </xdr:sp>
    </xdr:grpSp>
    <xdr:clientData fPrintsWithSheet="0"/>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74</xdr:row>
          <xdr:rowOff>9525</xdr:rowOff>
        </xdr:from>
        <xdr:to>
          <xdr:col>14</xdr:col>
          <xdr:colOff>390525</xdr:colOff>
          <xdr:row>74</xdr:row>
          <xdr:rowOff>381000</xdr:rowOff>
        </xdr:to>
        <xdr:pic>
          <xdr:nvPicPr>
            <xdr:cNvPr id="2" name="図 1"/>
            <xdr:cNvPicPr>
              <a:picLocks noChangeAspect="1" noChangeArrowheads="1"/>
              <a:extLst>
                <a:ext uri="{84589F7E-364E-4C9E-8A38-B11213B215E9}">
                  <a14:cameraTool cellRange="$U$74" spid="_x0000_s71881"/>
                </a:ext>
              </a:extLst>
            </xdr:cNvPicPr>
          </xdr:nvPicPr>
          <xdr:blipFill>
            <a:blip xmlns:r="http://schemas.openxmlformats.org/officeDocument/2006/relationships" r:embed="rId1"/>
            <a:srcRect/>
            <a:stretch>
              <a:fillRect/>
            </a:stretch>
          </xdr:blipFill>
          <xdr:spPr bwMode="auto">
            <a:xfrm>
              <a:off x="12887325" y="1919287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xdr:colOff>
          <xdr:row>89</xdr:row>
          <xdr:rowOff>0</xdr:rowOff>
        </xdr:from>
        <xdr:to>
          <xdr:col>14</xdr:col>
          <xdr:colOff>333376</xdr:colOff>
          <xdr:row>90</xdr:row>
          <xdr:rowOff>0</xdr:rowOff>
        </xdr:to>
        <xdr:pic>
          <xdr:nvPicPr>
            <xdr:cNvPr id="3" name="図 2"/>
            <xdr:cNvPicPr>
              <a:picLocks noChangeAspect="1" noChangeArrowheads="1"/>
              <a:extLst>
                <a:ext uri="{84589F7E-364E-4C9E-8A38-B11213B215E9}">
                  <a14:cameraTool cellRange="$U$90" spid="_x0000_s71882"/>
                </a:ext>
              </a:extLst>
            </xdr:cNvPicPr>
          </xdr:nvPicPr>
          <xdr:blipFill>
            <a:blip xmlns:r="http://schemas.openxmlformats.org/officeDocument/2006/relationships" r:embed="rId2"/>
            <a:srcRect/>
            <a:stretch>
              <a:fillRect/>
            </a:stretch>
          </xdr:blipFill>
          <xdr:spPr bwMode="auto">
            <a:xfrm>
              <a:off x="12830176" y="26003250"/>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104</xdr:row>
          <xdr:rowOff>1</xdr:rowOff>
        </xdr:from>
        <xdr:to>
          <xdr:col>14</xdr:col>
          <xdr:colOff>333375</xdr:colOff>
          <xdr:row>105</xdr:row>
          <xdr:rowOff>1</xdr:rowOff>
        </xdr:to>
        <xdr:pic>
          <xdr:nvPicPr>
            <xdr:cNvPr id="4" name="図 3"/>
            <xdr:cNvPicPr>
              <a:picLocks noChangeAspect="1" noChangeArrowheads="1"/>
              <a:extLst>
                <a:ext uri="{84589F7E-364E-4C9E-8A38-B11213B215E9}">
                  <a14:cameraTool cellRange="$U$105" spid="_x0000_s71883"/>
                </a:ext>
              </a:extLst>
            </xdr:cNvPicPr>
          </xdr:nvPicPr>
          <xdr:blipFill>
            <a:blip xmlns:r="http://schemas.openxmlformats.org/officeDocument/2006/relationships" r:embed="rId2"/>
            <a:srcRect/>
            <a:stretch>
              <a:fillRect/>
            </a:stretch>
          </xdr:blipFill>
          <xdr:spPr bwMode="auto">
            <a:xfrm>
              <a:off x="12830175" y="315372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119</xdr:row>
          <xdr:rowOff>0</xdr:rowOff>
        </xdr:from>
        <xdr:to>
          <xdr:col>14</xdr:col>
          <xdr:colOff>333375</xdr:colOff>
          <xdr:row>120</xdr:row>
          <xdr:rowOff>0</xdr:rowOff>
        </xdr:to>
        <xdr:pic>
          <xdr:nvPicPr>
            <xdr:cNvPr id="5" name="図 4"/>
            <xdr:cNvPicPr>
              <a:picLocks noChangeAspect="1" noChangeArrowheads="1"/>
              <a:extLst>
                <a:ext uri="{84589F7E-364E-4C9E-8A38-B11213B215E9}">
                  <a14:cameraTool cellRange="$U$120" spid="_x0000_s71884"/>
                </a:ext>
              </a:extLst>
            </xdr:cNvPicPr>
          </xdr:nvPicPr>
          <xdr:blipFill>
            <a:blip xmlns:r="http://schemas.openxmlformats.org/officeDocument/2006/relationships" r:embed="rId2"/>
            <a:srcRect/>
            <a:stretch>
              <a:fillRect/>
            </a:stretch>
          </xdr:blipFill>
          <xdr:spPr bwMode="auto">
            <a:xfrm>
              <a:off x="12830175" y="371570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134</xdr:row>
          <xdr:rowOff>1</xdr:rowOff>
        </xdr:from>
        <xdr:to>
          <xdr:col>14</xdr:col>
          <xdr:colOff>333375</xdr:colOff>
          <xdr:row>135</xdr:row>
          <xdr:rowOff>1</xdr:rowOff>
        </xdr:to>
        <xdr:pic>
          <xdr:nvPicPr>
            <xdr:cNvPr id="6" name="図 5"/>
            <xdr:cNvPicPr>
              <a:picLocks noChangeAspect="1" noChangeArrowheads="1"/>
              <a:extLst>
                <a:ext uri="{84589F7E-364E-4C9E-8A38-B11213B215E9}">
                  <a14:cameraTool cellRange="$U$135" spid="_x0000_s71885"/>
                </a:ext>
              </a:extLst>
            </xdr:cNvPicPr>
          </xdr:nvPicPr>
          <xdr:blipFill>
            <a:blip xmlns:r="http://schemas.openxmlformats.org/officeDocument/2006/relationships" r:embed="rId2"/>
            <a:srcRect/>
            <a:stretch>
              <a:fillRect/>
            </a:stretch>
          </xdr:blipFill>
          <xdr:spPr bwMode="auto">
            <a:xfrm>
              <a:off x="12830175" y="427767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0</xdr:rowOff>
        </xdr:from>
        <xdr:to>
          <xdr:col>14</xdr:col>
          <xdr:colOff>333375</xdr:colOff>
          <xdr:row>150</xdr:row>
          <xdr:rowOff>0</xdr:rowOff>
        </xdr:to>
        <xdr:pic>
          <xdr:nvPicPr>
            <xdr:cNvPr id="7" name="図 6"/>
            <xdr:cNvPicPr>
              <a:picLocks noChangeAspect="1" noChangeArrowheads="1"/>
              <a:extLst>
                <a:ext uri="{84589F7E-364E-4C9E-8A38-B11213B215E9}">
                  <a14:cameraTool cellRange="$U$150" spid="_x0000_s71886"/>
                </a:ext>
              </a:extLst>
            </xdr:cNvPicPr>
          </xdr:nvPicPr>
          <xdr:blipFill>
            <a:blip xmlns:r="http://schemas.openxmlformats.org/officeDocument/2006/relationships" r:embed="rId2"/>
            <a:srcRect/>
            <a:stretch>
              <a:fillRect/>
            </a:stretch>
          </xdr:blipFill>
          <xdr:spPr bwMode="auto">
            <a:xfrm>
              <a:off x="12830175" y="483965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164</xdr:row>
          <xdr:rowOff>1</xdr:rowOff>
        </xdr:from>
        <xdr:to>
          <xdr:col>14</xdr:col>
          <xdr:colOff>333375</xdr:colOff>
          <xdr:row>165</xdr:row>
          <xdr:rowOff>1</xdr:rowOff>
        </xdr:to>
        <xdr:pic>
          <xdr:nvPicPr>
            <xdr:cNvPr id="8" name="図 7"/>
            <xdr:cNvPicPr>
              <a:picLocks noChangeAspect="1" noChangeArrowheads="1"/>
              <a:extLst>
                <a:ext uri="{84589F7E-364E-4C9E-8A38-B11213B215E9}">
                  <a14:cameraTool cellRange="$U$165" spid="_x0000_s71887"/>
                </a:ext>
              </a:extLst>
            </xdr:cNvPicPr>
          </xdr:nvPicPr>
          <xdr:blipFill>
            <a:blip xmlns:r="http://schemas.openxmlformats.org/officeDocument/2006/relationships" r:embed="rId2"/>
            <a:srcRect/>
            <a:stretch>
              <a:fillRect/>
            </a:stretch>
          </xdr:blipFill>
          <xdr:spPr bwMode="auto">
            <a:xfrm>
              <a:off x="12830175" y="540162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179</xdr:row>
          <xdr:rowOff>0</xdr:rowOff>
        </xdr:from>
        <xdr:to>
          <xdr:col>14</xdr:col>
          <xdr:colOff>333375</xdr:colOff>
          <xdr:row>180</xdr:row>
          <xdr:rowOff>0</xdr:rowOff>
        </xdr:to>
        <xdr:pic>
          <xdr:nvPicPr>
            <xdr:cNvPr id="9" name="図 8"/>
            <xdr:cNvPicPr>
              <a:picLocks noChangeAspect="1" noChangeArrowheads="1"/>
              <a:extLst>
                <a:ext uri="{84589F7E-364E-4C9E-8A38-B11213B215E9}">
                  <a14:cameraTool cellRange="$U$180" spid="_x0000_s71888"/>
                </a:ext>
              </a:extLst>
            </xdr:cNvPicPr>
          </xdr:nvPicPr>
          <xdr:blipFill>
            <a:blip xmlns:r="http://schemas.openxmlformats.org/officeDocument/2006/relationships" r:embed="rId2"/>
            <a:srcRect/>
            <a:stretch>
              <a:fillRect/>
            </a:stretch>
          </xdr:blipFill>
          <xdr:spPr bwMode="auto">
            <a:xfrm>
              <a:off x="12830175" y="596360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194</xdr:row>
          <xdr:rowOff>1</xdr:rowOff>
        </xdr:from>
        <xdr:to>
          <xdr:col>14</xdr:col>
          <xdr:colOff>333375</xdr:colOff>
          <xdr:row>195</xdr:row>
          <xdr:rowOff>1</xdr:rowOff>
        </xdr:to>
        <xdr:pic>
          <xdr:nvPicPr>
            <xdr:cNvPr id="10" name="図 9"/>
            <xdr:cNvPicPr>
              <a:picLocks noChangeAspect="1" noChangeArrowheads="1"/>
              <a:extLst>
                <a:ext uri="{84589F7E-364E-4C9E-8A38-B11213B215E9}">
                  <a14:cameraTool cellRange="$U$195" spid="_x0000_s71889"/>
                </a:ext>
              </a:extLst>
            </xdr:cNvPicPr>
          </xdr:nvPicPr>
          <xdr:blipFill>
            <a:blip xmlns:r="http://schemas.openxmlformats.org/officeDocument/2006/relationships" r:embed="rId2"/>
            <a:srcRect/>
            <a:stretch>
              <a:fillRect/>
            </a:stretch>
          </xdr:blipFill>
          <xdr:spPr bwMode="auto">
            <a:xfrm>
              <a:off x="12830175" y="652557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209</xdr:row>
          <xdr:rowOff>0</xdr:rowOff>
        </xdr:from>
        <xdr:to>
          <xdr:col>14</xdr:col>
          <xdr:colOff>333375</xdr:colOff>
          <xdr:row>210</xdr:row>
          <xdr:rowOff>0</xdr:rowOff>
        </xdr:to>
        <xdr:pic>
          <xdr:nvPicPr>
            <xdr:cNvPr id="11" name="図 10"/>
            <xdr:cNvPicPr>
              <a:picLocks noChangeAspect="1" noChangeArrowheads="1"/>
              <a:extLst>
                <a:ext uri="{84589F7E-364E-4C9E-8A38-B11213B215E9}">
                  <a14:cameraTool cellRange="$U$210" spid="_x0000_s71890"/>
                </a:ext>
              </a:extLst>
            </xdr:cNvPicPr>
          </xdr:nvPicPr>
          <xdr:blipFill>
            <a:blip xmlns:r="http://schemas.openxmlformats.org/officeDocument/2006/relationships" r:embed="rId2"/>
            <a:srcRect/>
            <a:stretch>
              <a:fillRect/>
            </a:stretch>
          </xdr:blipFill>
          <xdr:spPr bwMode="auto">
            <a:xfrm>
              <a:off x="12830175" y="708755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editAs="oneCell">
    <xdr:from>
      <xdr:col>18</xdr:col>
      <xdr:colOff>85644</xdr:colOff>
      <xdr:row>21</xdr:row>
      <xdr:rowOff>78443</xdr:rowOff>
    </xdr:from>
    <xdr:to>
      <xdr:col>18</xdr:col>
      <xdr:colOff>10910527</xdr:colOff>
      <xdr:row>27</xdr:row>
      <xdr:rowOff>179296</xdr:rowOff>
    </xdr:to>
    <xdr:pic>
      <xdr:nvPicPr>
        <xdr:cNvPr id="12" name="図 11"/>
        <xdr:cNvPicPr>
          <a:picLocks noChangeAspect="1"/>
        </xdr:cNvPicPr>
      </xdr:nvPicPr>
      <xdr:blipFill rotWithShape="1">
        <a:blip xmlns:r="http://schemas.openxmlformats.org/officeDocument/2006/relationships" r:embed="rId3"/>
        <a:srcRect l="1961" t="34536" r="38840" b="50103"/>
        <a:stretch/>
      </xdr:blipFill>
      <xdr:spPr>
        <a:xfrm>
          <a:off x="18735594" y="5793443"/>
          <a:ext cx="10824883" cy="1586753"/>
        </a:xfrm>
        <a:prstGeom prst="rect">
          <a:avLst/>
        </a:prstGeom>
      </xdr:spPr>
    </xdr:pic>
    <xdr:clientData/>
  </xdr:twoCellAnchor>
  <xdr:twoCellAnchor>
    <xdr:from>
      <xdr:col>2</xdr:col>
      <xdr:colOff>326570</xdr:colOff>
      <xdr:row>0</xdr:row>
      <xdr:rowOff>163286</xdr:rowOff>
    </xdr:from>
    <xdr:to>
      <xdr:col>8</xdr:col>
      <xdr:colOff>353784</xdr:colOff>
      <xdr:row>0</xdr:row>
      <xdr:rowOff>657392</xdr:rowOff>
    </xdr:to>
    <xdr:grpSp>
      <xdr:nvGrpSpPr>
        <xdr:cNvPr id="13" name="グループ化 12">
          <a:extLst>
            <a:ext uri="{FF2B5EF4-FFF2-40B4-BE49-F238E27FC236}">
              <a16:creationId xmlns="" xmlns:a16="http://schemas.microsoft.com/office/drawing/2014/main" id="{00000000-0008-0000-0400-000006000000}"/>
            </a:ext>
          </a:extLst>
        </xdr:cNvPr>
        <xdr:cNvGrpSpPr/>
      </xdr:nvGrpSpPr>
      <xdr:grpSpPr>
        <a:xfrm>
          <a:off x="945695" y="163286"/>
          <a:ext cx="7704364" cy="494106"/>
          <a:chOff x="9386454" y="5784273"/>
          <a:chExt cx="15072621" cy="588819"/>
        </a:xfrm>
      </xdr:grpSpPr>
      <xdr:sp macro="" textlink="">
        <xdr:nvSpPr>
          <xdr:cNvPr id="14" name="テキスト ボックス 13">
            <a:extLst>
              <a:ext uri="{FF2B5EF4-FFF2-40B4-BE49-F238E27FC236}">
                <a16:creationId xmlns="" xmlns:a16="http://schemas.microsoft.com/office/drawing/2014/main" id="{00000000-0008-0000-0400-000007000000}"/>
              </a:ext>
            </a:extLst>
          </xdr:cNvPr>
          <xdr:cNvSpPr txBox="1"/>
        </xdr:nvSpPr>
        <xdr:spPr>
          <a:xfrm>
            <a:off x="9386454" y="5784273"/>
            <a:ext cx="15072621"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1"/>
              <a:t>　　　　　　　のセルの値は自動計算となっていますので編集不要です。</a:t>
            </a:r>
          </a:p>
        </xdr:txBody>
      </xdr:sp>
      <xdr:sp macro="" textlink="">
        <xdr:nvSpPr>
          <xdr:cNvPr id="15" name="正方形/長方形 14">
            <a:extLst>
              <a:ext uri="{FF2B5EF4-FFF2-40B4-BE49-F238E27FC236}">
                <a16:creationId xmlns="" xmlns:a16="http://schemas.microsoft.com/office/drawing/2014/main" id="{00000000-0008-0000-0400-000008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黄色</a:t>
            </a:r>
          </a:p>
        </xdr:txBody>
      </xdr:sp>
    </xdr:grpSp>
    <xdr:clientData fPrintsWithSheet="0"/>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74</xdr:row>
          <xdr:rowOff>9525</xdr:rowOff>
        </xdr:from>
        <xdr:to>
          <xdr:col>14</xdr:col>
          <xdr:colOff>390525</xdr:colOff>
          <xdr:row>74</xdr:row>
          <xdr:rowOff>381000</xdr:rowOff>
        </xdr:to>
        <xdr:pic>
          <xdr:nvPicPr>
            <xdr:cNvPr id="2" name="図 1"/>
            <xdr:cNvPicPr>
              <a:picLocks noChangeAspect="1" noChangeArrowheads="1"/>
              <a:extLst>
                <a:ext uri="{84589F7E-364E-4C9E-8A38-B11213B215E9}">
                  <a14:cameraTool cellRange="$U$74" spid="_x0000_s72905"/>
                </a:ext>
              </a:extLst>
            </xdr:cNvPicPr>
          </xdr:nvPicPr>
          <xdr:blipFill>
            <a:blip xmlns:r="http://schemas.openxmlformats.org/officeDocument/2006/relationships" r:embed="rId1"/>
            <a:srcRect/>
            <a:stretch>
              <a:fillRect/>
            </a:stretch>
          </xdr:blipFill>
          <xdr:spPr bwMode="auto">
            <a:xfrm>
              <a:off x="12887325" y="1919287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xdr:colOff>
          <xdr:row>89</xdr:row>
          <xdr:rowOff>0</xdr:rowOff>
        </xdr:from>
        <xdr:to>
          <xdr:col>14</xdr:col>
          <xdr:colOff>333376</xdr:colOff>
          <xdr:row>90</xdr:row>
          <xdr:rowOff>0</xdr:rowOff>
        </xdr:to>
        <xdr:pic>
          <xdr:nvPicPr>
            <xdr:cNvPr id="3" name="図 2"/>
            <xdr:cNvPicPr>
              <a:picLocks noChangeAspect="1" noChangeArrowheads="1"/>
              <a:extLst>
                <a:ext uri="{84589F7E-364E-4C9E-8A38-B11213B215E9}">
                  <a14:cameraTool cellRange="$U$90" spid="_x0000_s72906"/>
                </a:ext>
              </a:extLst>
            </xdr:cNvPicPr>
          </xdr:nvPicPr>
          <xdr:blipFill>
            <a:blip xmlns:r="http://schemas.openxmlformats.org/officeDocument/2006/relationships" r:embed="rId2"/>
            <a:srcRect/>
            <a:stretch>
              <a:fillRect/>
            </a:stretch>
          </xdr:blipFill>
          <xdr:spPr bwMode="auto">
            <a:xfrm>
              <a:off x="12830176" y="26003250"/>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104</xdr:row>
          <xdr:rowOff>1</xdr:rowOff>
        </xdr:from>
        <xdr:to>
          <xdr:col>14</xdr:col>
          <xdr:colOff>333375</xdr:colOff>
          <xdr:row>105</xdr:row>
          <xdr:rowOff>1</xdr:rowOff>
        </xdr:to>
        <xdr:pic>
          <xdr:nvPicPr>
            <xdr:cNvPr id="4" name="図 3"/>
            <xdr:cNvPicPr>
              <a:picLocks noChangeAspect="1" noChangeArrowheads="1"/>
              <a:extLst>
                <a:ext uri="{84589F7E-364E-4C9E-8A38-B11213B215E9}">
                  <a14:cameraTool cellRange="$U$105" spid="_x0000_s72907"/>
                </a:ext>
              </a:extLst>
            </xdr:cNvPicPr>
          </xdr:nvPicPr>
          <xdr:blipFill>
            <a:blip xmlns:r="http://schemas.openxmlformats.org/officeDocument/2006/relationships" r:embed="rId2"/>
            <a:srcRect/>
            <a:stretch>
              <a:fillRect/>
            </a:stretch>
          </xdr:blipFill>
          <xdr:spPr bwMode="auto">
            <a:xfrm>
              <a:off x="12830175" y="315372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119</xdr:row>
          <xdr:rowOff>0</xdr:rowOff>
        </xdr:from>
        <xdr:to>
          <xdr:col>14</xdr:col>
          <xdr:colOff>333375</xdr:colOff>
          <xdr:row>120</xdr:row>
          <xdr:rowOff>0</xdr:rowOff>
        </xdr:to>
        <xdr:pic>
          <xdr:nvPicPr>
            <xdr:cNvPr id="5" name="図 4"/>
            <xdr:cNvPicPr>
              <a:picLocks noChangeAspect="1" noChangeArrowheads="1"/>
              <a:extLst>
                <a:ext uri="{84589F7E-364E-4C9E-8A38-B11213B215E9}">
                  <a14:cameraTool cellRange="$U$120" spid="_x0000_s72908"/>
                </a:ext>
              </a:extLst>
            </xdr:cNvPicPr>
          </xdr:nvPicPr>
          <xdr:blipFill>
            <a:blip xmlns:r="http://schemas.openxmlformats.org/officeDocument/2006/relationships" r:embed="rId2"/>
            <a:srcRect/>
            <a:stretch>
              <a:fillRect/>
            </a:stretch>
          </xdr:blipFill>
          <xdr:spPr bwMode="auto">
            <a:xfrm>
              <a:off x="12830175" y="371570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134</xdr:row>
          <xdr:rowOff>1</xdr:rowOff>
        </xdr:from>
        <xdr:to>
          <xdr:col>14</xdr:col>
          <xdr:colOff>333375</xdr:colOff>
          <xdr:row>135</xdr:row>
          <xdr:rowOff>1</xdr:rowOff>
        </xdr:to>
        <xdr:pic>
          <xdr:nvPicPr>
            <xdr:cNvPr id="6" name="図 5"/>
            <xdr:cNvPicPr>
              <a:picLocks noChangeAspect="1" noChangeArrowheads="1"/>
              <a:extLst>
                <a:ext uri="{84589F7E-364E-4C9E-8A38-B11213B215E9}">
                  <a14:cameraTool cellRange="$U$135" spid="_x0000_s72909"/>
                </a:ext>
              </a:extLst>
            </xdr:cNvPicPr>
          </xdr:nvPicPr>
          <xdr:blipFill>
            <a:blip xmlns:r="http://schemas.openxmlformats.org/officeDocument/2006/relationships" r:embed="rId2"/>
            <a:srcRect/>
            <a:stretch>
              <a:fillRect/>
            </a:stretch>
          </xdr:blipFill>
          <xdr:spPr bwMode="auto">
            <a:xfrm>
              <a:off x="12830175" y="427767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0</xdr:rowOff>
        </xdr:from>
        <xdr:to>
          <xdr:col>14</xdr:col>
          <xdr:colOff>333375</xdr:colOff>
          <xdr:row>150</xdr:row>
          <xdr:rowOff>0</xdr:rowOff>
        </xdr:to>
        <xdr:pic>
          <xdr:nvPicPr>
            <xdr:cNvPr id="7" name="図 6"/>
            <xdr:cNvPicPr>
              <a:picLocks noChangeAspect="1" noChangeArrowheads="1"/>
              <a:extLst>
                <a:ext uri="{84589F7E-364E-4C9E-8A38-B11213B215E9}">
                  <a14:cameraTool cellRange="$U$150" spid="_x0000_s72910"/>
                </a:ext>
              </a:extLst>
            </xdr:cNvPicPr>
          </xdr:nvPicPr>
          <xdr:blipFill>
            <a:blip xmlns:r="http://schemas.openxmlformats.org/officeDocument/2006/relationships" r:embed="rId2"/>
            <a:srcRect/>
            <a:stretch>
              <a:fillRect/>
            </a:stretch>
          </xdr:blipFill>
          <xdr:spPr bwMode="auto">
            <a:xfrm>
              <a:off x="12830175" y="483965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164</xdr:row>
          <xdr:rowOff>1</xdr:rowOff>
        </xdr:from>
        <xdr:to>
          <xdr:col>14</xdr:col>
          <xdr:colOff>333375</xdr:colOff>
          <xdr:row>165</xdr:row>
          <xdr:rowOff>1</xdr:rowOff>
        </xdr:to>
        <xdr:pic>
          <xdr:nvPicPr>
            <xdr:cNvPr id="8" name="図 7"/>
            <xdr:cNvPicPr>
              <a:picLocks noChangeAspect="1" noChangeArrowheads="1"/>
              <a:extLst>
                <a:ext uri="{84589F7E-364E-4C9E-8A38-B11213B215E9}">
                  <a14:cameraTool cellRange="$U$165" spid="_x0000_s72911"/>
                </a:ext>
              </a:extLst>
            </xdr:cNvPicPr>
          </xdr:nvPicPr>
          <xdr:blipFill>
            <a:blip xmlns:r="http://schemas.openxmlformats.org/officeDocument/2006/relationships" r:embed="rId2"/>
            <a:srcRect/>
            <a:stretch>
              <a:fillRect/>
            </a:stretch>
          </xdr:blipFill>
          <xdr:spPr bwMode="auto">
            <a:xfrm>
              <a:off x="12830175" y="540162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179</xdr:row>
          <xdr:rowOff>0</xdr:rowOff>
        </xdr:from>
        <xdr:to>
          <xdr:col>14</xdr:col>
          <xdr:colOff>333375</xdr:colOff>
          <xdr:row>180</xdr:row>
          <xdr:rowOff>0</xdr:rowOff>
        </xdr:to>
        <xdr:pic>
          <xdr:nvPicPr>
            <xdr:cNvPr id="9" name="図 8"/>
            <xdr:cNvPicPr>
              <a:picLocks noChangeAspect="1" noChangeArrowheads="1"/>
              <a:extLst>
                <a:ext uri="{84589F7E-364E-4C9E-8A38-B11213B215E9}">
                  <a14:cameraTool cellRange="$U$180" spid="_x0000_s72912"/>
                </a:ext>
              </a:extLst>
            </xdr:cNvPicPr>
          </xdr:nvPicPr>
          <xdr:blipFill>
            <a:blip xmlns:r="http://schemas.openxmlformats.org/officeDocument/2006/relationships" r:embed="rId2"/>
            <a:srcRect/>
            <a:stretch>
              <a:fillRect/>
            </a:stretch>
          </xdr:blipFill>
          <xdr:spPr bwMode="auto">
            <a:xfrm>
              <a:off x="12830175" y="596360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194</xdr:row>
          <xdr:rowOff>1</xdr:rowOff>
        </xdr:from>
        <xdr:to>
          <xdr:col>14</xdr:col>
          <xdr:colOff>333375</xdr:colOff>
          <xdr:row>195</xdr:row>
          <xdr:rowOff>1</xdr:rowOff>
        </xdr:to>
        <xdr:pic>
          <xdr:nvPicPr>
            <xdr:cNvPr id="10" name="図 9"/>
            <xdr:cNvPicPr>
              <a:picLocks noChangeAspect="1" noChangeArrowheads="1"/>
              <a:extLst>
                <a:ext uri="{84589F7E-364E-4C9E-8A38-B11213B215E9}">
                  <a14:cameraTool cellRange="$U$195" spid="_x0000_s72913"/>
                </a:ext>
              </a:extLst>
            </xdr:cNvPicPr>
          </xdr:nvPicPr>
          <xdr:blipFill>
            <a:blip xmlns:r="http://schemas.openxmlformats.org/officeDocument/2006/relationships" r:embed="rId2"/>
            <a:srcRect/>
            <a:stretch>
              <a:fillRect/>
            </a:stretch>
          </xdr:blipFill>
          <xdr:spPr bwMode="auto">
            <a:xfrm>
              <a:off x="12830175" y="65255776"/>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209</xdr:row>
          <xdr:rowOff>0</xdr:rowOff>
        </xdr:from>
        <xdr:to>
          <xdr:col>14</xdr:col>
          <xdr:colOff>333375</xdr:colOff>
          <xdr:row>210</xdr:row>
          <xdr:rowOff>0</xdr:rowOff>
        </xdr:to>
        <xdr:pic>
          <xdr:nvPicPr>
            <xdr:cNvPr id="11" name="図 10"/>
            <xdr:cNvPicPr>
              <a:picLocks noChangeAspect="1" noChangeArrowheads="1"/>
              <a:extLst>
                <a:ext uri="{84589F7E-364E-4C9E-8A38-B11213B215E9}">
                  <a14:cameraTool cellRange="$U$210" spid="_x0000_s72914"/>
                </a:ext>
              </a:extLst>
            </xdr:cNvPicPr>
          </xdr:nvPicPr>
          <xdr:blipFill>
            <a:blip xmlns:r="http://schemas.openxmlformats.org/officeDocument/2006/relationships" r:embed="rId2"/>
            <a:srcRect/>
            <a:stretch>
              <a:fillRect/>
            </a:stretch>
          </xdr:blipFill>
          <xdr:spPr bwMode="auto">
            <a:xfrm>
              <a:off x="12830175" y="70875525"/>
              <a:ext cx="1381125" cy="3714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editAs="oneCell">
    <xdr:from>
      <xdr:col>18</xdr:col>
      <xdr:colOff>85644</xdr:colOff>
      <xdr:row>21</xdr:row>
      <xdr:rowOff>78443</xdr:rowOff>
    </xdr:from>
    <xdr:to>
      <xdr:col>18</xdr:col>
      <xdr:colOff>10910527</xdr:colOff>
      <xdr:row>27</xdr:row>
      <xdr:rowOff>179296</xdr:rowOff>
    </xdr:to>
    <xdr:pic>
      <xdr:nvPicPr>
        <xdr:cNvPr id="12" name="図 11"/>
        <xdr:cNvPicPr>
          <a:picLocks noChangeAspect="1"/>
        </xdr:cNvPicPr>
      </xdr:nvPicPr>
      <xdr:blipFill rotWithShape="1">
        <a:blip xmlns:r="http://schemas.openxmlformats.org/officeDocument/2006/relationships" r:embed="rId3"/>
        <a:srcRect l="1961" t="34536" r="38840" b="50103"/>
        <a:stretch/>
      </xdr:blipFill>
      <xdr:spPr>
        <a:xfrm>
          <a:off x="18735594" y="5793443"/>
          <a:ext cx="10824883" cy="1586753"/>
        </a:xfrm>
        <a:prstGeom prst="rect">
          <a:avLst/>
        </a:prstGeom>
      </xdr:spPr>
    </xdr:pic>
    <xdr:clientData/>
  </xdr:twoCellAnchor>
  <xdr:twoCellAnchor>
    <xdr:from>
      <xdr:col>2</xdr:col>
      <xdr:colOff>326570</xdr:colOff>
      <xdr:row>0</xdr:row>
      <xdr:rowOff>163286</xdr:rowOff>
    </xdr:from>
    <xdr:to>
      <xdr:col>8</xdr:col>
      <xdr:colOff>353784</xdr:colOff>
      <xdr:row>0</xdr:row>
      <xdr:rowOff>657392</xdr:rowOff>
    </xdr:to>
    <xdr:grpSp>
      <xdr:nvGrpSpPr>
        <xdr:cNvPr id="13" name="グループ化 12">
          <a:extLst>
            <a:ext uri="{FF2B5EF4-FFF2-40B4-BE49-F238E27FC236}">
              <a16:creationId xmlns="" xmlns:a16="http://schemas.microsoft.com/office/drawing/2014/main" id="{00000000-0008-0000-0400-000006000000}"/>
            </a:ext>
          </a:extLst>
        </xdr:cNvPr>
        <xdr:cNvGrpSpPr/>
      </xdr:nvGrpSpPr>
      <xdr:grpSpPr>
        <a:xfrm>
          <a:off x="945695" y="163286"/>
          <a:ext cx="7704364" cy="494106"/>
          <a:chOff x="9386454" y="5784273"/>
          <a:chExt cx="15072621" cy="588819"/>
        </a:xfrm>
      </xdr:grpSpPr>
      <xdr:sp macro="" textlink="">
        <xdr:nvSpPr>
          <xdr:cNvPr id="14" name="テキスト ボックス 13">
            <a:extLst>
              <a:ext uri="{FF2B5EF4-FFF2-40B4-BE49-F238E27FC236}">
                <a16:creationId xmlns="" xmlns:a16="http://schemas.microsoft.com/office/drawing/2014/main" id="{00000000-0008-0000-0400-000007000000}"/>
              </a:ext>
            </a:extLst>
          </xdr:cNvPr>
          <xdr:cNvSpPr txBox="1"/>
        </xdr:nvSpPr>
        <xdr:spPr>
          <a:xfrm>
            <a:off x="9386454" y="5784273"/>
            <a:ext cx="15072621"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1"/>
              <a:t>　　　　　　　のセルの値は自動計算となっていますので編集不要です。</a:t>
            </a:r>
          </a:p>
        </xdr:txBody>
      </xdr:sp>
      <xdr:sp macro="" textlink="">
        <xdr:nvSpPr>
          <xdr:cNvPr id="15" name="正方形/長方形 14">
            <a:extLst>
              <a:ext uri="{FF2B5EF4-FFF2-40B4-BE49-F238E27FC236}">
                <a16:creationId xmlns="" xmlns:a16="http://schemas.microsoft.com/office/drawing/2014/main" id="{00000000-0008-0000-0400-000008000000}"/>
              </a:ext>
            </a:extLst>
          </xdr:cNvPr>
          <xdr:cNvSpPr/>
        </xdr:nvSpPr>
        <xdr:spPr>
          <a:xfrm>
            <a:off x="9611591" y="5836229"/>
            <a:ext cx="1420091" cy="50222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黄色</a:t>
            </a:r>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5"/>
  <sheetViews>
    <sheetView showGridLines="0" zoomScaleNormal="100" zoomScaleSheetLayoutView="25" workbookViewId="0">
      <selection activeCell="E24" sqref="E24"/>
    </sheetView>
  </sheetViews>
  <sheetFormatPr defaultColWidth="9" defaultRowHeight="12"/>
  <cols>
    <col min="1" max="1" width="3.125" style="4" customWidth="1"/>
    <col min="2" max="2" width="4.125" style="4" customWidth="1"/>
    <col min="3" max="3" width="34" style="4" customWidth="1"/>
    <col min="4" max="7" width="13.375" style="4" customWidth="1"/>
    <col min="8" max="9" width="15.125" style="4" customWidth="1"/>
    <col min="10" max="11" width="15" style="4" customWidth="1"/>
    <col min="12" max="12" width="4" style="4" customWidth="1"/>
    <col min="13" max="13" width="72" style="4" customWidth="1"/>
    <col min="14" max="16384" width="9" style="4"/>
  </cols>
  <sheetData>
    <row r="1" spans="2:11" ht="87" customHeight="1"/>
    <row r="2" spans="2:11">
      <c r="H2" s="582"/>
      <c r="K2" s="5" t="str">
        <f>IF('補助事業概要説明書（別添１）１～４'!E5="","",'補助事業概要説明書（別添１）１～４'!E5)</f>
        <v/>
      </c>
    </row>
    <row r="3" spans="2:11" ht="24">
      <c r="B3" s="6" t="s">
        <v>102</v>
      </c>
      <c r="F3" s="7"/>
      <c r="G3" s="7"/>
      <c r="H3" s="582"/>
      <c r="I3" s="7"/>
      <c r="J3" s="7"/>
      <c r="K3" s="7"/>
    </row>
    <row r="4" spans="2:11" ht="57.75" customHeight="1">
      <c r="B4" s="6"/>
      <c r="E4" s="591" t="s">
        <v>160</v>
      </c>
      <c r="F4" s="592"/>
      <c r="G4" s="593"/>
      <c r="H4" s="88" t="s">
        <v>158</v>
      </c>
      <c r="I4" s="585"/>
      <c r="J4" s="585"/>
      <c r="K4" s="586"/>
    </row>
    <row r="5" spans="2:11" ht="57.75" customHeight="1">
      <c r="B5" s="6"/>
      <c r="E5" s="587" t="s">
        <v>159</v>
      </c>
      <c r="F5" s="588"/>
      <c r="G5" s="589"/>
      <c r="H5" s="589"/>
      <c r="I5" s="589"/>
      <c r="J5" s="589"/>
      <c r="K5" s="590"/>
    </row>
    <row r="6" spans="2:11" ht="13.5" customHeight="1" thickBot="1">
      <c r="B6" s="6"/>
      <c r="F6" s="7"/>
      <c r="G6" s="86"/>
      <c r="H6" s="8"/>
      <c r="J6" s="87"/>
      <c r="K6" s="87"/>
    </row>
    <row r="7" spans="2:11" ht="54" customHeight="1" thickBot="1">
      <c r="C7" s="89" t="s">
        <v>132</v>
      </c>
      <c r="D7" s="583" t="str">
        <f>IF(様式第１_交付申請書!F9="","",様式第１_交付申請書!F9)</f>
        <v/>
      </c>
      <c r="E7" s="583"/>
      <c r="F7" s="583"/>
      <c r="G7" s="583"/>
      <c r="H7" s="583"/>
      <c r="I7" s="583"/>
      <c r="J7" s="584"/>
    </row>
    <row r="8" spans="2:11" ht="29.25" customHeight="1">
      <c r="C8" s="10"/>
      <c r="D8" s="10"/>
      <c r="E8" s="10"/>
      <c r="F8" s="10"/>
      <c r="G8" s="10"/>
      <c r="H8" s="10"/>
      <c r="I8" s="10"/>
      <c r="J8" s="10"/>
    </row>
    <row r="9" spans="2:11" ht="74.25" customHeight="1">
      <c r="C9" s="594" t="s">
        <v>167</v>
      </c>
      <c r="D9" s="594"/>
      <c r="E9" s="594"/>
      <c r="F9" s="594"/>
      <c r="G9" s="594"/>
      <c r="H9" s="594"/>
      <c r="I9" s="594"/>
      <c r="J9" s="594"/>
      <c r="K9" s="594"/>
    </row>
    <row r="10" spans="2:11" ht="74.25" customHeight="1">
      <c r="C10" s="158"/>
      <c r="D10" s="158"/>
      <c r="E10" s="158"/>
      <c r="F10" s="158"/>
      <c r="G10" s="158"/>
      <c r="H10" s="158"/>
      <c r="I10" s="158"/>
      <c r="J10" s="158"/>
      <c r="K10" s="158"/>
    </row>
    <row r="11" spans="2:11" ht="34.5" customHeight="1">
      <c r="B11" s="96" t="s">
        <v>103</v>
      </c>
      <c r="F11" s="9"/>
      <c r="G11" s="10"/>
      <c r="H11" s="162"/>
      <c r="I11" s="162"/>
      <c r="J11" s="162"/>
      <c r="K11" s="162"/>
    </row>
    <row r="12" spans="2:11" ht="9.75" customHeight="1">
      <c r="B12" s="96"/>
      <c r="F12" s="9"/>
      <c r="G12" s="10"/>
      <c r="H12" s="162"/>
      <c r="I12" s="162"/>
      <c r="J12" s="162"/>
      <c r="K12" s="162"/>
    </row>
    <row r="13" spans="2:11" ht="51" customHeight="1">
      <c r="C13" s="594" t="s">
        <v>170</v>
      </c>
      <c r="D13" s="594"/>
      <c r="E13" s="594"/>
      <c r="F13" s="594"/>
      <c r="G13" s="594"/>
      <c r="H13" s="594"/>
      <c r="I13" s="594"/>
      <c r="J13" s="594"/>
      <c r="K13" s="594"/>
    </row>
    <row r="14" spans="2:11" ht="12" customHeight="1">
      <c r="C14" s="594" t="s">
        <v>167</v>
      </c>
      <c r="D14" s="594"/>
      <c r="E14" s="594"/>
      <c r="F14" s="594"/>
      <c r="G14" s="594"/>
      <c r="H14" s="594"/>
      <c r="I14" s="594"/>
      <c r="J14" s="594"/>
      <c r="K14" s="594"/>
    </row>
    <row r="15" spans="2:11" ht="24">
      <c r="C15" s="594" t="s">
        <v>171</v>
      </c>
      <c r="D15" s="594"/>
      <c r="E15" s="594"/>
      <c r="F15" s="594"/>
      <c r="G15" s="594"/>
      <c r="H15" s="594"/>
      <c r="I15" s="594"/>
      <c r="J15" s="594"/>
      <c r="K15" s="594"/>
    </row>
    <row r="16" spans="2:11" ht="12" customHeight="1">
      <c r="C16" s="158"/>
      <c r="D16" s="158"/>
      <c r="E16" s="158"/>
      <c r="F16" s="158"/>
      <c r="G16" s="158"/>
      <c r="H16" s="158"/>
      <c r="I16" s="158"/>
      <c r="J16" s="158"/>
      <c r="K16" s="158"/>
    </row>
    <row r="17" spans="2:14" ht="24">
      <c r="C17" s="594" t="s">
        <v>168</v>
      </c>
      <c r="D17" s="594"/>
      <c r="E17" s="594"/>
      <c r="F17" s="594"/>
      <c r="G17" s="594"/>
      <c r="H17" s="594"/>
      <c r="I17" s="594"/>
      <c r="J17" s="594"/>
      <c r="K17" s="594"/>
    </row>
    <row r="18" spans="2:14" ht="12" customHeight="1">
      <c r="C18" s="158"/>
      <c r="D18" s="158"/>
      <c r="E18" s="158"/>
      <c r="F18" s="158"/>
      <c r="G18" s="158"/>
      <c r="H18" s="158"/>
      <c r="I18" s="158"/>
      <c r="J18" s="158"/>
      <c r="K18" s="158"/>
    </row>
    <row r="19" spans="2:14" ht="50.25" customHeight="1">
      <c r="C19" s="594" t="s">
        <v>169</v>
      </c>
      <c r="D19" s="594"/>
      <c r="E19" s="594"/>
      <c r="F19" s="594"/>
      <c r="G19" s="594"/>
      <c r="H19" s="594"/>
      <c r="I19" s="594"/>
      <c r="J19" s="594"/>
      <c r="K19" s="594"/>
    </row>
    <row r="20" spans="2:14" ht="12" customHeight="1">
      <c r="B20" s="11"/>
    </row>
    <row r="21" spans="2:14" ht="24" customHeight="1">
      <c r="B21" s="595" t="s">
        <v>104</v>
      </c>
      <c r="C21" s="595"/>
      <c r="D21" s="596" t="s">
        <v>105</v>
      </c>
      <c r="E21" s="579" t="s">
        <v>106</v>
      </c>
      <c r="F21" s="580"/>
      <c r="G21" s="581"/>
      <c r="I21" s="162"/>
      <c r="J21" s="12"/>
      <c r="K21" s="12"/>
    </row>
    <row r="22" spans="2:14" ht="25.5" customHeight="1">
      <c r="B22" s="577" t="s">
        <v>107</v>
      </c>
      <c r="C22" s="577" t="s">
        <v>108</v>
      </c>
      <c r="D22" s="597"/>
      <c r="E22" s="577" t="s">
        <v>109</v>
      </c>
      <c r="F22" s="579" t="s">
        <v>110</v>
      </c>
      <c r="G22" s="581"/>
      <c r="I22" s="162"/>
      <c r="J22" s="12"/>
      <c r="K22" s="12"/>
      <c r="N22" s="4" t="s">
        <v>111</v>
      </c>
    </row>
    <row r="23" spans="2:14" ht="25.5" customHeight="1">
      <c r="B23" s="578"/>
      <c r="C23" s="578"/>
      <c r="D23" s="598"/>
      <c r="E23" s="578"/>
      <c r="F23" s="157" t="s">
        <v>112</v>
      </c>
      <c r="G23" s="159" t="s">
        <v>113</v>
      </c>
      <c r="I23" s="162"/>
      <c r="J23" s="162"/>
      <c r="K23" s="162"/>
    </row>
    <row r="24" spans="2:14" ht="44.25" customHeight="1">
      <c r="B24" s="13">
        <v>1</v>
      </c>
      <c r="C24" s="14" t="s">
        <v>102</v>
      </c>
      <c r="D24" s="15"/>
      <c r="E24" s="85"/>
      <c r="F24" s="16"/>
      <c r="G24" s="599"/>
      <c r="I24" s="162"/>
      <c r="J24" s="162"/>
      <c r="K24" s="162"/>
    </row>
    <row r="25" spans="2:14" ht="44.25" customHeight="1">
      <c r="B25" s="17">
        <v>2</v>
      </c>
      <c r="C25" s="18" t="s">
        <v>114</v>
      </c>
      <c r="D25" s="17" t="s">
        <v>115</v>
      </c>
      <c r="E25" s="160"/>
      <c r="F25" s="85"/>
      <c r="G25" s="600"/>
      <c r="I25" s="162"/>
      <c r="J25" s="602"/>
      <c r="K25" s="602"/>
    </row>
    <row r="26" spans="2:14" ht="44.25" customHeight="1">
      <c r="B26" s="17">
        <v>3</v>
      </c>
      <c r="C26" s="14" t="s">
        <v>116</v>
      </c>
      <c r="D26" s="15"/>
      <c r="E26" s="85"/>
      <c r="F26" s="16"/>
      <c r="G26" s="600"/>
      <c r="I26" s="162"/>
      <c r="J26" s="602"/>
      <c r="K26" s="602"/>
    </row>
    <row r="27" spans="2:14" ht="44.25" customHeight="1">
      <c r="B27" s="17">
        <v>4</v>
      </c>
      <c r="C27" s="14" t="s">
        <v>117</v>
      </c>
      <c r="D27" s="15"/>
      <c r="E27" s="85"/>
      <c r="F27" s="16"/>
      <c r="G27" s="600"/>
      <c r="I27" s="162"/>
      <c r="J27" s="602"/>
      <c r="K27" s="602"/>
    </row>
    <row r="28" spans="2:14" ht="44.25" customHeight="1">
      <c r="B28" s="17">
        <v>5</v>
      </c>
      <c r="C28" s="14" t="s">
        <v>118</v>
      </c>
      <c r="D28" s="15"/>
      <c r="E28" s="85"/>
      <c r="F28" s="16"/>
      <c r="G28" s="600"/>
      <c r="I28" s="162"/>
      <c r="J28" s="602"/>
      <c r="K28" s="602"/>
    </row>
    <row r="29" spans="2:14" ht="44.25" customHeight="1">
      <c r="B29" s="17">
        <v>6</v>
      </c>
      <c r="C29" s="14" t="s">
        <v>138</v>
      </c>
      <c r="D29" s="15"/>
      <c r="E29" s="85"/>
      <c r="F29" s="16"/>
      <c r="G29" s="600"/>
      <c r="I29" s="162"/>
      <c r="J29" s="602"/>
      <c r="K29" s="602"/>
    </row>
    <row r="30" spans="2:14" ht="44.25" customHeight="1">
      <c r="B30" s="17">
        <v>7</v>
      </c>
      <c r="C30" s="18" t="s">
        <v>119</v>
      </c>
      <c r="D30" s="17" t="s">
        <v>115</v>
      </c>
      <c r="E30" s="160"/>
      <c r="F30" s="85"/>
      <c r="G30" s="600"/>
      <c r="I30" s="162"/>
      <c r="J30" s="602"/>
      <c r="K30" s="602"/>
    </row>
    <row r="31" spans="2:14" ht="44.25" customHeight="1">
      <c r="B31" s="17">
        <v>8</v>
      </c>
      <c r="C31" s="14" t="s">
        <v>120</v>
      </c>
      <c r="D31" s="15"/>
      <c r="E31" s="85"/>
      <c r="F31" s="16"/>
      <c r="G31" s="601"/>
      <c r="I31" s="162"/>
      <c r="J31" s="602"/>
      <c r="K31" s="602"/>
    </row>
    <row r="32" spans="2:14" ht="44.25" customHeight="1">
      <c r="B32" s="17">
        <v>9</v>
      </c>
      <c r="C32" s="19" t="s">
        <v>121</v>
      </c>
      <c r="D32" s="20"/>
      <c r="E32" s="161"/>
      <c r="F32" s="85"/>
      <c r="G32" s="21"/>
      <c r="I32" s="22"/>
      <c r="J32" s="22"/>
      <c r="K32" s="22"/>
    </row>
    <row r="33" spans="2:11" ht="44.25" customHeight="1">
      <c r="B33" s="17">
        <v>10</v>
      </c>
      <c r="C33" s="19" t="s">
        <v>172</v>
      </c>
      <c r="D33" s="20"/>
      <c r="E33" s="161"/>
      <c r="F33" s="85"/>
      <c r="G33" s="21"/>
      <c r="I33" s="22"/>
      <c r="J33" s="22"/>
      <c r="K33" s="22"/>
    </row>
    <row r="34" spans="2:11" ht="44.25" customHeight="1">
      <c r="B34" s="17">
        <v>11</v>
      </c>
      <c r="C34" s="19" t="s">
        <v>324</v>
      </c>
      <c r="D34" s="23"/>
      <c r="E34" s="161"/>
      <c r="F34" s="85"/>
      <c r="G34" s="21"/>
      <c r="I34" s="22"/>
      <c r="J34" s="22"/>
      <c r="K34" s="22"/>
    </row>
    <row r="35" spans="2:11" ht="56.25" customHeight="1">
      <c r="B35" s="13">
        <v>12</v>
      </c>
      <c r="C35" s="14" t="s">
        <v>173</v>
      </c>
      <c r="D35" s="15"/>
      <c r="E35" s="85"/>
      <c r="F35" s="85"/>
      <c r="G35" s="21"/>
      <c r="I35" s="22"/>
      <c r="J35" s="22"/>
      <c r="K35" s="22"/>
    </row>
    <row r="40" spans="2:11" ht="28.5">
      <c r="B40" s="96" t="s">
        <v>182</v>
      </c>
    </row>
    <row r="42" spans="2:11" ht="15" thickBot="1">
      <c r="B42" s="24" t="s">
        <v>122</v>
      </c>
      <c r="C42" s="25"/>
      <c r="D42" s="25"/>
      <c r="E42" s="25"/>
      <c r="F42" s="25"/>
      <c r="G42" s="25"/>
      <c r="H42" s="25"/>
      <c r="I42" s="25"/>
      <c r="J42" s="25"/>
      <c r="K42" s="25"/>
    </row>
    <row r="63" spans="2:11" ht="15" thickBot="1">
      <c r="B63" s="24" t="s">
        <v>123</v>
      </c>
      <c r="C63" s="25"/>
      <c r="D63" s="25"/>
      <c r="E63" s="25"/>
      <c r="F63" s="25"/>
      <c r="G63" s="25"/>
      <c r="H63" s="25"/>
      <c r="I63" s="25"/>
      <c r="J63" s="25"/>
      <c r="K63" s="25"/>
    </row>
    <row r="81" spans="2:11" ht="15" thickBot="1">
      <c r="B81" s="24" t="s">
        <v>124</v>
      </c>
      <c r="C81" s="25"/>
      <c r="D81" s="25"/>
      <c r="E81" s="25"/>
      <c r="F81" s="25"/>
      <c r="G81" s="25"/>
      <c r="H81" s="25"/>
      <c r="I81" s="25"/>
      <c r="J81" s="25"/>
      <c r="K81" s="25"/>
    </row>
    <row r="95" spans="2:11" ht="13.5" thickBot="1">
      <c r="B95" s="26" t="s">
        <v>125</v>
      </c>
      <c r="C95" s="25"/>
      <c r="D95" s="25"/>
      <c r="E95" s="25"/>
      <c r="F95" s="25"/>
      <c r="G95" s="25"/>
      <c r="H95" s="25"/>
      <c r="I95" s="25"/>
      <c r="J95" s="25"/>
      <c r="K95" s="25"/>
    </row>
  </sheetData>
  <sheetProtection password="CAD7" sheet="1" objects="1" scenarios="1" selectLockedCells="1"/>
  <mergeCells count="22">
    <mergeCell ref="G24:G31"/>
    <mergeCell ref="J25:J31"/>
    <mergeCell ref="K25:K31"/>
    <mergeCell ref="C15:K15"/>
    <mergeCell ref="C17:K17"/>
    <mergeCell ref="C19:K19"/>
    <mergeCell ref="B22:B23"/>
    <mergeCell ref="C22:C23"/>
    <mergeCell ref="E22:E23"/>
    <mergeCell ref="E21:G21"/>
    <mergeCell ref="H2:H3"/>
    <mergeCell ref="D7:J7"/>
    <mergeCell ref="I4:K4"/>
    <mergeCell ref="E5:F5"/>
    <mergeCell ref="G5:K5"/>
    <mergeCell ref="E4:G4"/>
    <mergeCell ref="C9:K9"/>
    <mergeCell ref="C13:K13"/>
    <mergeCell ref="C14:K14"/>
    <mergeCell ref="F22:G22"/>
    <mergeCell ref="B21:C21"/>
    <mergeCell ref="D21:D23"/>
  </mergeCells>
  <phoneticPr fontId="1"/>
  <conditionalFormatting sqref="F32:F34 G24 E24:E34">
    <cfRule type="cellIs" dxfId="752" priority="39" operator="equal">
      <formula>"○"</formula>
    </cfRule>
  </conditionalFormatting>
  <conditionalFormatting sqref="F25 F30">
    <cfRule type="cellIs" dxfId="751" priority="38" operator="equal">
      <formula>"○（押印版）"</formula>
    </cfRule>
  </conditionalFormatting>
  <conditionalFormatting sqref="D7:J7">
    <cfRule type="cellIs" dxfId="750" priority="3" operator="equal">
      <formula>0</formula>
    </cfRule>
  </conditionalFormatting>
  <conditionalFormatting sqref="E35:F35">
    <cfRule type="cellIs" dxfId="749" priority="1" operator="equal">
      <formula>"○"</formula>
    </cfRule>
  </conditionalFormatting>
  <dataValidations count="2">
    <dataValidation type="list" allowBlank="1" showInputMessage="1" showErrorMessage="1" sqref="F25 F30">
      <formula1>"○（押印版）,"</formula1>
    </dataValidation>
    <dataValidation type="list" allowBlank="1" showInputMessage="1" showErrorMessage="1" sqref="G24 E24:E35 F32:F35">
      <formula1>"○,"</formula1>
    </dataValidation>
  </dataValidations>
  <pageMargins left="0.7" right="0.7" top="0.75" bottom="0.75" header="0.3" footer="0.3"/>
  <pageSetup paperSize="9" scale="56" orientation="portrait" r:id="rId1"/>
  <rowBreaks count="1" manualBreakCount="1">
    <brk id="38" max="10"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21"/>
  <sheetViews>
    <sheetView showGridLines="0" zoomScaleNormal="100" zoomScaleSheetLayoutView="25" workbookViewId="0"/>
  </sheetViews>
  <sheetFormatPr defaultRowHeight="13.5"/>
  <cols>
    <col min="1" max="1" width="2.125" style="348" customWidth="1"/>
    <col min="2" max="2" width="6" style="554" customWidth="1"/>
    <col min="3" max="3" width="14.625" style="190" customWidth="1"/>
    <col min="4" max="4" width="40.625" style="190" customWidth="1"/>
    <col min="5" max="6" width="9.75" style="190" customWidth="1"/>
    <col min="7" max="7" width="6.375" style="554" customWidth="1"/>
    <col min="8" max="8" width="19.625" style="190" customWidth="1"/>
    <col min="9" max="10" width="19.75" style="190" customWidth="1"/>
    <col min="11" max="12" width="9.75" style="190" customWidth="1"/>
    <col min="13" max="13" width="6.375" style="554" customWidth="1"/>
    <col min="14" max="14" width="13.75" style="190" customWidth="1"/>
    <col min="15" max="15" width="40.625" style="190" customWidth="1"/>
    <col min="16" max="17" width="9.75" style="190" customWidth="1"/>
    <col min="18" max="18" width="2.5" style="350" customWidth="1"/>
    <col min="19" max="19" width="152.25" style="190" customWidth="1"/>
    <col min="20" max="20" width="9" style="348"/>
    <col min="21" max="21" width="18.125" style="348" customWidth="1"/>
    <col min="22" max="16384" width="9" style="348"/>
  </cols>
  <sheetData>
    <row r="1" spans="1:22" ht="58.5" customHeight="1"/>
    <row r="2" spans="1:22" s="190" customFormat="1">
      <c r="A2" s="107"/>
      <c r="B2" s="344" t="s">
        <v>0</v>
      </c>
      <c r="C2" s="345"/>
      <c r="H2" s="345"/>
      <c r="P2" s="99" t="str">
        <f>IF(様式第１_交付申請書!F9="","",様式第１_交付申請書!F9)</f>
        <v/>
      </c>
      <c r="Q2" s="346"/>
      <c r="R2" s="347"/>
      <c r="T2" s="348"/>
      <c r="U2" s="348"/>
      <c r="V2" s="348"/>
    </row>
    <row r="3" spans="1:22" s="190" customFormat="1" ht="21">
      <c r="A3" s="555"/>
      <c r="B3" s="349" t="s">
        <v>1</v>
      </c>
      <c r="R3" s="350"/>
      <c r="T3" s="348"/>
      <c r="U3" s="348"/>
      <c r="V3" s="348"/>
    </row>
    <row r="4" spans="1:22" s="190" customFormat="1" ht="14.25" customHeight="1">
      <c r="A4" s="555"/>
      <c r="B4" s="555"/>
      <c r="R4" s="350"/>
      <c r="T4" s="348"/>
      <c r="U4" s="348"/>
      <c r="V4" s="348"/>
    </row>
    <row r="5" spans="1:22" s="190" customFormat="1" ht="17.25">
      <c r="A5" s="4"/>
      <c r="B5" s="351" t="s">
        <v>589</v>
      </c>
      <c r="R5" s="350"/>
      <c r="T5" s="348"/>
      <c r="U5" s="348"/>
      <c r="V5" s="348"/>
    </row>
    <row r="6" spans="1:22" s="190" customFormat="1" ht="6.75" customHeight="1" thickBot="1">
      <c r="A6" s="352"/>
      <c r="R6" s="350"/>
      <c r="T6" s="348"/>
      <c r="U6" s="348"/>
      <c r="V6" s="348"/>
    </row>
    <row r="7" spans="1:22" ht="30" customHeight="1" thickBot="1">
      <c r="B7" s="673" t="s">
        <v>256</v>
      </c>
      <c r="C7" s="674"/>
      <c r="D7" s="353"/>
      <c r="L7" s="675" t="s">
        <v>224</v>
      </c>
      <c r="M7" s="676"/>
      <c r="N7" s="677"/>
      <c r="O7" s="354">
        <f>SUMIF($C:$C,"PF職員名",$H:$H)</f>
        <v>0</v>
      </c>
      <c r="S7" s="416" t="s">
        <v>27</v>
      </c>
    </row>
    <row r="8" spans="1:22" ht="30" customHeight="1">
      <c r="B8" s="695" t="s">
        <v>563</v>
      </c>
      <c r="C8" s="696"/>
      <c r="D8" s="696"/>
      <c r="E8" s="696"/>
      <c r="F8" s="696"/>
      <c r="G8" s="696"/>
      <c r="H8" s="696"/>
      <c r="I8" s="696"/>
      <c r="J8" s="696"/>
      <c r="L8" s="678" t="s">
        <v>446</v>
      </c>
      <c r="M8" s="679"/>
      <c r="N8" s="680"/>
      <c r="O8" s="355">
        <f>SUMIF($J:$J,"想定支援対象者数",$K:$K)</f>
        <v>0</v>
      </c>
      <c r="S8" s="562" t="s">
        <v>560</v>
      </c>
      <c r="T8" s="356"/>
    </row>
    <row r="9" spans="1:22" ht="30" customHeight="1">
      <c r="B9" s="681" t="s">
        <v>225</v>
      </c>
      <c r="C9" s="681"/>
      <c r="D9" s="681"/>
      <c r="K9" s="439"/>
      <c r="L9" s="678" t="s">
        <v>447</v>
      </c>
      <c r="M9" s="679"/>
      <c r="N9" s="680"/>
      <c r="O9" s="358">
        <f>SUMIF(O$11:O$1048576,"*支援人回数合計",P$11:P$1048576)</f>
        <v>0</v>
      </c>
      <c r="P9" s="357"/>
      <c r="Q9" s="357"/>
      <c r="R9" s="359"/>
      <c r="S9" s="478" t="s">
        <v>542</v>
      </c>
    </row>
    <row r="10" spans="1:22" ht="6.75" customHeight="1">
      <c r="B10" s="682"/>
      <c r="C10" s="682"/>
      <c r="D10" s="682"/>
      <c r="G10" s="190"/>
      <c r="K10" s="439"/>
      <c r="L10" s="439"/>
      <c r="M10" s="439"/>
      <c r="N10" s="439"/>
      <c r="O10" s="439"/>
      <c r="P10" s="357"/>
      <c r="Q10" s="357"/>
      <c r="R10" s="359"/>
    </row>
    <row r="11" spans="1:22" ht="27" customHeight="1">
      <c r="B11" s="558" t="s">
        <v>448</v>
      </c>
      <c r="C11" s="689" t="s">
        <v>216</v>
      </c>
      <c r="D11" s="690"/>
      <c r="E11" s="691" t="s">
        <v>217</v>
      </c>
      <c r="F11" s="691"/>
      <c r="G11" s="691"/>
      <c r="H11" s="692" t="s">
        <v>540</v>
      </c>
      <c r="I11" s="693"/>
      <c r="J11" s="693"/>
      <c r="K11" s="693"/>
      <c r="L11" s="693"/>
      <c r="M11" s="693"/>
      <c r="N11" s="693"/>
      <c r="O11" s="694"/>
      <c r="S11" s="481" t="s">
        <v>325</v>
      </c>
    </row>
    <row r="12" spans="1:22" ht="20.100000000000001" customHeight="1">
      <c r="B12" s="703">
        <v>1</v>
      </c>
      <c r="C12" s="441" t="s">
        <v>223</v>
      </c>
      <c r="D12" s="442"/>
      <c r="E12" s="706" t="str">
        <f>IFERROR(VLOOKUP(D12,'補助事業概要説明書（別添１）１～４'!$B:$C,2,0),"")</f>
        <v/>
      </c>
      <c r="F12" s="707"/>
      <c r="G12" s="708"/>
      <c r="H12" s="443">
        <f>SUM(H13:H17)</f>
        <v>0</v>
      </c>
      <c r="I12" s="709" t="s">
        <v>449</v>
      </c>
      <c r="J12" s="710"/>
      <c r="K12" s="710"/>
      <c r="L12" s="710"/>
      <c r="M12" s="710"/>
      <c r="N12" s="710"/>
      <c r="O12" s="711"/>
      <c r="S12" s="477" t="s">
        <v>437</v>
      </c>
    </row>
    <row r="13" spans="1:22" ht="20.100000000000001" customHeight="1">
      <c r="B13" s="704"/>
      <c r="C13" s="444" t="s">
        <v>408</v>
      </c>
      <c r="D13" s="683"/>
      <c r="E13" s="684"/>
      <c r="F13" s="684"/>
      <c r="G13" s="685"/>
      <c r="H13" s="445"/>
      <c r="I13" s="712"/>
      <c r="J13" s="713"/>
      <c r="K13" s="713"/>
      <c r="L13" s="713"/>
      <c r="M13" s="713"/>
      <c r="N13" s="713"/>
      <c r="O13" s="714"/>
      <c r="S13" s="477"/>
    </row>
    <row r="14" spans="1:22" ht="20.100000000000001" customHeight="1">
      <c r="B14" s="704"/>
      <c r="C14" s="446" t="s">
        <v>409</v>
      </c>
      <c r="D14" s="683"/>
      <c r="E14" s="684"/>
      <c r="F14" s="684"/>
      <c r="G14" s="685"/>
      <c r="H14" s="447"/>
      <c r="I14" s="686"/>
      <c r="J14" s="687"/>
      <c r="K14" s="687"/>
      <c r="L14" s="687"/>
      <c r="M14" s="687"/>
      <c r="N14" s="687"/>
      <c r="O14" s="688"/>
      <c r="S14" s="477" t="s">
        <v>561</v>
      </c>
    </row>
    <row r="15" spans="1:22" ht="20.100000000000001" customHeight="1">
      <c r="B15" s="704"/>
      <c r="C15" s="448" t="s">
        <v>410</v>
      </c>
      <c r="D15" s="683"/>
      <c r="E15" s="684"/>
      <c r="F15" s="684"/>
      <c r="G15" s="685"/>
      <c r="H15" s="449"/>
      <c r="I15" s="686"/>
      <c r="J15" s="687"/>
      <c r="K15" s="687"/>
      <c r="L15" s="687"/>
      <c r="M15" s="687"/>
      <c r="N15" s="687"/>
      <c r="O15" s="688"/>
      <c r="S15" s="477" t="s">
        <v>450</v>
      </c>
    </row>
    <row r="16" spans="1:22" ht="20.100000000000001" customHeight="1">
      <c r="B16" s="704"/>
      <c r="C16" s="448" t="s">
        <v>411</v>
      </c>
      <c r="D16" s="683"/>
      <c r="E16" s="684"/>
      <c r="F16" s="684"/>
      <c r="G16" s="685"/>
      <c r="H16" s="449"/>
      <c r="I16" s="686"/>
      <c r="J16" s="687"/>
      <c r="K16" s="687"/>
      <c r="L16" s="687"/>
      <c r="M16" s="687"/>
      <c r="N16" s="687"/>
      <c r="O16" s="688"/>
      <c r="S16" s="477"/>
    </row>
    <row r="17" spans="2:19" ht="20.100000000000001" customHeight="1">
      <c r="B17" s="705"/>
      <c r="C17" s="450" t="s">
        <v>412</v>
      </c>
      <c r="D17" s="697"/>
      <c r="E17" s="698"/>
      <c r="F17" s="698"/>
      <c r="G17" s="699"/>
      <c r="H17" s="451"/>
      <c r="I17" s="700"/>
      <c r="J17" s="701"/>
      <c r="K17" s="701"/>
      <c r="L17" s="701"/>
      <c r="M17" s="701"/>
      <c r="N17" s="701"/>
      <c r="O17" s="702"/>
      <c r="S17" s="477" t="s">
        <v>562</v>
      </c>
    </row>
    <row r="18" spans="2:19" ht="20.100000000000001" customHeight="1">
      <c r="B18" s="703">
        <v>2</v>
      </c>
      <c r="C18" s="441" t="s">
        <v>223</v>
      </c>
      <c r="D18" s="442"/>
      <c r="E18" s="706" t="str">
        <f>IFERROR(VLOOKUP(D18,'補助事業概要説明書（別添１）１～４'!$B:$C,2,0),"")</f>
        <v/>
      </c>
      <c r="F18" s="707"/>
      <c r="G18" s="708"/>
      <c r="H18" s="443">
        <f>SUM(H19:H23)</f>
        <v>0</v>
      </c>
      <c r="I18" s="709" t="s">
        <v>449</v>
      </c>
      <c r="J18" s="710"/>
      <c r="K18" s="710"/>
      <c r="L18" s="710"/>
      <c r="M18" s="710"/>
      <c r="N18" s="710"/>
      <c r="O18" s="711"/>
      <c r="P18" s="360"/>
      <c r="Q18" s="360"/>
      <c r="R18" s="361"/>
      <c r="S18" s="477"/>
    </row>
    <row r="19" spans="2:19" ht="20.100000000000001" customHeight="1">
      <c r="B19" s="704"/>
      <c r="C19" s="444" t="s">
        <v>408</v>
      </c>
      <c r="D19" s="683"/>
      <c r="E19" s="684"/>
      <c r="F19" s="684"/>
      <c r="G19" s="685"/>
      <c r="H19" s="445"/>
      <c r="I19" s="712"/>
      <c r="J19" s="713"/>
      <c r="K19" s="713"/>
      <c r="L19" s="713"/>
      <c r="M19" s="713"/>
      <c r="N19" s="713"/>
      <c r="O19" s="714"/>
      <c r="P19" s="360"/>
      <c r="Q19" s="360"/>
      <c r="R19" s="361"/>
      <c r="S19" s="477" t="s">
        <v>451</v>
      </c>
    </row>
    <row r="20" spans="2:19" ht="20.100000000000001" customHeight="1">
      <c r="B20" s="704"/>
      <c r="C20" s="446" t="s">
        <v>409</v>
      </c>
      <c r="D20" s="683"/>
      <c r="E20" s="684"/>
      <c r="F20" s="684"/>
      <c r="G20" s="685"/>
      <c r="H20" s="447"/>
      <c r="I20" s="686"/>
      <c r="J20" s="687"/>
      <c r="K20" s="687"/>
      <c r="L20" s="687"/>
      <c r="M20" s="687"/>
      <c r="N20" s="687"/>
      <c r="O20" s="688"/>
      <c r="P20" s="360"/>
      <c r="Q20" s="360"/>
      <c r="R20" s="361"/>
      <c r="S20" s="477"/>
    </row>
    <row r="21" spans="2:19" ht="20.100000000000001" customHeight="1">
      <c r="B21" s="704"/>
      <c r="C21" s="448" t="s">
        <v>410</v>
      </c>
      <c r="D21" s="683"/>
      <c r="E21" s="684"/>
      <c r="F21" s="684"/>
      <c r="G21" s="685"/>
      <c r="H21" s="449"/>
      <c r="I21" s="686"/>
      <c r="J21" s="687"/>
      <c r="K21" s="687"/>
      <c r="L21" s="687"/>
      <c r="M21" s="687"/>
      <c r="N21" s="687"/>
      <c r="O21" s="688"/>
      <c r="P21" s="360"/>
      <c r="Q21" s="360"/>
      <c r="R21" s="361"/>
      <c r="S21" s="477" t="s">
        <v>453</v>
      </c>
    </row>
    <row r="22" spans="2:19" ht="20.100000000000001" customHeight="1">
      <c r="B22" s="704"/>
      <c r="C22" s="448" t="s">
        <v>411</v>
      </c>
      <c r="D22" s="683"/>
      <c r="E22" s="684"/>
      <c r="F22" s="684"/>
      <c r="G22" s="685"/>
      <c r="H22" s="449"/>
      <c r="I22" s="686"/>
      <c r="J22" s="687"/>
      <c r="K22" s="687"/>
      <c r="L22" s="687"/>
      <c r="M22" s="687"/>
      <c r="N22" s="687"/>
      <c r="O22" s="688"/>
      <c r="P22" s="360"/>
      <c r="Q22" s="360"/>
      <c r="R22" s="361"/>
      <c r="S22" s="477"/>
    </row>
    <row r="23" spans="2:19" ht="20.100000000000001" customHeight="1">
      <c r="B23" s="705"/>
      <c r="C23" s="450" t="s">
        <v>412</v>
      </c>
      <c r="D23" s="697"/>
      <c r="E23" s="698"/>
      <c r="F23" s="698"/>
      <c r="G23" s="699"/>
      <c r="H23" s="451"/>
      <c r="I23" s="700"/>
      <c r="J23" s="701"/>
      <c r="K23" s="701"/>
      <c r="L23" s="701"/>
      <c r="M23" s="701"/>
      <c r="N23" s="701"/>
      <c r="O23" s="702"/>
      <c r="P23" s="360"/>
      <c r="Q23" s="360"/>
      <c r="R23" s="361"/>
      <c r="S23" s="477"/>
    </row>
    <row r="24" spans="2:19" ht="20.100000000000001" customHeight="1">
      <c r="B24" s="703">
        <v>3</v>
      </c>
      <c r="C24" s="441" t="s">
        <v>223</v>
      </c>
      <c r="D24" s="442"/>
      <c r="E24" s="706" t="str">
        <f>IFERROR(VLOOKUP(D24,'補助事業概要説明書（別添１）１～４'!$B:$C,2,0),"")</f>
        <v/>
      </c>
      <c r="F24" s="707"/>
      <c r="G24" s="708"/>
      <c r="H24" s="443">
        <f>SUM(H25:H29)</f>
        <v>0</v>
      </c>
      <c r="I24" s="709" t="s">
        <v>449</v>
      </c>
      <c r="J24" s="710"/>
      <c r="K24" s="710"/>
      <c r="L24" s="710"/>
      <c r="M24" s="710"/>
      <c r="N24" s="710"/>
      <c r="O24" s="711"/>
      <c r="P24" s="360"/>
      <c r="Q24" s="360"/>
      <c r="R24" s="361"/>
      <c r="S24" s="477"/>
    </row>
    <row r="25" spans="2:19" ht="20.100000000000001" customHeight="1">
      <c r="B25" s="704"/>
      <c r="C25" s="444" t="s">
        <v>408</v>
      </c>
      <c r="D25" s="683"/>
      <c r="E25" s="684"/>
      <c r="F25" s="684"/>
      <c r="G25" s="685"/>
      <c r="H25" s="445"/>
      <c r="I25" s="712"/>
      <c r="J25" s="713"/>
      <c r="K25" s="713"/>
      <c r="L25" s="713"/>
      <c r="M25" s="713"/>
      <c r="N25" s="713"/>
      <c r="O25" s="714"/>
      <c r="P25" s="360"/>
      <c r="Q25" s="360"/>
      <c r="R25" s="361"/>
      <c r="S25" s="477"/>
    </row>
    <row r="26" spans="2:19" ht="20.100000000000001" customHeight="1">
      <c r="B26" s="704"/>
      <c r="C26" s="446" t="s">
        <v>409</v>
      </c>
      <c r="D26" s="683"/>
      <c r="E26" s="684"/>
      <c r="F26" s="684"/>
      <c r="G26" s="685"/>
      <c r="H26" s="447"/>
      <c r="I26" s="686"/>
      <c r="J26" s="687"/>
      <c r="K26" s="687"/>
      <c r="L26" s="687"/>
      <c r="M26" s="687"/>
      <c r="N26" s="687"/>
      <c r="O26" s="688"/>
      <c r="P26" s="360"/>
      <c r="Q26" s="360"/>
      <c r="R26" s="361"/>
      <c r="S26" s="482"/>
    </row>
    <row r="27" spans="2:19" ht="20.100000000000001" customHeight="1">
      <c r="B27" s="704"/>
      <c r="C27" s="448" t="s">
        <v>410</v>
      </c>
      <c r="D27" s="683"/>
      <c r="E27" s="684"/>
      <c r="F27" s="684"/>
      <c r="G27" s="685"/>
      <c r="H27" s="449"/>
      <c r="I27" s="686"/>
      <c r="J27" s="687"/>
      <c r="K27" s="687"/>
      <c r="L27" s="687"/>
      <c r="M27" s="687"/>
      <c r="N27" s="687"/>
      <c r="O27" s="688"/>
      <c r="P27" s="360"/>
      <c r="Q27" s="360"/>
      <c r="R27" s="361"/>
      <c r="S27" s="482"/>
    </row>
    <row r="28" spans="2:19" ht="20.100000000000001" customHeight="1">
      <c r="B28" s="704"/>
      <c r="C28" s="448" t="s">
        <v>411</v>
      </c>
      <c r="D28" s="683"/>
      <c r="E28" s="684"/>
      <c r="F28" s="684"/>
      <c r="G28" s="685"/>
      <c r="H28" s="449"/>
      <c r="I28" s="686"/>
      <c r="J28" s="687"/>
      <c r="K28" s="687"/>
      <c r="L28" s="687"/>
      <c r="M28" s="687"/>
      <c r="N28" s="687"/>
      <c r="O28" s="688"/>
      <c r="P28" s="360"/>
      <c r="Q28" s="360"/>
      <c r="R28" s="361"/>
      <c r="S28" s="482"/>
    </row>
    <row r="29" spans="2:19" ht="20.100000000000001" customHeight="1">
      <c r="B29" s="705"/>
      <c r="C29" s="450" t="s">
        <v>412</v>
      </c>
      <c r="D29" s="697"/>
      <c r="E29" s="698"/>
      <c r="F29" s="698"/>
      <c r="G29" s="699"/>
      <c r="H29" s="451"/>
      <c r="I29" s="700"/>
      <c r="J29" s="701"/>
      <c r="K29" s="701"/>
      <c r="L29" s="701"/>
      <c r="M29" s="701"/>
      <c r="N29" s="701"/>
      <c r="O29" s="702"/>
      <c r="P29" s="360"/>
      <c r="Q29" s="360"/>
      <c r="R29" s="361"/>
      <c r="S29" s="483"/>
    </row>
    <row r="30" spans="2:19" ht="20.100000000000001" customHeight="1">
      <c r="B30" s="703">
        <v>4</v>
      </c>
      <c r="C30" s="441" t="s">
        <v>223</v>
      </c>
      <c r="D30" s="442"/>
      <c r="E30" s="706" t="str">
        <f>IFERROR(VLOOKUP(D30,'補助事業概要説明書（別添１）１～４'!$B:$C,2,0),"")</f>
        <v/>
      </c>
      <c r="F30" s="707"/>
      <c r="G30" s="708"/>
      <c r="H30" s="443">
        <f>SUM(H31:H35)</f>
        <v>0</v>
      </c>
      <c r="I30" s="709" t="s">
        <v>449</v>
      </c>
      <c r="J30" s="710"/>
      <c r="K30" s="710"/>
      <c r="L30" s="710"/>
      <c r="M30" s="710"/>
      <c r="N30" s="710"/>
      <c r="O30" s="711"/>
      <c r="P30" s="360"/>
      <c r="Q30" s="360"/>
      <c r="R30" s="361"/>
      <c r="S30" s="348"/>
    </row>
    <row r="31" spans="2:19" ht="20.100000000000001" customHeight="1">
      <c r="B31" s="704"/>
      <c r="C31" s="444" t="s">
        <v>408</v>
      </c>
      <c r="D31" s="683"/>
      <c r="E31" s="684"/>
      <c r="F31" s="684"/>
      <c r="G31" s="685"/>
      <c r="H31" s="445"/>
      <c r="I31" s="712"/>
      <c r="J31" s="713"/>
      <c r="K31" s="713"/>
      <c r="L31" s="713"/>
      <c r="M31" s="713"/>
      <c r="N31" s="713"/>
      <c r="O31" s="714"/>
      <c r="P31" s="360"/>
      <c r="Q31" s="360"/>
      <c r="R31" s="361"/>
      <c r="S31" s="348"/>
    </row>
    <row r="32" spans="2:19" ht="20.100000000000001" customHeight="1">
      <c r="B32" s="704"/>
      <c r="C32" s="446" t="s">
        <v>409</v>
      </c>
      <c r="D32" s="683"/>
      <c r="E32" s="684"/>
      <c r="F32" s="684"/>
      <c r="G32" s="685"/>
      <c r="H32" s="447"/>
      <c r="I32" s="686"/>
      <c r="J32" s="687"/>
      <c r="K32" s="687"/>
      <c r="L32" s="687"/>
      <c r="M32" s="687"/>
      <c r="N32" s="687"/>
      <c r="O32" s="688"/>
      <c r="P32" s="360"/>
      <c r="Q32" s="360"/>
      <c r="R32" s="361"/>
      <c r="S32" s="348"/>
    </row>
    <row r="33" spans="2:19" ht="20.100000000000001" customHeight="1">
      <c r="B33" s="704"/>
      <c r="C33" s="448" t="s">
        <v>410</v>
      </c>
      <c r="D33" s="683"/>
      <c r="E33" s="684"/>
      <c r="F33" s="684"/>
      <c r="G33" s="685"/>
      <c r="H33" s="449"/>
      <c r="I33" s="686"/>
      <c r="J33" s="687"/>
      <c r="K33" s="687"/>
      <c r="L33" s="687"/>
      <c r="M33" s="687"/>
      <c r="N33" s="687"/>
      <c r="O33" s="688"/>
      <c r="P33" s="360"/>
      <c r="Q33" s="360"/>
      <c r="R33" s="361"/>
      <c r="S33" s="348"/>
    </row>
    <row r="34" spans="2:19" ht="20.100000000000001" customHeight="1">
      <c r="B34" s="704"/>
      <c r="C34" s="448" t="s">
        <v>411</v>
      </c>
      <c r="D34" s="683"/>
      <c r="E34" s="684"/>
      <c r="F34" s="684"/>
      <c r="G34" s="685"/>
      <c r="H34" s="449"/>
      <c r="I34" s="686"/>
      <c r="J34" s="687"/>
      <c r="K34" s="687"/>
      <c r="L34" s="687"/>
      <c r="M34" s="687"/>
      <c r="N34" s="687"/>
      <c r="O34" s="688"/>
      <c r="P34" s="360"/>
      <c r="Q34" s="360"/>
      <c r="R34" s="361"/>
      <c r="S34" s="348"/>
    </row>
    <row r="35" spans="2:19" ht="20.100000000000001" customHeight="1">
      <c r="B35" s="705"/>
      <c r="C35" s="450" t="s">
        <v>412</v>
      </c>
      <c r="D35" s="697"/>
      <c r="E35" s="698"/>
      <c r="F35" s="698"/>
      <c r="G35" s="699"/>
      <c r="H35" s="451"/>
      <c r="I35" s="700"/>
      <c r="J35" s="701"/>
      <c r="K35" s="701"/>
      <c r="L35" s="701"/>
      <c r="M35" s="701"/>
      <c r="N35" s="701"/>
      <c r="O35" s="702"/>
      <c r="P35" s="360"/>
      <c r="Q35" s="360"/>
      <c r="R35" s="361"/>
      <c r="S35" s="348"/>
    </row>
    <row r="36" spans="2:19" ht="20.100000000000001" customHeight="1">
      <c r="B36" s="703">
        <v>5</v>
      </c>
      <c r="C36" s="441" t="s">
        <v>223</v>
      </c>
      <c r="D36" s="442"/>
      <c r="E36" s="706" t="str">
        <f>IFERROR(VLOOKUP(D36,'補助事業概要説明書（別添１）１～４'!$B:$C,2,0),"")</f>
        <v/>
      </c>
      <c r="F36" s="707"/>
      <c r="G36" s="708"/>
      <c r="H36" s="443">
        <f>SUM(H37:H41)</f>
        <v>0</v>
      </c>
      <c r="I36" s="709" t="s">
        <v>449</v>
      </c>
      <c r="J36" s="710"/>
      <c r="K36" s="710"/>
      <c r="L36" s="710"/>
      <c r="M36" s="710"/>
      <c r="N36" s="710"/>
      <c r="O36" s="711"/>
      <c r="P36" s="360"/>
      <c r="Q36" s="360"/>
      <c r="R36" s="361"/>
      <c r="S36" s="348"/>
    </row>
    <row r="37" spans="2:19" ht="20.100000000000001" customHeight="1">
      <c r="B37" s="704"/>
      <c r="C37" s="444" t="s">
        <v>408</v>
      </c>
      <c r="D37" s="683"/>
      <c r="E37" s="684"/>
      <c r="F37" s="684"/>
      <c r="G37" s="685"/>
      <c r="H37" s="445"/>
      <c r="I37" s="712"/>
      <c r="J37" s="713"/>
      <c r="K37" s="713"/>
      <c r="L37" s="713"/>
      <c r="M37" s="713"/>
      <c r="N37" s="713"/>
      <c r="O37" s="714"/>
      <c r="P37" s="360"/>
      <c r="Q37" s="360"/>
      <c r="R37" s="361"/>
      <c r="S37" s="348"/>
    </row>
    <row r="38" spans="2:19" ht="20.100000000000001" customHeight="1">
      <c r="B38" s="704"/>
      <c r="C38" s="446" t="s">
        <v>409</v>
      </c>
      <c r="D38" s="683"/>
      <c r="E38" s="684"/>
      <c r="F38" s="684"/>
      <c r="G38" s="685"/>
      <c r="H38" s="447"/>
      <c r="I38" s="686"/>
      <c r="J38" s="687"/>
      <c r="K38" s="687"/>
      <c r="L38" s="687"/>
      <c r="M38" s="687"/>
      <c r="N38" s="687"/>
      <c r="O38" s="688"/>
      <c r="P38" s="360"/>
      <c r="Q38" s="360"/>
      <c r="R38" s="361"/>
      <c r="S38" s="348"/>
    </row>
    <row r="39" spans="2:19" ht="20.100000000000001" customHeight="1">
      <c r="B39" s="704"/>
      <c r="C39" s="448" t="s">
        <v>410</v>
      </c>
      <c r="D39" s="683"/>
      <c r="E39" s="684"/>
      <c r="F39" s="684"/>
      <c r="G39" s="685"/>
      <c r="H39" s="449"/>
      <c r="I39" s="686"/>
      <c r="J39" s="687"/>
      <c r="K39" s="687"/>
      <c r="L39" s="687"/>
      <c r="M39" s="687"/>
      <c r="N39" s="687"/>
      <c r="O39" s="688"/>
      <c r="P39" s="360"/>
      <c r="Q39" s="360"/>
      <c r="R39" s="361"/>
      <c r="S39" s="348"/>
    </row>
    <row r="40" spans="2:19" ht="20.100000000000001" customHeight="1">
      <c r="B40" s="704"/>
      <c r="C40" s="448" t="s">
        <v>411</v>
      </c>
      <c r="D40" s="683"/>
      <c r="E40" s="684"/>
      <c r="F40" s="684"/>
      <c r="G40" s="685"/>
      <c r="H40" s="449"/>
      <c r="I40" s="686"/>
      <c r="J40" s="687"/>
      <c r="K40" s="687"/>
      <c r="L40" s="687"/>
      <c r="M40" s="687"/>
      <c r="N40" s="687"/>
      <c r="O40" s="688"/>
      <c r="P40" s="360"/>
      <c r="Q40" s="360"/>
      <c r="R40" s="361"/>
      <c r="S40" s="348"/>
    </row>
    <row r="41" spans="2:19" ht="20.100000000000001" customHeight="1">
      <c r="B41" s="705"/>
      <c r="C41" s="450" t="s">
        <v>412</v>
      </c>
      <c r="D41" s="697"/>
      <c r="E41" s="698"/>
      <c r="F41" s="698"/>
      <c r="G41" s="699"/>
      <c r="H41" s="451"/>
      <c r="I41" s="700"/>
      <c r="J41" s="701"/>
      <c r="K41" s="701"/>
      <c r="L41" s="701"/>
      <c r="M41" s="701"/>
      <c r="N41" s="701"/>
      <c r="O41" s="702"/>
      <c r="P41" s="360"/>
      <c r="Q41" s="360"/>
      <c r="R41" s="361"/>
      <c r="S41" s="348"/>
    </row>
    <row r="42" spans="2:19" ht="27" customHeight="1">
      <c r="B42" s="558" t="s">
        <v>448</v>
      </c>
      <c r="C42" s="689" t="s">
        <v>216</v>
      </c>
      <c r="D42" s="690"/>
      <c r="E42" s="691" t="s">
        <v>217</v>
      </c>
      <c r="F42" s="691"/>
      <c r="G42" s="691"/>
      <c r="H42" s="692" t="s">
        <v>540</v>
      </c>
      <c r="I42" s="693"/>
      <c r="J42" s="693"/>
      <c r="K42" s="693"/>
      <c r="L42" s="693"/>
      <c r="M42" s="693"/>
      <c r="N42" s="693"/>
      <c r="O42" s="694"/>
      <c r="P42" s="360"/>
      <c r="Q42" s="360"/>
      <c r="R42" s="361"/>
      <c r="S42" s="348"/>
    </row>
    <row r="43" spans="2:19" ht="20.100000000000001" customHeight="1">
      <c r="B43" s="703">
        <v>6</v>
      </c>
      <c r="C43" s="441" t="s">
        <v>223</v>
      </c>
      <c r="D43" s="442"/>
      <c r="E43" s="706" t="str">
        <f>IFERROR(VLOOKUP(D43,'補助事業概要説明書（別添１）１～４'!$B:$C,2,0),"")</f>
        <v/>
      </c>
      <c r="F43" s="707"/>
      <c r="G43" s="708"/>
      <c r="H43" s="443">
        <f>SUM(H44:H48)</f>
        <v>0</v>
      </c>
      <c r="I43" s="709" t="s">
        <v>449</v>
      </c>
      <c r="J43" s="710"/>
      <c r="K43" s="710"/>
      <c r="L43" s="710"/>
      <c r="M43" s="710"/>
      <c r="N43" s="710"/>
      <c r="O43" s="711"/>
      <c r="P43" s="360"/>
      <c r="Q43" s="360"/>
      <c r="R43" s="361"/>
      <c r="S43" s="348"/>
    </row>
    <row r="44" spans="2:19" ht="20.100000000000001" customHeight="1">
      <c r="B44" s="704"/>
      <c r="C44" s="444" t="s">
        <v>408</v>
      </c>
      <c r="D44" s="683"/>
      <c r="E44" s="684"/>
      <c r="F44" s="684"/>
      <c r="G44" s="685"/>
      <c r="H44" s="445"/>
      <c r="I44" s="712"/>
      <c r="J44" s="713"/>
      <c r="K44" s="713"/>
      <c r="L44" s="713"/>
      <c r="M44" s="713"/>
      <c r="N44" s="713"/>
      <c r="O44" s="714"/>
      <c r="P44" s="360"/>
      <c r="Q44" s="360"/>
      <c r="R44" s="361"/>
      <c r="S44" s="348"/>
    </row>
    <row r="45" spans="2:19" ht="20.100000000000001" customHeight="1">
      <c r="B45" s="704"/>
      <c r="C45" s="446" t="s">
        <v>409</v>
      </c>
      <c r="D45" s="683"/>
      <c r="E45" s="684"/>
      <c r="F45" s="684"/>
      <c r="G45" s="685"/>
      <c r="H45" s="447"/>
      <c r="I45" s="686"/>
      <c r="J45" s="687"/>
      <c r="K45" s="687"/>
      <c r="L45" s="687"/>
      <c r="M45" s="687"/>
      <c r="N45" s="687"/>
      <c r="O45" s="688"/>
      <c r="P45" s="360"/>
      <c r="Q45" s="360"/>
      <c r="R45" s="361"/>
      <c r="S45" s="348"/>
    </row>
    <row r="46" spans="2:19" ht="20.100000000000001" customHeight="1">
      <c r="B46" s="704"/>
      <c r="C46" s="448" t="s">
        <v>410</v>
      </c>
      <c r="D46" s="683"/>
      <c r="E46" s="684"/>
      <c r="F46" s="684"/>
      <c r="G46" s="685"/>
      <c r="H46" s="449"/>
      <c r="I46" s="686"/>
      <c r="J46" s="687"/>
      <c r="K46" s="687"/>
      <c r="L46" s="687"/>
      <c r="M46" s="687"/>
      <c r="N46" s="687"/>
      <c r="O46" s="688"/>
      <c r="P46" s="360"/>
      <c r="Q46" s="360"/>
      <c r="R46" s="361"/>
      <c r="S46" s="348"/>
    </row>
    <row r="47" spans="2:19" ht="20.100000000000001" customHeight="1">
      <c r="B47" s="704"/>
      <c r="C47" s="448" t="s">
        <v>411</v>
      </c>
      <c r="D47" s="683"/>
      <c r="E47" s="684"/>
      <c r="F47" s="684"/>
      <c r="G47" s="685"/>
      <c r="H47" s="449"/>
      <c r="I47" s="686"/>
      <c r="J47" s="687"/>
      <c r="K47" s="687"/>
      <c r="L47" s="687"/>
      <c r="M47" s="687"/>
      <c r="N47" s="687"/>
      <c r="O47" s="688"/>
      <c r="P47" s="360"/>
      <c r="Q47" s="360"/>
      <c r="R47" s="361"/>
      <c r="S47" s="348"/>
    </row>
    <row r="48" spans="2:19" ht="20.100000000000001" customHeight="1">
      <c r="B48" s="705"/>
      <c r="C48" s="450" t="s">
        <v>412</v>
      </c>
      <c r="D48" s="697"/>
      <c r="E48" s="698"/>
      <c r="F48" s="698"/>
      <c r="G48" s="699"/>
      <c r="H48" s="451"/>
      <c r="I48" s="700"/>
      <c r="J48" s="701"/>
      <c r="K48" s="701"/>
      <c r="L48" s="701"/>
      <c r="M48" s="701"/>
      <c r="N48" s="701"/>
      <c r="O48" s="702"/>
      <c r="P48" s="360"/>
      <c r="Q48" s="360"/>
      <c r="R48" s="361"/>
      <c r="S48" s="348"/>
    </row>
    <row r="49" spans="2:19" ht="20.100000000000001" customHeight="1">
      <c r="B49" s="703">
        <v>7</v>
      </c>
      <c r="C49" s="441" t="s">
        <v>223</v>
      </c>
      <c r="D49" s="442"/>
      <c r="E49" s="706" t="str">
        <f>IFERROR(VLOOKUP(D49,'補助事業概要説明書（別添１）１～４'!$B:$C,2,0),"")</f>
        <v/>
      </c>
      <c r="F49" s="707"/>
      <c r="G49" s="708"/>
      <c r="H49" s="443">
        <f>SUM(H50:H54)</f>
        <v>0</v>
      </c>
      <c r="I49" s="709" t="s">
        <v>449</v>
      </c>
      <c r="J49" s="710"/>
      <c r="K49" s="710"/>
      <c r="L49" s="710"/>
      <c r="M49" s="710"/>
      <c r="N49" s="710"/>
      <c r="O49" s="711"/>
      <c r="P49" s="360"/>
      <c r="Q49" s="360"/>
      <c r="R49" s="361"/>
      <c r="S49" s="348"/>
    </row>
    <row r="50" spans="2:19" ht="20.100000000000001" customHeight="1">
      <c r="B50" s="704"/>
      <c r="C50" s="444" t="s">
        <v>408</v>
      </c>
      <c r="D50" s="683"/>
      <c r="E50" s="684"/>
      <c r="F50" s="684"/>
      <c r="G50" s="685"/>
      <c r="H50" s="445"/>
      <c r="I50" s="712"/>
      <c r="J50" s="713"/>
      <c r="K50" s="713"/>
      <c r="L50" s="713"/>
      <c r="M50" s="713"/>
      <c r="N50" s="713"/>
      <c r="O50" s="714"/>
      <c r="P50" s="360"/>
      <c r="Q50" s="360"/>
      <c r="R50" s="361"/>
      <c r="S50" s="348"/>
    </row>
    <row r="51" spans="2:19" ht="20.100000000000001" customHeight="1">
      <c r="B51" s="704"/>
      <c r="C51" s="446" t="s">
        <v>409</v>
      </c>
      <c r="D51" s="683"/>
      <c r="E51" s="684"/>
      <c r="F51" s="684"/>
      <c r="G51" s="685"/>
      <c r="H51" s="447"/>
      <c r="I51" s="686"/>
      <c r="J51" s="687"/>
      <c r="K51" s="687"/>
      <c r="L51" s="687"/>
      <c r="M51" s="687"/>
      <c r="N51" s="687"/>
      <c r="O51" s="688"/>
      <c r="P51" s="360"/>
      <c r="Q51" s="360"/>
      <c r="R51" s="361"/>
      <c r="S51" s="348"/>
    </row>
    <row r="52" spans="2:19" ht="20.100000000000001" customHeight="1">
      <c r="B52" s="704"/>
      <c r="C52" s="448" t="s">
        <v>410</v>
      </c>
      <c r="D52" s="683"/>
      <c r="E52" s="684"/>
      <c r="F52" s="684"/>
      <c r="G52" s="685"/>
      <c r="H52" s="449"/>
      <c r="I52" s="686"/>
      <c r="J52" s="687"/>
      <c r="K52" s="687"/>
      <c r="L52" s="687"/>
      <c r="M52" s="687"/>
      <c r="N52" s="687"/>
      <c r="O52" s="688"/>
      <c r="P52" s="360"/>
      <c r="Q52" s="360"/>
      <c r="R52" s="361"/>
      <c r="S52" s="348"/>
    </row>
    <row r="53" spans="2:19" ht="20.100000000000001" customHeight="1">
      <c r="B53" s="704"/>
      <c r="C53" s="448" t="s">
        <v>411</v>
      </c>
      <c r="D53" s="683"/>
      <c r="E53" s="684"/>
      <c r="F53" s="684"/>
      <c r="G53" s="685"/>
      <c r="H53" s="449"/>
      <c r="I53" s="686"/>
      <c r="J53" s="687"/>
      <c r="K53" s="687"/>
      <c r="L53" s="687"/>
      <c r="M53" s="687"/>
      <c r="N53" s="687"/>
      <c r="O53" s="688"/>
      <c r="P53" s="360"/>
      <c r="Q53" s="360"/>
      <c r="R53" s="361"/>
      <c r="S53" s="348"/>
    </row>
    <row r="54" spans="2:19" ht="20.100000000000001" customHeight="1">
      <c r="B54" s="705"/>
      <c r="C54" s="450" t="s">
        <v>412</v>
      </c>
      <c r="D54" s="697"/>
      <c r="E54" s="698"/>
      <c r="F54" s="698"/>
      <c r="G54" s="699"/>
      <c r="H54" s="451"/>
      <c r="I54" s="700"/>
      <c r="J54" s="701"/>
      <c r="K54" s="701"/>
      <c r="L54" s="701"/>
      <c r="M54" s="701"/>
      <c r="N54" s="701"/>
      <c r="O54" s="702"/>
      <c r="P54" s="360"/>
      <c r="Q54" s="360"/>
      <c r="R54" s="361"/>
      <c r="S54" s="348"/>
    </row>
    <row r="55" spans="2:19" ht="20.100000000000001" customHeight="1">
      <c r="B55" s="703">
        <v>8</v>
      </c>
      <c r="C55" s="441" t="s">
        <v>223</v>
      </c>
      <c r="D55" s="442"/>
      <c r="E55" s="706" t="str">
        <f>IFERROR(VLOOKUP(D55,'補助事業概要説明書（別添１）１～４'!$B:$C,2,0),"")</f>
        <v/>
      </c>
      <c r="F55" s="707"/>
      <c r="G55" s="708"/>
      <c r="H55" s="443">
        <f>SUM(H56:H60)</f>
        <v>0</v>
      </c>
      <c r="I55" s="709" t="s">
        <v>449</v>
      </c>
      <c r="J55" s="710"/>
      <c r="K55" s="710"/>
      <c r="L55" s="710"/>
      <c r="M55" s="710"/>
      <c r="N55" s="710"/>
      <c r="O55" s="711"/>
      <c r="P55" s="360"/>
      <c r="Q55" s="360"/>
      <c r="R55" s="361"/>
      <c r="S55" s="117"/>
    </row>
    <row r="56" spans="2:19" ht="20.100000000000001" customHeight="1">
      <c r="B56" s="704"/>
      <c r="C56" s="444" t="s">
        <v>408</v>
      </c>
      <c r="D56" s="683"/>
      <c r="E56" s="684"/>
      <c r="F56" s="684"/>
      <c r="G56" s="685"/>
      <c r="H56" s="445"/>
      <c r="I56" s="712"/>
      <c r="J56" s="713"/>
      <c r="K56" s="713"/>
      <c r="L56" s="713"/>
      <c r="M56" s="713"/>
      <c r="N56" s="713"/>
      <c r="O56" s="714"/>
      <c r="P56" s="360"/>
      <c r="Q56" s="360"/>
      <c r="R56" s="361"/>
      <c r="S56" s="117"/>
    </row>
    <row r="57" spans="2:19" ht="20.100000000000001" customHeight="1">
      <c r="B57" s="704"/>
      <c r="C57" s="446" t="s">
        <v>409</v>
      </c>
      <c r="D57" s="683"/>
      <c r="E57" s="684"/>
      <c r="F57" s="684"/>
      <c r="G57" s="685"/>
      <c r="H57" s="447"/>
      <c r="I57" s="686"/>
      <c r="J57" s="687"/>
      <c r="K57" s="687"/>
      <c r="L57" s="687"/>
      <c r="M57" s="687"/>
      <c r="N57" s="687"/>
      <c r="O57" s="688"/>
      <c r="P57" s="360"/>
      <c r="Q57" s="360"/>
      <c r="R57" s="361"/>
      <c r="S57" s="117"/>
    </row>
    <row r="58" spans="2:19" ht="20.100000000000001" customHeight="1">
      <c r="B58" s="704"/>
      <c r="C58" s="448" t="s">
        <v>410</v>
      </c>
      <c r="D58" s="683"/>
      <c r="E58" s="684"/>
      <c r="F58" s="684"/>
      <c r="G58" s="685"/>
      <c r="H58" s="449"/>
      <c r="I58" s="686"/>
      <c r="J58" s="687"/>
      <c r="K58" s="687"/>
      <c r="L58" s="687"/>
      <c r="M58" s="687"/>
      <c r="N58" s="687"/>
      <c r="O58" s="688"/>
      <c r="P58" s="360"/>
      <c r="Q58" s="360"/>
      <c r="R58" s="361"/>
      <c r="S58" s="117"/>
    </row>
    <row r="59" spans="2:19" ht="20.100000000000001" customHeight="1">
      <c r="B59" s="704"/>
      <c r="C59" s="448" t="s">
        <v>411</v>
      </c>
      <c r="D59" s="683"/>
      <c r="E59" s="684"/>
      <c r="F59" s="684"/>
      <c r="G59" s="685"/>
      <c r="H59" s="449"/>
      <c r="I59" s="686"/>
      <c r="J59" s="687"/>
      <c r="K59" s="687"/>
      <c r="L59" s="687"/>
      <c r="M59" s="687"/>
      <c r="N59" s="687"/>
      <c r="O59" s="688"/>
      <c r="P59" s="360"/>
      <c r="Q59" s="360"/>
      <c r="R59" s="361"/>
      <c r="S59" s="117"/>
    </row>
    <row r="60" spans="2:19" ht="20.100000000000001" customHeight="1">
      <c r="B60" s="705"/>
      <c r="C60" s="450" t="s">
        <v>412</v>
      </c>
      <c r="D60" s="697"/>
      <c r="E60" s="698"/>
      <c r="F60" s="698"/>
      <c r="G60" s="699"/>
      <c r="H60" s="451"/>
      <c r="I60" s="700"/>
      <c r="J60" s="701"/>
      <c r="K60" s="701"/>
      <c r="L60" s="701"/>
      <c r="M60" s="701"/>
      <c r="N60" s="701"/>
      <c r="O60" s="702"/>
      <c r="P60" s="360"/>
      <c r="Q60" s="360"/>
      <c r="R60" s="361"/>
      <c r="S60" s="117"/>
    </row>
    <row r="61" spans="2:19" ht="20.100000000000001" customHeight="1">
      <c r="B61" s="703">
        <v>9</v>
      </c>
      <c r="C61" s="441" t="s">
        <v>223</v>
      </c>
      <c r="D61" s="442"/>
      <c r="E61" s="706" t="str">
        <f>IFERROR(VLOOKUP(D61,'補助事業概要説明書（別添１）１～４'!$B:$C,2,0),"")</f>
        <v/>
      </c>
      <c r="F61" s="707"/>
      <c r="G61" s="708"/>
      <c r="H61" s="443">
        <f>SUM(H62:H66)</f>
        <v>0</v>
      </c>
      <c r="I61" s="709" t="s">
        <v>449</v>
      </c>
      <c r="J61" s="710"/>
      <c r="K61" s="710"/>
      <c r="L61" s="710"/>
      <c r="M61" s="710"/>
      <c r="N61" s="710"/>
      <c r="O61" s="711"/>
      <c r="P61" s="360"/>
      <c r="Q61" s="360"/>
      <c r="R61" s="361"/>
      <c r="S61" s="117"/>
    </row>
    <row r="62" spans="2:19" ht="20.100000000000001" customHeight="1">
      <c r="B62" s="704"/>
      <c r="C62" s="444" t="s">
        <v>408</v>
      </c>
      <c r="D62" s="683"/>
      <c r="E62" s="684"/>
      <c r="F62" s="684"/>
      <c r="G62" s="685"/>
      <c r="H62" s="445"/>
      <c r="I62" s="712"/>
      <c r="J62" s="713"/>
      <c r="K62" s="713"/>
      <c r="L62" s="713"/>
      <c r="M62" s="713"/>
      <c r="N62" s="713"/>
      <c r="O62" s="714"/>
      <c r="P62" s="360"/>
      <c r="Q62" s="360"/>
      <c r="R62" s="361"/>
      <c r="S62" s="117"/>
    </row>
    <row r="63" spans="2:19" ht="20.100000000000001" customHeight="1">
      <c r="B63" s="704"/>
      <c r="C63" s="446" t="s">
        <v>409</v>
      </c>
      <c r="D63" s="683"/>
      <c r="E63" s="684"/>
      <c r="F63" s="684"/>
      <c r="G63" s="685"/>
      <c r="H63" s="447"/>
      <c r="I63" s="686"/>
      <c r="J63" s="687"/>
      <c r="K63" s="687"/>
      <c r="L63" s="687"/>
      <c r="M63" s="687"/>
      <c r="N63" s="687"/>
      <c r="O63" s="688"/>
      <c r="P63" s="360"/>
      <c r="Q63" s="360"/>
      <c r="R63" s="361"/>
      <c r="S63" s="117"/>
    </row>
    <row r="64" spans="2:19" ht="20.100000000000001" customHeight="1">
      <c r="B64" s="704"/>
      <c r="C64" s="448" t="s">
        <v>410</v>
      </c>
      <c r="D64" s="683"/>
      <c r="E64" s="684"/>
      <c r="F64" s="684"/>
      <c r="G64" s="685"/>
      <c r="H64" s="449"/>
      <c r="I64" s="686"/>
      <c r="J64" s="687"/>
      <c r="K64" s="687"/>
      <c r="L64" s="687"/>
      <c r="M64" s="687"/>
      <c r="N64" s="687"/>
      <c r="O64" s="688"/>
      <c r="P64" s="360"/>
      <c r="Q64" s="360"/>
      <c r="R64" s="361"/>
      <c r="S64" s="117"/>
    </row>
    <row r="65" spans="2:21" ht="20.100000000000001" customHeight="1">
      <c r="B65" s="704"/>
      <c r="C65" s="448" t="s">
        <v>411</v>
      </c>
      <c r="D65" s="683"/>
      <c r="E65" s="684"/>
      <c r="F65" s="684"/>
      <c r="G65" s="685"/>
      <c r="H65" s="449"/>
      <c r="I65" s="686"/>
      <c r="J65" s="687"/>
      <c r="K65" s="687"/>
      <c r="L65" s="687"/>
      <c r="M65" s="687"/>
      <c r="N65" s="687"/>
      <c r="O65" s="688"/>
      <c r="P65" s="360"/>
      <c r="Q65" s="360"/>
      <c r="R65" s="361"/>
      <c r="S65" s="117"/>
    </row>
    <row r="66" spans="2:21" ht="20.100000000000001" customHeight="1">
      <c r="B66" s="705"/>
      <c r="C66" s="450" t="s">
        <v>412</v>
      </c>
      <c r="D66" s="697"/>
      <c r="E66" s="698"/>
      <c r="F66" s="698"/>
      <c r="G66" s="699"/>
      <c r="H66" s="451"/>
      <c r="I66" s="700"/>
      <c r="J66" s="701"/>
      <c r="K66" s="701"/>
      <c r="L66" s="701"/>
      <c r="M66" s="701"/>
      <c r="N66" s="701"/>
      <c r="O66" s="702"/>
      <c r="P66" s="360"/>
      <c r="Q66" s="360"/>
      <c r="R66" s="361"/>
      <c r="S66" s="117"/>
    </row>
    <row r="67" spans="2:21" ht="20.100000000000001" customHeight="1">
      <c r="B67" s="703">
        <v>10</v>
      </c>
      <c r="C67" s="441" t="s">
        <v>223</v>
      </c>
      <c r="D67" s="442"/>
      <c r="E67" s="706" t="str">
        <f>IFERROR(VLOOKUP(D67,'補助事業概要説明書（別添１）１～４'!$B:$C,2,0),"")</f>
        <v/>
      </c>
      <c r="F67" s="707"/>
      <c r="G67" s="708"/>
      <c r="H67" s="443">
        <f>SUM(H68:H72)</f>
        <v>0</v>
      </c>
      <c r="I67" s="709" t="s">
        <v>449</v>
      </c>
      <c r="J67" s="710"/>
      <c r="K67" s="710"/>
      <c r="L67" s="710"/>
      <c r="M67" s="710"/>
      <c r="N67" s="710"/>
      <c r="O67" s="711"/>
      <c r="P67" s="360"/>
      <c r="Q67" s="360"/>
      <c r="R67" s="361"/>
      <c r="S67" s="117"/>
    </row>
    <row r="68" spans="2:21" ht="20.100000000000001" customHeight="1">
      <c r="B68" s="704"/>
      <c r="C68" s="444" t="s">
        <v>408</v>
      </c>
      <c r="D68" s="683"/>
      <c r="E68" s="684"/>
      <c r="F68" s="684"/>
      <c r="G68" s="685"/>
      <c r="H68" s="445"/>
      <c r="I68" s="712"/>
      <c r="J68" s="713"/>
      <c r="K68" s="713"/>
      <c r="L68" s="713"/>
      <c r="M68" s="713"/>
      <c r="N68" s="713"/>
      <c r="O68" s="714"/>
      <c r="P68" s="360"/>
      <c r="Q68" s="360"/>
      <c r="R68" s="361"/>
      <c r="S68" s="117"/>
    </row>
    <row r="69" spans="2:21" ht="20.100000000000001" customHeight="1">
      <c r="B69" s="704"/>
      <c r="C69" s="446" t="s">
        <v>409</v>
      </c>
      <c r="D69" s="683"/>
      <c r="E69" s="684"/>
      <c r="F69" s="684"/>
      <c r="G69" s="685"/>
      <c r="H69" s="447"/>
      <c r="I69" s="686"/>
      <c r="J69" s="687"/>
      <c r="K69" s="687"/>
      <c r="L69" s="687"/>
      <c r="M69" s="687"/>
      <c r="N69" s="687"/>
      <c r="O69" s="688"/>
      <c r="P69" s="360"/>
      <c r="Q69" s="360"/>
      <c r="R69" s="361"/>
      <c r="S69" s="117"/>
    </row>
    <row r="70" spans="2:21" ht="20.100000000000001" customHeight="1">
      <c r="B70" s="704"/>
      <c r="C70" s="448" t="s">
        <v>410</v>
      </c>
      <c r="D70" s="683"/>
      <c r="E70" s="684"/>
      <c r="F70" s="684"/>
      <c r="G70" s="685"/>
      <c r="H70" s="449"/>
      <c r="I70" s="686"/>
      <c r="J70" s="687"/>
      <c r="K70" s="687"/>
      <c r="L70" s="687"/>
      <c r="M70" s="687"/>
      <c r="N70" s="687"/>
      <c r="O70" s="688"/>
      <c r="P70" s="360"/>
      <c r="Q70" s="360"/>
      <c r="R70" s="361"/>
      <c r="S70" s="117"/>
    </row>
    <row r="71" spans="2:21" ht="20.100000000000001" customHeight="1">
      <c r="B71" s="704"/>
      <c r="C71" s="448" t="s">
        <v>411</v>
      </c>
      <c r="D71" s="683"/>
      <c r="E71" s="684"/>
      <c r="F71" s="684"/>
      <c r="G71" s="685"/>
      <c r="H71" s="449"/>
      <c r="I71" s="686"/>
      <c r="J71" s="687"/>
      <c r="K71" s="687"/>
      <c r="L71" s="687"/>
      <c r="M71" s="687"/>
      <c r="N71" s="687"/>
      <c r="O71" s="688"/>
      <c r="P71" s="360"/>
      <c r="Q71" s="360"/>
      <c r="R71" s="361"/>
      <c r="S71" s="117"/>
    </row>
    <row r="72" spans="2:21" ht="20.100000000000001" customHeight="1">
      <c r="B72" s="705"/>
      <c r="C72" s="450" t="s">
        <v>412</v>
      </c>
      <c r="D72" s="697"/>
      <c r="E72" s="698"/>
      <c r="F72" s="698"/>
      <c r="G72" s="699"/>
      <c r="H72" s="451"/>
      <c r="I72" s="700"/>
      <c r="J72" s="701"/>
      <c r="K72" s="701"/>
      <c r="L72" s="701"/>
      <c r="M72" s="701"/>
      <c r="N72" s="701"/>
      <c r="O72" s="702"/>
      <c r="P72" s="360"/>
      <c r="Q72" s="360"/>
      <c r="R72" s="361"/>
      <c r="S72" s="117"/>
    </row>
    <row r="73" spans="2:21" ht="29.25" customHeight="1">
      <c r="B73" s="362" t="s">
        <v>226</v>
      </c>
      <c r="M73" s="190"/>
      <c r="P73" s="348"/>
      <c r="Q73" s="99" t="str">
        <f>IF(様式第１_交付申請書!F9="","",様式第１_交付申請書!F9)</f>
        <v/>
      </c>
      <c r="R73" s="347"/>
    </row>
    <row r="74" spans="2:21" ht="29.25" customHeight="1">
      <c r="B74" s="719" t="s">
        <v>406</v>
      </c>
      <c r="C74" s="720"/>
      <c r="D74" s="721"/>
      <c r="E74" s="722"/>
      <c r="F74" s="722"/>
      <c r="G74" s="722"/>
      <c r="H74" s="722"/>
      <c r="I74" s="723"/>
      <c r="J74" s="363" t="s">
        <v>326</v>
      </c>
      <c r="K74" s="724"/>
      <c r="L74" s="725"/>
      <c r="M74" s="364"/>
      <c r="O74" s="365" t="s">
        <v>413</v>
      </c>
      <c r="P74" s="726">
        <f>SUM(L80,Q80)</f>
        <v>0</v>
      </c>
      <c r="Q74" s="726"/>
      <c r="R74" s="366"/>
      <c r="S74" s="481" t="s">
        <v>327</v>
      </c>
      <c r="U74" s="367" t="str">
        <f>IF(P75&lt;16,"","1事業者あたり15人回までのため要修正")</f>
        <v/>
      </c>
    </row>
    <row r="75" spans="2:21" ht="37.5" customHeight="1">
      <c r="B75" s="727" t="s">
        <v>407</v>
      </c>
      <c r="C75" s="729"/>
      <c r="D75" s="730"/>
      <c r="E75" s="730"/>
      <c r="F75" s="730"/>
      <c r="G75" s="730"/>
      <c r="H75" s="730"/>
      <c r="I75" s="730"/>
      <c r="J75" s="730"/>
      <c r="K75" s="730"/>
      <c r="L75" s="731"/>
      <c r="M75" s="368"/>
      <c r="O75" s="365" t="s">
        <v>456</v>
      </c>
      <c r="P75" s="726">
        <f>SUM(K82:K86,P82:P86)</f>
        <v>0</v>
      </c>
      <c r="Q75" s="726"/>
      <c r="R75" s="366"/>
      <c r="S75" s="484" t="s">
        <v>511</v>
      </c>
    </row>
    <row r="76" spans="2:21" ht="54" customHeight="1">
      <c r="B76" s="728"/>
      <c r="C76" s="732"/>
      <c r="D76" s="733"/>
      <c r="E76" s="733"/>
      <c r="F76" s="733"/>
      <c r="G76" s="733"/>
      <c r="H76" s="733"/>
      <c r="I76" s="733"/>
      <c r="J76" s="733"/>
      <c r="K76" s="733"/>
      <c r="L76" s="734"/>
      <c r="M76" s="368"/>
      <c r="O76" s="369" t="s">
        <v>227</v>
      </c>
      <c r="P76" s="726">
        <f>K74*P75</f>
        <v>0</v>
      </c>
      <c r="Q76" s="726"/>
      <c r="R76" s="366"/>
      <c r="S76" s="484" t="s">
        <v>457</v>
      </c>
    </row>
    <row r="77" spans="2:21" ht="5.25" customHeight="1">
      <c r="S77" s="477"/>
    </row>
    <row r="78" spans="2:21">
      <c r="B78" s="715" t="s">
        <v>212</v>
      </c>
      <c r="C78" s="715"/>
      <c r="D78" s="715"/>
      <c r="E78" s="715"/>
      <c r="F78" s="715"/>
      <c r="G78" s="715" t="s">
        <v>458</v>
      </c>
      <c r="H78" s="715"/>
      <c r="I78" s="715"/>
      <c r="J78" s="715"/>
      <c r="K78" s="715"/>
      <c r="L78" s="715"/>
      <c r="M78" s="715" t="s">
        <v>459</v>
      </c>
      <c r="N78" s="715"/>
      <c r="O78" s="715"/>
      <c r="P78" s="715"/>
      <c r="Q78" s="715"/>
      <c r="R78" s="370"/>
      <c r="S78" s="477" t="s">
        <v>460</v>
      </c>
    </row>
    <row r="79" spans="2:21" ht="146.25" customHeight="1">
      <c r="B79" s="746"/>
      <c r="C79" s="747"/>
      <c r="D79" s="747"/>
      <c r="E79" s="747"/>
      <c r="F79" s="748"/>
      <c r="G79" s="716"/>
      <c r="H79" s="717"/>
      <c r="I79" s="717"/>
      <c r="J79" s="717"/>
      <c r="K79" s="717"/>
      <c r="L79" s="718"/>
      <c r="M79" s="716"/>
      <c r="N79" s="717"/>
      <c r="O79" s="717"/>
      <c r="P79" s="717"/>
      <c r="Q79" s="718"/>
      <c r="R79" s="371"/>
      <c r="S79" s="485" t="s">
        <v>564</v>
      </c>
    </row>
    <row r="80" spans="2:21" ht="29.25" customHeight="1" thickBot="1">
      <c r="B80" s="749"/>
      <c r="C80" s="750"/>
      <c r="D80" s="750"/>
      <c r="E80" s="750"/>
      <c r="F80" s="751"/>
      <c r="G80" s="372"/>
      <c r="H80" s="373"/>
      <c r="I80" s="738" t="s">
        <v>461</v>
      </c>
      <c r="J80" s="739"/>
      <c r="K80" s="740"/>
      <c r="L80" s="374"/>
      <c r="M80" s="372"/>
      <c r="N80" s="373"/>
      <c r="O80" s="738" t="s">
        <v>461</v>
      </c>
      <c r="P80" s="740"/>
      <c r="Q80" s="374"/>
      <c r="R80" s="375"/>
      <c r="S80" s="477" t="s">
        <v>509</v>
      </c>
    </row>
    <row r="81" spans="2:21" ht="33.75" customHeight="1" thickTop="1">
      <c r="B81" s="556" t="s">
        <v>448</v>
      </c>
      <c r="C81" s="557" t="s">
        <v>508</v>
      </c>
      <c r="D81" s="741" t="s">
        <v>463</v>
      </c>
      <c r="E81" s="742"/>
      <c r="F81" s="743"/>
      <c r="G81" s="715" t="s">
        <v>214</v>
      </c>
      <c r="H81" s="715"/>
      <c r="I81" s="744" t="s">
        <v>215</v>
      </c>
      <c r="J81" s="745"/>
      <c r="K81" s="430" t="s">
        <v>525</v>
      </c>
      <c r="L81" s="431" t="s">
        <v>464</v>
      </c>
      <c r="M81" s="715" t="s">
        <v>214</v>
      </c>
      <c r="N81" s="715"/>
      <c r="O81" s="557" t="s">
        <v>215</v>
      </c>
      <c r="P81" s="430" t="s">
        <v>525</v>
      </c>
      <c r="Q81" s="431" t="s">
        <v>464</v>
      </c>
      <c r="R81" s="376"/>
      <c r="S81" s="477" t="s">
        <v>512</v>
      </c>
    </row>
    <row r="82" spans="2:21" s="384" customFormat="1" ht="32.25" customHeight="1">
      <c r="B82" s="377" t="s">
        <v>465</v>
      </c>
      <c r="C82" s="378"/>
      <c r="D82" s="735"/>
      <c r="E82" s="736"/>
      <c r="F82" s="737"/>
      <c r="G82" s="379"/>
      <c r="H82" s="382"/>
      <c r="I82" s="735"/>
      <c r="J82" s="737"/>
      <c r="K82" s="380"/>
      <c r="L82" s="381"/>
      <c r="M82" s="379"/>
      <c r="N82" s="382"/>
      <c r="O82" s="382"/>
      <c r="P82" s="380"/>
      <c r="Q82" s="381"/>
      <c r="R82" s="383"/>
      <c r="S82" s="486" t="s">
        <v>467</v>
      </c>
    </row>
    <row r="83" spans="2:21" s="384" customFormat="1" ht="32.25" customHeight="1">
      <c r="B83" s="385" t="s">
        <v>466</v>
      </c>
      <c r="C83" s="386"/>
      <c r="D83" s="686"/>
      <c r="E83" s="687"/>
      <c r="F83" s="688"/>
      <c r="G83" s="387"/>
      <c r="H83" s="437"/>
      <c r="I83" s="686"/>
      <c r="J83" s="688"/>
      <c r="K83" s="389"/>
      <c r="L83" s="388"/>
      <c r="M83" s="387"/>
      <c r="N83" s="437"/>
      <c r="O83" s="390"/>
      <c r="P83" s="389"/>
      <c r="Q83" s="388"/>
      <c r="R83" s="383"/>
      <c r="S83" s="487" t="s">
        <v>469</v>
      </c>
    </row>
    <row r="84" spans="2:21" s="384" customFormat="1" ht="32.25" customHeight="1">
      <c r="B84" s="385" t="s">
        <v>468</v>
      </c>
      <c r="C84" s="392"/>
      <c r="D84" s="686"/>
      <c r="E84" s="687"/>
      <c r="F84" s="688"/>
      <c r="G84" s="387"/>
      <c r="H84" s="437"/>
      <c r="I84" s="686"/>
      <c r="J84" s="688"/>
      <c r="K84" s="389"/>
      <c r="L84" s="388"/>
      <c r="M84" s="387"/>
      <c r="N84" s="437"/>
      <c r="O84" s="437"/>
      <c r="P84" s="389"/>
      <c r="Q84" s="388"/>
      <c r="R84" s="383"/>
      <c r="S84" s="487" t="s">
        <v>513</v>
      </c>
    </row>
    <row r="85" spans="2:21" s="384" customFormat="1" ht="32.25" customHeight="1">
      <c r="B85" s="385" t="s">
        <v>470</v>
      </c>
      <c r="C85" s="392"/>
      <c r="D85" s="686"/>
      <c r="E85" s="687"/>
      <c r="F85" s="688"/>
      <c r="G85" s="387"/>
      <c r="H85" s="437"/>
      <c r="I85" s="686"/>
      <c r="J85" s="688"/>
      <c r="K85" s="393"/>
      <c r="L85" s="388"/>
      <c r="M85" s="387"/>
      <c r="N85" s="437"/>
      <c r="O85" s="437"/>
      <c r="P85" s="389"/>
      <c r="Q85" s="388"/>
      <c r="R85" s="383"/>
      <c r="S85" s="486" t="s">
        <v>514</v>
      </c>
    </row>
    <row r="86" spans="2:21" s="384" customFormat="1" ht="32.25" customHeight="1">
      <c r="B86" s="394" t="s">
        <v>471</v>
      </c>
      <c r="C86" s="395"/>
      <c r="D86" s="700"/>
      <c r="E86" s="701"/>
      <c r="F86" s="702"/>
      <c r="G86" s="396"/>
      <c r="H86" s="438"/>
      <c r="I86" s="700"/>
      <c r="J86" s="702"/>
      <c r="K86" s="398"/>
      <c r="L86" s="397"/>
      <c r="M86" s="396"/>
      <c r="N86" s="438"/>
      <c r="O86" s="438"/>
      <c r="P86" s="398"/>
      <c r="Q86" s="397"/>
      <c r="R86" s="383"/>
      <c r="S86" s="488" t="s">
        <v>510</v>
      </c>
    </row>
    <row r="88" spans="2:21" ht="13.5" customHeight="1">
      <c r="P88" s="352"/>
      <c r="Q88" s="99" t="str">
        <f>IF(様式第１_交付申請書!F9="","",様式第１_交付申請書!F9)</f>
        <v/>
      </c>
      <c r="R88" s="347"/>
    </row>
    <row r="89" spans="2:21" ht="29.25" customHeight="1">
      <c r="B89" s="719" t="s">
        <v>523</v>
      </c>
      <c r="C89" s="720"/>
      <c r="D89" s="721"/>
      <c r="E89" s="722"/>
      <c r="F89" s="722"/>
      <c r="G89" s="722"/>
      <c r="H89" s="722"/>
      <c r="I89" s="723"/>
      <c r="J89" s="363" t="s">
        <v>326</v>
      </c>
      <c r="K89" s="724"/>
      <c r="L89" s="725"/>
      <c r="M89" s="364"/>
      <c r="O89" s="365" t="s">
        <v>413</v>
      </c>
      <c r="P89" s="752">
        <f>SUM(L95,Q95)</f>
        <v>0</v>
      </c>
      <c r="Q89" s="753"/>
      <c r="S89" s="399"/>
    </row>
    <row r="90" spans="2:21" ht="29.25" customHeight="1">
      <c r="B90" s="727" t="s">
        <v>407</v>
      </c>
      <c r="C90" s="729"/>
      <c r="D90" s="730"/>
      <c r="E90" s="730"/>
      <c r="F90" s="730"/>
      <c r="G90" s="730"/>
      <c r="H90" s="730"/>
      <c r="I90" s="730"/>
      <c r="J90" s="730"/>
      <c r="K90" s="730"/>
      <c r="L90" s="731"/>
      <c r="M90" s="368"/>
      <c r="O90" s="365" t="s">
        <v>456</v>
      </c>
      <c r="P90" s="752">
        <f>SUM(K97:K101,P97:P101)</f>
        <v>0</v>
      </c>
      <c r="Q90" s="753"/>
      <c r="R90" s="400"/>
      <c r="S90" s="399"/>
      <c r="U90" s="367" t="str">
        <f>IF(P90&lt;16,"","1事業者あたり15人回までのため要修正")</f>
        <v/>
      </c>
    </row>
    <row r="91" spans="2:21" ht="29.25" customHeight="1">
      <c r="B91" s="728"/>
      <c r="C91" s="732"/>
      <c r="D91" s="733"/>
      <c r="E91" s="733"/>
      <c r="F91" s="733"/>
      <c r="G91" s="733"/>
      <c r="H91" s="733"/>
      <c r="I91" s="733"/>
      <c r="J91" s="733"/>
      <c r="K91" s="733"/>
      <c r="L91" s="734"/>
      <c r="M91" s="368"/>
      <c r="O91" s="369" t="s">
        <v>352</v>
      </c>
      <c r="P91" s="726">
        <f>K89*P90</f>
        <v>0</v>
      </c>
      <c r="Q91" s="726"/>
      <c r="R91" s="400"/>
      <c r="S91" s="399"/>
    </row>
    <row r="92" spans="2:21" ht="5.25" customHeight="1"/>
    <row r="93" spans="2:21">
      <c r="B93" s="715" t="s">
        <v>212</v>
      </c>
      <c r="C93" s="715"/>
      <c r="D93" s="715"/>
      <c r="E93" s="715"/>
      <c r="F93" s="715"/>
      <c r="G93" s="715" t="s">
        <v>458</v>
      </c>
      <c r="H93" s="715"/>
      <c r="I93" s="715"/>
      <c r="J93" s="715"/>
      <c r="K93" s="715"/>
      <c r="L93" s="715"/>
      <c r="M93" s="715" t="s">
        <v>459</v>
      </c>
      <c r="N93" s="715"/>
      <c r="O93" s="715"/>
      <c r="P93" s="715"/>
      <c r="Q93" s="715"/>
      <c r="R93" s="370"/>
    </row>
    <row r="94" spans="2:21" ht="78" customHeight="1">
      <c r="B94" s="746"/>
      <c r="C94" s="747"/>
      <c r="D94" s="747"/>
      <c r="E94" s="747"/>
      <c r="F94" s="748"/>
      <c r="G94" s="716"/>
      <c r="H94" s="717"/>
      <c r="I94" s="717"/>
      <c r="J94" s="717"/>
      <c r="K94" s="717"/>
      <c r="L94" s="718"/>
      <c r="M94" s="716"/>
      <c r="N94" s="717"/>
      <c r="O94" s="717"/>
      <c r="P94" s="717"/>
      <c r="Q94" s="718"/>
      <c r="R94" s="401"/>
    </row>
    <row r="95" spans="2:21" ht="29.25" customHeight="1" thickBot="1">
      <c r="B95" s="749"/>
      <c r="C95" s="750"/>
      <c r="D95" s="750"/>
      <c r="E95" s="750"/>
      <c r="F95" s="751"/>
      <c r="G95" s="372"/>
      <c r="H95" s="373"/>
      <c r="I95" s="738" t="s">
        <v>461</v>
      </c>
      <c r="J95" s="739"/>
      <c r="K95" s="740"/>
      <c r="L95" s="374"/>
      <c r="M95" s="372"/>
      <c r="N95" s="373"/>
      <c r="O95" s="738" t="s">
        <v>461</v>
      </c>
      <c r="P95" s="740"/>
      <c r="Q95" s="374"/>
      <c r="R95" s="401"/>
    </row>
    <row r="96" spans="2:21" s="143" customFormat="1" ht="33.75" customHeight="1" thickTop="1">
      <c r="B96" s="556" t="s">
        <v>448</v>
      </c>
      <c r="C96" s="557" t="s">
        <v>508</v>
      </c>
      <c r="D96" s="741" t="s">
        <v>463</v>
      </c>
      <c r="E96" s="742"/>
      <c r="F96" s="743"/>
      <c r="G96" s="715" t="s">
        <v>214</v>
      </c>
      <c r="H96" s="715"/>
      <c r="I96" s="744" t="s">
        <v>215</v>
      </c>
      <c r="J96" s="745"/>
      <c r="K96" s="430" t="s">
        <v>525</v>
      </c>
      <c r="L96" s="431" t="s">
        <v>464</v>
      </c>
      <c r="M96" s="715" t="s">
        <v>214</v>
      </c>
      <c r="N96" s="715"/>
      <c r="O96" s="557" t="s">
        <v>215</v>
      </c>
      <c r="P96" s="430" t="s">
        <v>525</v>
      </c>
      <c r="Q96" s="431" t="s">
        <v>464</v>
      </c>
      <c r="R96" s="432"/>
      <c r="S96" s="554"/>
    </row>
    <row r="97" spans="2:21" s="384" customFormat="1" ht="32.25" customHeight="1">
      <c r="B97" s="377" t="s">
        <v>465</v>
      </c>
      <c r="C97" s="378"/>
      <c r="D97" s="735"/>
      <c r="E97" s="736"/>
      <c r="F97" s="737"/>
      <c r="G97" s="379"/>
      <c r="H97" s="382"/>
      <c r="I97" s="735"/>
      <c r="J97" s="737"/>
      <c r="K97" s="380"/>
      <c r="L97" s="381"/>
      <c r="M97" s="379"/>
      <c r="N97" s="382"/>
      <c r="O97" s="382"/>
      <c r="P97" s="380"/>
      <c r="Q97" s="381"/>
      <c r="R97" s="402"/>
      <c r="S97" s="403"/>
    </row>
    <row r="98" spans="2:21" s="384" customFormat="1" ht="32.25" customHeight="1">
      <c r="B98" s="385" t="s">
        <v>466</v>
      </c>
      <c r="C98" s="386"/>
      <c r="D98" s="686"/>
      <c r="E98" s="687"/>
      <c r="F98" s="688"/>
      <c r="G98" s="387"/>
      <c r="H98" s="437"/>
      <c r="I98" s="686"/>
      <c r="J98" s="688"/>
      <c r="K98" s="389"/>
      <c r="L98" s="388"/>
      <c r="M98" s="387"/>
      <c r="N98" s="437"/>
      <c r="O98" s="390"/>
      <c r="P98" s="389"/>
      <c r="Q98" s="388"/>
      <c r="R98" s="402"/>
      <c r="S98" s="403"/>
    </row>
    <row r="99" spans="2:21" s="384" customFormat="1" ht="32.25" customHeight="1">
      <c r="B99" s="385" t="s">
        <v>468</v>
      </c>
      <c r="C99" s="392"/>
      <c r="D99" s="686"/>
      <c r="E99" s="687"/>
      <c r="F99" s="688"/>
      <c r="G99" s="387"/>
      <c r="H99" s="437"/>
      <c r="I99" s="686"/>
      <c r="J99" s="688"/>
      <c r="K99" s="389"/>
      <c r="L99" s="388"/>
      <c r="M99" s="387"/>
      <c r="N99" s="437"/>
      <c r="O99" s="437"/>
      <c r="P99" s="389"/>
      <c r="Q99" s="388"/>
      <c r="R99" s="402"/>
      <c r="S99" s="403"/>
    </row>
    <row r="100" spans="2:21" s="384" customFormat="1" ht="32.25" customHeight="1">
      <c r="B100" s="385" t="s">
        <v>470</v>
      </c>
      <c r="C100" s="392"/>
      <c r="D100" s="686"/>
      <c r="E100" s="687"/>
      <c r="F100" s="688"/>
      <c r="G100" s="387"/>
      <c r="H100" s="437"/>
      <c r="I100" s="686"/>
      <c r="J100" s="688"/>
      <c r="K100" s="393"/>
      <c r="L100" s="388"/>
      <c r="M100" s="387"/>
      <c r="N100" s="437"/>
      <c r="O100" s="437"/>
      <c r="P100" s="389"/>
      <c r="Q100" s="388"/>
      <c r="R100" s="402"/>
      <c r="S100" s="403"/>
    </row>
    <row r="101" spans="2:21" s="384" customFormat="1" ht="32.25" customHeight="1">
      <c r="B101" s="394" t="s">
        <v>471</v>
      </c>
      <c r="C101" s="395"/>
      <c r="D101" s="700"/>
      <c r="E101" s="701"/>
      <c r="F101" s="702"/>
      <c r="G101" s="396"/>
      <c r="H101" s="438"/>
      <c r="I101" s="700"/>
      <c r="J101" s="702"/>
      <c r="K101" s="398"/>
      <c r="L101" s="397"/>
      <c r="M101" s="396"/>
      <c r="N101" s="438"/>
      <c r="O101" s="438"/>
      <c r="P101" s="398"/>
      <c r="Q101" s="397"/>
      <c r="R101" s="402"/>
      <c r="S101" s="403"/>
    </row>
    <row r="103" spans="2:21">
      <c r="P103" s="348"/>
      <c r="Q103" s="99" t="str">
        <f>IF(様式第１_交付申請書!F9="","",様式第１_交付申請書!F9)</f>
        <v/>
      </c>
      <c r="R103" s="347"/>
    </row>
    <row r="104" spans="2:21" ht="29.25" customHeight="1">
      <c r="B104" s="719" t="s">
        <v>515</v>
      </c>
      <c r="C104" s="720"/>
      <c r="D104" s="721"/>
      <c r="E104" s="722"/>
      <c r="F104" s="722"/>
      <c r="G104" s="722"/>
      <c r="H104" s="722"/>
      <c r="I104" s="723"/>
      <c r="J104" s="363" t="s">
        <v>326</v>
      </c>
      <c r="K104" s="724"/>
      <c r="L104" s="725"/>
      <c r="M104" s="364"/>
      <c r="O104" s="365" t="s">
        <v>413</v>
      </c>
      <c r="P104" s="752">
        <f>SUM(L110,Q110)</f>
        <v>0</v>
      </c>
      <c r="Q104" s="753"/>
    </row>
    <row r="105" spans="2:21" ht="29.25" customHeight="1">
      <c r="B105" s="727" t="s">
        <v>407</v>
      </c>
      <c r="C105" s="729"/>
      <c r="D105" s="730"/>
      <c r="E105" s="730"/>
      <c r="F105" s="730"/>
      <c r="G105" s="730"/>
      <c r="H105" s="730"/>
      <c r="I105" s="730"/>
      <c r="J105" s="730"/>
      <c r="K105" s="730"/>
      <c r="L105" s="731"/>
      <c r="M105" s="368"/>
      <c r="O105" s="365" t="s">
        <v>456</v>
      </c>
      <c r="P105" s="752">
        <f>SUM(K112:K116,P112:P116)</f>
        <v>0</v>
      </c>
      <c r="Q105" s="753"/>
      <c r="R105" s="400"/>
      <c r="U105" s="367" t="str">
        <f>IF(P105&lt;16,"","1事業者あたり15人回までのため要修正")</f>
        <v/>
      </c>
    </row>
    <row r="106" spans="2:21" ht="29.25" customHeight="1">
      <c r="B106" s="728"/>
      <c r="C106" s="732"/>
      <c r="D106" s="733"/>
      <c r="E106" s="733"/>
      <c r="F106" s="733"/>
      <c r="G106" s="733"/>
      <c r="H106" s="733"/>
      <c r="I106" s="733"/>
      <c r="J106" s="733"/>
      <c r="K106" s="733"/>
      <c r="L106" s="734"/>
      <c r="M106" s="368"/>
      <c r="O106" s="369" t="s">
        <v>353</v>
      </c>
      <c r="P106" s="726">
        <f>K104*P105</f>
        <v>0</v>
      </c>
      <c r="Q106" s="726"/>
      <c r="R106" s="400"/>
    </row>
    <row r="107" spans="2:21" ht="5.25" customHeight="1"/>
    <row r="108" spans="2:21">
      <c r="B108" s="715" t="s">
        <v>212</v>
      </c>
      <c r="C108" s="715"/>
      <c r="D108" s="715"/>
      <c r="E108" s="715"/>
      <c r="F108" s="715"/>
      <c r="G108" s="715" t="s">
        <v>458</v>
      </c>
      <c r="H108" s="715"/>
      <c r="I108" s="715"/>
      <c r="J108" s="715"/>
      <c r="K108" s="715"/>
      <c r="L108" s="715"/>
      <c r="M108" s="715" t="s">
        <v>459</v>
      </c>
      <c r="N108" s="715"/>
      <c r="O108" s="715"/>
      <c r="P108" s="715"/>
      <c r="Q108" s="715"/>
      <c r="R108" s="370"/>
    </row>
    <row r="109" spans="2:21" ht="84.75" customHeight="1">
      <c r="B109" s="746"/>
      <c r="C109" s="747"/>
      <c r="D109" s="747"/>
      <c r="E109" s="747"/>
      <c r="F109" s="748"/>
      <c r="G109" s="716"/>
      <c r="H109" s="717"/>
      <c r="I109" s="717"/>
      <c r="J109" s="717"/>
      <c r="K109" s="717"/>
      <c r="L109" s="718"/>
      <c r="M109" s="716"/>
      <c r="N109" s="717"/>
      <c r="O109" s="717"/>
      <c r="P109" s="717"/>
      <c r="Q109" s="718"/>
      <c r="R109" s="401"/>
    </row>
    <row r="110" spans="2:21" ht="29.25" customHeight="1" thickBot="1">
      <c r="B110" s="749"/>
      <c r="C110" s="750"/>
      <c r="D110" s="750"/>
      <c r="E110" s="750"/>
      <c r="F110" s="751"/>
      <c r="G110" s="372"/>
      <c r="H110" s="373"/>
      <c r="I110" s="738" t="s">
        <v>461</v>
      </c>
      <c r="J110" s="739"/>
      <c r="K110" s="740"/>
      <c r="L110" s="374"/>
      <c r="M110" s="372"/>
      <c r="N110" s="373"/>
      <c r="O110" s="738" t="s">
        <v>461</v>
      </c>
      <c r="P110" s="740"/>
      <c r="Q110" s="374"/>
      <c r="R110" s="401"/>
    </row>
    <row r="111" spans="2:21" s="143" customFormat="1" ht="33.75" customHeight="1" thickTop="1">
      <c r="B111" s="556" t="s">
        <v>448</v>
      </c>
      <c r="C111" s="557" t="s">
        <v>508</v>
      </c>
      <c r="D111" s="741" t="s">
        <v>463</v>
      </c>
      <c r="E111" s="742"/>
      <c r="F111" s="743"/>
      <c r="G111" s="715" t="s">
        <v>214</v>
      </c>
      <c r="H111" s="715"/>
      <c r="I111" s="744" t="s">
        <v>215</v>
      </c>
      <c r="J111" s="745"/>
      <c r="K111" s="430" t="s">
        <v>525</v>
      </c>
      <c r="L111" s="431" t="s">
        <v>464</v>
      </c>
      <c r="M111" s="715" t="s">
        <v>214</v>
      </c>
      <c r="N111" s="715"/>
      <c r="O111" s="557" t="s">
        <v>215</v>
      </c>
      <c r="P111" s="430" t="s">
        <v>525</v>
      </c>
      <c r="Q111" s="431" t="s">
        <v>464</v>
      </c>
      <c r="R111" s="432"/>
      <c r="S111" s="554"/>
    </row>
    <row r="112" spans="2:21" s="384" customFormat="1" ht="32.25" customHeight="1">
      <c r="B112" s="377" t="s">
        <v>465</v>
      </c>
      <c r="C112" s="378"/>
      <c r="D112" s="735"/>
      <c r="E112" s="736"/>
      <c r="F112" s="737"/>
      <c r="G112" s="379"/>
      <c r="H112" s="382"/>
      <c r="I112" s="735"/>
      <c r="J112" s="737"/>
      <c r="K112" s="380"/>
      <c r="L112" s="381"/>
      <c r="M112" s="379"/>
      <c r="N112" s="382"/>
      <c r="O112" s="382"/>
      <c r="P112" s="380"/>
      <c r="Q112" s="381"/>
      <c r="R112" s="402"/>
      <c r="S112" s="403"/>
    </row>
    <row r="113" spans="2:21" s="384" customFormat="1" ht="32.25" customHeight="1">
      <c r="B113" s="385" t="s">
        <v>466</v>
      </c>
      <c r="C113" s="386"/>
      <c r="D113" s="686"/>
      <c r="E113" s="687"/>
      <c r="F113" s="688"/>
      <c r="G113" s="387"/>
      <c r="H113" s="437"/>
      <c r="I113" s="686"/>
      <c r="J113" s="688"/>
      <c r="K113" s="389"/>
      <c r="L113" s="388"/>
      <c r="M113" s="387"/>
      <c r="N113" s="437"/>
      <c r="O113" s="390"/>
      <c r="P113" s="389"/>
      <c r="Q113" s="388"/>
      <c r="R113" s="402"/>
      <c r="S113" s="403"/>
    </row>
    <row r="114" spans="2:21" s="384" customFormat="1" ht="32.25" customHeight="1">
      <c r="B114" s="385" t="s">
        <v>468</v>
      </c>
      <c r="C114" s="392"/>
      <c r="D114" s="686"/>
      <c r="E114" s="687"/>
      <c r="F114" s="688"/>
      <c r="G114" s="387"/>
      <c r="H114" s="437"/>
      <c r="I114" s="686"/>
      <c r="J114" s="688"/>
      <c r="K114" s="389"/>
      <c r="L114" s="388"/>
      <c r="M114" s="387"/>
      <c r="N114" s="437"/>
      <c r="O114" s="437"/>
      <c r="P114" s="389"/>
      <c r="Q114" s="388"/>
      <c r="R114" s="402"/>
      <c r="S114" s="403"/>
    </row>
    <row r="115" spans="2:21" s="384" customFormat="1" ht="32.25" customHeight="1">
      <c r="B115" s="385" t="s">
        <v>470</v>
      </c>
      <c r="C115" s="392"/>
      <c r="D115" s="686"/>
      <c r="E115" s="687"/>
      <c r="F115" s="688"/>
      <c r="G115" s="387"/>
      <c r="H115" s="437"/>
      <c r="I115" s="686"/>
      <c r="J115" s="688"/>
      <c r="K115" s="393"/>
      <c r="L115" s="388"/>
      <c r="M115" s="387"/>
      <c r="N115" s="437"/>
      <c r="O115" s="437"/>
      <c r="P115" s="389"/>
      <c r="Q115" s="388"/>
      <c r="R115" s="402"/>
      <c r="S115" s="403"/>
    </row>
    <row r="116" spans="2:21" s="384" customFormat="1" ht="32.25" customHeight="1">
      <c r="B116" s="394" t="s">
        <v>471</v>
      </c>
      <c r="C116" s="395"/>
      <c r="D116" s="700"/>
      <c r="E116" s="701"/>
      <c r="F116" s="702"/>
      <c r="G116" s="396"/>
      <c r="H116" s="438"/>
      <c r="I116" s="700"/>
      <c r="J116" s="702"/>
      <c r="K116" s="398"/>
      <c r="L116" s="397"/>
      <c r="M116" s="396"/>
      <c r="N116" s="438"/>
      <c r="O116" s="438"/>
      <c r="P116" s="398"/>
      <c r="Q116" s="397"/>
      <c r="R116" s="402"/>
      <c r="S116" s="403"/>
    </row>
    <row r="118" spans="2:21">
      <c r="P118" s="348"/>
      <c r="Q118" s="99" t="str">
        <f>IF(様式第１_交付申請書!F9="","",様式第１_交付申請書!F9)</f>
        <v/>
      </c>
      <c r="R118" s="347"/>
    </row>
    <row r="119" spans="2:21" ht="29.25" customHeight="1">
      <c r="B119" s="719" t="s">
        <v>516</v>
      </c>
      <c r="C119" s="720"/>
      <c r="D119" s="721"/>
      <c r="E119" s="722"/>
      <c r="F119" s="722"/>
      <c r="G119" s="722"/>
      <c r="H119" s="722"/>
      <c r="I119" s="723"/>
      <c r="J119" s="363" t="s">
        <v>326</v>
      </c>
      <c r="K119" s="724"/>
      <c r="L119" s="725"/>
      <c r="M119" s="364"/>
      <c r="O119" s="365" t="s">
        <v>413</v>
      </c>
      <c r="P119" s="752">
        <f>SUM(L125,Q125)</f>
        <v>0</v>
      </c>
      <c r="Q119" s="753"/>
    </row>
    <row r="120" spans="2:21" ht="29.25" customHeight="1">
      <c r="B120" s="727" t="s">
        <v>407</v>
      </c>
      <c r="C120" s="729"/>
      <c r="D120" s="730"/>
      <c r="E120" s="730"/>
      <c r="F120" s="730"/>
      <c r="G120" s="730"/>
      <c r="H120" s="730"/>
      <c r="I120" s="730"/>
      <c r="J120" s="730"/>
      <c r="K120" s="730"/>
      <c r="L120" s="731"/>
      <c r="M120" s="368"/>
      <c r="O120" s="365" t="s">
        <v>456</v>
      </c>
      <c r="P120" s="752">
        <f>SUM(K127:K131,P127:P131)</f>
        <v>0</v>
      </c>
      <c r="Q120" s="753"/>
      <c r="R120" s="400"/>
      <c r="U120" s="367" t="str">
        <f>IF(P120&lt;16,"","1事業者あたり15人回までのため要修正")</f>
        <v/>
      </c>
    </row>
    <row r="121" spans="2:21" ht="29.25" customHeight="1">
      <c r="B121" s="728"/>
      <c r="C121" s="732"/>
      <c r="D121" s="733"/>
      <c r="E121" s="733"/>
      <c r="F121" s="733"/>
      <c r="G121" s="733"/>
      <c r="H121" s="733"/>
      <c r="I121" s="733"/>
      <c r="J121" s="733"/>
      <c r="K121" s="733"/>
      <c r="L121" s="734"/>
      <c r="M121" s="368"/>
      <c r="O121" s="369" t="s">
        <v>354</v>
      </c>
      <c r="P121" s="726">
        <f>K119*P120</f>
        <v>0</v>
      </c>
      <c r="Q121" s="726"/>
      <c r="R121" s="400"/>
    </row>
    <row r="122" spans="2:21" ht="5.25" customHeight="1">
      <c r="P122" s="404"/>
      <c r="Q122" s="404"/>
    </row>
    <row r="123" spans="2:21">
      <c r="B123" s="715" t="s">
        <v>212</v>
      </c>
      <c r="C123" s="715"/>
      <c r="D123" s="715"/>
      <c r="E123" s="715"/>
      <c r="F123" s="715"/>
      <c r="G123" s="715" t="s">
        <v>458</v>
      </c>
      <c r="H123" s="715"/>
      <c r="I123" s="715"/>
      <c r="J123" s="715"/>
      <c r="K123" s="715"/>
      <c r="L123" s="715"/>
      <c r="M123" s="715" t="s">
        <v>459</v>
      </c>
      <c r="N123" s="715"/>
      <c r="O123" s="715"/>
      <c r="P123" s="715"/>
      <c r="Q123" s="715"/>
      <c r="R123" s="370"/>
    </row>
    <row r="124" spans="2:21" ht="84.75" customHeight="1">
      <c r="B124" s="746"/>
      <c r="C124" s="747"/>
      <c r="D124" s="747"/>
      <c r="E124" s="747"/>
      <c r="F124" s="748"/>
      <c r="G124" s="716"/>
      <c r="H124" s="717"/>
      <c r="I124" s="717"/>
      <c r="J124" s="717"/>
      <c r="K124" s="717"/>
      <c r="L124" s="718"/>
      <c r="M124" s="716"/>
      <c r="N124" s="717"/>
      <c r="O124" s="717"/>
      <c r="P124" s="717"/>
      <c r="Q124" s="718"/>
      <c r="R124" s="401"/>
    </row>
    <row r="125" spans="2:21" ht="29.25" customHeight="1" thickBot="1">
      <c r="B125" s="749"/>
      <c r="C125" s="750"/>
      <c r="D125" s="750"/>
      <c r="E125" s="750"/>
      <c r="F125" s="751"/>
      <c r="G125" s="372"/>
      <c r="H125" s="373"/>
      <c r="I125" s="738" t="s">
        <v>461</v>
      </c>
      <c r="J125" s="739"/>
      <c r="K125" s="740"/>
      <c r="L125" s="374"/>
      <c r="M125" s="372"/>
      <c r="N125" s="373"/>
      <c r="O125" s="738" t="s">
        <v>461</v>
      </c>
      <c r="P125" s="740"/>
      <c r="Q125" s="374"/>
      <c r="R125" s="401"/>
    </row>
    <row r="126" spans="2:21" s="143" customFormat="1" ht="33.75" customHeight="1" thickTop="1">
      <c r="B126" s="556" t="s">
        <v>448</v>
      </c>
      <c r="C126" s="557" t="s">
        <v>508</v>
      </c>
      <c r="D126" s="741" t="s">
        <v>463</v>
      </c>
      <c r="E126" s="742"/>
      <c r="F126" s="743"/>
      <c r="G126" s="715" t="s">
        <v>214</v>
      </c>
      <c r="H126" s="715"/>
      <c r="I126" s="744" t="s">
        <v>215</v>
      </c>
      <c r="J126" s="745"/>
      <c r="K126" s="430" t="s">
        <v>525</v>
      </c>
      <c r="L126" s="431" t="s">
        <v>464</v>
      </c>
      <c r="M126" s="715" t="s">
        <v>214</v>
      </c>
      <c r="N126" s="715"/>
      <c r="O126" s="557" t="s">
        <v>215</v>
      </c>
      <c r="P126" s="430" t="s">
        <v>525</v>
      </c>
      <c r="Q126" s="431" t="s">
        <v>464</v>
      </c>
      <c r="R126" s="432"/>
      <c r="S126" s="554"/>
    </row>
    <row r="127" spans="2:21" s="384" customFormat="1" ht="32.25" customHeight="1">
      <c r="B127" s="377" t="s">
        <v>465</v>
      </c>
      <c r="C127" s="378"/>
      <c r="D127" s="735"/>
      <c r="E127" s="736"/>
      <c r="F127" s="737"/>
      <c r="G127" s="379"/>
      <c r="H127" s="382"/>
      <c r="I127" s="735"/>
      <c r="J127" s="737"/>
      <c r="K127" s="380"/>
      <c r="L127" s="381"/>
      <c r="M127" s="379"/>
      <c r="N127" s="382"/>
      <c r="O127" s="382"/>
      <c r="P127" s="380"/>
      <c r="Q127" s="381"/>
      <c r="R127" s="402"/>
      <c r="S127" s="403"/>
    </row>
    <row r="128" spans="2:21" s="384" customFormat="1" ht="32.25" customHeight="1">
      <c r="B128" s="385" t="s">
        <v>466</v>
      </c>
      <c r="C128" s="386"/>
      <c r="D128" s="686"/>
      <c r="E128" s="687"/>
      <c r="F128" s="688"/>
      <c r="G128" s="387"/>
      <c r="H128" s="437"/>
      <c r="I128" s="686"/>
      <c r="J128" s="688"/>
      <c r="K128" s="389"/>
      <c r="L128" s="388"/>
      <c r="M128" s="387"/>
      <c r="N128" s="437"/>
      <c r="O128" s="390"/>
      <c r="P128" s="389"/>
      <c r="Q128" s="388"/>
      <c r="R128" s="402"/>
      <c r="S128" s="403"/>
    </row>
    <row r="129" spans="2:21" s="384" customFormat="1" ht="32.25" customHeight="1">
      <c r="B129" s="385" t="s">
        <v>468</v>
      </c>
      <c r="C129" s="392"/>
      <c r="D129" s="686"/>
      <c r="E129" s="687"/>
      <c r="F129" s="688"/>
      <c r="G129" s="387"/>
      <c r="H129" s="437"/>
      <c r="I129" s="686"/>
      <c r="J129" s="688"/>
      <c r="K129" s="389"/>
      <c r="L129" s="388"/>
      <c r="M129" s="387"/>
      <c r="N129" s="437"/>
      <c r="O129" s="437"/>
      <c r="P129" s="389"/>
      <c r="Q129" s="388"/>
      <c r="R129" s="402"/>
      <c r="S129" s="403"/>
    </row>
    <row r="130" spans="2:21" s="384" customFormat="1" ht="32.25" customHeight="1">
      <c r="B130" s="385" t="s">
        <v>470</v>
      </c>
      <c r="C130" s="392"/>
      <c r="D130" s="686"/>
      <c r="E130" s="687"/>
      <c r="F130" s="688"/>
      <c r="G130" s="387"/>
      <c r="H130" s="437"/>
      <c r="I130" s="686"/>
      <c r="J130" s="688"/>
      <c r="K130" s="393"/>
      <c r="L130" s="388"/>
      <c r="M130" s="387"/>
      <c r="N130" s="437"/>
      <c r="O130" s="437"/>
      <c r="P130" s="389"/>
      <c r="Q130" s="388"/>
      <c r="R130" s="402"/>
      <c r="S130" s="403"/>
    </row>
    <row r="131" spans="2:21" s="384" customFormat="1" ht="32.25" customHeight="1">
      <c r="B131" s="394" t="s">
        <v>471</v>
      </c>
      <c r="C131" s="395"/>
      <c r="D131" s="700"/>
      <c r="E131" s="701"/>
      <c r="F131" s="702"/>
      <c r="G131" s="396"/>
      <c r="H131" s="438"/>
      <c r="I131" s="700"/>
      <c r="J131" s="702"/>
      <c r="K131" s="398"/>
      <c r="L131" s="397"/>
      <c r="M131" s="396"/>
      <c r="N131" s="438"/>
      <c r="O131" s="438"/>
      <c r="P131" s="398"/>
      <c r="Q131" s="397"/>
      <c r="R131" s="402"/>
      <c r="S131" s="403"/>
    </row>
    <row r="133" spans="2:21">
      <c r="P133" s="348"/>
      <c r="Q133" s="99" t="str">
        <f>IF(様式第１_交付申請書!F9="","",様式第１_交付申請書!F9)</f>
        <v/>
      </c>
      <c r="R133" s="347"/>
    </row>
    <row r="134" spans="2:21" ht="29.25" customHeight="1">
      <c r="B134" s="719" t="s">
        <v>517</v>
      </c>
      <c r="C134" s="720"/>
      <c r="D134" s="721"/>
      <c r="E134" s="722"/>
      <c r="F134" s="722"/>
      <c r="G134" s="722"/>
      <c r="H134" s="722"/>
      <c r="I134" s="723"/>
      <c r="J134" s="363" t="s">
        <v>326</v>
      </c>
      <c r="K134" s="724"/>
      <c r="L134" s="725"/>
      <c r="M134" s="364"/>
      <c r="O134" s="365" t="s">
        <v>413</v>
      </c>
      <c r="P134" s="752">
        <f>SUM(L140,Q140)</f>
        <v>0</v>
      </c>
      <c r="Q134" s="753"/>
    </row>
    <row r="135" spans="2:21" ht="29.25" customHeight="1">
      <c r="B135" s="727" t="s">
        <v>407</v>
      </c>
      <c r="C135" s="729"/>
      <c r="D135" s="730"/>
      <c r="E135" s="730"/>
      <c r="F135" s="730"/>
      <c r="G135" s="730"/>
      <c r="H135" s="730"/>
      <c r="I135" s="730"/>
      <c r="J135" s="730"/>
      <c r="K135" s="730"/>
      <c r="L135" s="731"/>
      <c r="M135" s="368"/>
      <c r="O135" s="365" t="s">
        <v>456</v>
      </c>
      <c r="P135" s="752">
        <f>SUM(K142:K146,P142:P146)</f>
        <v>0</v>
      </c>
      <c r="Q135" s="753"/>
      <c r="R135" s="400"/>
      <c r="U135" s="367" t="str">
        <f>IF(P135&lt;16,"","1事業者あたり15人回までのため要修正")</f>
        <v/>
      </c>
    </row>
    <row r="136" spans="2:21" ht="29.25" customHeight="1">
      <c r="B136" s="728"/>
      <c r="C136" s="732"/>
      <c r="D136" s="733"/>
      <c r="E136" s="733"/>
      <c r="F136" s="733"/>
      <c r="G136" s="733"/>
      <c r="H136" s="733"/>
      <c r="I136" s="733"/>
      <c r="J136" s="733"/>
      <c r="K136" s="733"/>
      <c r="L136" s="734"/>
      <c r="M136" s="368"/>
      <c r="O136" s="369" t="s">
        <v>355</v>
      </c>
      <c r="P136" s="726">
        <f>K134*P135</f>
        <v>0</v>
      </c>
      <c r="Q136" s="726"/>
      <c r="R136" s="400"/>
    </row>
    <row r="137" spans="2:21" ht="5.25" customHeight="1"/>
    <row r="138" spans="2:21">
      <c r="B138" s="715" t="s">
        <v>212</v>
      </c>
      <c r="C138" s="715"/>
      <c r="D138" s="715"/>
      <c r="E138" s="715"/>
      <c r="F138" s="715"/>
      <c r="G138" s="715" t="s">
        <v>458</v>
      </c>
      <c r="H138" s="715"/>
      <c r="I138" s="715"/>
      <c r="J138" s="715"/>
      <c r="K138" s="715"/>
      <c r="L138" s="715"/>
      <c r="M138" s="715" t="s">
        <v>459</v>
      </c>
      <c r="N138" s="715"/>
      <c r="O138" s="715"/>
      <c r="P138" s="715"/>
      <c r="Q138" s="715"/>
      <c r="R138" s="370"/>
    </row>
    <row r="139" spans="2:21" ht="84.75" customHeight="1">
      <c r="B139" s="746"/>
      <c r="C139" s="747"/>
      <c r="D139" s="747"/>
      <c r="E139" s="747"/>
      <c r="F139" s="748"/>
      <c r="G139" s="716"/>
      <c r="H139" s="717"/>
      <c r="I139" s="717"/>
      <c r="J139" s="717"/>
      <c r="K139" s="717"/>
      <c r="L139" s="718"/>
      <c r="M139" s="716"/>
      <c r="N139" s="717"/>
      <c r="O139" s="717"/>
      <c r="P139" s="717"/>
      <c r="Q139" s="718"/>
      <c r="R139" s="401"/>
    </row>
    <row r="140" spans="2:21" ht="29.25" customHeight="1" thickBot="1">
      <c r="B140" s="749"/>
      <c r="C140" s="750"/>
      <c r="D140" s="750"/>
      <c r="E140" s="750"/>
      <c r="F140" s="751"/>
      <c r="G140" s="372"/>
      <c r="H140" s="373"/>
      <c r="I140" s="738" t="s">
        <v>461</v>
      </c>
      <c r="J140" s="739"/>
      <c r="K140" s="740"/>
      <c r="L140" s="374"/>
      <c r="M140" s="372"/>
      <c r="N140" s="373"/>
      <c r="O140" s="738" t="s">
        <v>461</v>
      </c>
      <c r="P140" s="740"/>
      <c r="Q140" s="374"/>
      <c r="R140" s="401"/>
    </row>
    <row r="141" spans="2:21" s="143" customFormat="1" ht="33.75" customHeight="1" thickTop="1">
      <c r="B141" s="556" t="s">
        <v>448</v>
      </c>
      <c r="C141" s="557" t="s">
        <v>508</v>
      </c>
      <c r="D141" s="741" t="s">
        <v>463</v>
      </c>
      <c r="E141" s="742"/>
      <c r="F141" s="743"/>
      <c r="G141" s="715" t="s">
        <v>214</v>
      </c>
      <c r="H141" s="715"/>
      <c r="I141" s="744" t="s">
        <v>215</v>
      </c>
      <c r="J141" s="745"/>
      <c r="K141" s="430" t="s">
        <v>525</v>
      </c>
      <c r="L141" s="431" t="s">
        <v>464</v>
      </c>
      <c r="M141" s="741" t="s">
        <v>214</v>
      </c>
      <c r="N141" s="743"/>
      <c r="O141" s="557" t="s">
        <v>215</v>
      </c>
      <c r="P141" s="430" t="s">
        <v>525</v>
      </c>
      <c r="Q141" s="431" t="s">
        <v>464</v>
      </c>
      <c r="R141" s="432"/>
      <c r="S141" s="554"/>
    </row>
    <row r="142" spans="2:21" s="384" customFormat="1" ht="32.25" customHeight="1">
      <c r="B142" s="377" t="s">
        <v>465</v>
      </c>
      <c r="C142" s="378"/>
      <c r="D142" s="735"/>
      <c r="E142" s="736"/>
      <c r="F142" s="737"/>
      <c r="G142" s="379"/>
      <c r="H142" s="382"/>
      <c r="I142" s="735"/>
      <c r="J142" s="737"/>
      <c r="K142" s="380"/>
      <c r="L142" s="381"/>
      <c r="M142" s="379"/>
      <c r="N142" s="382"/>
      <c r="O142" s="382"/>
      <c r="P142" s="380"/>
      <c r="Q142" s="381"/>
      <c r="R142" s="402"/>
      <c r="S142" s="403"/>
    </row>
    <row r="143" spans="2:21" s="384" customFormat="1" ht="32.25" customHeight="1">
      <c r="B143" s="385" t="s">
        <v>466</v>
      </c>
      <c r="C143" s="386"/>
      <c r="D143" s="686"/>
      <c r="E143" s="687"/>
      <c r="F143" s="688"/>
      <c r="G143" s="387"/>
      <c r="H143" s="437"/>
      <c r="I143" s="686"/>
      <c r="J143" s="688"/>
      <c r="K143" s="389"/>
      <c r="L143" s="388"/>
      <c r="M143" s="387"/>
      <c r="N143" s="437"/>
      <c r="O143" s="390"/>
      <c r="P143" s="389"/>
      <c r="Q143" s="388"/>
      <c r="R143" s="402"/>
      <c r="S143" s="403"/>
    </row>
    <row r="144" spans="2:21" s="384" customFormat="1" ht="32.25" customHeight="1">
      <c r="B144" s="385" t="s">
        <v>468</v>
      </c>
      <c r="C144" s="392"/>
      <c r="D144" s="686"/>
      <c r="E144" s="687"/>
      <c r="F144" s="688"/>
      <c r="G144" s="387"/>
      <c r="H144" s="437"/>
      <c r="I144" s="686"/>
      <c r="J144" s="688"/>
      <c r="K144" s="389"/>
      <c r="L144" s="388"/>
      <c r="M144" s="387"/>
      <c r="N144" s="437"/>
      <c r="O144" s="437"/>
      <c r="P144" s="389"/>
      <c r="Q144" s="388"/>
      <c r="R144" s="402"/>
      <c r="S144" s="403"/>
    </row>
    <row r="145" spans="2:21" s="384" customFormat="1" ht="32.25" customHeight="1">
      <c r="B145" s="385" t="s">
        <v>470</v>
      </c>
      <c r="C145" s="392"/>
      <c r="D145" s="686"/>
      <c r="E145" s="687"/>
      <c r="F145" s="688"/>
      <c r="G145" s="387"/>
      <c r="H145" s="437"/>
      <c r="I145" s="686"/>
      <c r="J145" s="688"/>
      <c r="K145" s="393"/>
      <c r="L145" s="388"/>
      <c r="M145" s="387"/>
      <c r="N145" s="437"/>
      <c r="O145" s="437"/>
      <c r="P145" s="389"/>
      <c r="Q145" s="388"/>
      <c r="R145" s="402"/>
      <c r="S145" s="403"/>
    </row>
    <row r="146" spans="2:21" s="384" customFormat="1" ht="32.25" customHeight="1">
      <c r="B146" s="394" t="s">
        <v>471</v>
      </c>
      <c r="C146" s="395"/>
      <c r="D146" s="700"/>
      <c r="E146" s="701"/>
      <c r="F146" s="702"/>
      <c r="G146" s="396"/>
      <c r="H146" s="438"/>
      <c r="I146" s="700"/>
      <c r="J146" s="702"/>
      <c r="K146" s="398"/>
      <c r="L146" s="397"/>
      <c r="M146" s="396"/>
      <c r="N146" s="438"/>
      <c r="O146" s="438"/>
      <c r="P146" s="398"/>
      <c r="Q146" s="397"/>
      <c r="R146" s="402"/>
      <c r="S146" s="403"/>
    </row>
    <row r="147" spans="2:21" ht="13.5" customHeight="1">
      <c r="B147" s="405"/>
      <c r="C147" s="117"/>
      <c r="D147" s="117"/>
      <c r="E147" s="117"/>
      <c r="F147" s="117"/>
      <c r="G147" s="405"/>
      <c r="H147" s="117"/>
      <c r="I147" s="117"/>
      <c r="J147" s="117"/>
      <c r="K147" s="117"/>
      <c r="L147" s="117"/>
      <c r="M147" s="405"/>
      <c r="N147" s="117"/>
      <c r="O147" s="117"/>
      <c r="P147" s="117"/>
      <c r="Q147" s="117"/>
    </row>
    <row r="148" spans="2:21">
      <c r="P148" s="348"/>
      <c r="Q148" s="99" t="str">
        <f>IF(様式第１_交付申請書!F9="","",様式第１_交付申請書!F9)</f>
        <v/>
      </c>
      <c r="R148" s="347"/>
    </row>
    <row r="149" spans="2:21" ht="29.25" customHeight="1">
      <c r="B149" s="719" t="s">
        <v>518</v>
      </c>
      <c r="C149" s="720"/>
      <c r="D149" s="721"/>
      <c r="E149" s="722"/>
      <c r="F149" s="722"/>
      <c r="G149" s="722"/>
      <c r="H149" s="722"/>
      <c r="I149" s="723"/>
      <c r="J149" s="363" t="s">
        <v>326</v>
      </c>
      <c r="K149" s="724"/>
      <c r="L149" s="725"/>
      <c r="M149" s="364"/>
      <c r="O149" s="365" t="s">
        <v>413</v>
      </c>
      <c r="P149" s="752">
        <f>SUM(L155,Q155)</f>
        <v>0</v>
      </c>
      <c r="Q149" s="753"/>
    </row>
    <row r="150" spans="2:21" ht="29.25" customHeight="1">
      <c r="B150" s="727" t="s">
        <v>407</v>
      </c>
      <c r="C150" s="729"/>
      <c r="D150" s="730"/>
      <c r="E150" s="730"/>
      <c r="F150" s="730"/>
      <c r="G150" s="730"/>
      <c r="H150" s="730"/>
      <c r="I150" s="730"/>
      <c r="J150" s="730"/>
      <c r="K150" s="730"/>
      <c r="L150" s="731"/>
      <c r="M150" s="368"/>
      <c r="O150" s="365" t="s">
        <v>456</v>
      </c>
      <c r="P150" s="752">
        <f>SUM(K157:K161,P157:P161)</f>
        <v>0</v>
      </c>
      <c r="Q150" s="753"/>
      <c r="R150" s="400"/>
      <c r="U150" s="367" t="str">
        <f>IF(P150&lt;16,"","1事業者あたり15人回までのため要修正")</f>
        <v/>
      </c>
    </row>
    <row r="151" spans="2:21" ht="29.25" customHeight="1">
      <c r="B151" s="728"/>
      <c r="C151" s="732"/>
      <c r="D151" s="733"/>
      <c r="E151" s="733"/>
      <c r="F151" s="733"/>
      <c r="G151" s="733"/>
      <c r="H151" s="733"/>
      <c r="I151" s="733"/>
      <c r="J151" s="733"/>
      <c r="K151" s="733"/>
      <c r="L151" s="734"/>
      <c r="M151" s="368"/>
      <c r="O151" s="369" t="s">
        <v>373</v>
      </c>
      <c r="P151" s="726">
        <f>K149*P150</f>
        <v>0</v>
      </c>
      <c r="Q151" s="726"/>
      <c r="R151" s="400"/>
    </row>
    <row r="152" spans="2:21" ht="5.25" customHeight="1"/>
    <row r="153" spans="2:21">
      <c r="B153" s="715" t="s">
        <v>212</v>
      </c>
      <c r="C153" s="715"/>
      <c r="D153" s="715"/>
      <c r="E153" s="715"/>
      <c r="F153" s="715"/>
      <c r="G153" s="715" t="s">
        <v>458</v>
      </c>
      <c r="H153" s="715"/>
      <c r="I153" s="715"/>
      <c r="J153" s="715"/>
      <c r="K153" s="715"/>
      <c r="L153" s="715"/>
      <c r="M153" s="715" t="s">
        <v>459</v>
      </c>
      <c r="N153" s="715"/>
      <c r="O153" s="715"/>
      <c r="P153" s="715"/>
      <c r="Q153" s="715"/>
      <c r="R153" s="370"/>
    </row>
    <row r="154" spans="2:21" ht="84.75" customHeight="1">
      <c r="B154" s="746"/>
      <c r="C154" s="747"/>
      <c r="D154" s="747"/>
      <c r="E154" s="747"/>
      <c r="F154" s="748"/>
      <c r="G154" s="716"/>
      <c r="H154" s="717"/>
      <c r="I154" s="717"/>
      <c r="J154" s="717"/>
      <c r="K154" s="717"/>
      <c r="L154" s="718"/>
      <c r="M154" s="716"/>
      <c r="N154" s="717"/>
      <c r="O154" s="717"/>
      <c r="P154" s="717"/>
      <c r="Q154" s="718"/>
      <c r="R154" s="401"/>
    </row>
    <row r="155" spans="2:21" ht="29.25" customHeight="1" thickBot="1">
      <c r="B155" s="749"/>
      <c r="C155" s="750"/>
      <c r="D155" s="750"/>
      <c r="E155" s="750"/>
      <c r="F155" s="751"/>
      <c r="G155" s="372"/>
      <c r="H155" s="373"/>
      <c r="I155" s="738" t="s">
        <v>461</v>
      </c>
      <c r="J155" s="739"/>
      <c r="K155" s="740"/>
      <c r="L155" s="374"/>
      <c r="M155" s="372"/>
      <c r="N155" s="373"/>
      <c r="O155" s="738" t="s">
        <v>461</v>
      </c>
      <c r="P155" s="740"/>
      <c r="Q155" s="374"/>
      <c r="R155" s="401"/>
    </row>
    <row r="156" spans="2:21" s="143" customFormat="1" ht="33.75" customHeight="1" thickTop="1">
      <c r="B156" s="556" t="s">
        <v>448</v>
      </c>
      <c r="C156" s="557" t="s">
        <v>508</v>
      </c>
      <c r="D156" s="741" t="s">
        <v>463</v>
      </c>
      <c r="E156" s="742"/>
      <c r="F156" s="743"/>
      <c r="G156" s="715" t="s">
        <v>214</v>
      </c>
      <c r="H156" s="715"/>
      <c r="I156" s="744" t="s">
        <v>215</v>
      </c>
      <c r="J156" s="745"/>
      <c r="K156" s="430" t="s">
        <v>525</v>
      </c>
      <c r="L156" s="431" t="s">
        <v>464</v>
      </c>
      <c r="M156" s="715" t="s">
        <v>214</v>
      </c>
      <c r="N156" s="715"/>
      <c r="O156" s="557" t="s">
        <v>215</v>
      </c>
      <c r="P156" s="430" t="s">
        <v>525</v>
      </c>
      <c r="Q156" s="431" t="s">
        <v>464</v>
      </c>
      <c r="R156" s="432"/>
      <c r="S156" s="554"/>
    </row>
    <row r="157" spans="2:21" s="384" customFormat="1" ht="32.25" customHeight="1">
      <c r="B157" s="377" t="s">
        <v>465</v>
      </c>
      <c r="C157" s="378"/>
      <c r="D157" s="735"/>
      <c r="E157" s="736"/>
      <c r="F157" s="737"/>
      <c r="G157" s="379"/>
      <c r="H157" s="382"/>
      <c r="I157" s="735"/>
      <c r="J157" s="737"/>
      <c r="K157" s="380"/>
      <c r="L157" s="381"/>
      <c r="M157" s="379"/>
      <c r="N157" s="382"/>
      <c r="O157" s="382"/>
      <c r="P157" s="380"/>
      <c r="Q157" s="381"/>
      <c r="R157" s="402"/>
      <c r="S157" s="403"/>
    </row>
    <row r="158" spans="2:21" s="384" customFormat="1" ht="32.25" customHeight="1">
      <c r="B158" s="385" t="s">
        <v>466</v>
      </c>
      <c r="C158" s="386"/>
      <c r="D158" s="686"/>
      <c r="E158" s="687"/>
      <c r="F158" s="688"/>
      <c r="G158" s="387"/>
      <c r="H158" s="437"/>
      <c r="I158" s="686"/>
      <c r="J158" s="688"/>
      <c r="K158" s="389"/>
      <c r="L158" s="388"/>
      <c r="M158" s="387"/>
      <c r="N158" s="437"/>
      <c r="O158" s="390"/>
      <c r="P158" s="389"/>
      <c r="Q158" s="388"/>
      <c r="R158" s="402"/>
      <c r="S158" s="403"/>
    </row>
    <row r="159" spans="2:21" s="384" customFormat="1" ht="32.25" customHeight="1">
      <c r="B159" s="385" t="s">
        <v>468</v>
      </c>
      <c r="C159" s="392"/>
      <c r="D159" s="686"/>
      <c r="E159" s="687"/>
      <c r="F159" s="688"/>
      <c r="G159" s="387"/>
      <c r="H159" s="437"/>
      <c r="I159" s="686"/>
      <c r="J159" s="688"/>
      <c r="K159" s="389"/>
      <c r="L159" s="388"/>
      <c r="M159" s="387"/>
      <c r="N159" s="437"/>
      <c r="O159" s="437"/>
      <c r="P159" s="389"/>
      <c r="Q159" s="388"/>
      <c r="R159" s="402"/>
      <c r="S159" s="403"/>
    </row>
    <row r="160" spans="2:21" s="384" customFormat="1" ht="32.25" customHeight="1">
      <c r="B160" s="385" t="s">
        <v>470</v>
      </c>
      <c r="C160" s="392"/>
      <c r="D160" s="686"/>
      <c r="E160" s="687"/>
      <c r="F160" s="688"/>
      <c r="G160" s="387"/>
      <c r="H160" s="437"/>
      <c r="I160" s="686"/>
      <c r="J160" s="688"/>
      <c r="K160" s="393"/>
      <c r="L160" s="388"/>
      <c r="M160" s="387"/>
      <c r="N160" s="437"/>
      <c r="O160" s="437"/>
      <c r="P160" s="389"/>
      <c r="Q160" s="388"/>
      <c r="R160" s="402"/>
      <c r="S160" s="403"/>
    </row>
    <row r="161" spans="2:21" s="384" customFormat="1" ht="32.25" customHeight="1">
      <c r="B161" s="394" t="s">
        <v>471</v>
      </c>
      <c r="C161" s="395"/>
      <c r="D161" s="700"/>
      <c r="E161" s="701"/>
      <c r="F161" s="702"/>
      <c r="G161" s="396"/>
      <c r="H161" s="438"/>
      <c r="I161" s="700"/>
      <c r="J161" s="702"/>
      <c r="K161" s="398"/>
      <c r="L161" s="397"/>
      <c r="M161" s="396"/>
      <c r="N161" s="438"/>
      <c r="O161" s="438"/>
      <c r="P161" s="398"/>
      <c r="Q161" s="397"/>
      <c r="R161" s="402"/>
      <c r="S161" s="403"/>
    </row>
    <row r="162" spans="2:21" ht="13.5" customHeight="1">
      <c r="B162" s="405"/>
      <c r="C162" s="117"/>
      <c r="D162" s="117"/>
      <c r="E162" s="117"/>
      <c r="F162" s="117"/>
      <c r="G162" s="405"/>
      <c r="H162" s="117"/>
      <c r="I162" s="117"/>
      <c r="J162" s="117"/>
      <c r="K162" s="117"/>
      <c r="L162" s="117"/>
      <c r="M162" s="405"/>
      <c r="N162" s="117"/>
      <c r="O162" s="117"/>
      <c r="P162" s="117"/>
      <c r="Q162" s="117"/>
    </row>
    <row r="163" spans="2:21">
      <c r="P163" s="348"/>
      <c r="Q163" s="99" t="str">
        <f>IF(様式第１_交付申請書!F9="","",様式第１_交付申請書!F9)</f>
        <v/>
      </c>
      <c r="R163" s="347"/>
    </row>
    <row r="164" spans="2:21" ht="29.25" customHeight="1">
      <c r="B164" s="719" t="s">
        <v>519</v>
      </c>
      <c r="C164" s="720"/>
      <c r="D164" s="721"/>
      <c r="E164" s="722"/>
      <c r="F164" s="722"/>
      <c r="G164" s="722"/>
      <c r="H164" s="722"/>
      <c r="I164" s="723"/>
      <c r="J164" s="363" t="s">
        <v>326</v>
      </c>
      <c r="K164" s="724"/>
      <c r="L164" s="725"/>
      <c r="M164" s="364"/>
      <c r="O164" s="365" t="s">
        <v>413</v>
      </c>
      <c r="P164" s="752">
        <f>SUM(L170,Q170)</f>
        <v>0</v>
      </c>
      <c r="Q164" s="753"/>
    </row>
    <row r="165" spans="2:21" ht="29.25" customHeight="1">
      <c r="B165" s="727" t="s">
        <v>407</v>
      </c>
      <c r="C165" s="729"/>
      <c r="D165" s="730"/>
      <c r="E165" s="730"/>
      <c r="F165" s="730"/>
      <c r="G165" s="730"/>
      <c r="H165" s="730"/>
      <c r="I165" s="730"/>
      <c r="J165" s="730"/>
      <c r="K165" s="730"/>
      <c r="L165" s="731"/>
      <c r="M165" s="368"/>
      <c r="O165" s="365" t="s">
        <v>456</v>
      </c>
      <c r="P165" s="752">
        <f>SUM(K172:K176,P172:P176)</f>
        <v>0</v>
      </c>
      <c r="Q165" s="753"/>
      <c r="R165" s="400"/>
      <c r="U165" s="367" t="str">
        <f>IF(P165&lt;16,"","1事業者あたり15人回までのため要修正")</f>
        <v/>
      </c>
    </row>
    <row r="166" spans="2:21" ht="29.25" customHeight="1">
      <c r="B166" s="728"/>
      <c r="C166" s="732"/>
      <c r="D166" s="733"/>
      <c r="E166" s="733"/>
      <c r="F166" s="733"/>
      <c r="G166" s="733"/>
      <c r="H166" s="733"/>
      <c r="I166" s="733"/>
      <c r="J166" s="733"/>
      <c r="K166" s="733"/>
      <c r="L166" s="734"/>
      <c r="M166" s="368"/>
      <c r="O166" s="369" t="s">
        <v>374</v>
      </c>
      <c r="P166" s="726">
        <f>K164*P165</f>
        <v>0</v>
      </c>
      <c r="Q166" s="726"/>
      <c r="R166" s="400"/>
    </row>
    <row r="167" spans="2:21" ht="5.25" customHeight="1"/>
    <row r="168" spans="2:21">
      <c r="B168" s="715" t="s">
        <v>212</v>
      </c>
      <c r="C168" s="715"/>
      <c r="D168" s="715"/>
      <c r="E168" s="715"/>
      <c r="F168" s="715"/>
      <c r="G168" s="715" t="s">
        <v>458</v>
      </c>
      <c r="H168" s="715"/>
      <c r="I168" s="715"/>
      <c r="J168" s="715"/>
      <c r="K168" s="715"/>
      <c r="L168" s="715"/>
      <c r="M168" s="715" t="s">
        <v>459</v>
      </c>
      <c r="N168" s="715"/>
      <c r="O168" s="715"/>
      <c r="P168" s="715"/>
      <c r="Q168" s="715"/>
      <c r="R168" s="370"/>
    </row>
    <row r="169" spans="2:21" ht="84.75" customHeight="1">
      <c r="B169" s="746"/>
      <c r="C169" s="747"/>
      <c r="D169" s="747"/>
      <c r="E169" s="747"/>
      <c r="F169" s="748"/>
      <c r="G169" s="716"/>
      <c r="H169" s="717"/>
      <c r="I169" s="717"/>
      <c r="J169" s="717"/>
      <c r="K169" s="717"/>
      <c r="L169" s="718"/>
      <c r="M169" s="716"/>
      <c r="N169" s="717"/>
      <c r="O169" s="717"/>
      <c r="P169" s="717"/>
      <c r="Q169" s="718"/>
      <c r="R169" s="401"/>
    </row>
    <row r="170" spans="2:21" ht="29.25" customHeight="1" thickBot="1">
      <c r="B170" s="749"/>
      <c r="C170" s="750"/>
      <c r="D170" s="750"/>
      <c r="E170" s="750"/>
      <c r="F170" s="751"/>
      <c r="G170" s="372"/>
      <c r="H170" s="373"/>
      <c r="I170" s="738" t="s">
        <v>461</v>
      </c>
      <c r="J170" s="739"/>
      <c r="K170" s="740"/>
      <c r="L170" s="374"/>
      <c r="M170" s="372"/>
      <c r="N170" s="373"/>
      <c r="O170" s="738" t="s">
        <v>461</v>
      </c>
      <c r="P170" s="740"/>
      <c r="Q170" s="374"/>
      <c r="R170" s="401"/>
    </row>
    <row r="171" spans="2:21" s="143" customFormat="1" ht="33.75" customHeight="1" thickTop="1">
      <c r="B171" s="556" t="s">
        <v>448</v>
      </c>
      <c r="C171" s="557" t="s">
        <v>508</v>
      </c>
      <c r="D171" s="741" t="s">
        <v>463</v>
      </c>
      <c r="E171" s="742"/>
      <c r="F171" s="743"/>
      <c r="G171" s="715" t="s">
        <v>214</v>
      </c>
      <c r="H171" s="715"/>
      <c r="I171" s="744" t="s">
        <v>215</v>
      </c>
      <c r="J171" s="745"/>
      <c r="K171" s="430" t="s">
        <v>525</v>
      </c>
      <c r="L171" s="431" t="s">
        <v>464</v>
      </c>
      <c r="M171" s="715" t="s">
        <v>214</v>
      </c>
      <c r="N171" s="715"/>
      <c r="O171" s="557" t="s">
        <v>215</v>
      </c>
      <c r="P171" s="430" t="s">
        <v>525</v>
      </c>
      <c r="Q171" s="431" t="s">
        <v>464</v>
      </c>
      <c r="R171" s="432"/>
      <c r="S171" s="554"/>
    </row>
    <row r="172" spans="2:21" s="384" customFormat="1" ht="32.25" customHeight="1">
      <c r="B172" s="377" t="s">
        <v>465</v>
      </c>
      <c r="C172" s="378"/>
      <c r="D172" s="735"/>
      <c r="E172" s="736"/>
      <c r="F172" s="737"/>
      <c r="G172" s="379"/>
      <c r="H172" s="382"/>
      <c r="I172" s="735"/>
      <c r="J172" s="737"/>
      <c r="K172" s="380"/>
      <c r="L172" s="381"/>
      <c r="M172" s="379"/>
      <c r="N172" s="382"/>
      <c r="O172" s="382"/>
      <c r="P172" s="380"/>
      <c r="Q172" s="381"/>
      <c r="R172" s="402"/>
      <c r="S172" s="403"/>
    </row>
    <row r="173" spans="2:21" s="384" customFormat="1" ht="32.25" customHeight="1">
      <c r="B173" s="385" t="s">
        <v>466</v>
      </c>
      <c r="C173" s="386"/>
      <c r="D173" s="686"/>
      <c r="E173" s="687"/>
      <c r="F173" s="688"/>
      <c r="G173" s="387"/>
      <c r="H173" s="437"/>
      <c r="I173" s="686"/>
      <c r="J173" s="688"/>
      <c r="K173" s="389"/>
      <c r="L173" s="388"/>
      <c r="M173" s="387"/>
      <c r="N173" s="437"/>
      <c r="O173" s="390"/>
      <c r="P173" s="389"/>
      <c r="Q173" s="388"/>
      <c r="R173" s="402"/>
      <c r="S173" s="403"/>
    </row>
    <row r="174" spans="2:21" s="384" customFormat="1" ht="32.25" customHeight="1">
      <c r="B174" s="385" t="s">
        <v>468</v>
      </c>
      <c r="C174" s="392"/>
      <c r="D174" s="686"/>
      <c r="E174" s="687"/>
      <c r="F174" s="688"/>
      <c r="G174" s="387"/>
      <c r="H174" s="437"/>
      <c r="I174" s="686"/>
      <c r="J174" s="688"/>
      <c r="K174" s="389"/>
      <c r="L174" s="388"/>
      <c r="M174" s="387"/>
      <c r="N174" s="437"/>
      <c r="O174" s="437"/>
      <c r="P174" s="389"/>
      <c r="Q174" s="388"/>
      <c r="R174" s="402"/>
      <c r="S174" s="403"/>
    </row>
    <row r="175" spans="2:21" s="384" customFormat="1" ht="32.25" customHeight="1">
      <c r="B175" s="385" t="s">
        <v>470</v>
      </c>
      <c r="C175" s="392"/>
      <c r="D175" s="686"/>
      <c r="E175" s="687"/>
      <c r="F175" s="688"/>
      <c r="G175" s="387"/>
      <c r="H175" s="437"/>
      <c r="I175" s="686"/>
      <c r="J175" s="688"/>
      <c r="K175" s="393"/>
      <c r="L175" s="388"/>
      <c r="M175" s="387"/>
      <c r="N175" s="437"/>
      <c r="O175" s="437"/>
      <c r="P175" s="389"/>
      <c r="Q175" s="388"/>
      <c r="R175" s="402"/>
      <c r="S175" s="403"/>
    </row>
    <row r="176" spans="2:21" s="384" customFormat="1" ht="32.25" customHeight="1">
      <c r="B176" s="394" t="s">
        <v>471</v>
      </c>
      <c r="C176" s="395"/>
      <c r="D176" s="700"/>
      <c r="E176" s="701"/>
      <c r="F176" s="702"/>
      <c r="G176" s="396"/>
      <c r="H176" s="438"/>
      <c r="I176" s="700"/>
      <c r="J176" s="702"/>
      <c r="K176" s="398"/>
      <c r="L176" s="397"/>
      <c r="M176" s="396"/>
      <c r="N176" s="438"/>
      <c r="O176" s="438"/>
      <c r="P176" s="398"/>
      <c r="Q176" s="397"/>
      <c r="R176" s="402"/>
      <c r="S176" s="403"/>
    </row>
    <row r="177" spans="2:21" ht="13.5" customHeight="1">
      <c r="B177" s="405"/>
      <c r="C177" s="117"/>
      <c r="D177" s="117"/>
      <c r="E177" s="117"/>
      <c r="F177" s="117"/>
      <c r="G177" s="405"/>
      <c r="H177" s="117"/>
      <c r="I177" s="117"/>
      <c r="J177" s="117"/>
      <c r="K177" s="117"/>
      <c r="L177" s="117"/>
      <c r="M177" s="405"/>
      <c r="N177" s="117"/>
      <c r="O177" s="117"/>
      <c r="P177" s="117"/>
      <c r="Q177" s="117"/>
    </row>
    <row r="178" spans="2:21">
      <c r="P178" s="348"/>
      <c r="Q178" s="99" t="str">
        <f>IF(様式第１_交付申請書!F9="","",様式第１_交付申請書!F9)</f>
        <v/>
      </c>
      <c r="R178" s="347"/>
    </row>
    <row r="179" spans="2:21" ht="29.25" customHeight="1">
      <c r="B179" s="719" t="s">
        <v>520</v>
      </c>
      <c r="C179" s="720"/>
      <c r="D179" s="721"/>
      <c r="E179" s="722"/>
      <c r="F179" s="722"/>
      <c r="G179" s="722"/>
      <c r="H179" s="722"/>
      <c r="I179" s="723"/>
      <c r="J179" s="363" t="s">
        <v>326</v>
      </c>
      <c r="K179" s="724"/>
      <c r="L179" s="725"/>
      <c r="M179" s="364"/>
      <c r="O179" s="365" t="s">
        <v>413</v>
      </c>
      <c r="P179" s="752">
        <f>SUM(L185,Q185)</f>
        <v>0</v>
      </c>
      <c r="Q179" s="753"/>
    </row>
    <row r="180" spans="2:21" ht="29.25" customHeight="1">
      <c r="B180" s="727" t="s">
        <v>407</v>
      </c>
      <c r="C180" s="729"/>
      <c r="D180" s="730"/>
      <c r="E180" s="730"/>
      <c r="F180" s="730"/>
      <c r="G180" s="730"/>
      <c r="H180" s="730"/>
      <c r="I180" s="730"/>
      <c r="J180" s="730"/>
      <c r="K180" s="730"/>
      <c r="L180" s="731"/>
      <c r="M180" s="368"/>
      <c r="O180" s="365" t="s">
        <v>456</v>
      </c>
      <c r="P180" s="752">
        <f>SUM(K187:K191,P187:P191)</f>
        <v>0</v>
      </c>
      <c r="Q180" s="753"/>
      <c r="R180" s="400"/>
      <c r="U180" s="367" t="str">
        <f>IF(P180&lt;16,"","1事業者あたり15人回までのため要修正")</f>
        <v/>
      </c>
    </row>
    <row r="181" spans="2:21" ht="29.25" customHeight="1">
      <c r="B181" s="728"/>
      <c r="C181" s="732"/>
      <c r="D181" s="733"/>
      <c r="E181" s="733"/>
      <c r="F181" s="733"/>
      <c r="G181" s="733"/>
      <c r="H181" s="733"/>
      <c r="I181" s="733"/>
      <c r="J181" s="733"/>
      <c r="K181" s="733"/>
      <c r="L181" s="734"/>
      <c r="M181" s="368"/>
      <c r="O181" s="369" t="s">
        <v>375</v>
      </c>
      <c r="P181" s="726">
        <f>K179*P180</f>
        <v>0</v>
      </c>
      <c r="Q181" s="726"/>
      <c r="R181" s="400"/>
    </row>
    <row r="182" spans="2:21" ht="5.25" customHeight="1"/>
    <row r="183" spans="2:21">
      <c r="B183" s="715" t="s">
        <v>212</v>
      </c>
      <c r="C183" s="715"/>
      <c r="D183" s="715"/>
      <c r="E183" s="715"/>
      <c r="F183" s="715"/>
      <c r="G183" s="715" t="s">
        <v>458</v>
      </c>
      <c r="H183" s="715"/>
      <c r="I183" s="715"/>
      <c r="J183" s="715"/>
      <c r="K183" s="715"/>
      <c r="L183" s="715"/>
      <c r="M183" s="715" t="s">
        <v>459</v>
      </c>
      <c r="N183" s="715"/>
      <c r="O183" s="715"/>
      <c r="P183" s="715"/>
      <c r="Q183" s="715"/>
      <c r="R183" s="370"/>
    </row>
    <row r="184" spans="2:21" ht="84.75" customHeight="1">
      <c r="B184" s="746"/>
      <c r="C184" s="747"/>
      <c r="D184" s="747"/>
      <c r="E184" s="747"/>
      <c r="F184" s="748"/>
      <c r="G184" s="716"/>
      <c r="H184" s="717"/>
      <c r="I184" s="717"/>
      <c r="J184" s="717"/>
      <c r="K184" s="717"/>
      <c r="L184" s="718"/>
      <c r="M184" s="716"/>
      <c r="N184" s="717"/>
      <c r="O184" s="717"/>
      <c r="P184" s="717"/>
      <c r="Q184" s="718"/>
      <c r="R184" s="401"/>
    </row>
    <row r="185" spans="2:21" ht="29.25" customHeight="1" thickBot="1">
      <c r="B185" s="749"/>
      <c r="C185" s="750"/>
      <c r="D185" s="750"/>
      <c r="E185" s="750"/>
      <c r="F185" s="751"/>
      <c r="G185" s="372"/>
      <c r="H185" s="373"/>
      <c r="I185" s="738" t="s">
        <v>461</v>
      </c>
      <c r="J185" s="739"/>
      <c r="K185" s="740"/>
      <c r="L185" s="374"/>
      <c r="M185" s="372"/>
      <c r="N185" s="373"/>
      <c r="O185" s="738" t="s">
        <v>461</v>
      </c>
      <c r="P185" s="740"/>
      <c r="Q185" s="374"/>
      <c r="R185" s="401"/>
    </row>
    <row r="186" spans="2:21" s="143" customFormat="1" ht="33.75" customHeight="1" thickTop="1">
      <c r="B186" s="556" t="s">
        <v>448</v>
      </c>
      <c r="C186" s="557" t="s">
        <v>508</v>
      </c>
      <c r="D186" s="741" t="s">
        <v>463</v>
      </c>
      <c r="E186" s="742"/>
      <c r="F186" s="743"/>
      <c r="G186" s="715" t="s">
        <v>214</v>
      </c>
      <c r="H186" s="715"/>
      <c r="I186" s="744" t="s">
        <v>215</v>
      </c>
      <c r="J186" s="745"/>
      <c r="K186" s="430" t="s">
        <v>525</v>
      </c>
      <c r="L186" s="431" t="s">
        <v>464</v>
      </c>
      <c r="M186" s="715" t="s">
        <v>214</v>
      </c>
      <c r="N186" s="715"/>
      <c r="O186" s="557" t="s">
        <v>215</v>
      </c>
      <c r="P186" s="430" t="s">
        <v>525</v>
      </c>
      <c r="Q186" s="431" t="s">
        <v>464</v>
      </c>
      <c r="R186" s="432"/>
      <c r="S186" s="554"/>
    </row>
    <row r="187" spans="2:21" s="384" customFormat="1" ht="32.25" customHeight="1">
      <c r="B187" s="377" t="s">
        <v>465</v>
      </c>
      <c r="C187" s="378"/>
      <c r="D187" s="735"/>
      <c r="E187" s="736"/>
      <c r="F187" s="737"/>
      <c r="G187" s="379"/>
      <c r="H187" s="382"/>
      <c r="I187" s="735"/>
      <c r="J187" s="737"/>
      <c r="K187" s="380"/>
      <c r="L187" s="381"/>
      <c r="M187" s="379"/>
      <c r="N187" s="382"/>
      <c r="O187" s="382"/>
      <c r="P187" s="380"/>
      <c r="Q187" s="381"/>
      <c r="R187" s="402"/>
      <c r="S187" s="403"/>
    </row>
    <row r="188" spans="2:21" s="384" customFormat="1" ht="32.25" customHeight="1">
      <c r="B188" s="385" t="s">
        <v>466</v>
      </c>
      <c r="C188" s="386"/>
      <c r="D188" s="686"/>
      <c r="E188" s="687"/>
      <c r="F188" s="688"/>
      <c r="G188" s="387"/>
      <c r="H188" s="437"/>
      <c r="I188" s="686"/>
      <c r="J188" s="688"/>
      <c r="K188" s="389"/>
      <c r="L188" s="388"/>
      <c r="M188" s="387"/>
      <c r="N188" s="437"/>
      <c r="O188" s="390"/>
      <c r="P188" s="389"/>
      <c r="Q188" s="388"/>
      <c r="R188" s="402"/>
      <c r="S188" s="403"/>
    </row>
    <row r="189" spans="2:21" s="384" customFormat="1" ht="32.25" customHeight="1">
      <c r="B189" s="385" t="s">
        <v>468</v>
      </c>
      <c r="C189" s="392"/>
      <c r="D189" s="686"/>
      <c r="E189" s="687"/>
      <c r="F189" s="688"/>
      <c r="G189" s="387"/>
      <c r="H189" s="437"/>
      <c r="I189" s="686"/>
      <c r="J189" s="688"/>
      <c r="K189" s="389"/>
      <c r="L189" s="388"/>
      <c r="M189" s="387"/>
      <c r="N189" s="437"/>
      <c r="O189" s="437"/>
      <c r="P189" s="389"/>
      <c r="Q189" s="388"/>
      <c r="R189" s="402"/>
      <c r="S189" s="403"/>
    </row>
    <row r="190" spans="2:21" s="384" customFormat="1" ht="32.25" customHeight="1">
      <c r="B190" s="385" t="s">
        <v>470</v>
      </c>
      <c r="C190" s="392"/>
      <c r="D190" s="686"/>
      <c r="E190" s="687"/>
      <c r="F190" s="688"/>
      <c r="G190" s="387"/>
      <c r="H190" s="437"/>
      <c r="I190" s="686"/>
      <c r="J190" s="688"/>
      <c r="K190" s="393"/>
      <c r="L190" s="388"/>
      <c r="M190" s="387"/>
      <c r="N190" s="437"/>
      <c r="O190" s="437"/>
      <c r="P190" s="389"/>
      <c r="Q190" s="388"/>
      <c r="R190" s="402"/>
      <c r="S190" s="403"/>
    </row>
    <row r="191" spans="2:21" s="384" customFormat="1" ht="32.25" customHeight="1">
      <c r="B191" s="394" t="s">
        <v>471</v>
      </c>
      <c r="C191" s="395"/>
      <c r="D191" s="700"/>
      <c r="E191" s="701"/>
      <c r="F191" s="702"/>
      <c r="G191" s="396"/>
      <c r="H191" s="438"/>
      <c r="I191" s="700"/>
      <c r="J191" s="702"/>
      <c r="K191" s="398"/>
      <c r="L191" s="397"/>
      <c r="M191" s="396"/>
      <c r="N191" s="438"/>
      <c r="O191" s="438"/>
      <c r="P191" s="398"/>
      <c r="Q191" s="397"/>
      <c r="R191" s="402"/>
      <c r="S191" s="403"/>
    </row>
    <row r="192" spans="2:21" ht="13.5" customHeight="1">
      <c r="B192" s="405"/>
      <c r="C192" s="117"/>
      <c r="D192" s="117"/>
      <c r="E192" s="117"/>
      <c r="F192" s="117"/>
      <c r="G192" s="405"/>
      <c r="H192" s="117"/>
      <c r="I192" s="117"/>
      <c r="J192" s="117"/>
      <c r="K192" s="117"/>
      <c r="L192" s="117"/>
      <c r="M192" s="405"/>
      <c r="N192" s="117"/>
      <c r="O192" s="117"/>
      <c r="P192" s="117"/>
      <c r="Q192" s="117"/>
    </row>
    <row r="193" spans="2:21">
      <c r="P193" s="348"/>
      <c r="Q193" s="99" t="str">
        <f>IF(様式第１_交付申請書!F9="","",様式第１_交付申請書!F9)</f>
        <v/>
      </c>
      <c r="R193" s="347"/>
    </row>
    <row r="194" spans="2:21" ht="29.25" customHeight="1">
      <c r="B194" s="719" t="s">
        <v>521</v>
      </c>
      <c r="C194" s="720"/>
      <c r="D194" s="721"/>
      <c r="E194" s="722"/>
      <c r="F194" s="722"/>
      <c r="G194" s="722"/>
      <c r="H194" s="722"/>
      <c r="I194" s="723"/>
      <c r="J194" s="363" t="s">
        <v>326</v>
      </c>
      <c r="K194" s="724"/>
      <c r="L194" s="725"/>
      <c r="M194" s="364"/>
      <c r="O194" s="365" t="s">
        <v>413</v>
      </c>
      <c r="P194" s="752">
        <f>SUM(L200,Q200)</f>
        <v>0</v>
      </c>
      <c r="Q194" s="753"/>
    </row>
    <row r="195" spans="2:21" ht="29.25" customHeight="1">
      <c r="B195" s="727" t="s">
        <v>407</v>
      </c>
      <c r="C195" s="729"/>
      <c r="D195" s="730"/>
      <c r="E195" s="730"/>
      <c r="F195" s="730"/>
      <c r="G195" s="730"/>
      <c r="H195" s="730"/>
      <c r="I195" s="730"/>
      <c r="J195" s="730"/>
      <c r="K195" s="730"/>
      <c r="L195" s="731"/>
      <c r="M195" s="368"/>
      <c r="O195" s="365" t="s">
        <v>456</v>
      </c>
      <c r="P195" s="752">
        <f>SUM(K202:K206,P202:P206)</f>
        <v>0</v>
      </c>
      <c r="Q195" s="753"/>
      <c r="R195" s="400"/>
      <c r="U195" s="367" t="str">
        <f>IF(P195&lt;16,"","1事業者あたり15人回までのため要修正")</f>
        <v/>
      </c>
    </row>
    <row r="196" spans="2:21" ht="29.25" customHeight="1">
      <c r="B196" s="728"/>
      <c r="C196" s="732"/>
      <c r="D196" s="733"/>
      <c r="E196" s="733"/>
      <c r="F196" s="733"/>
      <c r="G196" s="733"/>
      <c r="H196" s="733"/>
      <c r="I196" s="733"/>
      <c r="J196" s="733"/>
      <c r="K196" s="733"/>
      <c r="L196" s="734"/>
      <c r="M196" s="368"/>
      <c r="O196" s="369" t="s">
        <v>376</v>
      </c>
      <c r="P196" s="726">
        <f>K194*P195</f>
        <v>0</v>
      </c>
      <c r="Q196" s="726"/>
      <c r="R196" s="400"/>
    </row>
    <row r="197" spans="2:21" ht="5.25" customHeight="1"/>
    <row r="198" spans="2:21">
      <c r="B198" s="715" t="s">
        <v>212</v>
      </c>
      <c r="C198" s="715"/>
      <c r="D198" s="715"/>
      <c r="E198" s="715"/>
      <c r="F198" s="715"/>
      <c r="G198" s="715" t="s">
        <v>458</v>
      </c>
      <c r="H198" s="715"/>
      <c r="I198" s="715"/>
      <c r="J198" s="715"/>
      <c r="K198" s="715"/>
      <c r="L198" s="715"/>
      <c r="M198" s="715" t="s">
        <v>459</v>
      </c>
      <c r="N198" s="715"/>
      <c r="O198" s="715"/>
      <c r="P198" s="715"/>
      <c r="Q198" s="715"/>
      <c r="R198" s="370"/>
    </row>
    <row r="199" spans="2:21" ht="84.75" customHeight="1">
      <c r="B199" s="746"/>
      <c r="C199" s="747"/>
      <c r="D199" s="747"/>
      <c r="E199" s="747"/>
      <c r="F199" s="748"/>
      <c r="G199" s="754"/>
      <c r="H199" s="730"/>
      <c r="I199" s="730"/>
      <c r="J199" s="730"/>
      <c r="K199" s="730"/>
      <c r="L199" s="731"/>
      <c r="M199" s="716"/>
      <c r="N199" s="717"/>
      <c r="O199" s="717"/>
      <c r="P199" s="717"/>
      <c r="Q199" s="718"/>
      <c r="R199" s="401"/>
    </row>
    <row r="200" spans="2:21" ht="29.25" customHeight="1" thickBot="1">
      <c r="B200" s="749"/>
      <c r="C200" s="750"/>
      <c r="D200" s="750"/>
      <c r="E200" s="750"/>
      <c r="F200" s="751"/>
      <c r="G200" s="372"/>
      <c r="H200" s="373"/>
      <c r="I200" s="738" t="s">
        <v>461</v>
      </c>
      <c r="J200" s="739"/>
      <c r="K200" s="740"/>
      <c r="L200" s="374"/>
      <c r="M200" s="372"/>
      <c r="N200" s="373"/>
      <c r="O200" s="738" t="s">
        <v>461</v>
      </c>
      <c r="P200" s="740"/>
      <c r="Q200" s="374"/>
      <c r="R200" s="401"/>
    </row>
    <row r="201" spans="2:21" s="143" customFormat="1" ht="33.75" customHeight="1" thickTop="1">
      <c r="B201" s="556" t="s">
        <v>448</v>
      </c>
      <c r="C201" s="557" t="s">
        <v>508</v>
      </c>
      <c r="D201" s="741" t="s">
        <v>463</v>
      </c>
      <c r="E201" s="742"/>
      <c r="F201" s="743"/>
      <c r="G201" s="715" t="s">
        <v>214</v>
      </c>
      <c r="H201" s="715"/>
      <c r="I201" s="744" t="s">
        <v>215</v>
      </c>
      <c r="J201" s="745"/>
      <c r="K201" s="430" t="s">
        <v>525</v>
      </c>
      <c r="L201" s="431" t="s">
        <v>464</v>
      </c>
      <c r="M201" s="715" t="s">
        <v>214</v>
      </c>
      <c r="N201" s="715"/>
      <c r="O201" s="557" t="s">
        <v>215</v>
      </c>
      <c r="P201" s="430" t="s">
        <v>525</v>
      </c>
      <c r="Q201" s="431" t="s">
        <v>464</v>
      </c>
      <c r="R201" s="432"/>
      <c r="S201" s="554"/>
    </row>
    <row r="202" spans="2:21" s="384" customFormat="1" ht="32.25" customHeight="1">
      <c r="B202" s="377" t="s">
        <v>465</v>
      </c>
      <c r="C202" s="378"/>
      <c r="D202" s="735"/>
      <c r="E202" s="736"/>
      <c r="F202" s="737"/>
      <c r="G202" s="379"/>
      <c r="H202" s="382"/>
      <c r="I202" s="735"/>
      <c r="J202" s="737"/>
      <c r="K202" s="380"/>
      <c r="L202" s="381"/>
      <c r="M202" s="379"/>
      <c r="N202" s="382"/>
      <c r="O202" s="382"/>
      <c r="P202" s="380"/>
      <c r="Q202" s="381"/>
      <c r="R202" s="402"/>
      <c r="S202" s="403"/>
    </row>
    <row r="203" spans="2:21" s="384" customFormat="1" ht="32.25" customHeight="1">
      <c r="B203" s="385" t="s">
        <v>466</v>
      </c>
      <c r="C203" s="386"/>
      <c r="D203" s="686"/>
      <c r="E203" s="687"/>
      <c r="F203" s="688"/>
      <c r="G203" s="387"/>
      <c r="H203" s="437"/>
      <c r="I203" s="686"/>
      <c r="J203" s="688"/>
      <c r="K203" s="389"/>
      <c r="L203" s="388"/>
      <c r="M203" s="387"/>
      <c r="N203" s="437"/>
      <c r="O203" s="390"/>
      <c r="P203" s="389"/>
      <c r="Q203" s="388"/>
      <c r="R203" s="402"/>
      <c r="S203" s="403"/>
    </row>
    <row r="204" spans="2:21" s="384" customFormat="1" ht="32.25" customHeight="1">
      <c r="B204" s="385" t="s">
        <v>468</v>
      </c>
      <c r="C204" s="392"/>
      <c r="D204" s="686"/>
      <c r="E204" s="687"/>
      <c r="F204" s="688"/>
      <c r="G204" s="387"/>
      <c r="H204" s="437"/>
      <c r="I204" s="686"/>
      <c r="J204" s="688"/>
      <c r="K204" s="389"/>
      <c r="L204" s="388"/>
      <c r="M204" s="387"/>
      <c r="N204" s="437"/>
      <c r="O204" s="437"/>
      <c r="P204" s="389"/>
      <c r="Q204" s="388"/>
      <c r="R204" s="402"/>
      <c r="S204" s="403"/>
    </row>
    <row r="205" spans="2:21" s="384" customFormat="1" ht="32.25" customHeight="1">
      <c r="B205" s="385" t="s">
        <v>470</v>
      </c>
      <c r="C205" s="392"/>
      <c r="D205" s="686"/>
      <c r="E205" s="687"/>
      <c r="F205" s="688"/>
      <c r="G205" s="387"/>
      <c r="H205" s="437"/>
      <c r="I205" s="686"/>
      <c r="J205" s="688"/>
      <c r="K205" s="393"/>
      <c r="L205" s="388"/>
      <c r="M205" s="387"/>
      <c r="N205" s="437"/>
      <c r="O205" s="437"/>
      <c r="P205" s="389"/>
      <c r="Q205" s="388"/>
      <c r="R205" s="402"/>
      <c r="S205" s="403"/>
    </row>
    <row r="206" spans="2:21" s="384" customFormat="1" ht="32.25" customHeight="1">
      <c r="B206" s="394" t="s">
        <v>471</v>
      </c>
      <c r="C206" s="395"/>
      <c r="D206" s="700"/>
      <c r="E206" s="701"/>
      <c r="F206" s="702"/>
      <c r="G206" s="396"/>
      <c r="H206" s="438"/>
      <c r="I206" s="700"/>
      <c r="J206" s="702"/>
      <c r="K206" s="398"/>
      <c r="L206" s="397"/>
      <c r="M206" s="396"/>
      <c r="N206" s="438"/>
      <c r="O206" s="438"/>
      <c r="P206" s="398"/>
      <c r="Q206" s="397"/>
      <c r="R206" s="402"/>
      <c r="S206" s="403"/>
    </row>
    <row r="207" spans="2:21" ht="13.5" customHeight="1">
      <c r="B207" s="405"/>
      <c r="C207" s="117"/>
      <c r="D207" s="117"/>
      <c r="E207" s="117"/>
      <c r="F207" s="117"/>
      <c r="G207" s="405"/>
      <c r="H207" s="117"/>
      <c r="I207" s="117"/>
      <c r="J207" s="117"/>
      <c r="K207" s="117"/>
      <c r="L207" s="117"/>
      <c r="M207" s="405"/>
      <c r="N207" s="117"/>
      <c r="O207" s="117"/>
      <c r="P207" s="117"/>
      <c r="Q207" s="117"/>
    </row>
    <row r="208" spans="2:21">
      <c r="P208" s="348"/>
      <c r="Q208" s="99" t="str">
        <f>IF(様式第１_交付申請書!F9="","",様式第１_交付申請書!F9)</f>
        <v/>
      </c>
      <c r="R208" s="347"/>
    </row>
    <row r="209" spans="2:21" ht="29.25" customHeight="1">
      <c r="B209" s="719" t="s">
        <v>522</v>
      </c>
      <c r="C209" s="720"/>
      <c r="D209" s="721"/>
      <c r="E209" s="722"/>
      <c r="F209" s="722"/>
      <c r="G209" s="722"/>
      <c r="H209" s="722"/>
      <c r="I209" s="723"/>
      <c r="J209" s="363" t="s">
        <v>326</v>
      </c>
      <c r="K209" s="724"/>
      <c r="L209" s="725"/>
      <c r="M209" s="364"/>
      <c r="O209" s="365" t="s">
        <v>413</v>
      </c>
      <c r="P209" s="752">
        <f>SUM(L215,Q215)</f>
        <v>0</v>
      </c>
      <c r="Q209" s="753"/>
    </row>
    <row r="210" spans="2:21" ht="29.25" customHeight="1">
      <c r="B210" s="727" t="s">
        <v>407</v>
      </c>
      <c r="C210" s="729"/>
      <c r="D210" s="730"/>
      <c r="E210" s="730"/>
      <c r="F210" s="730"/>
      <c r="G210" s="730"/>
      <c r="H210" s="730"/>
      <c r="I210" s="730"/>
      <c r="J210" s="730"/>
      <c r="K210" s="730"/>
      <c r="L210" s="731"/>
      <c r="M210" s="368"/>
      <c r="O210" s="365" t="s">
        <v>456</v>
      </c>
      <c r="P210" s="752">
        <f>SUM(K217:K221,P217:P221)</f>
        <v>0</v>
      </c>
      <c r="Q210" s="753"/>
      <c r="R210" s="400"/>
      <c r="U210" s="367" t="str">
        <f>IF(P210&lt;16,"","1事業者あたり15人回までのため要修正")</f>
        <v/>
      </c>
    </row>
    <row r="211" spans="2:21" ht="29.25" customHeight="1">
      <c r="B211" s="728"/>
      <c r="C211" s="732"/>
      <c r="D211" s="733"/>
      <c r="E211" s="733"/>
      <c r="F211" s="733"/>
      <c r="G211" s="733"/>
      <c r="H211" s="733"/>
      <c r="I211" s="733"/>
      <c r="J211" s="733"/>
      <c r="K211" s="733"/>
      <c r="L211" s="734"/>
      <c r="M211" s="368"/>
      <c r="O211" s="369" t="s">
        <v>377</v>
      </c>
      <c r="P211" s="726">
        <f>K209*P210</f>
        <v>0</v>
      </c>
      <c r="Q211" s="726"/>
      <c r="R211" s="400"/>
    </row>
    <row r="212" spans="2:21" ht="5.25" customHeight="1"/>
    <row r="213" spans="2:21">
      <c r="B213" s="715" t="s">
        <v>212</v>
      </c>
      <c r="C213" s="715"/>
      <c r="D213" s="715"/>
      <c r="E213" s="715"/>
      <c r="F213" s="715"/>
      <c r="G213" s="715" t="s">
        <v>458</v>
      </c>
      <c r="H213" s="715"/>
      <c r="I213" s="715"/>
      <c r="J213" s="715"/>
      <c r="K213" s="715"/>
      <c r="L213" s="715"/>
      <c r="M213" s="715" t="s">
        <v>459</v>
      </c>
      <c r="N213" s="715"/>
      <c r="O213" s="715"/>
      <c r="P213" s="715"/>
      <c r="Q213" s="715"/>
      <c r="R213" s="370"/>
    </row>
    <row r="214" spans="2:21" ht="84.75" customHeight="1">
      <c r="B214" s="746"/>
      <c r="C214" s="747"/>
      <c r="D214" s="747"/>
      <c r="E214" s="747"/>
      <c r="F214" s="748"/>
      <c r="G214" s="716"/>
      <c r="H214" s="717"/>
      <c r="I214" s="717"/>
      <c r="J214" s="717"/>
      <c r="K214" s="717"/>
      <c r="L214" s="718"/>
      <c r="M214" s="716"/>
      <c r="N214" s="717"/>
      <c r="O214" s="717"/>
      <c r="P214" s="717"/>
      <c r="Q214" s="718"/>
      <c r="R214" s="401"/>
    </row>
    <row r="215" spans="2:21" ht="29.25" customHeight="1" thickBot="1">
      <c r="B215" s="749"/>
      <c r="C215" s="750"/>
      <c r="D215" s="750"/>
      <c r="E215" s="750"/>
      <c r="F215" s="751"/>
      <c r="G215" s="372"/>
      <c r="H215" s="373"/>
      <c r="I215" s="738" t="s">
        <v>461</v>
      </c>
      <c r="J215" s="739"/>
      <c r="K215" s="740"/>
      <c r="L215" s="374"/>
      <c r="M215" s="372"/>
      <c r="N215" s="373"/>
      <c r="O215" s="738" t="s">
        <v>461</v>
      </c>
      <c r="P215" s="740"/>
      <c r="Q215" s="374"/>
      <c r="R215" s="401"/>
    </row>
    <row r="216" spans="2:21" s="143" customFormat="1" ht="33.75" customHeight="1" thickTop="1">
      <c r="B216" s="556" t="s">
        <v>448</v>
      </c>
      <c r="C216" s="557" t="s">
        <v>508</v>
      </c>
      <c r="D216" s="741" t="s">
        <v>463</v>
      </c>
      <c r="E216" s="742"/>
      <c r="F216" s="743"/>
      <c r="G216" s="715" t="s">
        <v>214</v>
      </c>
      <c r="H216" s="715"/>
      <c r="I216" s="744" t="s">
        <v>215</v>
      </c>
      <c r="J216" s="745"/>
      <c r="K216" s="430" t="s">
        <v>525</v>
      </c>
      <c r="L216" s="431" t="s">
        <v>464</v>
      </c>
      <c r="M216" s="715" t="s">
        <v>214</v>
      </c>
      <c r="N216" s="715"/>
      <c r="O216" s="557" t="s">
        <v>215</v>
      </c>
      <c r="P216" s="430" t="s">
        <v>525</v>
      </c>
      <c r="Q216" s="431" t="s">
        <v>464</v>
      </c>
      <c r="R216" s="432"/>
      <c r="S216" s="554"/>
    </row>
    <row r="217" spans="2:21" s="384" customFormat="1" ht="32.25" customHeight="1">
      <c r="B217" s="377" t="s">
        <v>465</v>
      </c>
      <c r="C217" s="378"/>
      <c r="D217" s="735"/>
      <c r="E217" s="736"/>
      <c r="F217" s="737"/>
      <c r="G217" s="379"/>
      <c r="H217" s="382"/>
      <c r="I217" s="735"/>
      <c r="J217" s="737"/>
      <c r="K217" s="380"/>
      <c r="L217" s="381"/>
      <c r="M217" s="379"/>
      <c r="N217" s="382"/>
      <c r="O217" s="382"/>
      <c r="P217" s="380"/>
      <c r="Q217" s="381"/>
      <c r="R217" s="402"/>
      <c r="S217" s="403"/>
    </row>
    <row r="218" spans="2:21" s="384" customFormat="1" ht="32.25" customHeight="1">
      <c r="B218" s="385" t="s">
        <v>466</v>
      </c>
      <c r="C218" s="386"/>
      <c r="D218" s="686"/>
      <c r="E218" s="687"/>
      <c r="F218" s="688"/>
      <c r="G218" s="387"/>
      <c r="H218" s="437"/>
      <c r="I218" s="686"/>
      <c r="J218" s="688"/>
      <c r="K218" s="389"/>
      <c r="L218" s="388"/>
      <c r="M218" s="387"/>
      <c r="N218" s="437"/>
      <c r="O218" s="390"/>
      <c r="P218" s="389"/>
      <c r="Q218" s="388"/>
      <c r="R218" s="402"/>
      <c r="S218" s="403"/>
    </row>
    <row r="219" spans="2:21" s="384" customFormat="1" ht="32.25" customHeight="1">
      <c r="B219" s="385" t="s">
        <v>468</v>
      </c>
      <c r="C219" s="392"/>
      <c r="D219" s="686"/>
      <c r="E219" s="687"/>
      <c r="F219" s="688"/>
      <c r="G219" s="387"/>
      <c r="H219" s="437"/>
      <c r="I219" s="686"/>
      <c r="J219" s="688"/>
      <c r="K219" s="389"/>
      <c r="L219" s="388"/>
      <c r="M219" s="387"/>
      <c r="N219" s="437"/>
      <c r="O219" s="437"/>
      <c r="P219" s="389"/>
      <c r="Q219" s="388"/>
      <c r="R219" s="402"/>
      <c r="S219" s="403"/>
    </row>
    <row r="220" spans="2:21" s="384" customFormat="1" ht="32.25" customHeight="1">
      <c r="B220" s="385" t="s">
        <v>470</v>
      </c>
      <c r="C220" s="392"/>
      <c r="D220" s="686"/>
      <c r="E220" s="687"/>
      <c r="F220" s="688"/>
      <c r="G220" s="387"/>
      <c r="H220" s="437"/>
      <c r="I220" s="686"/>
      <c r="J220" s="688"/>
      <c r="K220" s="393"/>
      <c r="L220" s="388"/>
      <c r="M220" s="387"/>
      <c r="N220" s="437"/>
      <c r="O220" s="437"/>
      <c r="P220" s="389"/>
      <c r="Q220" s="388"/>
      <c r="R220" s="402"/>
      <c r="S220" s="403"/>
    </row>
    <row r="221" spans="2:21" s="384" customFormat="1" ht="32.25" customHeight="1">
      <c r="B221" s="394" t="s">
        <v>471</v>
      </c>
      <c r="C221" s="395"/>
      <c r="D221" s="700"/>
      <c r="E221" s="701"/>
      <c r="F221" s="702"/>
      <c r="G221" s="396"/>
      <c r="H221" s="438"/>
      <c r="I221" s="700"/>
      <c r="J221" s="702"/>
      <c r="K221" s="398"/>
      <c r="L221" s="397"/>
      <c r="M221" s="396"/>
      <c r="N221" s="438"/>
      <c r="O221" s="438"/>
      <c r="P221" s="398"/>
      <c r="Q221" s="397"/>
      <c r="R221" s="402"/>
      <c r="S221" s="403"/>
    </row>
  </sheetData>
  <sheetProtection password="CAD7" sheet="1" objects="1" scenarios="1" formatRows="0" insertRows="0"/>
  <mergeCells count="442">
    <mergeCell ref="D220:F220"/>
    <mergeCell ref="I220:J220"/>
    <mergeCell ref="D221:F221"/>
    <mergeCell ref="I221:J221"/>
    <mergeCell ref="D217:F217"/>
    <mergeCell ref="I217:J217"/>
    <mergeCell ref="D218:F218"/>
    <mergeCell ref="I218:J218"/>
    <mergeCell ref="D219:F219"/>
    <mergeCell ref="I219:J219"/>
    <mergeCell ref="B214:F215"/>
    <mergeCell ref="G214:L214"/>
    <mergeCell ref="M214:Q214"/>
    <mergeCell ref="I215:K215"/>
    <mergeCell ref="O215:P215"/>
    <mergeCell ref="D216:F216"/>
    <mergeCell ref="G216:H216"/>
    <mergeCell ref="I216:J216"/>
    <mergeCell ref="M216:N216"/>
    <mergeCell ref="B210:B211"/>
    <mergeCell ref="C210:L211"/>
    <mergeCell ref="P210:Q210"/>
    <mergeCell ref="P211:Q211"/>
    <mergeCell ref="B213:F213"/>
    <mergeCell ref="G213:L213"/>
    <mergeCell ref="M213:Q213"/>
    <mergeCell ref="D206:F206"/>
    <mergeCell ref="I206:J206"/>
    <mergeCell ref="B209:C209"/>
    <mergeCell ref="D209:I209"/>
    <mergeCell ref="K209:L209"/>
    <mergeCell ref="P209:Q209"/>
    <mergeCell ref="D203:F203"/>
    <mergeCell ref="I203:J203"/>
    <mergeCell ref="D204:F204"/>
    <mergeCell ref="I204:J204"/>
    <mergeCell ref="D205:F205"/>
    <mergeCell ref="I205:J205"/>
    <mergeCell ref="D201:F201"/>
    <mergeCell ref="G201:H201"/>
    <mergeCell ref="I201:J201"/>
    <mergeCell ref="M201:N201"/>
    <mergeCell ref="D202:F202"/>
    <mergeCell ref="I202:J202"/>
    <mergeCell ref="B198:F198"/>
    <mergeCell ref="G198:L198"/>
    <mergeCell ref="M198:Q198"/>
    <mergeCell ref="B199:F200"/>
    <mergeCell ref="G199:L199"/>
    <mergeCell ref="M199:Q199"/>
    <mergeCell ref="I200:K200"/>
    <mergeCell ref="O200:P200"/>
    <mergeCell ref="K194:L194"/>
    <mergeCell ref="P194:Q194"/>
    <mergeCell ref="B195:B196"/>
    <mergeCell ref="C195:L196"/>
    <mergeCell ref="P195:Q195"/>
    <mergeCell ref="P196:Q196"/>
    <mergeCell ref="D190:F190"/>
    <mergeCell ref="I190:J190"/>
    <mergeCell ref="D191:F191"/>
    <mergeCell ref="I191:J191"/>
    <mergeCell ref="B194:C194"/>
    <mergeCell ref="D194:I194"/>
    <mergeCell ref="D187:F187"/>
    <mergeCell ref="I187:J187"/>
    <mergeCell ref="D188:F188"/>
    <mergeCell ref="I188:J188"/>
    <mergeCell ref="D189:F189"/>
    <mergeCell ref="I189:J189"/>
    <mergeCell ref="B184:F185"/>
    <mergeCell ref="G184:L184"/>
    <mergeCell ref="M184:Q184"/>
    <mergeCell ref="I185:K185"/>
    <mergeCell ref="O185:P185"/>
    <mergeCell ref="D186:F186"/>
    <mergeCell ref="G186:H186"/>
    <mergeCell ref="I186:J186"/>
    <mergeCell ref="M186:N186"/>
    <mergeCell ref="B180:B181"/>
    <mergeCell ref="C180:L181"/>
    <mergeCell ref="P180:Q180"/>
    <mergeCell ref="P181:Q181"/>
    <mergeCell ref="B183:F183"/>
    <mergeCell ref="G183:L183"/>
    <mergeCell ref="M183:Q183"/>
    <mergeCell ref="D176:F176"/>
    <mergeCell ref="I176:J176"/>
    <mergeCell ref="B179:C179"/>
    <mergeCell ref="D179:I179"/>
    <mergeCell ref="K179:L179"/>
    <mergeCell ref="P179:Q179"/>
    <mergeCell ref="D173:F173"/>
    <mergeCell ref="I173:J173"/>
    <mergeCell ref="D174:F174"/>
    <mergeCell ref="I174:J174"/>
    <mergeCell ref="D175:F175"/>
    <mergeCell ref="I175:J175"/>
    <mergeCell ref="D171:F171"/>
    <mergeCell ref="G171:H171"/>
    <mergeCell ref="I171:J171"/>
    <mergeCell ref="M171:N171"/>
    <mergeCell ref="D172:F172"/>
    <mergeCell ref="I172:J172"/>
    <mergeCell ref="B168:F168"/>
    <mergeCell ref="G168:L168"/>
    <mergeCell ref="M168:Q168"/>
    <mergeCell ref="B169:F170"/>
    <mergeCell ref="G169:L169"/>
    <mergeCell ref="M169:Q169"/>
    <mergeCell ref="I170:K170"/>
    <mergeCell ref="O170:P170"/>
    <mergeCell ref="K164:L164"/>
    <mergeCell ref="P164:Q164"/>
    <mergeCell ref="B165:B166"/>
    <mergeCell ref="C165:L166"/>
    <mergeCell ref="P165:Q165"/>
    <mergeCell ref="P166:Q166"/>
    <mergeCell ref="D160:F160"/>
    <mergeCell ref="I160:J160"/>
    <mergeCell ref="D161:F161"/>
    <mergeCell ref="I161:J161"/>
    <mergeCell ref="B164:C164"/>
    <mergeCell ref="D164:I164"/>
    <mergeCell ref="D157:F157"/>
    <mergeCell ref="I157:J157"/>
    <mergeCell ref="D158:F158"/>
    <mergeCell ref="I158:J158"/>
    <mergeCell ref="D159:F159"/>
    <mergeCell ref="I159:J159"/>
    <mergeCell ref="B154:F155"/>
    <mergeCell ref="G154:L154"/>
    <mergeCell ref="M154:Q154"/>
    <mergeCell ref="I155:K155"/>
    <mergeCell ref="O155:P155"/>
    <mergeCell ref="D156:F156"/>
    <mergeCell ref="G156:H156"/>
    <mergeCell ref="I156:J156"/>
    <mergeCell ref="M156:N156"/>
    <mergeCell ref="B150:B151"/>
    <mergeCell ref="C150:L151"/>
    <mergeCell ref="P150:Q150"/>
    <mergeCell ref="P151:Q151"/>
    <mergeCell ref="B153:F153"/>
    <mergeCell ref="G153:L153"/>
    <mergeCell ref="M153:Q153"/>
    <mergeCell ref="D146:F146"/>
    <mergeCell ref="I146:J146"/>
    <mergeCell ref="B149:C149"/>
    <mergeCell ref="D149:I149"/>
    <mergeCell ref="K149:L149"/>
    <mergeCell ref="P149:Q149"/>
    <mergeCell ref="D143:F143"/>
    <mergeCell ref="I143:J143"/>
    <mergeCell ref="D144:F144"/>
    <mergeCell ref="I144:J144"/>
    <mergeCell ref="D145:F145"/>
    <mergeCell ref="I145:J145"/>
    <mergeCell ref="D141:F141"/>
    <mergeCell ref="G141:H141"/>
    <mergeCell ref="I141:J141"/>
    <mergeCell ref="M141:N141"/>
    <mergeCell ref="D142:F142"/>
    <mergeCell ref="I142:J142"/>
    <mergeCell ref="B138:F138"/>
    <mergeCell ref="G138:L138"/>
    <mergeCell ref="M138:Q138"/>
    <mergeCell ref="B139:F140"/>
    <mergeCell ref="G139:L139"/>
    <mergeCell ref="M139:Q139"/>
    <mergeCell ref="I140:K140"/>
    <mergeCell ref="O140:P140"/>
    <mergeCell ref="K134:L134"/>
    <mergeCell ref="P134:Q134"/>
    <mergeCell ref="B135:B136"/>
    <mergeCell ref="C135:L136"/>
    <mergeCell ref="P135:Q135"/>
    <mergeCell ref="P136:Q136"/>
    <mergeCell ref="D130:F130"/>
    <mergeCell ref="I130:J130"/>
    <mergeCell ref="D131:F131"/>
    <mergeCell ref="I131:J131"/>
    <mergeCell ref="B134:C134"/>
    <mergeCell ref="D134:I134"/>
    <mergeCell ref="D127:F127"/>
    <mergeCell ref="I127:J127"/>
    <mergeCell ref="D128:F128"/>
    <mergeCell ref="I128:J128"/>
    <mergeCell ref="D129:F129"/>
    <mergeCell ref="I129:J129"/>
    <mergeCell ref="B124:F125"/>
    <mergeCell ref="G124:L124"/>
    <mergeCell ref="M124:Q124"/>
    <mergeCell ref="I125:K125"/>
    <mergeCell ref="O125:P125"/>
    <mergeCell ref="D126:F126"/>
    <mergeCell ref="G126:H126"/>
    <mergeCell ref="I126:J126"/>
    <mergeCell ref="M126:N126"/>
    <mergeCell ref="B120:B121"/>
    <mergeCell ref="C120:L121"/>
    <mergeCell ref="P120:Q120"/>
    <mergeCell ref="P121:Q121"/>
    <mergeCell ref="B123:F123"/>
    <mergeCell ref="G123:L123"/>
    <mergeCell ref="M123:Q123"/>
    <mergeCell ref="D116:F116"/>
    <mergeCell ref="I116:J116"/>
    <mergeCell ref="B119:C119"/>
    <mergeCell ref="D119:I119"/>
    <mergeCell ref="K119:L119"/>
    <mergeCell ref="P119:Q119"/>
    <mergeCell ref="D113:F113"/>
    <mergeCell ref="I113:J113"/>
    <mergeCell ref="D114:F114"/>
    <mergeCell ref="I114:J114"/>
    <mergeCell ref="D115:F115"/>
    <mergeCell ref="I115:J115"/>
    <mergeCell ref="D111:F111"/>
    <mergeCell ref="G111:H111"/>
    <mergeCell ref="I111:J111"/>
    <mergeCell ref="M111:N111"/>
    <mergeCell ref="D112:F112"/>
    <mergeCell ref="I112:J112"/>
    <mergeCell ref="B108:F108"/>
    <mergeCell ref="G108:L108"/>
    <mergeCell ref="M108:Q108"/>
    <mergeCell ref="B109:F110"/>
    <mergeCell ref="G109:L109"/>
    <mergeCell ref="M109:Q109"/>
    <mergeCell ref="I110:K110"/>
    <mergeCell ref="O110:P110"/>
    <mergeCell ref="K104:L104"/>
    <mergeCell ref="P104:Q104"/>
    <mergeCell ref="B105:B106"/>
    <mergeCell ref="C105:L106"/>
    <mergeCell ref="P105:Q105"/>
    <mergeCell ref="P106:Q106"/>
    <mergeCell ref="D100:F100"/>
    <mergeCell ref="I100:J100"/>
    <mergeCell ref="D101:F101"/>
    <mergeCell ref="I101:J101"/>
    <mergeCell ref="B104:C104"/>
    <mergeCell ref="D104:I104"/>
    <mergeCell ref="D97:F97"/>
    <mergeCell ref="I97:J97"/>
    <mergeCell ref="D98:F98"/>
    <mergeCell ref="I98:J98"/>
    <mergeCell ref="D99:F99"/>
    <mergeCell ref="I99:J99"/>
    <mergeCell ref="B94:F95"/>
    <mergeCell ref="G94:L94"/>
    <mergeCell ref="M94:Q94"/>
    <mergeCell ref="I95:K95"/>
    <mergeCell ref="O95:P95"/>
    <mergeCell ref="D96:F96"/>
    <mergeCell ref="G96:H96"/>
    <mergeCell ref="I96:J96"/>
    <mergeCell ref="M96:N96"/>
    <mergeCell ref="B90:B91"/>
    <mergeCell ref="C90:L91"/>
    <mergeCell ref="P90:Q90"/>
    <mergeCell ref="P91:Q91"/>
    <mergeCell ref="B93:F93"/>
    <mergeCell ref="G93:L93"/>
    <mergeCell ref="M93:Q93"/>
    <mergeCell ref="D86:F86"/>
    <mergeCell ref="I86:J86"/>
    <mergeCell ref="B89:C89"/>
    <mergeCell ref="D89:I89"/>
    <mergeCell ref="K89:L89"/>
    <mergeCell ref="P89:Q89"/>
    <mergeCell ref="D83:F83"/>
    <mergeCell ref="I83:J83"/>
    <mergeCell ref="D84:F84"/>
    <mergeCell ref="I84:J84"/>
    <mergeCell ref="D85:F85"/>
    <mergeCell ref="I85:J85"/>
    <mergeCell ref="D81:F81"/>
    <mergeCell ref="G81:H81"/>
    <mergeCell ref="I81:J81"/>
    <mergeCell ref="M81:N81"/>
    <mergeCell ref="D82:F82"/>
    <mergeCell ref="I82:J82"/>
    <mergeCell ref="B78:F78"/>
    <mergeCell ref="G78:L78"/>
    <mergeCell ref="M78:Q78"/>
    <mergeCell ref="B79:F80"/>
    <mergeCell ref="G79:L79"/>
    <mergeCell ref="M79:Q79"/>
    <mergeCell ref="I80:K80"/>
    <mergeCell ref="O80:P80"/>
    <mergeCell ref="B55:B60"/>
    <mergeCell ref="E55:G55"/>
    <mergeCell ref="B74:C74"/>
    <mergeCell ref="D74:I74"/>
    <mergeCell ref="K74:L74"/>
    <mergeCell ref="P74:Q74"/>
    <mergeCell ref="B75:B76"/>
    <mergeCell ref="C75:L76"/>
    <mergeCell ref="P75:Q75"/>
    <mergeCell ref="P76:Q76"/>
    <mergeCell ref="D70:G70"/>
    <mergeCell ref="I70:O70"/>
    <mergeCell ref="D71:G71"/>
    <mergeCell ref="I71:O71"/>
    <mergeCell ref="D72:G72"/>
    <mergeCell ref="I72:O72"/>
    <mergeCell ref="I65:O65"/>
    <mergeCell ref="D66:G66"/>
    <mergeCell ref="I66:O66"/>
    <mergeCell ref="B67:B72"/>
    <mergeCell ref="E67:G67"/>
    <mergeCell ref="I67:O67"/>
    <mergeCell ref="D68:G68"/>
    <mergeCell ref="I68:O68"/>
    <mergeCell ref="D69:G69"/>
    <mergeCell ref="I69:O69"/>
    <mergeCell ref="B61:B66"/>
    <mergeCell ref="E61:G61"/>
    <mergeCell ref="I61:O61"/>
    <mergeCell ref="D62:G62"/>
    <mergeCell ref="I62:O62"/>
    <mergeCell ref="D63:G63"/>
    <mergeCell ref="I63:O63"/>
    <mergeCell ref="D64:G64"/>
    <mergeCell ref="I64:O64"/>
    <mergeCell ref="D65:G65"/>
    <mergeCell ref="D60:G60"/>
    <mergeCell ref="I60:O60"/>
    <mergeCell ref="I53:O53"/>
    <mergeCell ref="B43:B48"/>
    <mergeCell ref="E43:G43"/>
    <mergeCell ref="I43:O43"/>
    <mergeCell ref="D44:G44"/>
    <mergeCell ref="I44:O44"/>
    <mergeCell ref="D45:G45"/>
    <mergeCell ref="I45:O45"/>
    <mergeCell ref="D48:G48"/>
    <mergeCell ref="I48:O48"/>
    <mergeCell ref="I55:O55"/>
    <mergeCell ref="D56:G56"/>
    <mergeCell ref="I56:O56"/>
    <mergeCell ref="D57:G57"/>
    <mergeCell ref="I57:O57"/>
    <mergeCell ref="B49:B54"/>
    <mergeCell ref="E49:G49"/>
    <mergeCell ref="I49:O49"/>
    <mergeCell ref="D50:G50"/>
    <mergeCell ref="I50:O50"/>
    <mergeCell ref="D51:G51"/>
    <mergeCell ref="I51:O51"/>
    <mergeCell ref="D47:G47"/>
    <mergeCell ref="I47:O47"/>
    <mergeCell ref="C42:D42"/>
    <mergeCell ref="E42:G42"/>
    <mergeCell ref="H42:O42"/>
    <mergeCell ref="D58:G58"/>
    <mergeCell ref="I58:O58"/>
    <mergeCell ref="D59:G59"/>
    <mergeCell ref="I59:O59"/>
    <mergeCell ref="D52:G52"/>
    <mergeCell ref="I52:O52"/>
    <mergeCell ref="D53:G53"/>
    <mergeCell ref="D54:G54"/>
    <mergeCell ref="I54:O54"/>
    <mergeCell ref="B24:B29"/>
    <mergeCell ref="E24:G24"/>
    <mergeCell ref="D39:G39"/>
    <mergeCell ref="I39:O39"/>
    <mergeCell ref="D40:G40"/>
    <mergeCell ref="I40:O40"/>
    <mergeCell ref="D41:G41"/>
    <mergeCell ref="I41:O41"/>
    <mergeCell ref="D46:G46"/>
    <mergeCell ref="I46:O46"/>
    <mergeCell ref="I34:O34"/>
    <mergeCell ref="D35:G35"/>
    <mergeCell ref="I35:O35"/>
    <mergeCell ref="B36:B41"/>
    <mergeCell ref="E36:G36"/>
    <mergeCell ref="I36:O36"/>
    <mergeCell ref="D37:G37"/>
    <mergeCell ref="I37:O37"/>
    <mergeCell ref="D38:G38"/>
    <mergeCell ref="I38:O38"/>
    <mergeCell ref="B30:B35"/>
    <mergeCell ref="E30:G30"/>
    <mergeCell ref="I30:O30"/>
    <mergeCell ref="D31:G31"/>
    <mergeCell ref="D34:G34"/>
    <mergeCell ref="D19:G19"/>
    <mergeCell ref="I19:O19"/>
    <mergeCell ref="D20:G20"/>
    <mergeCell ref="I20:O20"/>
    <mergeCell ref="D21:G21"/>
    <mergeCell ref="I21:O21"/>
    <mergeCell ref="D22:G22"/>
    <mergeCell ref="D23:G23"/>
    <mergeCell ref="I23:O23"/>
    <mergeCell ref="D27:G27"/>
    <mergeCell ref="I27:O27"/>
    <mergeCell ref="D28:G28"/>
    <mergeCell ref="I28:O28"/>
    <mergeCell ref="D29:G29"/>
    <mergeCell ref="I29:O29"/>
    <mergeCell ref="I22:O22"/>
    <mergeCell ref="I24:O24"/>
    <mergeCell ref="D25:G25"/>
    <mergeCell ref="I17:O17"/>
    <mergeCell ref="I31:O31"/>
    <mergeCell ref="D32:G32"/>
    <mergeCell ref="I32:O32"/>
    <mergeCell ref="D33:G33"/>
    <mergeCell ref="I33:O33"/>
    <mergeCell ref="I25:O25"/>
    <mergeCell ref="D26:G26"/>
    <mergeCell ref="I26:O26"/>
    <mergeCell ref="B18:B23"/>
    <mergeCell ref="E18:G18"/>
    <mergeCell ref="I18:O18"/>
    <mergeCell ref="B7:C7"/>
    <mergeCell ref="L7:N7"/>
    <mergeCell ref="B8:J8"/>
    <mergeCell ref="L8:N8"/>
    <mergeCell ref="B9:D10"/>
    <mergeCell ref="L9:N9"/>
    <mergeCell ref="D15:G15"/>
    <mergeCell ref="I15:O15"/>
    <mergeCell ref="D16:G16"/>
    <mergeCell ref="I16:O16"/>
    <mergeCell ref="C11:D11"/>
    <mergeCell ref="E11:G11"/>
    <mergeCell ref="H11:O11"/>
    <mergeCell ref="B12:B17"/>
    <mergeCell ref="E12:G12"/>
    <mergeCell ref="I12:O12"/>
    <mergeCell ref="D13:G13"/>
    <mergeCell ref="I13:O13"/>
    <mergeCell ref="D14:G14"/>
    <mergeCell ref="I14:O14"/>
    <mergeCell ref="D17:G17"/>
  </mergeCells>
  <phoneticPr fontId="1"/>
  <conditionalFormatting sqref="P75 R90 R105 R120 R135 R150 R165 R180 R195 R210 R75">
    <cfRule type="cellIs" dxfId="400" priority="84" operator="greaterThan">
      <formula>15</formula>
    </cfRule>
  </conditionalFormatting>
  <conditionalFormatting sqref="U1:U1048576">
    <cfRule type="cellIs" dxfId="399" priority="83" operator="equal">
      <formula>"1事業者あたり15人回までのため要修正"</formula>
    </cfRule>
  </conditionalFormatting>
  <conditionalFormatting sqref="P74 R74">
    <cfRule type="cellIs" dxfId="398" priority="82" operator="greaterThan">
      <formula>15</formula>
    </cfRule>
  </conditionalFormatting>
  <conditionalFormatting sqref="P90">
    <cfRule type="cellIs" dxfId="397" priority="81" operator="greaterThan">
      <formula>15</formula>
    </cfRule>
  </conditionalFormatting>
  <conditionalFormatting sqref="P89">
    <cfRule type="cellIs" dxfId="396" priority="80" operator="greaterThan">
      <formula>15</formula>
    </cfRule>
  </conditionalFormatting>
  <conditionalFormatting sqref="P105">
    <cfRule type="cellIs" dxfId="395" priority="79" operator="greaterThan">
      <formula>15</formula>
    </cfRule>
  </conditionalFormatting>
  <conditionalFormatting sqref="P104">
    <cfRule type="cellIs" dxfId="394" priority="78" operator="greaterThan">
      <formula>15</formula>
    </cfRule>
  </conditionalFormatting>
  <conditionalFormatting sqref="P120">
    <cfRule type="cellIs" dxfId="393" priority="77" operator="greaterThan">
      <formula>15</formula>
    </cfRule>
  </conditionalFormatting>
  <conditionalFormatting sqref="P119">
    <cfRule type="cellIs" dxfId="392" priority="76" operator="greaterThan">
      <formula>15</formula>
    </cfRule>
  </conditionalFormatting>
  <conditionalFormatting sqref="P135">
    <cfRule type="cellIs" dxfId="391" priority="75" operator="greaterThan">
      <formula>15</formula>
    </cfRule>
  </conditionalFormatting>
  <conditionalFormatting sqref="P134">
    <cfRule type="cellIs" dxfId="390" priority="74" operator="greaterThan">
      <formula>15</formula>
    </cfRule>
  </conditionalFormatting>
  <conditionalFormatting sqref="P150">
    <cfRule type="cellIs" dxfId="389" priority="73" operator="greaterThan">
      <formula>15</formula>
    </cfRule>
  </conditionalFormatting>
  <conditionalFormatting sqref="P149">
    <cfRule type="cellIs" dxfId="388" priority="72" operator="greaterThan">
      <formula>15</formula>
    </cfRule>
  </conditionalFormatting>
  <conditionalFormatting sqref="P165">
    <cfRule type="cellIs" dxfId="387" priority="71" operator="greaterThan">
      <formula>15</formula>
    </cfRule>
  </conditionalFormatting>
  <conditionalFormatting sqref="P164">
    <cfRule type="cellIs" dxfId="386" priority="70" operator="greaterThan">
      <formula>15</formula>
    </cfRule>
  </conditionalFormatting>
  <conditionalFormatting sqref="P180">
    <cfRule type="cellIs" dxfId="385" priority="69" operator="greaterThan">
      <formula>15</formula>
    </cfRule>
  </conditionalFormatting>
  <conditionalFormatting sqref="P179">
    <cfRule type="cellIs" dxfId="384" priority="68" operator="greaterThan">
      <formula>15</formula>
    </cfRule>
  </conditionalFormatting>
  <conditionalFormatting sqref="P195">
    <cfRule type="cellIs" dxfId="383" priority="67" operator="greaterThan">
      <formula>15</formula>
    </cfRule>
  </conditionalFormatting>
  <conditionalFormatting sqref="P194">
    <cfRule type="cellIs" dxfId="382" priority="66" operator="greaterThan">
      <formula>15</formula>
    </cfRule>
  </conditionalFormatting>
  <conditionalFormatting sqref="P210">
    <cfRule type="cellIs" dxfId="381" priority="65" operator="greaterThan">
      <formula>15</formula>
    </cfRule>
  </conditionalFormatting>
  <conditionalFormatting sqref="P209">
    <cfRule type="cellIs" dxfId="380" priority="64" operator="greaterThan">
      <formula>15</formula>
    </cfRule>
  </conditionalFormatting>
  <conditionalFormatting sqref="D13:O17 D18 D24 D30 D36 D43 D49 D55 D61 D67 D74:I74 C75:L76 K74:L74 B79:F80 G79:Q79 Q80 L80 C82:Q86 D89:I89 C90:L91 C105:L106 D104:I104 C120:L121 D119:I119 D134:I134 C135:L136 C150:L151 D149:I149 D164:I164 C165:L166 C180:L181 D179:I179 D194:I194 C195:L196 D209:I209 C210:L211 K89:L89 K104:L104 K119:L119 K134:L134 K149:L149 K164:L164 K179:L179 K194:L194 K209:L209 D12 D19:O23 D25:O29 D31:O35 D37:O41 D44:O48 D50:O54 D56:O60 D62:O66 D68:O72">
    <cfRule type="containsBlanks" dxfId="379" priority="63">
      <formula>LEN(TRIM(B12))=0</formula>
    </cfRule>
  </conditionalFormatting>
  <conditionalFormatting sqref="D7">
    <cfRule type="containsBlanks" dxfId="378" priority="62">
      <formula>LEN(TRIM(D7))=0</formula>
    </cfRule>
  </conditionalFormatting>
  <conditionalFormatting sqref="B94:F95 G94:Q94 Q95 L95">
    <cfRule type="containsBlanks" dxfId="377" priority="61">
      <formula>LEN(TRIM(B94))=0</formula>
    </cfRule>
  </conditionalFormatting>
  <conditionalFormatting sqref="B109:F110 G109:Q109 Q110 L110">
    <cfRule type="containsBlanks" dxfId="376" priority="60">
      <formula>LEN(TRIM(B109))=0</formula>
    </cfRule>
  </conditionalFormatting>
  <conditionalFormatting sqref="B124:F125 G124:Q124 Q125 L125">
    <cfRule type="containsBlanks" dxfId="375" priority="59">
      <formula>LEN(TRIM(B124))=0</formula>
    </cfRule>
  </conditionalFormatting>
  <conditionalFormatting sqref="B139:F140 G139:Q139 Q140 L140">
    <cfRule type="containsBlanks" dxfId="374" priority="58">
      <formula>LEN(TRIM(B139))=0</formula>
    </cfRule>
  </conditionalFormatting>
  <conditionalFormatting sqref="B154:F155 G154:Q154 Q155 L155">
    <cfRule type="containsBlanks" dxfId="373" priority="57">
      <formula>LEN(TRIM(B154))=0</formula>
    </cfRule>
  </conditionalFormatting>
  <conditionalFormatting sqref="B169:F170 G169:Q169 Q170 L170">
    <cfRule type="containsBlanks" dxfId="372" priority="56">
      <formula>LEN(TRIM(B169))=0</formula>
    </cfRule>
  </conditionalFormatting>
  <conditionalFormatting sqref="B184:F185 G184:Q184 Q185 L185">
    <cfRule type="containsBlanks" dxfId="371" priority="55">
      <formula>LEN(TRIM(B184))=0</formula>
    </cfRule>
  </conditionalFormatting>
  <conditionalFormatting sqref="B199:F200 G199:Q199 Q200 L200">
    <cfRule type="containsBlanks" dxfId="370" priority="54">
      <formula>LEN(TRIM(B199))=0</formula>
    </cfRule>
  </conditionalFormatting>
  <conditionalFormatting sqref="B214:F215 G214:Q214 Q215 L215">
    <cfRule type="containsBlanks" dxfId="369" priority="53">
      <formula>LEN(TRIM(B214))=0</formula>
    </cfRule>
  </conditionalFormatting>
  <conditionalFormatting sqref="G199:L199">
    <cfRule type="expression" dxfId="368" priority="52">
      <formula>$G$199</formula>
    </cfRule>
  </conditionalFormatting>
  <conditionalFormatting sqref="G200:H200">
    <cfRule type="containsBlanks" dxfId="367" priority="51">
      <formula>LEN(TRIM(G200))=0</formula>
    </cfRule>
  </conditionalFormatting>
  <conditionalFormatting sqref="G200:H200">
    <cfRule type="expression" dxfId="366" priority="50">
      <formula>COUNTA($G$199)&gt;0</formula>
    </cfRule>
  </conditionalFormatting>
  <conditionalFormatting sqref="M200:N200">
    <cfRule type="containsBlanks" dxfId="365" priority="49">
      <formula>LEN(TRIM(M200))=0</formula>
    </cfRule>
  </conditionalFormatting>
  <conditionalFormatting sqref="M200:N200">
    <cfRule type="expression" dxfId="364" priority="48">
      <formula>COUNTA($M$199)&gt;0</formula>
    </cfRule>
  </conditionalFormatting>
  <conditionalFormatting sqref="G215:H215">
    <cfRule type="containsBlanks" dxfId="363" priority="47">
      <formula>LEN(TRIM(G215))=0</formula>
    </cfRule>
  </conditionalFormatting>
  <conditionalFormatting sqref="G215:H215">
    <cfRule type="expression" dxfId="362" priority="46">
      <formula>COUNTA($G$214)&gt;0</formula>
    </cfRule>
  </conditionalFormatting>
  <conditionalFormatting sqref="M215:N215">
    <cfRule type="containsBlanks" dxfId="361" priority="45">
      <formula>LEN(TRIM(M215))=0</formula>
    </cfRule>
  </conditionalFormatting>
  <conditionalFormatting sqref="M215:N215">
    <cfRule type="expression" dxfId="360" priority="44">
      <formula>COUNTA($M$214)&gt;0</formula>
    </cfRule>
  </conditionalFormatting>
  <conditionalFormatting sqref="G185:H185">
    <cfRule type="containsBlanks" dxfId="359" priority="43">
      <formula>LEN(TRIM(G185))=0</formula>
    </cfRule>
  </conditionalFormatting>
  <conditionalFormatting sqref="G185:H185">
    <cfRule type="expression" dxfId="358" priority="42">
      <formula>COUNTA($G$184)&gt;0</formula>
    </cfRule>
  </conditionalFormatting>
  <conditionalFormatting sqref="M185:N185">
    <cfRule type="containsBlanks" dxfId="357" priority="41">
      <formula>LEN(TRIM(M185))=0</formula>
    </cfRule>
  </conditionalFormatting>
  <conditionalFormatting sqref="M185:N185">
    <cfRule type="expression" dxfId="356" priority="40">
      <formula>COUNTA($M$184)&gt;0</formula>
    </cfRule>
  </conditionalFormatting>
  <conditionalFormatting sqref="G170:H170">
    <cfRule type="containsBlanks" dxfId="355" priority="39">
      <formula>LEN(TRIM(G170))=0</formula>
    </cfRule>
  </conditionalFormatting>
  <conditionalFormatting sqref="G170:H170">
    <cfRule type="expression" dxfId="354" priority="38">
      <formula>COUNTA($G$169)&gt;0</formula>
    </cfRule>
  </conditionalFormatting>
  <conditionalFormatting sqref="M170:N170">
    <cfRule type="containsBlanks" dxfId="353" priority="37">
      <formula>LEN(TRIM(M170))=0</formula>
    </cfRule>
  </conditionalFormatting>
  <conditionalFormatting sqref="M170:N170">
    <cfRule type="expression" dxfId="352" priority="36">
      <formula>COUNTA($M$169)&gt;0</formula>
    </cfRule>
  </conditionalFormatting>
  <conditionalFormatting sqref="G155:H155">
    <cfRule type="containsBlanks" dxfId="351" priority="35">
      <formula>LEN(TRIM(G155))=0</formula>
    </cfRule>
  </conditionalFormatting>
  <conditionalFormatting sqref="G155:H155">
    <cfRule type="expression" dxfId="350" priority="34">
      <formula>COUNTA($G$154)&gt;0</formula>
    </cfRule>
  </conditionalFormatting>
  <conditionalFormatting sqref="M155:N155">
    <cfRule type="containsBlanks" dxfId="349" priority="33">
      <formula>LEN(TRIM(M155))=0</formula>
    </cfRule>
  </conditionalFormatting>
  <conditionalFormatting sqref="M155:N155">
    <cfRule type="expression" dxfId="348" priority="32">
      <formula>COUNTA($M$154)&gt;0</formula>
    </cfRule>
  </conditionalFormatting>
  <conditionalFormatting sqref="G140:H140">
    <cfRule type="containsBlanks" dxfId="347" priority="31">
      <formula>LEN(TRIM(G140))=0</formula>
    </cfRule>
  </conditionalFormatting>
  <conditionalFormatting sqref="G140:H140">
    <cfRule type="expression" dxfId="346" priority="30">
      <formula>COUNTA($G$139)&gt;0</formula>
    </cfRule>
  </conditionalFormatting>
  <conditionalFormatting sqref="G125:H125">
    <cfRule type="containsBlanks" dxfId="345" priority="29">
      <formula>LEN(TRIM(G125))=0</formula>
    </cfRule>
  </conditionalFormatting>
  <conditionalFormatting sqref="G125:H125">
    <cfRule type="expression" dxfId="344" priority="28">
      <formula>COUNTA($G$124)&gt;0</formula>
    </cfRule>
  </conditionalFormatting>
  <conditionalFormatting sqref="M125:N125">
    <cfRule type="containsBlanks" dxfId="343" priority="27">
      <formula>LEN(TRIM(M125))=0</formula>
    </cfRule>
  </conditionalFormatting>
  <conditionalFormatting sqref="M125:N125">
    <cfRule type="expression" dxfId="342" priority="26">
      <formula>COUNTA($M$124)&gt;0</formula>
    </cfRule>
  </conditionalFormatting>
  <conditionalFormatting sqref="G110:H110">
    <cfRule type="containsBlanks" dxfId="341" priority="25">
      <formula>LEN(TRIM(G110))=0</formula>
    </cfRule>
  </conditionalFormatting>
  <conditionalFormatting sqref="G110:H110">
    <cfRule type="expression" dxfId="340" priority="24">
      <formula>COUNTA($G$109)&gt;0</formula>
    </cfRule>
  </conditionalFormatting>
  <conditionalFormatting sqref="M110:N110">
    <cfRule type="containsBlanks" dxfId="339" priority="23">
      <formula>LEN(TRIM(M110))=0</formula>
    </cfRule>
  </conditionalFormatting>
  <conditionalFormatting sqref="M110:N110">
    <cfRule type="expression" dxfId="338" priority="22">
      <formula>COUNTA($M$109)&gt;0</formula>
    </cfRule>
  </conditionalFormatting>
  <conditionalFormatting sqref="G80:H80">
    <cfRule type="containsBlanks" dxfId="337" priority="21">
      <formula>LEN(TRIM(G80))=0</formula>
    </cfRule>
  </conditionalFormatting>
  <conditionalFormatting sqref="G80:H80 G95:H95 G110:H110 G125:H125 G140:H140 G155:H155">
    <cfRule type="expression" dxfId="336" priority="20">
      <formula>COUNTA($G$79)&gt;0</formula>
    </cfRule>
  </conditionalFormatting>
  <conditionalFormatting sqref="M80:N80">
    <cfRule type="containsBlanks" dxfId="335" priority="19">
      <formula>LEN(TRIM(M80))=0</formula>
    </cfRule>
  </conditionalFormatting>
  <conditionalFormatting sqref="M80:N80">
    <cfRule type="expression" dxfId="334" priority="18">
      <formula>COUNTA($M$79)&gt;0</formula>
    </cfRule>
  </conditionalFormatting>
  <conditionalFormatting sqref="M95:N95">
    <cfRule type="containsBlanks" dxfId="333" priority="17">
      <formula>LEN(TRIM(M95))=0</formula>
    </cfRule>
  </conditionalFormatting>
  <conditionalFormatting sqref="M95:N95">
    <cfRule type="expression" dxfId="332" priority="16">
      <formula>COUNTA($M$94)&gt;0</formula>
    </cfRule>
  </conditionalFormatting>
  <conditionalFormatting sqref="G95:H95">
    <cfRule type="containsBlanks" dxfId="331" priority="15">
      <formula>LEN(TRIM(G95))=0</formula>
    </cfRule>
  </conditionalFormatting>
  <conditionalFormatting sqref="G95:H95">
    <cfRule type="expression" dxfId="330" priority="14">
      <formula>COUNTA($G$94)&gt;0</formula>
    </cfRule>
  </conditionalFormatting>
  <conditionalFormatting sqref="M140:N140">
    <cfRule type="containsBlanks" dxfId="329" priority="13">
      <formula>LEN(TRIM(M140))=0</formula>
    </cfRule>
  </conditionalFormatting>
  <conditionalFormatting sqref="M140:N140">
    <cfRule type="expression" dxfId="328" priority="12">
      <formula>COUNTA($M$124)&gt;0</formula>
    </cfRule>
  </conditionalFormatting>
  <conditionalFormatting sqref="M140:N140">
    <cfRule type="containsBlanks" dxfId="327" priority="11">
      <formula>LEN(TRIM(M140))=0</formula>
    </cfRule>
  </conditionalFormatting>
  <conditionalFormatting sqref="M140:N140">
    <cfRule type="expression" dxfId="326" priority="10">
      <formula>COUNTA($M$139)&gt;0</formula>
    </cfRule>
  </conditionalFormatting>
  <conditionalFormatting sqref="C97:Q101">
    <cfRule type="containsBlanks" dxfId="325" priority="9">
      <formula>LEN(TRIM(C97))=0</formula>
    </cfRule>
  </conditionalFormatting>
  <conditionalFormatting sqref="C112:Q116">
    <cfRule type="containsBlanks" dxfId="324" priority="8">
      <formula>LEN(TRIM(C112))=0</formula>
    </cfRule>
  </conditionalFormatting>
  <conditionalFormatting sqref="C127:Q131">
    <cfRule type="containsBlanks" dxfId="323" priority="7">
      <formula>LEN(TRIM(C127))=0</formula>
    </cfRule>
  </conditionalFormatting>
  <conditionalFormatting sqref="C142:Q146">
    <cfRule type="containsBlanks" dxfId="322" priority="6">
      <formula>LEN(TRIM(C142))=0</formula>
    </cfRule>
  </conditionalFormatting>
  <conditionalFormatting sqref="C157:Q161">
    <cfRule type="containsBlanks" dxfId="321" priority="5">
      <formula>LEN(TRIM(C157))=0</formula>
    </cfRule>
  </conditionalFormatting>
  <conditionalFormatting sqref="C172:Q176">
    <cfRule type="containsBlanks" dxfId="320" priority="4">
      <formula>LEN(TRIM(C172))=0</formula>
    </cfRule>
  </conditionalFormatting>
  <conditionalFormatting sqref="C187:Q191">
    <cfRule type="containsBlanks" dxfId="319" priority="3">
      <formula>LEN(TRIM(C187))=0</formula>
    </cfRule>
  </conditionalFormatting>
  <conditionalFormatting sqref="C202:Q206">
    <cfRule type="containsBlanks" dxfId="318" priority="2">
      <formula>LEN(TRIM(C202))=0</formula>
    </cfRule>
  </conditionalFormatting>
  <conditionalFormatting sqref="C217:Q221">
    <cfRule type="containsBlanks" dxfId="317" priority="1">
      <formula>LEN(TRIM(C217))=0</formula>
    </cfRule>
  </conditionalFormatting>
  <dataValidations count="7">
    <dataValidation type="list" allowBlank="1" showInputMessage="1" showErrorMessage="1" sqref="D7">
      <formula1>INDIRECT("支援地域")</formula1>
    </dataValidation>
    <dataValidation type="list" allowBlank="1" showInputMessage="1" showErrorMessage="1" sqref="N82:N86 H82:H86 N187:N191 H187:H191 N202:N206 H202:H206 N97:N101 H97:H101 N112:N116 H112:H116 N127:N131 H127:H131 N142:N146 H142:H146 N157:N161 H157:H161 N172:N176 H172:H176 N217:N221 H217:H221">
      <formula1>IF(G82="事務補助員",INDIRECT("職員"),INDIRECT(G82))</formula1>
    </dataValidation>
    <dataValidation type="list" allowBlank="1" showInputMessage="1" showErrorMessage="1" sqref="D12 D18 D24 D30 D36 D43 D49 D55 D61 D67">
      <formula1>INDIRECT("職員")</formula1>
    </dataValidation>
    <dataValidation type="list" showInputMessage="1" showErrorMessage="1" sqref="M202:M207 G82:G86 M82:M86 G187:G192 G157:G162 G97:G101 G172:G177 G112:G116 M187:M192 B192 G127:G131 G202:G207 G142:G147 M112:M116 M97:M101 M127:M131 B162 B207 M172:M177 B177 B147 M157:M162 M142:M147 G217:G221 M217:M221">
      <formula1>"職員,事務補助員,外部専門家"</formula1>
    </dataValidation>
    <dataValidation type="whole" allowBlank="1" showInputMessage="1" showErrorMessage="1" sqref="H13:H17 H62:H66 H19:H23 H25:H29 H31:H35 H37:H41 H44:H48 H50:H54 H56:H60 H68:H72">
      <formula1>0</formula1>
      <formula2>4000</formula2>
    </dataValidation>
    <dataValidation type="whole" imeMode="halfAlpha" allowBlank="1" showInputMessage="1" showErrorMessage="1" sqref="K74:L74 K82:K86 P82:P86 K194:L194 K209:L209 K97:K101 P97:P101 K112:K116 P112:P116 K127:K131 P127:P131 K142:K146 P142:P146 K157:K161 P157:P161 K172:K176 P172:P176 K187:K191 P187:P191 K202:K206 P202:P206 K89:L89 K104:L104 K119:L119 K134:L134 K149:L149 K164:L164 K179:L179 K217:K221 P217:P221">
      <formula1>0</formula1>
      <formula2>200</formula2>
    </dataValidation>
    <dataValidation type="whole" imeMode="halfAlpha" allowBlank="1" showInputMessage="1" showErrorMessage="1" sqref="L80 Q80 L95 Q95 L110 Q110 L125 Q125 L140 Q140 L155 Q155 L170 Q170 L185 Q185 L200 Q200 L215 Q215">
      <formula1>0</formula1>
      <formula2>15</formula2>
    </dataValidation>
  </dataValidations>
  <printOptions horizontalCentered="1"/>
  <pageMargins left="0.25" right="0.25" top="0.75" bottom="0.75" header="0.3" footer="0.3"/>
  <pageSetup paperSize="9" scale="59" fitToHeight="0" orientation="landscape" r:id="rId1"/>
  <rowBreaks count="11" manualBreakCount="11">
    <brk id="41" min="1" max="16" man="1"/>
    <brk id="72" min="1" max="16" man="1"/>
    <brk id="87" min="1" max="16" man="1"/>
    <brk id="102" min="1" max="16" man="1"/>
    <brk id="117" min="1" max="16" man="1"/>
    <brk id="132" min="1" max="16" man="1"/>
    <brk id="147" min="1" max="16" man="1"/>
    <brk id="162" min="1" max="16" man="1"/>
    <brk id="177" min="1" max="16" man="1"/>
    <brk id="192" min="1" max="16" man="1"/>
    <brk id="207" min="1" max="16"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21"/>
  <sheetViews>
    <sheetView showGridLines="0" zoomScaleNormal="100" zoomScaleSheetLayoutView="25" workbookViewId="0"/>
  </sheetViews>
  <sheetFormatPr defaultRowHeight="13.5"/>
  <cols>
    <col min="1" max="1" width="2.125" style="348" customWidth="1"/>
    <col min="2" max="2" width="6" style="554" customWidth="1"/>
    <col min="3" max="3" width="14.625" style="190" customWidth="1"/>
    <col min="4" max="4" width="40.625" style="190" customWidth="1"/>
    <col min="5" max="6" width="9.75" style="190" customWidth="1"/>
    <col min="7" max="7" width="6.375" style="554" customWidth="1"/>
    <col min="8" max="8" width="19.625" style="190" customWidth="1"/>
    <col min="9" max="10" width="19.75" style="190" customWidth="1"/>
    <col min="11" max="12" width="9.75" style="190" customWidth="1"/>
    <col min="13" max="13" width="6.375" style="554" customWidth="1"/>
    <col min="14" max="14" width="13.75" style="190" customWidth="1"/>
    <col min="15" max="15" width="40.625" style="190" customWidth="1"/>
    <col min="16" max="17" width="9.75" style="190" customWidth="1"/>
    <col min="18" max="18" width="2.5" style="350" customWidth="1"/>
    <col min="19" max="19" width="152.25" style="190" customWidth="1"/>
    <col min="20" max="20" width="9" style="348"/>
    <col min="21" max="21" width="18.125" style="348" customWidth="1"/>
    <col min="22" max="16384" width="9" style="348"/>
  </cols>
  <sheetData>
    <row r="1" spans="1:22" ht="58.5" customHeight="1"/>
    <row r="2" spans="1:22" s="190" customFormat="1">
      <c r="A2" s="107"/>
      <c r="B2" s="344" t="s">
        <v>0</v>
      </c>
      <c r="C2" s="345"/>
      <c r="H2" s="345"/>
      <c r="P2" s="99" t="str">
        <f>IF(様式第１_交付申請書!F9="","",様式第１_交付申請書!F9)</f>
        <v/>
      </c>
      <c r="Q2" s="346"/>
      <c r="R2" s="347"/>
      <c r="T2" s="348"/>
      <c r="U2" s="348"/>
      <c r="V2" s="348"/>
    </row>
    <row r="3" spans="1:22" s="190" customFormat="1" ht="21">
      <c r="A3" s="555"/>
      <c r="B3" s="349" t="s">
        <v>1</v>
      </c>
      <c r="R3" s="350"/>
      <c r="T3" s="348"/>
      <c r="U3" s="348"/>
      <c r="V3" s="348"/>
    </row>
    <row r="4" spans="1:22" s="190" customFormat="1" ht="14.25" customHeight="1">
      <c r="A4" s="555"/>
      <c r="B4" s="555"/>
      <c r="R4" s="350"/>
      <c r="T4" s="348"/>
      <c r="U4" s="348"/>
      <c r="V4" s="348"/>
    </row>
    <row r="5" spans="1:22" s="190" customFormat="1" ht="17.25">
      <c r="A5" s="4"/>
      <c r="B5" s="351" t="s">
        <v>590</v>
      </c>
      <c r="R5" s="350"/>
      <c r="T5" s="348"/>
      <c r="U5" s="348"/>
      <c r="V5" s="348"/>
    </row>
    <row r="6" spans="1:22" s="190" customFormat="1" ht="6.75" customHeight="1" thickBot="1">
      <c r="A6" s="352"/>
      <c r="R6" s="350"/>
      <c r="T6" s="348"/>
      <c r="U6" s="348"/>
      <c r="V6" s="348"/>
    </row>
    <row r="7" spans="1:22" ht="30" customHeight="1" thickBot="1">
      <c r="B7" s="673" t="s">
        <v>256</v>
      </c>
      <c r="C7" s="674"/>
      <c r="D7" s="353"/>
      <c r="L7" s="675" t="s">
        <v>224</v>
      </c>
      <c r="M7" s="676"/>
      <c r="N7" s="677"/>
      <c r="O7" s="354">
        <f>SUMIF($C:$C,"PF職員名",$H:$H)</f>
        <v>0</v>
      </c>
      <c r="S7" s="416" t="s">
        <v>27</v>
      </c>
    </row>
    <row r="8" spans="1:22" ht="30" customHeight="1">
      <c r="B8" s="695" t="s">
        <v>563</v>
      </c>
      <c r="C8" s="696"/>
      <c r="D8" s="696"/>
      <c r="E8" s="696"/>
      <c r="F8" s="696"/>
      <c r="G8" s="696"/>
      <c r="H8" s="696"/>
      <c r="I8" s="696"/>
      <c r="J8" s="696"/>
      <c r="L8" s="678" t="s">
        <v>446</v>
      </c>
      <c r="M8" s="679"/>
      <c r="N8" s="680"/>
      <c r="O8" s="355">
        <f>SUMIF($J:$J,"想定支援対象者数",$K:$K)</f>
        <v>0</v>
      </c>
      <c r="S8" s="562" t="s">
        <v>560</v>
      </c>
      <c r="T8" s="356"/>
    </row>
    <row r="9" spans="1:22" ht="30" customHeight="1">
      <c r="B9" s="681" t="s">
        <v>225</v>
      </c>
      <c r="C9" s="681"/>
      <c r="D9" s="681"/>
      <c r="K9" s="439"/>
      <c r="L9" s="678" t="s">
        <v>447</v>
      </c>
      <c r="M9" s="679"/>
      <c r="N9" s="680"/>
      <c r="O9" s="358">
        <f>SUMIF(O$11:O$1048576,"*支援人回数合計",P$11:P$1048576)</f>
        <v>0</v>
      </c>
      <c r="P9" s="357"/>
      <c r="Q9" s="357"/>
      <c r="R9" s="359"/>
      <c r="S9" s="478" t="s">
        <v>542</v>
      </c>
    </row>
    <row r="10" spans="1:22" ht="6.75" customHeight="1">
      <c r="B10" s="682"/>
      <c r="C10" s="682"/>
      <c r="D10" s="682"/>
      <c r="G10" s="190"/>
      <c r="K10" s="439"/>
      <c r="L10" s="439"/>
      <c r="M10" s="439"/>
      <c r="N10" s="439"/>
      <c r="O10" s="439"/>
      <c r="P10" s="357"/>
      <c r="Q10" s="357"/>
      <c r="R10" s="359"/>
    </row>
    <row r="11" spans="1:22" ht="27" customHeight="1">
      <c r="B11" s="558" t="s">
        <v>448</v>
      </c>
      <c r="C11" s="689" t="s">
        <v>216</v>
      </c>
      <c r="D11" s="690"/>
      <c r="E11" s="691" t="s">
        <v>217</v>
      </c>
      <c r="F11" s="691"/>
      <c r="G11" s="691"/>
      <c r="H11" s="692" t="s">
        <v>540</v>
      </c>
      <c r="I11" s="693"/>
      <c r="J11" s="693"/>
      <c r="K11" s="693"/>
      <c r="L11" s="693"/>
      <c r="M11" s="693"/>
      <c r="N11" s="693"/>
      <c r="O11" s="694"/>
      <c r="S11" s="481" t="s">
        <v>325</v>
      </c>
    </row>
    <row r="12" spans="1:22" ht="20.100000000000001" customHeight="1">
      <c r="B12" s="703">
        <v>1</v>
      </c>
      <c r="C12" s="441" t="s">
        <v>223</v>
      </c>
      <c r="D12" s="442"/>
      <c r="E12" s="706" t="str">
        <f>IFERROR(VLOOKUP(D12,'補助事業概要説明書（別添１）１～４'!$B:$C,2,0),"")</f>
        <v/>
      </c>
      <c r="F12" s="707"/>
      <c r="G12" s="708"/>
      <c r="H12" s="443">
        <f>SUM(H13:H17)</f>
        <v>0</v>
      </c>
      <c r="I12" s="709" t="s">
        <v>449</v>
      </c>
      <c r="J12" s="710"/>
      <c r="K12" s="710"/>
      <c r="L12" s="710"/>
      <c r="M12" s="710"/>
      <c r="N12" s="710"/>
      <c r="O12" s="711"/>
      <c r="S12" s="477" t="s">
        <v>437</v>
      </c>
    </row>
    <row r="13" spans="1:22" ht="20.100000000000001" customHeight="1">
      <c r="B13" s="704"/>
      <c r="C13" s="444" t="s">
        <v>408</v>
      </c>
      <c r="D13" s="683"/>
      <c r="E13" s="684"/>
      <c r="F13" s="684"/>
      <c r="G13" s="685"/>
      <c r="H13" s="445"/>
      <c r="I13" s="712"/>
      <c r="J13" s="713"/>
      <c r="K13" s="713"/>
      <c r="L13" s="713"/>
      <c r="M13" s="713"/>
      <c r="N13" s="713"/>
      <c r="O13" s="714"/>
      <c r="S13" s="477"/>
    </row>
    <row r="14" spans="1:22" ht="20.100000000000001" customHeight="1">
      <c r="B14" s="704"/>
      <c r="C14" s="446" t="s">
        <v>409</v>
      </c>
      <c r="D14" s="683"/>
      <c r="E14" s="684"/>
      <c r="F14" s="684"/>
      <c r="G14" s="685"/>
      <c r="H14" s="447"/>
      <c r="I14" s="686"/>
      <c r="J14" s="687"/>
      <c r="K14" s="687"/>
      <c r="L14" s="687"/>
      <c r="M14" s="687"/>
      <c r="N14" s="687"/>
      <c r="O14" s="688"/>
      <c r="S14" s="477" t="s">
        <v>561</v>
      </c>
    </row>
    <row r="15" spans="1:22" ht="20.100000000000001" customHeight="1">
      <c r="B15" s="704"/>
      <c r="C15" s="448" t="s">
        <v>410</v>
      </c>
      <c r="D15" s="683"/>
      <c r="E15" s="684"/>
      <c r="F15" s="684"/>
      <c r="G15" s="685"/>
      <c r="H15" s="449"/>
      <c r="I15" s="686"/>
      <c r="J15" s="687"/>
      <c r="K15" s="687"/>
      <c r="L15" s="687"/>
      <c r="M15" s="687"/>
      <c r="N15" s="687"/>
      <c r="O15" s="688"/>
      <c r="S15" s="477" t="s">
        <v>450</v>
      </c>
    </row>
    <row r="16" spans="1:22" ht="20.100000000000001" customHeight="1">
      <c r="B16" s="704"/>
      <c r="C16" s="448" t="s">
        <v>411</v>
      </c>
      <c r="D16" s="683"/>
      <c r="E16" s="684"/>
      <c r="F16" s="684"/>
      <c r="G16" s="685"/>
      <c r="H16" s="449"/>
      <c r="I16" s="686"/>
      <c r="J16" s="687"/>
      <c r="K16" s="687"/>
      <c r="L16" s="687"/>
      <c r="M16" s="687"/>
      <c r="N16" s="687"/>
      <c r="O16" s="688"/>
      <c r="S16" s="477"/>
    </row>
    <row r="17" spans="2:19" ht="20.100000000000001" customHeight="1">
      <c r="B17" s="705"/>
      <c r="C17" s="450" t="s">
        <v>412</v>
      </c>
      <c r="D17" s="697"/>
      <c r="E17" s="698"/>
      <c r="F17" s="698"/>
      <c r="G17" s="699"/>
      <c r="H17" s="451"/>
      <c r="I17" s="700"/>
      <c r="J17" s="701"/>
      <c r="K17" s="701"/>
      <c r="L17" s="701"/>
      <c r="M17" s="701"/>
      <c r="N17" s="701"/>
      <c r="O17" s="702"/>
      <c r="S17" s="477" t="s">
        <v>562</v>
      </c>
    </row>
    <row r="18" spans="2:19" ht="20.100000000000001" customHeight="1">
      <c r="B18" s="703">
        <v>2</v>
      </c>
      <c r="C18" s="441" t="s">
        <v>223</v>
      </c>
      <c r="D18" s="442"/>
      <c r="E18" s="706" t="str">
        <f>IFERROR(VLOOKUP(D18,'補助事業概要説明書（別添１）１～４'!$B:$C,2,0),"")</f>
        <v/>
      </c>
      <c r="F18" s="707"/>
      <c r="G18" s="708"/>
      <c r="H18" s="443">
        <f>SUM(H19:H23)</f>
        <v>0</v>
      </c>
      <c r="I18" s="709" t="s">
        <v>449</v>
      </c>
      <c r="J18" s="710"/>
      <c r="K18" s="710"/>
      <c r="L18" s="710"/>
      <c r="M18" s="710"/>
      <c r="N18" s="710"/>
      <c r="O18" s="711"/>
      <c r="P18" s="360"/>
      <c r="Q18" s="360"/>
      <c r="R18" s="361"/>
      <c r="S18" s="477"/>
    </row>
    <row r="19" spans="2:19" ht="20.100000000000001" customHeight="1">
      <c r="B19" s="704"/>
      <c r="C19" s="444" t="s">
        <v>408</v>
      </c>
      <c r="D19" s="683"/>
      <c r="E19" s="684"/>
      <c r="F19" s="684"/>
      <c r="G19" s="685"/>
      <c r="H19" s="445"/>
      <c r="I19" s="712"/>
      <c r="J19" s="713"/>
      <c r="K19" s="713"/>
      <c r="L19" s="713"/>
      <c r="M19" s="713"/>
      <c r="N19" s="713"/>
      <c r="O19" s="714"/>
      <c r="P19" s="360"/>
      <c r="Q19" s="360"/>
      <c r="R19" s="361"/>
      <c r="S19" s="477" t="s">
        <v>451</v>
      </c>
    </row>
    <row r="20" spans="2:19" ht="20.100000000000001" customHeight="1">
      <c r="B20" s="704"/>
      <c r="C20" s="446" t="s">
        <v>409</v>
      </c>
      <c r="D20" s="683"/>
      <c r="E20" s="684"/>
      <c r="F20" s="684"/>
      <c r="G20" s="685"/>
      <c r="H20" s="447"/>
      <c r="I20" s="686"/>
      <c r="J20" s="687"/>
      <c r="K20" s="687"/>
      <c r="L20" s="687"/>
      <c r="M20" s="687"/>
      <c r="N20" s="687"/>
      <c r="O20" s="688"/>
      <c r="P20" s="360"/>
      <c r="Q20" s="360"/>
      <c r="R20" s="361"/>
      <c r="S20" s="477"/>
    </row>
    <row r="21" spans="2:19" ht="20.100000000000001" customHeight="1">
      <c r="B21" s="704"/>
      <c r="C21" s="448" t="s">
        <v>410</v>
      </c>
      <c r="D21" s="683"/>
      <c r="E21" s="684"/>
      <c r="F21" s="684"/>
      <c r="G21" s="685"/>
      <c r="H21" s="449"/>
      <c r="I21" s="686"/>
      <c r="J21" s="687"/>
      <c r="K21" s="687"/>
      <c r="L21" s="687"/>
      <c r="M21" s="687"/>
      <c r="N21" s="687"/>
      <c r="O21" s="688"/>
      <c r="P21" s="360"/>
      <c r="Q21" s="360"/>
      <c r="R21" s="361"/>
      <c r="S21" s="477" t="s">
        <v>453</v>
      </c>
    </row>
    <row r="22" spans="2:19" ht="20.100000000000001" customHeight="1">
      <c r="B22" s="704"/>
      <c r="C22" s="448" t="s">
        <v>411</v>
      </c>
      <c r="D22" s="683"/>
      <c r="E22" s="684"/>
      <c r="F22" s="684"/>
      <c r="G22" s="685"/>
      <c r="H22" s="449"/>
      <c r="I22" s="686"/>
      <c r="J22" s="687"/>
      <c r="K22" s="687"/>
      <c r="L22" s="687"/>
      <c r="M22" s="687"/>
      <c r="N22" s="687"/>
      <c r="O22" s="688"/>
      <c r="P22" s="360"/>
      <c r="Q22" s="360"/>
      <c r="R22" s="361"/>
      <c r="S22" s="477"/>
    </row>
    <row r="23" spans="2:19" ht="20.100000000000001" customHeight="1">
      <c r="B23" s="705"/>
      <c r="C23" s="450" t="s">
        <v>412</v>
      </c>
      <c r="D23" s="697"/>
      <c r="E23" s="698"/>
      <c r="F23" s="698"/>
      <c r="G23" s="699"/>
      <c r="H23" s="451"/>
      <c r="I23" s="700"/>
      <c r="J23" s="701"/>
      <c r="K23" s="701"/>
      <c r="L23" s="701"/>
      <c r="M23" s="701"/>
      <c r="N23" s="701"/>
      <c r="O23" s="702"/>
      <c r="P23" s="360"/>
      <c r="Q23" s="360"/>
      <c r="R23" s="361"/>
      <c r="S23" s="477"/>
    </row>
    <row r="24" spans="2:19" ht="20.100000000000001" customHeight="1">
      <c r="B24" s="703">
        <v>3</v>
      </c>
      <c r="C24" s="441" t="s">
        <v>223</v>
      </c>
      <c r="D24" s="442"/>
      <c r="E24" s="706" t="str">
        <f>IFERROR(VLOOKUP(D24,'補助事業概要説明書（別添１）１～４'!$B:$C,2,0),"")</f>
        <v/>
      </c>
      <c r="F24" s="707"/>
      <c r="G24" s="708"/>
      <c r="H24" s="443">
        <f>SUM(H25:H29)</f>
        <v>0</v>
      </c>
      <c r="I24" s="709" t="s">
        <v>449</v>
      </c>
      <c r="J24" s="710"/>
      <c r="K24" s="710"/>
      <c r="L24" s="710"/>
      <c r="M24" s="710"/>
      <c r="N24" s="710"/>
      <c r="O24" s="711"/>
      <c r="P24" s="360"/>
      <c r="Q24" s="360"/>
      <c r="R24" s="361"/>
      <c r="S24" s="477"/>
    </row>
    <row r="25" spans="2:19" ht="20.100000000000001" customHeight="1">
      <c r="B25" s="704"/>
      <c r="C25" s="444" t="s">
        <v>408</v>
      </c>
      <c r="D25" s="683"/>
      <c r="E25" s="684"/>
      <c r="F25" s="684"/>
      <c r="G25" s="685"/>
      <c r="H25" s="445"/>
      <c r="I25" s="712"/>
      <c r="J25" s="713"/>
      <c r="K25" s="713"/>
      <c r="L25" s="713"/>
      <c r="M25" s="713"/>
      <c r="N25" s="713"/>
      <c r="O25" s="714"/>
      <c r="P25" s="360"/>
      <c r="Q25" s="360"/>
      <c r="R25" s="361"/>
      <c r="S25" s="477"/>
    </row>
    <row r="26" spans="2:19" ht="20.100000000000001" customHeight="1">
      <c r="B26" s="704"/>
      <c r="C26" s="446" t="s">
        <v>409</v>
      </c>
      <c r="D26" s="683"/>
      <c r="E26" s="684"/>
      <c r="F26" s="684"/>
      <c r="G26" s="685"/>
      <c r="H26" s="447"/>
      <c r="I26" s="686"/>
      <c r="J26" s="687"/>
      <c r="K26" s="687"/>
      <c r="L26" s="687"/>
      <c r="M26" s="687"/>
      <c r="N26" s="687"/>
      <c r="O26" s="688"/>
      <c r="P26" s="360"/>
      <c r="Q26" s="360"/>
      <c r="R26" s="361"/>
      <c r="S26" s="482"/>
    </row>
    <row r="27" spans="2:19" ht="20.100000000000001" customHeight="1">
      <c r="B27" s="704"/>
      <c r="C27" s="448" t="s">
        <v>410</v>
      </c>
      <c r="D27" s="683"/>
      <c r="E27" s="684"/>
      <c r="F27" s="684"/>
      <c r="G27" s="685"/>
      <c r="H27" s="449"/>
      <c r="I27" s="686"/>
      <c r="J27" s="687"/>
      <c r="K27" s="687"/>
      <c r="L27" s="687"/>
      <c r="M27" s="687"/>
      <c r="N27" s="687"/>
      <c r="O27" s="688"/>
      <c r="P27" s="360"/>
      <c r="Q27" s="360"/>
      <c r="R27" s="361"/>
      <c r="S27" s="482"/>
    </row>
    <row r="28" spans="2:19" ht="20.100000000000001" customHeight="1">
      <c r="B28" s="704"/>
      <c r="C28" s="448" t="s">
        <v>411</v>
      </c>
      <c r="D28" s="683"/>
      <c r="E28" s="684"/>
      <c r="F28" s="684"/>
      <c r="G28" s="685"/>
      <c r="H28" s="449"/>
      <c r="I28" s="686"/>
      <c r="J28" s="687"/>
      <c r="K28" s="687"/>
      <c r="L28" s="687"/>
      <c r="M28" s="687"/>
      <c r="N28" s="687"/>
      <c r="O28" s="688"/>
      <c r="P28" s="360"/>
      <c r="Q28" s="360"/>
      <c r="R28" s="361"/>
      <c r="S28" s="482"/>
    </row>
    <row r="29" spans="2:19" ht="20.100000000000001" customHeight="1">
      <c r="B29" s="705"/>
      <c r="C29" s="450" t="s">
        <v>412</v>
      </c>
      <c r="D29" s="697"/>
      <c r="E29" s="698"/>
      <c r="F29" s="698"/>
      <c r="G29" s="699"/>
      <c r="H29" s="451"/>
      <c r="I29" s="700"/>
      <c r="J29" s="701"/>
      <c r="K29" s="701"/>
      <c r="L29" s="701"/>
      <c r="M29" s="701"/>
      <c r="N29" s="701"/>
      <c r="O29" s="702"/>
      <c r="P29" s="360"/>
      <c r="Q29" s="360"/>
      <c r="R29" s="361"/>
      <c r="S29" s="483"/>
    </row>
    <row r="30" spans="2:19" ht="20.100000000000001" customHeight="1">
      <c r="B30" s="703">
        <v>4</v>
      </c>
      <c r="C30" s="441" t="s">
        <v>223</v>
      </c>
      <c r="D30" s="442"/>
      <c r="E30" s="706" t="str">
        <f>IFERROR(VLOOKUP(D30,'補助事業概要説明書（別添１）１～４'!$B:$C,2,0),"")</f>
        <v/>
      </c>
      <c r="F30" s="707"/>
      <c r="G30" s="708"/>
      <c r="H30" s="443">
        <f>SUM(H31:H35)</f>
        <v>0</v>
      </c>
      <c r="I30" s="709" t="s">
        <v>449</v>
      </c>
      <c r="J30" s="710"/>
      <c r="K30" s="710"/>
      <c r="L30" s="710"/>
      <c r="M30" s="710"/>
      <c r="N30" s="710"/>
      <c r="O30" s="711"/>
      <c r="P30" s="360"/>
      <c r="Q30" s="360"/>
      <c r="R30" s="361"/>
      <c r="S30" s="348"/>
    </row>
    <row r="31" spans="2:19" ht="20.100000000000001" customHeight="1">
      <c r="B31" s="704"/>
      <c r="C31" s="444" t="s">
        <v>408</v>
      </c>
      <c r="D31" s="683"/>
      <c r="E31" s="684"/>
      <c r="F31" s="684"/>
      <c r="G31" s="685"/>
      <c r="H31" s="445"/>
      <c r="I31" s="712"/>
      <c r="J31" s="713"/>
      <c r="K31" s="713"/>
      <c r="L31" s="713"/>
      <c r="M31" s="713"/>
      <c r="N31" s="713"/>
      <c r="O31" s="714"/>
      <c r="P31" s="360"/>
      <c r="Q31" s="360"/>
      <c r="R31" s="361"/>
      <c r="S31" s="348"/>
    </row>
    <row r="32" spans="2:19" ht="20.100000000000001" customHeight="1">
      <c r="B32" s="704"/>
      <c r="C32" s="446" t="s">
        <v>409</v>
      </c>
      <c r="D32" s="683"/>
      <c r="E32" s="684"/>
      <c r="F32" s="684"/>
      <c r="G32" s="685"/>
      <c r="H32" s="447"/>
      <c r="I32" s="686"/>
      <c r="J32" s="687"/>
      <c r="K32" s="687"/>
      <c r="L32" s="687"/>
      <c r="M32" s="687"/>
      <c r="N32" s="687"/>
      <c r="O32" s="688"/>
      <c r="P32" s="360"/>
      <c r="Q32" s="360"/>
      <c r="R32" s="361"/>
      <c r="S32" s="348"/>
    </row>
    <row r="33" spans="2:19" ht="20.100000000000001" customHeight="1">
      <c r="B33" s="704"/>
      <c r="C33" s="448" t="s">
        <v>410</v>
      </c>
      <c r="D33" s="683"/>
      <c r="E33" s="684"/>
      <c r="F33" s="684"/>
      <c r="G33" s="685"/>
      <c r="H33" s="449"/>
      <c r="I33" s="686"/>
      <c r="J33" s="687"/>
      <c r="K33" s="687"/>
      <c r="L33" s="687"/>
      <c r="M33" s="687"/>
      <c r="N33" s="687"/>
      <c r="O33" s="688"/>
      <c r="P33" s="360"/>
      <c r="Q33" s="360"/>
      <c r="R33" s="361"/>
      <c r="S33" s="348"/>
    </row>
    <row r="34" spans="2:19" ht="20.100000000000001" customHeight="1">
      <c r="B34" s="704"/>
      <c r="C34" s="448" t="s">
        <v>411</v>
      </c>
      <c r="D34" s="683"/>
      <c r="E34" s="684"/>
      <c r="F34" s="684"/>
      <c r="G34" s="685"/>
      <c r="H34" s="449"/>
      <c r="I34" s="686"/>
      <c r="J34" s="687"/>
      <c r="K34" s="687"/>
      <c r="L34" s="687"/>
      <c r="M34" s="687"/>
      <c r="N34" s="687"/>
      <c r="O34" s="688"/>
      <c r="P34" s="360"/>
      <c r="Q34" s="360"/>
      <c r="R34" s="361"/>
      <c r="S34" s="348"/>
    </row>
    <row r="35" spans="2:19" ht="20.100000000000001" customHeight="1">
      <c r="B35" s="705"/>
      <c r="C35" s="450" t="s">
        <v>412</v>
      </c>
      <c r="D35" s="697"/>
      <c r="E35" s="698"/>
      <c r="F35" s="698"/>
      <c r="G35" s="699"/>
      <c r="H35" s="451"/>
      <c r="I35" s="700"/>
      <c r="J35" s="701"/>
      <c r="K35" s="701"/>
      <c r="L35" s="701"/>
      <c r="M35" s="701"/>
      <c r="N35" s="701"/>
      <c r="O35" s="702"/>
      <c r="P35" s="360"/>
      <c r="Q35" s="360"/>
      <c r="R35" s="361"/>
      <c r="S35" s="348"/>
    </row>
    <row r="36" spans="2:19" ht="20.100000000000001" customHeight="1">
      <c r="B36" s="703">
        <v>5</v>
      </c>
      <c r="C36" s="441" t="s">
        <v>223</v>
      </c>
      <c r="D36" s="442"/>
      <c r="E36" s="706" t="str">
        <f>IFERROR(VLOOKUP(D36,'補助事業概要説明書（別添１）１～４'!$B:$C,2,0),"")</f>
        <v/>
      </c>
      <c r="F36" s="707"/>
      <c r="G36" s="708"/>
      <c r="H36" s="443">
        <f>SUM(H37:H41)</f>
        <v>0</v>
      </c>
      <c r="I36" s="709" t="s">
        <v>449</v>
      </c>
      <c r="J36" s="710"/>
      <c r="K36" s="710"/>
      <c r="L36" s="710"/>
      <c r="M36" s="710"/>
      <c r="N36" s="710"/>
      <c r="O36" s="711"/>
      <c r="P36" s="360"/>
      <c r="Q36" s="360"/>
      <c r="R36" s="361"/>
      <c r="S36" s="348"/>
    </row>
    <row r="37" spans="2:19" ht="20.100000000000001" customHeight="1">
      <c r="B37" s="704"/>
      <c r="C37" s="444" t="s">
        <v>408</v>
      </c>
      <c r="D37" s="683"/>
      <c r="E37" s="684"/>
      <c r="F37" s="684"/>
      <c r="G37" s="685"/>
      <c r="H37" s="445"/>
      <c r="I37" s="712"/>
      <c r="J37" s="713"/>
      <c r="K37" s="713"/>
      <c r="L37" s="713"/>
      <c r="M37" s="713"/>
      <c r="N37" s="713"/>
      <c r="O37" s="714"/>
      <c r="P37" s="360"/>
      <c r="Q37" s="360"/>
      <c r="R37" s="361"/>
      <c r="S37" s="348"/>
    </row>
    <row r="38" spans="2:19" ht="20.100000000000001" customHeight="1">
      <c r="B38" s="704"/>
      <c r="C38" s="446" t="s">
        <v>409</v>
      </c>
      <c r="D38" s="683"/>
      <c r="E38" s="684"/>
      <c r="F38" s="684"/>
      <c r="G38" s="685"/>
      <c r="H38" s="447"/>
      <c r="I38" s="686"/>
      <c r="J38" s="687"/>
      <c r="K38" s="687"/>
      <c r="L38" s="687"/>
      <c r="M38" s="687"/>
      <c r="N38" s="687"/>
      <c r="O38" s="688"/>
      <c r="P38" s="360"/>
      <c r="Q38" s="360"/>
      <c r="R38" s="361"/>
      <c r="S38" s="348"/>
    </row>
    <row r="39" spans="2:19" ht="20.100000000000001" customHeight="1">
      <c r="B39" s="704"/>
      <c r="C39" s="448" t="s">
        <v>410</v>
      </c>
      <c r="D39" s="683"/>
      <c r="E39" s="684"/>
      <c r="F39" s="684"/>
      <c r="G39" s="685"/>
      <c r="H39" s="449"/>
      <c r="I39" s="686"/>
      <c r="J39" s="687"/>
      <c r="K39" s="687"/>
      <c r="L39" s="687"/>
      <c r="M39" s="687"/>
      <c r="N39" s="687"/>
      <c r="O39" s="688"/>
      <c r="P39" s="360"/>
      <c r="Q39" s="360"/>
      <c r="R39" s="361"/>
      <c r="S39" s="348"/>
    </row>
    <row r="40" spans="2:19" ht="20.100000000000001" customHeight="1">
      <c r="B40" s="704"/>
      <c r="C40" s="448" t="s">
        <v>411</v>
      </c>
      <c r="D40" s="683"/>
      <c r="E40" s="684"/>
      <c r="F40" s="684"/>
      <c r="G40" s="685"/>
      <c r="H40" s="449"/>
      <c r="I40" s="686"/>
      <c r="J40" s="687"/>
      <c r="K40" s="687"/>
      <c r="L40" s="687"/>
      <c r="M40" s="687"/>
      <c r="N40" s="687"/>
      <c r="O40" s="688"/>
      <c r="P40" s="360"/>
      <c r="Q40" s="360"/>
      <c r="R40" s="361"/>
      <c r="S40" s="348"/>
    </row>
    <row r="41" spans="2:19" ht="20.100000000000001" customHeight="1">
      <c r="B41" s="705"/>
      <c r="C41" s="450" t="s">
        <v>412</v>
      </c>
      <c r="D41" s="697"/>
      <c r="E41" s="698"/>
      <c r="F41" s="698"/>
      <c r="G41" s="699"/>
      <c r="H41" s="451"/>
      <c r="I41" s="700"/>
      <c r="J41" s="701"/>
      <c r="K41" s="701"/>
      <c r="L41" s="701"/>
      <c r="M41" s="701"/>
      <c r="N41" s="701"/>
      <c r="O41" s="702"/>
      <c r="P41" s="360"/>
      <c r="Q41" s="360"/>
      <c r="R41" s="361"/>
      <c r="S41" s="348"/>
    </row>
    <row r="42" spans="2:19" ht="27" customHeight="1">
      <c r="B42" s="558" t="s">
        <v>448</v>
      </c>
      <c r="C42" s="689" t="s">
        <v>216</v>
      </c>
      <c r="D42" s="690"/>
      <c r="E42" s="691" t="s">
        <v>217</v>
      </c>
      <c r="F42" s="691"/>
      <c r="G42" s="691"/>
      <c r="H42" s="692" t="s">
        <v>540</v>
      </c>
      <c r="I42" s="693"/>
      <c r="J42" s="693"/>
      <c r="K42" s="693"/>
      <c r="L42" s="693"/>
      <c r="M42" s="693"/>
      <c r="N42" s="693"/>
      <c r="O42" s="694"/>
      <c r="P42" s="360"/>
      <c r="Q42" s="360"/>
      <c r="R42" s="361"/>
      <c r="S42" s="348"/>
    </row>
    <row r="43" spans="2:19" ht="20.100000000000001" customHeight="1">
      <c r="B43" s="703">
        <v>6</v>
      </c>
      <c r="C43" s="441" t="s">
        <v>223</v>
      </c>
      <c r="D43" s="442"/>
      <c r="E43" s="706" t="str">
        <f>IFERROR(VLOOKUP(D43,'補助事業概要説明書（別添１）１～４'!$B:$C,2,0),"")</f>
        <v/>
      </c>
      <c r="F43" s="707"/>
      <c r="G43" s="708"/>
      <c r="H43" s="443">
        <f>SUM(H44:H48)</f>
        <v>0</v>
      </c>
      <c r="I43" s="709" t="s">
        <v>449</v>
      </c>
      <c r="J43" s="710"/>
      <c r="K43" s="710"/>
      <c r="L43" s="710"/>
      <c r="M43" s="710"/>
      <c r="N43" s="710"/>
      <c r="O43" s="711"/>
      <c r="P43" s="360"/>
      <c r="Q43" s="360"/>
      <c r="R43" s="361"/>
      <c r="S43" s="348"/>
    </row>
    <row r="44" spans="2:19" ht="20.100000000000001" customHeight="1">
      <c r="B44" s="704"/>
      <c r="C44" s="444" t="s">
        <v>408</v>
      </c>
      <c r="D44" s="683"/>
      <c r="E44" s="684"/>
      <c r="F44" s="684"/>
      <c r="G44" s="685"/>
      <c r="H44" s="445"/>
      <c r="I44" s="712"/>
      <c r="J44" s="713"/>
      <c r="K44" s="713"/>
      <c r="L44" s="713"/>
      <c r="M44" s="713"/>
      <c r="N44" s="713"/>
      <c r="O44" s="714"/>
      <c r="P44" s="360"/>
      <c r="Q44" s="360"/>
      <c r="R44" s="361"/>
      <c r="S44" s="348"/>
    </row>
    <row r="45" spans="2:19" ht="20.100000000000001" customHeight="1">
      <c r="B45" s="704"/>
      <c r="C45" s="446" t="s">
        <v>409</v>
      </c>
      <c r="D45" s="683"/>
      <c r="E45" s="684"/>
      <c r="F45" s="684"/>
      <c r="G45" s="685"/>
      <c r="H45" s="447"/>
      <c r="I45" s="686"/>
      <c r="J45" s="687"/>
      <c r="K45" s="687"/>
      <c r="L45" s="687"/>
      <c r="M45" s="687"/>
      <c r="N45" s="687"/>
      <c r="O45" s="688"/>
      <c r="P45" s="360"/>
      <c r="Q45" s="360"/>
      <c r="R45" s="361"/>
      <c r="S45" s="348"/>
    </row>
    <row r="46" spans="2:19" ht="20.100000000000001" customHeight="1">
      <c r="B46" s="704"/>
      <c r="C46" s="448" t="s">
        <v>410</v>
      </c>
      <c r="D46" s="683"/>
      <c r="E46" s="684"/>
      <c r="F46" s="684"/>
      <c r="G46" s="685"/>
      <c r="H46" s="449"/>
      <c r="I46" s="686"/>
      <c r="J46" s="687"/>
      <c r="K46" s="687"/>
      <c r="L46" s="687"/>
      <c r="M46" s="687"/>
      <c r="N46" s="687"/>
      <c r="O46" s="688"/>
      <c r="P46" s="360"/>
      <c r="Q46" s="360"/>
      <c r="R46" s="361"/>
      <c r="S46" s="348"/>
    </row>
    <row r="47" spans="2:19" ht="20.100000000000001" customHeight="1">
      <c r="B47" s="704"/>
      <c r="C47" s="448" t="s">
        <v>411</v>
      </c>
      <c r="D47" s="683"/>
      <c r="E47" s="684"/>
      <c r="F47" s="684"/>
      <c r="G47" s="685"/>
      <c r="H47" s="449"/>
      <c r="I47" s="686"/>
      <c r="J47" s="687"/>
      <c r="K47" s="687"/>
      <c r="L47" s="687"/>
      <c r="M47" s="687"/>
      <c r="N47" s="687"/>
      <c r="O47" s="688"/>
      <c r="P47" s="360"/>
      <c r="Q47" s="360"/>
      <c r="R47" s="361"/>
      <c r="S47" s="348"/>
    </row>
    <row r="48" spans="2:19" ht="20.100000000000001" customHeight="1">
      <c r="B48" s="705"/>
      <c r="C48" s="450" t="s">
        <v>412</v>
      </c>
      <c r="D48" s="697"/>
      <c r="E48" s="698"/>
      <c r="F48" s="698"/>
      <c r="G48" s="699"/>
      <c r="H48" s="451"/>
      <c r="I48" s="700"/>
      <c r="J48" s="701"/>
      <c r="K48" s="701"/>
      <c r="L48" s="701"/>
      <c r="M48" s="701"/>
      <c r="N48" s="701"/>
      <c r="O48" s="702"/>
      <c r="P48" s="360"/>
      <c r="Q48" s="360"/>
      <c r="R48" s="361"/>
      <c r="S48" s="348"/>
    </row>
    <row r="49" spans="2:19" ht="20.100000000000001" customHeight="1">
      <c r="B49" s="703">
        <v>7</v>
      </c>
      <c r="C49" s="441" t="s">
        <v>223</v>
      </c>
      <c r="D49" s="442"/>
      <c r="E49" s="706" t="str">
        <f>IFERROR(VLOOKUP(D49,'補助事業概要説明書（別添１）１～４'!$B:$C,2,0),"")</f>
        <v/>
      </c>
      <c r="F49" s="707"/>
      <c r="G49" s="708"/>
      <c r="H49" s="443">
        <f>SUM(H50:H54)</f>
        <v>0</v>
      </c>
      <c r="I49" s="709" t="s">
        <v>449</v>
      </c>
      <c r="J49" s="710"/>
      <c r="K49" s="710"/>
      <c r="L49" s="710"/>
      <c r="M49" s="710"/>
      <c r="N49" s="710"/>
      <c r="O49" s="711"/>
      <c r="P49" s="360"/>
      <c r="Q49" s="360"/>
      <c r="R49" s="361"/>
      <c r="S49" s="348"/>
    </row>
    <row r="50" spans="2:19" ht="20.100000000000001" customHeight="1">
      <c r="B50" s="704"/>
      <c r="C50" s="444" t="s">
        <v>408</v>
      </c>
      <c r="D50" s="683"/>
      <c r="E50" s="684"/>
      <c r="F50" s="684"/>
      <c r="G50" s="685"/>
      <c r="H50" s="445"/>
      <c r="I50" s="712"/>
      <c r="J50" s="713"/>
      <c r="K50" s="713"/>
      <c r="L50" s="713"/>
      <c r="M50" s="713"/>
      <c r="N50" s="713"/>
      <c r="O50" s="714"/>
      <c r="P50" s="360"/>
      <c r="Q50" s="360"/>
      <c r="R50" s="361"/>
      <c r="S50" s="348"/>
    </row>
    <row r="51" spans="2:19" ht="20.100000000000001" customHeight="1">
      <c r="B51" s="704"/>
      <c r="C51" s="446" t="s">
        <v>409</v>
      </c>
      <c r="D51" s="683"/>
      <c r="E51" s="684"/>
      <c r="F51" s="684"/>
      <c r="G51" s="685"/>
      <c r="H51" s="447"/>
      <c r="I51" s="686"/>
      <c r="J51" s="687"/>
      <c r="K51" s="687"/>
      <c r="L51" s="687"/>
      <c r="M51" s="687"/>
      <c r="N51" s="687"/>
      <c r="O51" s="688"/>
      <c r="P51" s="360"/>
      <c r="Q51" s="360"/>
      <c r="R51" s="361"/>
      <c r="S51" s="348"/>
    </row>
    <row r="52" spans="2:19" ht="20.100000000000001" customHeight="1">
      <c r="B52" s="704"/>
      <c r="C52" s="448" t="s">
        <v>410</v>
      </c>
      <c r="D52" s="683"/>
      <c r="E52" s="684"/>
      <c r="F52" s="684"/>
      <c r="G52" s="685"/>
      <c r="H52" s="449"/>
      <c r="I52" s="686"/>
      <c r="J52" s="687"/>
      <c r="K52" s="687"/>
      <c r="L52" s="687"/>
      <c r="M52" s="687"/>
      <c r="N52" s="687"/>
      <c r="O52" s="688"/>
      <c r="P52" s="360"/>
      <c r="Q52" s="360"/>
      <c r="R52" s="361"/>
      <c r="S52" s="348"/>
    </row>
    <row r="53" spans="2:19" ht="20.100000000000001" customHeight="1">
      <c r="B53" s="704"/>
      <c r="C53" s="448" t="s">
        <v>411</v>
      </c>
      <c r="D53" s="683"/>
      <c r="E53" s="684"/>
      <c r="F53" s="684"/>
      <c r="G53" s="685"/>
      <c r="H53" s="449"/>
      <c r="I53" s="686"/>
      <c r="J53" s="687"/>
      <c r="K53" s="687"/>
      <c r="L53" s="687"/>
      <c r="M53" s="687"/>
      <c r="N53" s="687"/>
      <c r="O53" s="688"/>
      <c r="P53" s="360"/>
      <c r="Q53" s="360"/>
      <c r="R53" s="361"/>
      <c r="S53" s="348"/>
    </row>
    <row r="54" spans="2:19" ht="20.100000000000001" customHeight="1">
      <c r="B54" s="705"/>
      <c r="C54" s="450" t="s">
        <v>412</v>
      </c>
      <c r="D54" s="697"/>
      <c r="E54" s="698"/>
      <c r="F54" s="698"/>
      <c r="G54" s="699"/>
      <c r="H54" s="451"/>
      <c r="I54" s="700"/>
      <c r="J54" s="701"/>
      <c r="K54" s="701"/>
      <c r="L54" s="701"/>
      <c r="M54" s="701"/>
      <c r="N54" s="701"/>
      <c r="O54" s="702"/>
      <c r="P54" s="360"/>
      <c r="Q54" s="360"/>
      <c r="R54" s="361"/>
      <c r="S54" s="348"/>
    </row>
    <row r="55" spans="2:19" ht="20.100000000000001" customHeight="1">
      <c r="B55" s="703">
        <v>8</v>
      </c>
      <c r="C55" s="441" t="s">
        <v>223</v>
      </c>
      <c r="D55" s="442"/>
      <c r="E55" s="706" t="str">
        <f>IFERROR(VLOOKUP(D55,'補助事業概要説明書（別添１）１～４'!$B:$C,2,0),"")</f>
        <v/>
      </c>
      <c r="F55" s="707"/>
      <c r="G55" s="708"/>
      <c r="H55" s="443">
        <f>SUM(H56:H60)</f>
        <v>0</v>
      </c>
      <c r="I55" s="709" t="s">
        <v>449</v>
      </c>
      <c r="J55" s="710"/>
      <c r="K55" s="710"/>
      <c r="L55" s="710"/>
      <c r="M55" s="710"/>
      <c r="N55" s="710"/>
      <c r="O55" s="711"/>
      <c r="P55" s="360"/>
      <c r="Q55" s="360"/>
      <c r="R55" s="361"/>
      <c r="S55" s="117"/>
    </row>
    <row r="56" spans="2:19" ht="20.100000000000001" customHeight="1">
      <c r="B56" s="704"/>
      <c r="C56" s="444" t="s">
        <v>408</v>
      </c>
      <c r="D56" s="683"/>
      <c r="E56" s="684"/>
      <c r="F56" s="684"/>
      <c r="G56" s="685"/>
      <c r="H56" s="445"/>
      <c r="I56" s="712"/>
      <c r="J56" s="713"/>
      <c r="K56" s="713"/>
      <c r="L56" s="713"/>
      <c r="M56" s="713"/>
      <c r="N56" s="713"/>
      <c r="O56" s="714"/>
      <c r="P56" s="360"/>
      <c r="Q56" s="360"/>
      <c r="R56" s="361"/>
      <c r="S56" s="117"/>
    </row>
    <row r="57" spans="2:19" ht="20.100000000000001" customHeight="1">
      <c r="B57" s="704"/>
      <c r="C57" s="446" t="s">
        <v>409</v>
      </c>
      <c r="D57" s="683"/>
      <c r="E57" s="684"/>
      <c r="F57" s="684"/>
      <c r="G57" s="685"/>
      <c r="H57" s="447"/>
      <c r="I57" s="686"/>
      <c r="J57" s="687"/>
      <c r="K57" s="687"/>
      <c r="L57" s="687"/>
      <c r="M57" s="687"/>
      <c r="N57" s="687"/>
      <c r="O57" s="688"/>
      <c r="P57" s="360"/>
      <c r="Q57" s="360"/>
      <c r="R57" s="361"/>
      <c r="S57" s="117"/>
    </row>
    <row r="58" spans="2:19" ht="20.100000000000001" customHeight="1">
      <c r="B58" s="704"/>
      <c r="C58" s="448" t="s">
        <v>410</v>
      </c>
      <c r="D58" s="683"/>
      <c r="E58" s="684"/>
      <c r="F58" s="684"/>
      <c r="G58" s="685"/>
      <c r="H58" s="449"/>
      <c r="I58" s="686"/>
      <c r="J58" s="687"/>
      <c r="K58" s="687"/>
      <c r="L58" s="687"/>
      <c r="M58" s="687"/>
      <c r="N58" s="687"/>
      <c r="O58" s="688"/>
      <c r="P58" s="360"/>
      <c r="Q58" s="360"/>
      <c r="R58" s="361"/>
      <c r="S58" s="117"/>
    </row>
    <row r="59" spans="2:19" ht="20.100000000000001" customHeight="1">
      <c r="B59" s="704"/>
      <c r="C59" s="448" t="s">
        <v>411</v>
      </c>
      <c r="D59" s="683"/>
      <c r="E59" s="684"/>
      <c r="F59" s="684"/>
      <c r="G59" s="685"/>
      <c r="H59" s="449"/>
      <c r="I59" s="686"/>
      <c r="J59" s="687"/>
      <c r="K59" s="687"/>
      <c r="L59" s="687"/>
      <c r="M59" s="687"/>
      <c r="N59" s="687"/>
      <c r="O59" s="688"/>
      <c r="P59" s="360"/>
      <c r="Q59" s="360"/>
      <c r="R59" s="361"/>
      <c r="S59" s="117"/>
    </row>
    <row r="60" spans="2:19" ht="20.100000000000001" customHeight="1">
      <c r="B60" s="705"/>
      <c r="C60" s="450" t="s">
        <v>412</v>
      </c>
      <c r="D60" s="697"/>
      <c r="E60" s="698"/>
      <c r="F60" s="698"/>
      <c r="G60" s="699"/>
      <c r="H60" s="451"/>
      <c r="I60" s="700"/>
      <c r="J60" s="701"/>
      <c r="K60" s="701"/>
      <c r="L60" s="701"/>
      <c r="M60" s="701"/>
      <c r="N60" s="701"/>
      <c r="O60" s="702"/>
      <c r="P60" s="360"/>
      <c r="Q60" s="360"/>
      <c r="R60" s="361"/>
      <c r="S60" s="117"/>
    </row>
    <row r="61" spans="2:19" ht="20.100000000000001" customHeight="1">
      <c r="B61" s="703">
        <v>9</v>
      </c>
      <c r="C61" s="441" t="s">
        <v>223</v>
      </c>
      <c r="D61" s="442"/>
      <c r="E61" s="706" t="str">
        <f>IFERROR(VLOOKUP(D61,'補助事業概要説明書（別添１）１～４'!$B:$C,2,0),"")</f>
        <v/>
      </c>
      <c r="F61" s="707"/>
      <c r="G61" s="708"/>
      <c r="H61" s="443">
        <f>SUM(H62:H66)</f>
        <v>0</v>
      </c>
      <c r="I61" s="709" t="s">
        <v>449</v>
      </c>
      <c r="J61" s="710"/>
      <c r="K61" s="710"/>
      <c r="L61" s="710"/>
      <c r="M61" s="710"/>
      <c r="N61" s="710"/>
      <c r="O61" s="711"/>
      <c r="P61" s="360"/>
      <c r="Q61" s="360"/>
      <c r="R61" s="361"/>
      <c r="S61" s="117"/>
    </row>
    <row r="62" spans="2:19" ht="20.100000000000001" customHeight="1">
      <c r="B62" s="704"/>
      <c r="C62" s="444" t="s">
        <v>408</v>
      </c>
      <c r="D62" s="683"/>
      <c r="E62" s="684"/>
      <c r="F62" s="684"/>
      <c r="G62" s="685"/>
      <c r="H62" s="445"/>
      <c r="I62" s="712"/>
      <c r="J62" s="713"/>
      <c r="K62" s="713"/>
      <c r="L62" s="713"/>
      <c r="M62" s="713"/>
      <c r="N62" s="713"/>
      <c r="O62" s="714"/>
      <c r="P62" s="360"/>
      <c r="Q62" s="360"/>
      <c r="R62" s="361"/>
      <c r="S62" s="117"/>
    </row>
    <row r="63" spans="2:19" ht="20.100000000000001" customHeight="1">
      <c r="B63" s="704"/>
      <c r="C63" s="446" t="s">
        <v>409</v>
      </c>
      <c r="D63" s="683"/>
      <c r="E63" s="684"/>
      <c r="F63" s="684"/>
      <c r="G63" s="685"/>
      <c r="H63" s="447"/>
      <c r="I63" s="686"/>
      <c r="J63" s="687"/>
      <c r="K63" s="687"/>
      <c r="L63" s="687"/>
      <c r="M63" s="687"/>
      <c r="N63" s="687"/>
      <c r="O63" s="688"/>
      <c r="P63" s="360"/>
      <c r="Q63" s="360"/>
      <c r="R63" s="361"/>
      <c r="S63" s="117"/>
    </row>
    <row r="64" spans="2:19" ht="20.100000000000001" customHeight="1">
      <c r="B64" s="704"/>
      <c r="C64" s="448" t="s">
        <v>410</v>
      </c>
      <c r="D64" s="683"/>
      <c r="E64" s="684"/>
      <c r="F64" s="684"/>
      <c r="G64" s="685"/>
      <c r="H64" s="449"/>
      <c r="I64" s="686"/>
      <c r="J64" s="687"/>
      <c r="K64" s="687"/>
      <c r="L64" s="687"/>
      <c r="M64" s="687"/>
      <c r="N64" s="687"/>
      <c r="O64" s="688"/>
      <c r="P64" s="360"/>
      <c r="Q64" s="360"/>
      <c r="R64" s="361"/>
      <c r="S64" s="117"/>
    </row>
    <row r="65" spans="2:21" ht="20.100000000000001" customHeight="1">
      <c r="B65" s="704"/>
      <c r="C65" s="448" t="s">
        <v>411</v>
      </c>
      <c r="D65" s="683"/>
      <c r="E65" s="684"/>
      <c r="F65" s="684"/>
      <c r="G65" s="685"/>
      <c r="H65" s="449"/>
      <c r="I65" s="686"/>
      <c r="J65" s="687"/>
      <c r="K65" s="687"/>
      <c r="L65" s="687"/>
      <c r="M65" s="687"/>
      <c r="N65" s="687"/>
      <c r="O65" s="688"/>
      <c r="P65" s="360"/>
      <c r="Q65" s="360"/>
      <c r="R65" s="361"/>
      <c r="S65" s="117"/>
    </row>
    <row r="66" spans="2:21" ht="20.100000000000001" customHeight="1">
      <c r="B66" s="705"/>
      <c r="C66" s="450" t="s">
        <v>412</v>
      </c>
      <c r="D66" s="697"/>
      <c r="E66" s="698"/>
      <c r="F66" s="698"/>
      <c r="G66" s="699"/>
      <c r="H66" s="451"/>
      <c r="I66" s="700"/>
      <c r="J66" s="701"/>
      <c r="K66" s="701"/>
      <c r="L66" s="701"/>
      <c r="M66" s="701"/>
      <c r="N66" s="701"/>
      <c r="O66" s="702"/>
      <c r="P66" s="360"/>
      <c r="Q66" s="360"/>
      <c r="R66" s="361"/>
      <c r="S66" s="117"/>
    </row>
    <row r="67" spans="2:21" ht="20.100000000000001" customHeight="1">
      <c r="B67" s="703">
        <v>10</v>
      </c>
      <c r="C67" s="441" t="s">
        <v>223</v>
      </c>
      <c r="D67" s="442"/>
      <c r="E67" s="706" t="str">
        <f>IFERROR(VLOOKUP(D67,'補助事業概要説明書（別添１）１～４'!$B:$C,2,0),"")</f>
        <v/>
      </c>
      <c r="F67" s="707"/>
      <c r="G67" s="708"/>
      <c r="H67" s="443">
        <f>SUM(H68:H72)</f>
        <v>0</v>
      </c>
      <c r="I67" s="709" t="s">
        <v>449</v>
      </c>
      <c r="J67" s="710"/>
      <c r="K67" s="710"/>
      <c r="L67" s="710"/>
      <c r="M67" s="710"/>
      <c r="N67" s="710"/>
      <c r="O67" s="711"/>
      <c r="P67" s="360"/>
      <c r="Q67" s="360"/>
      <c r="R67" s="361"/>
      <c r="S67" s="117"/>
    </row>
    <row r="68" spans="2:21" ht="20.100000000000001" customHeight="1">
      <c r="B68" s="704"/>
      <c r="C68" s="444" t="s">
        <v>408</v>
      </c>
      <c r="D68" s="683"/>
      <c r="E68" s="684"/>
      <c r="F68" s="684"/>
      <c r="G68" s="685"/>
      <c r="H68" s="445"/>
      <c r="I68" s="712"/>
      <c r="J68" s="713"/>
      <c r="K68" s="713"/>
      <c r="L68" s="713"/>
      <c r="M68" s="713"/>
      <c r="N68" s="713"/>
      <c r="O68" s="714"/>
      <c r="P68" s="360"/>
      <c r="Q68" s="360"/>
      <c r="R68" s="361"/>
      <c r="S68" s="117"/>
    </row>
    <row r="69" spans="2:21" ht="20.100000000000001" customHeight="1">
      <c r="B69" s="704"/>
      <c r="C69" s="446" t="s">
        <v>409</v>
      </c>
      <c r="D69" s="683"/>
      <c r="E69" s="684"/>
      <c r="F69" s="684"/>
      <c r="G69" s="685"/>
      <c r="H69" s="447"/>
      <c r="I69" s="686"/>
      <c r="J69" s="687"/>
      <c r="K69" s="687"/>
      <c r="L69" s="687"/>
      <c r="M69" s="687"/>
      <c r="N69" s="687"/>
      <c r="O69" s="688"/>
      <c r="P69" s="360"/>
      <c r="Q69" s="360"/>
      <c r="R69" s="361"/>
      <c r="S69" s="117"/>
    </row>
    <row r="70" spans="2:21" ht="20.100000000000001" customHeight="1">
      <c r="B70" s="704"/>
      <c r="C70" s="448" t="s">
        <v>410</v>
      </c>
      <c r="D70" s="683"/>
      <c r="E70" s="684"/>
      <c r="F70" s="684"/>
      <c r="G70" s="685"/>
      <c r="H70" s="449"/>
      <c r="I70" s="686"/>
      <c r="J70" s="687"/>
      <c r="K70" s="687"/>
      <c r="L70" s="687"/>
      <c r="M70" s="687"/>
      <c r="N70" s="687"/>
      <c r="O70" s="688"/>
      <c r="P70" s="360"/>
      <c r="Q70" s="360"/>
      <c r="R70" s="361"/>
      <c r="S70" s="117"/>
    </row>
    <row r="71" spans="2:21" ht="20.100000000000001" customHeight="1">
      <c r="B71" s="704"/>
      <c r="C71" s="448" t="s">
        <v>411</v>
      </c>
      <c r="D71" s="683"/>
      <c r="E71" s="684"/>
      <c r="F71" s="684"/>
      <c r="G71" s="685"/>
      <c r="H71" s="449"/>
      <c r="I71" s="686"/>
      <c r="J71" s="687"/>
      <c r="K71" s="687"/>
      <c r="L71" s="687"/>
      <c r="M71" s="687"/>
      <c r="N71" s="687"/>
      <c r="O71" s="688"/>
      <c r="P71" s="360"/>
      <c r="Q71" s="360"/>
      <c r="R71" s="361"/>
      <c r="S71" s="117"/>
    </row>
    <row r="72" spans="2:21" ht="20.100000000000001" customHeight="1">
      <c r="B72" s="705"/>
      <c r="C72" s="450" t="s">
        <v>412</v>
      </c>
      <c r="D72" s="697"/>
      <c r="E72" s="698"/>
      <c r="F72" s="698"/>
      <c r="G72" s="699"/>
      <c r="H72" s="451"/>
      <c r="I72" s="700"/>
      <c r="J72" s="701"/>
      <c r="K72" s="701"/>
      <c r="L72" s="701"/>
      <c r="M72" s="701"/>
      <c r="N72" s="701"/>
      <c r="O72" s="702"/>
      <c r="P72" s="360"/>
      <c r="Q72" s="360"/>
      <c r="R72" s="361"/>
      <c r="S72" s="117"/>
    </row>
    <row r="73" spans="2:21" ht="29.25" customHeight="1">
      <c r="B73" s="362" t="s">
        <v>226</v>
      </c>
      <c r="M73" s="190"/>
      <c r="P73" s="348"/>
      <c r="Q73" s="99" t="str">
        <f>IF(様式第１_交付申請書!F9="","",様式第１_交付申請書!F9)</f>
        <v/>
      </c>
      <c r="R73" s="347"/>
    </row>
    <row r="74" spans="2:21" ht="29.25" customHeight="1">
      <c r="B74" s="719" t="s">
        <v>406</v>
      </c>
      <c r="C74" s="720"/>
      <c r="D74" s="721"/>
      <c r="E74" s="722"/>
      <c r="F74" s="722"/>
      <c r="G74" s="722"/>
      <c r="H74" s="722"/>
      <c r="I74" s="723"/>
      <c r="J74" s="363" t="s">
        <v>326</v>
      </c>
      <c r="K74" s="724"/>
      <c r="L74" s="725"/>
      <c r="M74" s="364"/>
      <c r="O74" s="365" t="s">
        <v>413</v>
      </c>
      <c r="P74" s="726">
        <f>SUM(L80,Q80)</f>
        <v>0</v>
      </c>
      <c r="Q74" s="726"/>
      <c r="R74" s="366"/>
      <c r="S74" s="481" t="s">
        <v>327</v>
      </c>
      <c r="U74" s="367" t="str">
        <f>IF(P75&lt;16,"","1事業者あたり15人回までのため要修正")</f>
        <v/>
      </c>
    </row>
    <row r="75" spans="2:21" ht="37.5" customHeight="1">
      <c r="B75" s="727" t="s">
        <v>407</v>
      </c>
      <c r="C75" s="729"/>
      <c r="D75" s="730"/>
      <c r="E75" s="730"/>
      <c r="F75" s="730"/>
      <c r="G75" s="730"/>
      <c r="H75" s="730"/>
      <c r="I75" s="730"/>
      <c r="J75" s="730"/>
      <c r="K75" s="730"/>
      <c r="L75" s="731"/>
      <c r="M75" s="368"/>
      <c r="O75" s="365" t="s">
        <v>456</v>
      </c>
      <c r="P75" s="726">
        <f>SUM(K82:K86,P82:P86)</f>
        <v>0</v>
      </c>
      <c r="Q75" s="726"/>
      <c r="R75" s="366"/>
      <c r="S75" s="484" t="s">
        <v>511</v>
      </c>
    </row>
    <row r="76" spans="2:21" ht="54" customHeight="1">
      <c r="B76" s="728"/>
      <c r="C76" s="732"/>
      <c r="D76" s="733"/>
      <c r="E76" s="733"/>
      <c r="F76" s="733"/>
      <c r="G76" s="733"/>
      <c r="H76" s="733"/>
      <c r="I76" s="733"/>
      <c r="J76" s="733"/>
      <c r="K76" s="733"/>
      <c r="L76" s="734"/>
      <c r="M76" s="368"/>
      <c r="O76" s="369" t="s">
        <v>227</v>
      </c>
      <c r="P76" s="726">
        <f>K74*P75</f>
        <v>0</v>
      </c>
      <c r="Q76" s="726"/>
      <c r="R76" s="366"/>
      <c r="S76" s="484" t="s">
        <v>457</v>
      </c>
    </row>
    <row r="77" spans="2:21" ht="5.25" customHeight="1">
      <c r="S77" s="477"/>
    </row>
    <row r="78" spans="2:21">
      <c r="B78" s="715" t="s">
        <v>212</v>
      </c>
      <c r="C78" s="715"/>
      <c r="D78" s="715"/>
      <c r="E78" s="715"/>
      <c r="F78" s="715"/>
      <c r="G78" s="715" t="s">
        <v>458</v>
      </c>
      <c r="H78" s="715"/>
      <c r="I78" s="715"/>
      <c r="J78" s="715"/>
      <c r="K78" s="715"/>
      <c r="L78" s="715"/>
      <c r="M78" s="715" t="s">
        <v>459</v>
      </c>
      <c r="N78" s="715"/>
      <c r="O78" s="715"/>
      <c r="P78" s="715"/>
      <c r="Q78" s="715"/>
      <c r="R78" s="370"/>
      <c r="S78" s="477" t="s">
        <v>460</v>
      </c>
    </row>
    <row r="79" spans="2:21" ht="146.25" customHeight="1">
      <c r="B79" s="746"/>
      <c r="C79" s="747"/>
      <c r="D79" s="747"/>
      <c r="E79" s="747"/>
      <c r="F79" s="748"/>
      <c r="G79" s="716"/>
      <c r="H79" s="717"/>
      <c r="I79" s="717"/>
      <c r="J79" s="717"/>
      <c r="K79" s="717"/>
      <c r="L79" s="718"/>
      <c r="M79" s="716"/>
      <c r="N79" s="717"/>
      <c r="O79" s="717"/>
      <c r="P79" s="717"/>
      <c r="Q79" s="718"/>
      <c r="R79" s="371"/>
      <c r="S79" s="485" t="s">
        <v>564</v>
      </c>
    </row>
    <row r="80" spans="2:21" ht="29.25" customHeight="1" thickBot="1">
      <c r="B80" s="749"/>
      <c r="C80" s="750"/>
      <c r="D80" s="750"/>
      <c r="E80" s="750"/>
      <c r="F80" s="751"/>
      <c r="G80" s="372"/>
      <c r="H80" s="373"/>
      <c r="I80" s="738" t="s">
        <v>461</v>
      </c>
      <c r="J80" s="739"/>
      <c r="K80" s="740"/>
      <c r="L80" s="374"/>
      <c r="M80" s="372"/>
      <c r="N80" s="373"/>
      <c r="O80" s="738" t="s">
        <v>461</v>
      </c>
      <c r="P80" s="740"/>
      <c r="Q80" s="374"/>
      <c r="R80" s="375"/>
      <c r="S80" s="477" t="s">
        <v>509</v>
      </c>
    </row>
    <row r="81" spans="2:21" ht="33.75" customHeight="1" thickTop="1">
      <c r="B81" s="556" t="s">
        <v>448</v>
      </c>
      <c r="C81" s="557" t="s">
        <v>508</v>
      </c>
      <c r="D81" s="741" t="s">
        <v>463</v>
      </c>
      <c r="E81" s="742"/>
      <c r="F81" s="743"/>
      <c r="G81" s="715" t="s">
        <v>214</v>
      </c>
      <c r="H81" s="715"/>
      <c r="I81" s="744" t="s">
        <v>215</v>
      </c>
      <c r="J81" s="745"/>
      <c r="K81" s="430" t="s">
        <v>525</v>
      </c>
      <c r="L81" s="431" t="s">
        <v>464</v>
      </c>
      <c r="M81" s="715" t="s">
        <v>214</v>
      </c>
      <c r="N81" s="715"/>
      <c r="O81" s="557" t="s">
        <v>215</v>
      </c>
      <c r="P81" s="430" t="s">
        <v>525</v>
      </c>
      <c r="Q81" s="431" t="s">
        <v>464</v>
      </c>
      <c r="R81" s="376"/>
      <c r="S81" s="477" t="s">
        <v>512</v>
      </c>
    </row>
    <row r="82" spans="2:21" s="384" customFormat="1" ht="32.25" customHeight="1">
      <c r="B82" s="377" t="s">
        <v>465</v>
      </c>
      <c r="C82" s="378"/>
      <c r="D82" s="735"/>
      <c r="E82" s="736"/>
      <c r="F82" s="737"/>
      <c r="G82" s="379"/>
      <c r="H82" s="382"/>
      <c r="I82" s="735"/>
      <c r="J82" s="737"/>
      <c r="K82" s="380"/>
      <c r="L82" s="381"/>
      <c r="M82" s="379"/>
      <c r="N82" s="382"/>
      <c r="O82" s="382"/>
      <c r="P82" s="380"/>
      <c r="Q82" s="381"/>
      <c r="R82" s="383"/>
      <c r="S82" s="486" t="s">
        <v>467</v>
      </c>
    </row>
    <row r="83" spans="2:21" s="384" customFormat="1" ht="32.25" customHeight="1">
      <c r="B83" s="385" t="s">
        <v>466</v>
      </c>
      <c r="C83" s="386"/>
      <c r="D83" s="686"/>
      <c r="E83" s="687"/>
      <c r="F83" s="688"/>
      <c r="G83" s="387"/>
      <c r="H83" s="437"/>
      <c r="I83" s="686"/>
      <c r="J83" s="688"/>
      <c r="K83" s="389"/>
      <c r="L83" s="388"/>
      <c r="M83" s="387"/>
      <c r="N83" s="437"/>
      <c r="O83" s="390"/>
      <c r="P83" s="389"/>
      <c r="Q83" s="388"/>
      <c r="R83" s="383"/>
      <c r="S83" s="487" t="s">
        <v>469</v>
      </c>
    </row>
    <row r="84" spans="2:21" s="384" customFormat="1" ht="32.25" customHeight="1">
      <c r="B84" s="385" t="s">
        <v>468</v>
      </c>
      <c r="C84" s="392"/>
      <c r="D84" s="686"/>
      <c r="E84" s="687"/>
      <c r="F84" s="688"/>
      <c r="G84" s="387"/>
      <c r="H84" s="437"/>
      <c r="I84" s="686"/>
      <c r="J84" s="688"/>
      <c r="K84" s="389"/>
      <c r="L84" s="388"/>
      <c r="M84" s="387"/>
      <c r="N84" s="437"/>
      <c r="O84" s="437"/>
      <c r="P84" s="389"/>
      <c r="Q84" s="388"/>
      <c r="R84" s="383"/>
      <c r="S84" s="487" t="s">
        <v>513</v>
      </c>
    </row>
    <row r="85" spans="2:21" s="384" customFormat="1" ht="32.25" customHeight="1">
      <c r="B85" s="385" t="s">
        <v>470</v>
      </c>
      <c r="C85" s="392"/>
      <c r="D85" s="686"/>
      <c r="E85" s="687"/>
      <c r="F85" s="688"/>
      <c r="G85" s="387"/>
      <c r="H85" s="437"/>
      <c r="I85" s="686"/>
      <c r="J85" s="688"/>
      <c r="K85" s="393"/>
      <c r="L85" s="388"/>
      <c r="M85" s="387"/>
      <c r="N85" s="437"/>
      <c r="O85" s="437"/>
      <c r="P85" s="389"/>
      <c r="Q85" s="388"/>
      <c r="R85" s="383"/>
      <c r="S85" s="486" t="s">
        <v>514</v>
      </c>
    </row>
    <row r="86" spans="2:21" s="384" customFormat="1" ht="32.25" customHeight="1">
      <c r="B86" s="394" t="s">
        <v>471</v>
      </c>
      <c r="C86" s="395"/>
      <c r="D86" s="700"/>
      <c r="E86" s="701"/>
      <c r="F86" s="702"/>
      <c r="G86" s="396"/>
      <c r="H86" s="438"/>
      <c r="I86" s="700"/>
      <c r="J86" s="702"/>
      <c r="K86" s="398"/>
      <c r="L86" s="397"/>
      <c r="M86" s="396"/>
      <c r="N86" s="438"/>
      <c r="O86" s="438"/>
      <c r="P86" s="398"/>
      <c r="Q86" s="397"/>
      <c r="R86" s="383"/>
      <c r="S86" s="488" t="s">
        <v>510</v>
      </c>
    </row>
    <row r="88" spans="2:21" ht="13.5" customHeight="1">
      <c r="P88" s="352"/>
      <c r="Q88" s="99" t="str">
        <f>IF(様式第１_交付申請書!F9="","",様式第１_交付申請書!F9)</f>
        <v/>
      </c>
      <c r="R88" s="347"/>
    </row>
    <row r="89" spans="2:21" ht="29.25" customHeight="1">
      <c r="B89" s="719" t="s">
        <v>523</v>
      </c>
      <c r="C89" s="720"/>
      <c r="D89" s="721"/>
      <c r="E89" s="722"/>
      <c r="F89" s="722"/>
      <c r="G89" s="722"/>
      <c r="H89" s="722"/>
      <c r="I89" s="723"/>
      <c r="J89" s="363" t="s">
        <v>326</v>
      </c>
      <c r="K89" s="724"/>
      <c r="L89" s="725"/>
      <c r="M89" s="364"/>
      <c r="O89" s="365" t="s">
        <v>413</v>
      </c>
      <c r="P89" s="752">
        <f>SUM(L95,Q95)</f>
        <v>0</v>
      </c>
      <c r="Q89" s="753"/>
      <c r="S89" s="399"/>
    </row>
    <row r="90" spans="2:21" ht="29.25" customHeight="1">
      <c r="B90" s="727" t="s">
        <v>407</v>
      </c>
      <c r="C90" s="729"/>
      <c r="D90" s="730"/>
      <c r="E90" s="730"/>
      <c r="F90" s="730"/>
      <c r="G90" s="730"/>
      <c r="H90" s="730"/>
      <c r="I90" s="730"/>
      <c r="J90" s="730"/>
      <c r="K90" s="730"/>
      <c r="L90" s="731"/>
      <c r="M90" s="368"/>
      <c r="O90" s="365" t="s">
        <v>456</v>
      </c>
      <c r="P90" s="752">
        <f>SUM(K97:K101,P97:P101)</f>
        <v>0</v>
      </c>
      <c r="Q90" s="753"/>
      <c r="R90" s="400"/>
      <c r="S90" s="399"/>
      <c r="U90" s="367" t="str">
        <f>IF(P90&lt;16,"","1事業者あたり15人回までのため要修正")</f>
        <v/>
      </c>
    </row>
    <row r="91" spans="2:21" ht="29.25" customHeight="1">
      <c r="B91" s="728"/>
      <c r="C91" s="732"/>
      <c r="D91" s="733"/>
      <c r="E91" s="733"/>
      <c r="F91" s="733"/>
      <c r="G91" s="733"/>
      <c r="H91" s="733"/>
      <c r="I91" s="733"/>
      <c r="J91" s="733"/>
      <c r="K91" s="733"/>
      <c r="L91" s="734"/>
      <c r="M91" s="368"/>
      <c r="O91" s="369" t="s">
        <v>352</v>
      </c>
      <c r="P91" s="726">
        <f>K89*P90</f>
        <v>0</v>
      </c>
      <c r="Q91" s="726"/>
      <c r="R91" s="400"/>
      <c r="S91" s="399"/>
    </row>
    <row r="92" spans="2:21" ht="5.25" customHeight="1"/>
    <row r="93" spans="2:21">
      <c r="B93" s="715" t="s">
        <v>212</v>
      </c>
      <c r="C93" s="715"/>
      <c r="D93" s="715"/>
      <c r="E93" s="715"/>
      <c r="F93" s="715"/>
      <c r="G93" s="715" t="s">
        <v>458</v>
      </c>
      <c r="H93" s="715"/>
      <c r="I93" s="715"/>
      <c r="J93" s="715"/>
      <c r="K93" s="715"/>
      <c r="L93" s="715"/>
      <c r="M93" s="715" t="s">
        <v>459</v>
      </c>
      <c r="N93" s="715"/>
      <c r="O93" s="715"/>
      <c r="P93" s="715"/>
      <c r="Q93" s="715"/>
      <c r="R93" s="370"/>
    </row>
    <row r="94" spans="2:21" ht="78" customHeight="1">
      <c r="B94" s="746"/>
      <c r="C94" s="747"/>
      <c r="D94" s="747"/>
      <c r="E94" s="747"/>
      <c r="F94" s="748"/>
      <c r="G94" s="716"/>
      <c r="H94" s="717"/>
      <c r="I94" s="717"/>
      <c r="J94" s="717"/>
      <c r="K94" s="717"/>
      <c r="L94" s="718"/>
      <c r="M94" s="716"/>
      <c r="N94" s="717"/>
      <c r="O94" s="717"/>
      <c r="P94" s="717"/>
      <c r="Q94" s="718"/>
      <c r="R94" s="401"/>
    </row>
    <row r="95" spans="2:21" ht="29.25" customHeight="1" thickBot="1">
      <c r="B95" s="749"/>
      <c r="C95" s="750"/>
      <c r="D95" s="750"/>
      <c r="E95" s="750"/>
      <c r="F95" s="751"/>
      <c r="G95" s="372"/>
      <c r="H95" s="373"/>
      <c r="I95" s="738" t="s">
        <v>461</v>
      </c>
      <c r="J95" s="739"/>
      <c r="K95" s="740"/>
      <c r="L95" s="374"/>
      <c r="M95" s="372"/>
      <c r="N95" s="373"/>
      <c r="O95" s="738" t="s">
        <v>461</v>
      </c>
      <c r="P95" s="740"/>
      <c r="Q95" s="374"/>
      <c r="R95" s="401"/>
    </row>
    <row r="96" spans="2:21" s="143" customFormat="1" ht="33.75" customHeight="1" thickTop="1">
      <c r="B96" s="556" t="s">
        <v>448</v>
      </c>
      <c r="C96" s="557" t="s">
        <v>508</v>
      </c>
      <c r="D96" s="741" t="s">
        <v>463</v>
      </c>
      <c r="E96" s="742"/>
      <c r="F96" s="743"/>
      <c r="G96" s="715" t="s">
        <v>214</v>
      </c>
      <c r="H96" s="715"/>
      <c r="I96" s="744" t="s">
        <v>215</v>
      </c>
      <c r="J96" s="745"/>
      <c r="K96" s="430" t="s">
        <v>525</v>
      </c>
      <c r="L96" s="431" t="s">
        <v>464</v>
      </c>
      <c r="M96" s="715" t="s">
        <v>214</v>
      </c>
      <c r="N96" s="715"/>
      <c r="O96" s="557" t="s">
        <v>215</v>
      </c>
      <c r="P96" s="430" t="s">
        <v>525</v>
      </c>
      <c r="Q96" s="431" t="s">
        <v>464</v>
      </c>
      <c r="R96" s="432"/>
      <c r="S96" s="554"/>
    </row>
    <row r="97" spans="2:21" s="384" customFormat="1" ht="32.25" customHeight="1">
      <c r="B97" s="377" t="s">
        <v>465</v>
      </c>
      <c r="C97" s="378"/>
      <c r="D97" s="735"/>
      <c r="E97" s="736"/>
      <c r="F97" s="737"/>
      <c r="G97" s="379"/>
      <c r="H97" s="382"/>
      <c r="I97" s="735"/>
      <c r="J97" s="737"/>
      <c r="K97" s="380"/>
      <c r="L97" s="381"/>
      <c r="M97" s="379"/>
      <c r="N97" s="382"/>
      <c r="O97" s="382"/>
      <c r="P97" s="380"/>
      <c r="Q97" s="381"/>
      <c r="R97" s="402"/>
      <c r="S97" s="403"/>
    </row>
    <row r="98" spans="2:21" s="384" customFormat="1" ht="32.25" customHeight="1">
      <c r="B98" s="385" t="s">
        <v>466</v>
      </c>
      <c r="C98" s="386"/>
      <c r="D98" s="686"/>
      <c r="E98" s="687"/>
      <c r="F98" s="688"/>
      <c r="G98" s="387"/>
      <c r="H98" s="437"/>
      <c r="I98" s="686"/>
      <c r="J98" s="688"/>
      <c r="K98" s="389"/>
      <c r="L98" s="388"/>
      <c r="M98" s="387"/>
      <c r="N98" s="437"/>
      <c r="O98" s="390"/>
      <c r="P98" s="389"/>
      <c r="Q98" s="388"/>
      <c r="R98" s="402"/>
      <c r="S98" s="403"/>
    </row>
    <row r="99" spans="2:21" s="384" customFormat="1" ht="32.25" customHeight="1">
      <c r="B99" s="385" t="s">
        <v>468</v>
      </c>
      <c r="C99" s="392"/>
      <c r="D99" s="686"/>
      <c r="E99" s="687"/>
      <c r="F99" s="688"/>
      <c r="G99" s="387"/>
      <c r="H99" s="437"/>
      <c r="I99" s="686"/>
      <c r="J99" s="688"/>
      <c r="K99" s="389"/>
      <c r="L99" s="388"/>
      <c r="M99" s="387"/>
      <c r="N99" s="437"/>
      <c r="O99" s="437"/>
      <c r="P99" s="389"/>
      <c r="Q99" s="388"/>
      <c r="R99" s="402"/>
      <c r="S99" s="403"/>
    </row>
    <row r="100" spans="2:21" s="384" customFormat="1" ht="32.25" customHeight="1">
      <c r="B100" s="385" t="s">
        <v>470</v>
      </c>
      <c r="C100" s="392"/>
      <c r="D100" s="686"/>
      <c r="E100" s="687"/>
      <c r="F100" s="688"/>
      <c r="G100" s="387"/>
      <c r="H100" s="437"/>
      <c r="I100" s="686"/>
      <c r="J100" s="688"/>
      <c r="K100" s="393"/>
      <c r="L100" s="388"/>
      <c r="M100" s="387"/>
      <c r="N100" s="437"/>
      <c r="O100" s="437"/>
      <c r="P100" s="389"/>
      <c r="Q100" s="388"/>
      <c r="R100" s="402"/>
      <c r="S100" s="403"/>
    </row>
    <row r="101" spans="2:21" s="384" customFormat="1" ht="32.25" customHeight="1">
      <c r="B101" s="394" t="s">
        <v>471</v>
      </c>
      <c r="C101" s="395"/>
      <c r="D101" s="700"/>
      <c r="E101" s="701"/>
      <c r="F101" s="702"/>
      <c r="G101" s="396"/>
      <c r="H101" s="438"/>
      <c r="I101" s="700"/>
      <c r="J101" s="702"/>
      <c r="K101" s="398"/>
      <c r="L101" s="397"/>
      <c r="M101" s="396"/>
      <c r="N101" s="438"/>
      <c r="O101" s="438"/>
      <c r="P101" s="398"/>
      <c r="Q101" s="397"/>
      <c r="R101" s="402"/>
      <c r="S101" s="403"/>
    </row>
    <row r="103" spans="2:21">
      <c r="P103" s="348"/>
      <c r="Q103" s="99" t="str">
        <f>IF(様式第１_交付申請書!F9="","",様式第１_交付申請書!F9)</f>
        <v/>
      </c>
      <c r="R103" s="347"/>
    </row>
    <row r="104" spans="2:21" ht="29.25" customHeight="1">
      <c r="B104" s="719" t="s">
        <v>515</v>
      </c>
      <c r="C104" s="720"/>
      <c r="D104" s="721"/>
      <c r="E104" s="722"/>
      <c r="F104" s="722"/>
      <c r="G104" s="722"/>
      <c r="H104" s="722"/>
      <c r="I104" s="723"/>
      <c r="J104" s="363" t="s">
        <v>326</v>
      </c>
      <c r="K104" s="724"/>
      <c r="L104" s="725"/>
      <c r="M104" s="364"/>
      <c r="O104" s="365" t="s">
        <v>413</v>
      </c>
      <c r="P104" s="752">
        <f>SUM(L110,Q110)</f>
        <v>0</v>
      </c>
      <c r="Q104" s="753"/>
    </row>
    <row r="105" spans="2:21" ht="29.25" customHeight="1">
      <c r="B105" s="727" t="s">
        <v>407</v>
      </c>
      <c r="C105" s="729"/>
      <c r="D105" s="730"/>
      <c r="E105" s="730"/>
      <c r="F105" s="730"/>
      <c r="G105" s="730"/>
      <c r="H105" s="730"/>
      <c r="I105" s="730"/>
      <c r="J105" s="730"/>
      <c r="K105" s="730"/>
      <c r="L105" s="731"/>
      <c r="M105" s="368"/>
      <c r="O105" s="365" t="s">
        <v>456</v>
      </c>
      <c r="P105" s="752">
        <f>SUM(K112:K116,P112:P116)</f>
        <v>0</v>
      </c>
      <c r="Q105" s="753"/>
      <c r="R105" s="400"/>
      <c r="U105" s="367" t="str">
        <f>IF(P105&lt;16,"","1事業者あたり15人回までのため要修正")</f>
        <v/>
      </c>
    </row>
    <row r="106" spans="2:21" ht="29.25" customHeight="1">
      <c r="B106" s="728"/>
      <c r="C106" s="732"/>
      <c r="D106" s="733"/>
      <c r="E106" s="733"/>
      <c r="F106" s="733"/>
      <c r="G106" s="733"/>
      <c r="H106" s="733"/>
      <c r="I106" s="733"/>
      <c r="J106" s="733"/>
      <c r="K106" s="733"/>
      <c r="L106" s="734"/>
      <c r="M106" s="368"/>
      <c r="O106" s="369" t="s">
        <v>353</v>
      </c>
      <c r="P106" s="726">
        <f>K104*P105</f>
        <v>0</v>
      </c>
      <c r="Q106" s="726"/>
      <c r="R106" s="400"/>
    </row>
    <row r="107" spans="2:21" ht="5.25" customHeight="1"/>
    <row r="108" spans="2:21">
      <c r="B108" s="715" t="s">
        <v>212</v>
      </c>
      <c r="C108" s="715"/>
      <c r="D108" s="715"/>
      <c r="E108" s="715"/>
      <c r="F108" s="715"/>
      <c r="G108" s="715" t="s">
        <v>458</v>
      </c>
      <c r="H108" s="715"/>
      <c r="I108" s="715"/>
      <c r="J108" s="715"/>
      <c r="K108" s="715"/>
      <c r="L108" s="715"/>
      <c r="M108" s="715" t="s">
        <v>459</v>
      </c>
      <c r="N108" s="715"/>
      <c r="O108" s="715"/>
      <c r="P108" s="715"/>
      <c r="Q108" s="715"/>
      <c r="R108" s="370"/>
    </row>
    <row r="109" spans="2:21" ht="84.75" customHeight="1">
      <c r="B109" s="746"/>
      <c r="C109" s="747"/>
      <c r="D109" s="747"/>
      <c r="E109" s="747"/>
      <c r="F109" s="748"/>
      <c r="G109" s="716"/>
      <c r="H109" s="717"/>
      <c r="I109" s="717"/>
      <c r="J109" s="717"/>
      <c r="K109" s="717"/>
      <c r="L109" s="718"/>
      <c r="M109" s="716"/>
      <c r="N109" s="717"/>
      <c r="O109" s="717"/>
      <c r="P109" s="717"/>
      <c r="Q109" s="718"/>
      <c r="R109" s="401"/>
    </row>
    <row r="110" spans="2:21" ht="29.25" customHeight="1" thickBot="1">
      <c r="B110" s="749"/>
      <c r="C110" s="750"/>
      <c r="D110" s="750"/>
      <c r="E110" s="750"/>
      <c r="F110" s="751"/>
      <c r="G110" s="372"/>
      <c r="H110" s="373"/>
      <c r="I110" s="738" t="s">
        <v>461</v>
      </c>
      <c r="J110" s="739"/>
      <c r="K110" s="740"/>
      <c r="L110" s="374"/>
      <c r="M110" s="372"/>
      <c r="N110" s="373"/>
      <c r="O110" s="738" t="s">
        <v>461</v>
      </c>
      <c r="P110" s="740"/>
      <c r="Q110" s="374"/>
      <c r="R110" s="401"/>
    </row>
    <row r="111" spans="2:21" s="143" customFormat="1" ht="33.75" customHeight="1" thickTop="1">
      <c r="B111" s="556" t="s">
        <v>448</v>
      </c>
      <c r="C111" s="557" t="s">
        <v>508</v>
      </c>
      <c r="D111" s="741" t="s">
        <v>463</v>
      </c>
      <c r="E111" s="742"/>
      <c r="F111" s="743"/>
      <c r="G111" s="715" t="s">
        <v>214</v>
      </c>
      <c r="H111" s="715"/>
      <c r="I111" s="744" t="s">
        <v>215</v>
      </c>
      <c r="J111" s="745"/>
      <c r="K111" s="430" t="s">
        <v>525</v>
      </c>
      <c r="L111" s="431" t="s">
        <v>464</v>
      </c>
      <c r="M111" s="715" t="s">
        <v>214</v>
      </c>
      <c r="N111" s="715"/>
      <c r="O111" s="557" t="s">
        <v>215</v>
      </c>
      <c r="P111" s="430" t="s">
        <v>525</v>
      </c>
      <c r="Q111" s="431" t="s">
        <v>464</v>
      </c>
      <c r="R111" s="432"/>
      <c r="S111" s="554"/>
    </row>
    <row r="112" spans="2:21" s="384" customFormat="1" ht="32.25" customHeight="1">
      <c r="B112" s="377" t="s">
        <v>465</v>
      </c>
      <c r="C112" s="378"/>
      <c r="D112" s="735"/>
      <c r="E112" s="736"/>
      <c r="F112" s="737"/>
      <c r="G112" s="379"/>
      <c r="H112" s="382"/>
      <c r="I112" s="735"/>
      <c r="J112" s="737"/>
      <c r="K112" s="380"/>
      <c r="L112" s="381"/>
      <c r="M112" s="379"/>
      <c r="N112" s="382"/>
      <c r="O112" s="382"/>
      <c r="P112" s="380"/>
      <c r="Q112" s="381"/>
      <c r="R112" s="402"/>
      <c r="S112" s="403"/>
    </row>
    <row r="113" spans="2:21" s="384" customFormat="1" ht="32.25" customHeight="1">
      <c r="B113" s="385" t="s">
        <v>466</v>
      </c>
      <c r="C113" s="386"/>
      <c r="D113" s="686"/>
      <c r="E113" s="687"/>
      <c r="F113" s="688"/>
      <c r="G113" s="387"/>
      <c r="H113" s="437"/>
      <c r="I113" s="686"/>
      <c r="J113" s="688"/>
      <c r="K113" s="389"/>
      <c r="L113" s="388"/>
      <c r="M113" s="387"/>
      <c r="N113" s="437"/>
      <c r="O113" s="390"/>
      <c r="P113" s="389"/>
      <c r="Q113" s="388"/>
      <c r="R113" s="402"/>
      <c r="S113" s="403"/>
    </row>
    <row r="114" spans="2:21" s="384" customFormat="1" ht="32.25" customHeight="1">
      <c r="B114" s="385" t="s">
        <v>468</v>
      </c>
      <c r="C114" s="392"/>
      <c r="D114" s="686"/>
      <c r="E114" s="687"/>
      <c r="F114" s="688"/>
      <c r="G114" s="387"/>
      <c r="H114" s="437"/>
      <c r="I114" s="686"/>
      <c r="J114" s="688"/>
      <c r="K114" s="389"/>
      <c r="L114" s="388"/>
      <c r="M114" s="387"/>
      <c r="N114" s="437"/>
      <c r="O114" s="437"/>
      <c r="P114" s="389"/>
      <c r="Q114" s="388"/>
      <c r="R114" s="402"/>
      <c r="S114" s="403"/>
    </row>
    <row r="115" spans="2:21" s="384" customFormat="1" ht="32.25" customHeight="1">
      <c r="B115" s="385" t="s">
        <v>470</v>
      </c>
      <c r="C115" s="392"/>
      <c r="D115" s="686"/>
      <c r="E115" s="687"/>
      <c r="F115" s="688"/>
      <c r="G115" s="387"/>
      <c r="H115" s="437"/>
      <c r="I115" s="686"/>
      <c r="J115" s="688"/>
      <c r="K115" s="393"/>
      <c r="L115" s="388"/>
      <c r="M115" s="387"/>
      <c r="N115" s="437"/>
      <c r="O115" s="437"/>
      <c r="P115" s="389"/>
      <c r="Q115" s="388"/>
      <c r="R115" s="402"/>
      <c r="S115" s="403"/>
    </row>
    <row r="116" spans="2:21" s="384" customFormat="1" ht="32.25" customHeight="1">
      <c r="B116" s="394" t="s">
        <v>471</v>
      </c>
      <c r="C116" s="395"/>
      <c r="D116" s="700"/>
      <c r="E116" s="701"/>
      <c r="F116" s="702"/>
      <c r="G116" s="396"/>
      <c r="H116" s="438"/>
      <c r="I116" s="700"/>
      <c r="J116" s="702"/>
      <c r="K116" s="398"/>
      <c r="L116" s="397"/>
      <c r="M116" s="396"/>
      <c r="N116" s="438"/>
      <c r="O116" s="438"/>
      <c r="P116" s="398"/>
      <c r="Q116" s="397"/>
      <c r="R116" s="402"/>
      <c r="S116" s="403"/>
    </row>
    <row r="118" spans="2:21">
      <c r="P118" s="348"/>
      <c r="Q118" s="99" t="str">
        <f>IF(様式第１_交付申請書!F9="","",様式第１_交付申請書!F9)</f>
        <v/>
      </c>
      <c r="R118" s="347"/>
    </row>
    <row r="119" spans="2:21" ht="29.25" customHeight="1">
      <c r="B119" s="719" t="s">
        <v>516</v>
      </c>
      <c r="C119" s="720"/>
      <c r="D119" s="721"/>
      <c r="E119" s="722"/>
      <c r="F119" s="722"/>
      <c r="G119" s="722"/>
      <c r="H119" s="722"/>
      <c r="I119" s="723"/>
      <c r="J119" s="363" t="s">
        <v>326</v>
      </c>
      <c r="K119" s="724"/>
      <c r="L119" s="725"/>
      <c r="M119" s="364"/>
      <c r="O119" s="365" t="s">
        <v>413</v>
      </c>
      <c r="P119" s="752">
        <f>SUM(L125,Q125)</f>
        <v>0</v>
      </c>
      <c r="Q119" s="753"/>
    </row>
    <row r="120" spans="2:21" ht="29.25" customHeight="1">
      <c r="B120" s="727" t="s">
        <v>407</v>
      </c>
      <c r="C120" s="729"/>
      <c r="D120" s="730"/>
      <c r="E120" s="730"/>
      <c r="F120" s="730"/>
      <c r="G120" s="730"/>
      <c r="H120" s="730"/>
      <c r="I120" s="730"/>
      <c r="J120" s="730"/>
      <c r="K120" s="730"/>
      <c r="L120" s="731"/>
      <c r="M120" s="368"/>
      <c r="O120" s="365" t="s">
        <v>456</v>
      </c>
      <c r="P120" s="752">
        <f>SUM(K127:K131,P127:P131)</f>
        <v>0</v>
      </c>
      <c r="Q120" s="753"/>
      <c r="R120" s="400"/>
      <c r="U120" s="367" t="str">
        <f>IF(P120&lt;16,"","1事業者あたり15人回までのため要修正")</f>
        <v/>
      </c>
    </row>
    <row r="121" spans="2:21" ht="29.25" customHeight="1">
      <c r="B121" s="728"/>
      <c r="C121" s="732"/>
      <c r="D121" s="733"/>
      <c r="E121" s="733"/>
      <c r="F121" s="733"/>
      <c r="G121" s="733"/>
      <c r="H121" s="733"/>
      <c r="I121" s="733"/>
      <c r="J121" s="733"/>
      <c r="K121" s="733"/>
      <c r="L121" s="734"/>
      <c r="M121" s="368"/>
      <c r="O121" s="369" t="s">
        <v>354</v>
      </c>
      <c r="P121" s="726">
        <f>K119*P120</f>
        <v>0</v>
      </c>
      <c r="Q121" s="726"/>
      <c r="R121" s="400"/>
    </row>
    <row r="122" spans="2:21" ht="5.25" customHeight="1">
      <c r="P122" s="404"/>
      <c r="Q122" s="404"/>
    </row>
    <row r="123" spans="2:21">
      <c r="B123" s="715" t="s">
        <v>212</v>
      </c>
      <c r="C123" s="715"/>
      <c r="D123" s="715"/>
      <c r="E123" s="715"/>
      <c r="F123" s="715"/>
      <c r="G123" s="715" t="s">
        <v>458</v>
      </c>
      <c r="H123" s="715"/>
      <c r="I123" s="715"/>
      <c r="J123" s="715"/>
      <c r="K123" s="715"/>
      <c r="L123" s="715"/>
      <c r="M123" s="715" t="s">
        <v>459</v>
      </c>
      <c r="N123" s="715"/>
      <c r="O123" s="715"/>
      <c r="P123" s="715"/>
      <c r="Q123" s="715"/>
      <c r="R123" s="370"/>
    </row>
    <row r="124" spans="2:21" ht="84.75" customHeight="1">
      <c r="B124" s="746"/>
      <c r="C124" s="747"/>
      <c r="D124" s="747"/>
      <c r="E124" s="747"/>
      <c r="F124" s="748"/>
      <c r="G124" s="716"/>
      <c r="H124" s="717"/>
      <c r="I124" s="717"/>
      <c r="J124" s="717"/>
      <c r="K124" s="717"/>
      <c r="L124" s="718"/>
      <c r="M124" s="716"/>
      <c r="N124" s="717"/>
      <c r="O124" s="717"/>
      <c r="P124" s="717"/>
      <c r="Q124" s="718"/>
      <c r="R124" s="401"/>
    </row>
    <row r="125" spans="2:21" ht="29.25" customHeight="1" thickBot="1">
      <c r="B125" s="749"/>
      <c r="C125" s="750"/>
      <c r="D125" s="750"/>
      <c r="E125" s="750"/>
      <c r="F125" s="751"/>
      <c r="G125" s="372"/>
      <c r="H125" s="373"/>
      <c r="I125" s="738" t="s">
        <v>461</v>
      </c>
      <c r="J125" s="739"/>
      <c r="K125" s="740"/>
      <c r="L125" s="374"/>
      <c r="M125" s="372"/>
      <c r="N125" s="373"/>
      <c r="O125" s="738" t="s">
        <v>461</v>
      </c>
      <c r="P125" s="740"/>
      <c r="Q125" s="374"/>
      <c r="R125" s="401"/>
    </row>
    <row r="126" spans="2:21" s="143" customFormat="1" ht="33.75" customHeight="1" thickTop="1">
      <c r="B126" s="556" t="s">
        <v>448</v>
      </c>
      <c r="C126" s="557" t="s">
        <v>508</v>
      </c>
      <c r="D126" s="741" t="s">
        <v>463</v>
      </c>
      <c r="E126" s="742"/>
      <c r="F126" s="743"/>
      <c r="G126" s="715" t="s">
        <v>214</v>
      </c>
      <c r="H126" s="715"/>
      <c r="I126" s="744" t="s">
        <v>215</v>
      </c>
      <c r="J126" s="745"/>
      <c r="K126" s="430" t="s">
        <v>525</v>
      </c>
      <c r="L126" s="431" t="s">
        <v>464</v>
      </c>
      <c r="M126" s="715" t="s">
        <v>214</v>
      </c>
      <c r="N126" s="715"/>
      <c r="O126" s="557" t="s">
        <v>215</v>
      </c>
      <c r="P126" s="430" t="s">
        <v>525</v>
      </c>
      <c r="Q126" s="431" t="s">
        <v>464</v>
      </c>
      <c r="R126" s="432"/>
      <c r="S126" s="554"/>
    </row>
    <row r="127" spans="2:21" s="384" customFormat="1" ht="32.25" customHeight="1">
      <c r="B127" s="377" t="s">
        <v>465</v>
      </c>
      <c r="C127" s="378"/>
      <c r="D127" s="735"/>
      <c r="E127" s="736"/>
      <c r="F127" s="737"/>
      <c r="G127" s="379"/>
      <c r="H127" s="382"/>
      <c r="I127" s="735"/>
      <c r="J127" s="737"/>
      <c r="K127" s="380"/>
      <c r="L127" s="381"/>
      <c r="M127" s="379"/>
      <c r="N127" s="382"/>
      <c r="O127" s="382"/>
      <c r="P127" s="380"/>
      <c r="Q127" s="381"/>
      <c r="R127" s="402"/>
      <c r="S127" s="403"/>
    </row>
    <row r="128" spans="2:21" s="384" customFormat="1" ht="32.25" customHeight="1">
      <c r="B128" s="385" t="s">
        <v>466</v>
      </c>
      <c r="C128" s="386"/>
      <c r="D128" s="686"/>
      <c r="E128" s="687"/>
      <c r="F128" s="688"/>
      <c r="G128" s="387"/>
      <c r="H128" s="437"/>
      <c r="I128" s="686"/>
      <c r="J128" s="688"/>
      <c r="K128" s="389"/>
      <c r="L128" s="388"/>
      <c r="M128" s="387"/>
      <c r="N128" s="437"/>
      <c r="O128" s="390"/>
      <c r="P128" s="389"/>
      <c r="Q128" s="388"/>
      <c r="R128" s="402"/>
      <c r="S128" s="403"/>
    </row>
    <row r="129" spans="2:21" s="384" customFormat="1" ht="32.25" customHeight="1">
      <c r="B129" s="385" t="s">
        <v>468</v>
      </c>
      <c r="C129" s="392"/>
      <c r="D129" s="686"/>
      <c r="E129" s="687"/>
      <c r="F129" s="688"/>
      <c r="G129" s="387"/>
      <c r="H129" s="437"/>
      <c r="I129" s="686"/>
      <c r="J129" s="688"/>
      <c r="K129" s="389"/>
      <c r="L129" s="388"/>
      <c r="M129" s="387"/>
      <c r="N129" s="437"/>
      <c r="O129" s="437"/>
      <c r="P129" s="389"/>
      <c r="Q129" s="388"/>
      <c r="R129" s="402"/>
      <c r="S129" s="403"/>
    </row>
    <row r="130" spans="2:21" s="384" customFormat="1" ht="32.25" customHeight="1">
      <c r="B130" s="385" t="s">
        <v>470</v>
      </c>
      <c r="C130" s="392"/>
      <c r="D130" s="686"/>
      <c r="E130" s="687"/>
      <c r="F130" s="688"/>
      <c r="G130" s="387"/>
      <c r="H130" s="437"/>
      <c r="I130" s="686"/>
      <c r="J130" s="688"/>
      <c r="K130" s="393"/>
      <c r="L130" s="388"/>
      <c r="M130" s="387"/>
      <c r="N130" s="437"/>
      <c r="O130" s="437"/>
      <c r="P130" s="389"/>
      <c r="Q130" s="388"/>
      <c r="R130" s="402"/>
      <c r="S130" s="403"/>
    </row>
    <row r="131" spans="2:21" s="384" customFormat="1" ht="32.25" customHeight="1">
      <c r="B131" s="394" t="s">
        <v>471</v>
      </c>
      <c r="C131" s="395"/>
      <c r="D131" s="700"/>
      <c r="E131" s="701"/>
      <c r="F131" s="702"/>
      <c r="G131" s="396"/>
      <c r="H131" s="438"/>
      <c r="I131" s="700"/>
      <c r="J131" s="702"/>
      <c r="K131" s="398"/>
      <c r="L131" s="397"/>
      <c r="M131" s="396"/>
      <c r="N131" s="438"/>
      <c r="O131" s="438"/>
      <c r="P131" s="398"/>
      <c r="Q131" s="397"/>
      <c r="R131" s="402"/>
      <c r="S131" s="403"/>
    </row>
    <row r="133" spans="2:21">
      <c r="P133" s="348"/>
      <c r="Q133" s="99" t="str">
        <f>IF(様式第１_交付申請書!F9="","",様式第１_交付申請書!F9)</f>
        <v/>
      </c>
      <c r="R133" s="347"/>
    </row>
    <row r="134" spans="2:21" ht="29.25" customHeight="1">
      <c r="B134" s="719" t="s">
        <v>517</v>
      </c>
      <c r="C134" s="720"/>
      <c r="D134" s="721"/>
      <c r="E134" s="722"/>
      <c r="F134" s="722"/>
      <c r="G134" s="722"/>
      <c r="H134" s="722"/>
      <c r="I134" s="723"/>
      <c r="J134" s="363" t="s">
        <v>326</v>
      </c>
      <c r="K134" s="724"/>
      <c r="L134" s="725"/>
      <c r="M134" s="364"/>
      <c r="O134" s="365" t="s">
        <v>413</v>
      </c>
      <c r="P134" s="752">
        <f>SUM(L140,Q140)</f>
        <v>0</v>
      </c>
      <c r="Q134" s="753"/>
    </row>
    <row r="135" spans="2:21" ht="29.25" customHeight="1">
      <c r="B135" s="727" t="s">
        <v>407</v>
      </c>
      <c r="C135" s="729"/>
      <c r="D135" s="730"/>
      <c r="E135" s="730"/>
      <c r="F135" s="730"/>
      <c r="G135" s="730"/>
      <c r="H135" s="730"/>
      <c r="I135" s="730"/>
      <c r="J135" s="730"/>
      <c r="K135" s="730"/>
      <c r="L135" s="731"/>
      <c r="M135" s="368"/>
      <c r="O135" s="365" t="s">
        <v>456</v>
      </c>
      <c r="P135" s="752">
        <f>SUM(K142:K146,P142:P146)</f>
        <v>0</v>
      </c>
      <c r="Q135" s="753"/>
      <c r="R135" s="400"/>
      <c r="U135" s="367" t="str">
        <f>IF(P135&lt;16,"","1事業者あたり15人回までのため要修正")</f>
        <v/>
      </c>
    </row>
    <row r="136" spans="2:21" ht="29.25" customHeight="1">
      <c r="B136" s="728"/>
      <c r="C136" s="732"/>
      <c r="D136" s="733"/>
      <c r="E136" s="733"/>
      <c r="F136" s="733"/>
      <c r="G136" s="733"/>
      <c r="H136" s="733"/>
      <c r="I136" s="733"/>
      <c r="J136" s="733"/>
      <c r="K136" s="733"/>
      <c r="L136" s="734"/>
      <c r="M136" s="368"/>
      <c r="O136" s="369" t="s">
        <v>355</v>
      </c>
      <c r="P136" s="726">
        <f>K134*P135</f>
        <v>0</v>
      </c>
      <c r="Q136" s="726"/>
      <c r="R136" s="400"/>
    </row>
    <row r="137" spans="2:21" ht="5.25" customHeight="1"/>
    <row r="138" spans="2:21">
      <c r="B138" s="715" t="s">
        <v>212</v>
      </c>
      <c r="C138" s="715"/>
      <c r="D138" s="715"/>
      <c r="E138" s="715"/>
      <c r="F138" s="715"/>
      <c r="G138" s="715" t="s">
        <v>458</v>
      </c>
      <c r="H138" s="715"/>
      <c r="I138" s="715"/>
      <c r="J138" s="715"/>
      <c r="K138" s="715"/>
      <c r="L138" s="715"/>
      <c r="M138" s="715" t="s">
        <v>459</v>
      </c>
      <c r="N138" s="715"/>
      <c r="O138" s="715"/>
      <c r="P138" s="715"/>
      <c r="Q138" s="715"/>
      <c r="R138" s="370"/>
    </row>
    <row r="139" spans="2:21" ht="84.75" customHeight="1">
      <c r="B139" s="746"/>
      <c r="C139" s="747"/>
      <c r="D139" s="747"/>
      <c r="E139" s="747"/>
      <c r="F139" s="748"/>
      <c r="G139" s="716"/>
      <c r="H139" s="717"/>
      <c r="I139" s="717"/>
      <c r="J139" s="717"/>
      <c r="K139" s="717"/>
      <c r="L139" s="718"/>
      <c r="M139" s="716"/>
      <c r="N139" s="717"/>
      <c r="O139" s="717"/>
      <c r="P139" s="717"/>
      <c r="Q139" s="718"/>
      <c r="R139" s="401"/>
    </row>
    <row r="140" spans="2:21" ht="29.25" customHeight="1" thickBot="1">
      <c r="B140" s="749"/>
      <c r="C140" s="750"/>
      <c r="D140" s="750"/>
      <c r="E140" s="750"/>
      <c r="F140" s="751"/>
      <c r="G140" s="372"/>
      <c r="H140" s="373"/>
      <c r="I140" s="738" t="s">
        <v>461</v>
      </c>
      <c r="J140" s="739"/>
      <c r="K140" s="740"/>
      <c r="L140" s="374"/>
      <c r="M140" s="372"/>
      <c r="N140" s="373"/>
      <c r="O140" s="738" t="s">
        <v>461</v>
      </c>
      <c r="P140" s="740"/>
      <c r="Q140" s="374"/>
      <c r="R140" s="401"/>
    </row>
    <row r="141" spans="2:21" s="143" customFormat="1" ht="33.75" customHeight="1" thickTop="1">
      <c r="B141" s="556" t="s">
        <v>448</v>
      </c>
      <c r="C141" s="557" t="s">
        <v>508</v>
      </c>
      <c r="D141" s="741" t="s">
        <v>463</v>
      </c>
      <c r="E141" s="742"/>
      <c r="F141" s="743"/>
      <c r="G141" s="715" t="s">
        <v>214</v>
      </c>
      <c r="H141" s="715"/>
      <c r="I141" s="744" t="s">
        <v>215</v>
      </c>
      <c r="J141" s="745"/>
      <c r="K141" s="430" t="s">
        <v>525</v>
      </c>
      <c r="L141" s="431" t="s">
        <v>464</v>
      </c>
      <c r="M141" s="741" t="s">
        <v>214</v>
      </c>
      <c r="N141" s="743"/>
      <c r="O141" s="557" t="s">
        <v>215</v>
      </c>
      <c r="P141" s="430" t="s">
        <v>525</v>
      </c>
      <c r="Q141" s="431" t="s">
        <v>464</v>
      </c>
      <c r="R141" s="432"/>
      <c r="S141" s="554"/>
    </row>
    <row r="142" spans="2:21" s="384" customFormat="1" ht="32.25" customHeight="1">
      <c r="B142" s="377" t="s">
        <v>465</v>
      </c>
      <c r="C142" s="378"/>
      <c r="D142" s="735"/>
      <c r="E142" s="736"/>
      <c r="F142" s="737"/>
      <c r="G142" s="379"/>
      <c r="H142" s="382"/>
      <c r="I142" s="735"/>
      <c r="J142" s="737"/>
      <c r="K142" s="380"/>
      <c r="L142" s="381"/>
      <c r="M142" s="379"/>
      <c r="N142" s="382"/>
      <c r="O142" s="382"/>
      <c r="P142" s="380"/>
      <c r="Q142" s="381"/>
      <c r="R142" s="402"/>
      <c r="S142" s="403"/>
    </row>
    <row r="143" spans="2:21" s="384" customFormat="1" ht="32.25" customHeight="1">
      <c r="B143" s="385" t="s">
        <v>466</v>
      </c>
      <c r="C143" s="386"/>
      <c r="D143" s="686"/>
      <c r="E143" s="687"/>
      <c r="F143" s="688"/>
      <c r="G143" s="387"/>
      <c r="H143" s="437"/>
      <c r="I143" s="686"/>
      <c r="J143" s="688"/>
      <c r="K143" s="389"/>
      <c r="L143" s="388"/>
      <c r="M143" s="387"/>
      <c r="N143" s="437"/>
      <c r="O143" s="390"/>
      <c r="P143" s="389"/>
      <c r="Q143" s="388"/>
      <c r="R143" s="402"/>
      <c r="S143" s="403"/>
    </row>
    <row r="144" spans="2:21" s="384" customFormat="1" ht="32.25" customHeight="1">
      <c r="B144" s="385" t="s">
        <v>468</v>
      </c>
      <c r="C144" s="392"/>
      <c r="D144" s="686"/>
      <c r="E144" s="687"/>
      <c r="F144" s="688"/>
      <c r="G144" s="387"/>
      <c r="H144" s="437"/>
      <c r="I144" s="686"/>
      <c r="J144" s="688"/>
      <c r="K144" s="389"/>
      <c r="L144" s="388"/>
      <c r="M144" s="387"/>
      <c r="N144" s="437"/>
      <c r="O144" s="437"/>
      <c r="P144" s="389"/>
      <c r="Q144" s="388"/>
      <c r="R144" s="402"/>
      <c r="S144" s="403"/>
    </row>
    <row r="145" spans="2:21" s="384" customFormat="1" ht="32.25" customHeight="1">
      <c r="B145" s="385" t="s">
        <v>470</v>
      </c>
      <c r="C145" s="392"/>
      <c r="D145" s="686"/>
      <c r="E145" s="687"/>
      <c r="F145" s="688"/>
      <c r="G145" s="387"/>
      <c r="H145" s="437"/>
      <c r="I145" s="686"/>
      <c r="J145" s="688"/>
      <c r="K145" s="393"/>
      <c r="L145" s="388"/>
      <c r="M145" s="387"/>
      <c r="N145" s="437"/>
      <c r="O145" s="437"/>
      <c r="P145" s="389"/>
      <c r="Q145" s="388"/>
      <c r="R145" s="402"/>
      <c r="S145" s="403"/>
    </row>
    <row r="146" spans="2:21" s="384" customFormat="1" ht="32.25" customHeight="1">
      <c r="B146" s="394" t="s">
        <v>471</v>
      </c>
      <c r="C146" s="395"/>
      <c r="D146" s="700"/>
      <c r="E146" s="701"/>
      <c r="F146" s="702"/>
      <c r="G146" s="396"/>
      <c r="H146" s="438"/>
      <c r="I146" s="700"/>
      <c r="J146" s="702"/>
      <c r="K146" s="398"/>
      <c r="L146" s="397"/>
      <c r="M146" s="396"/>
      <c r="N146" s="438"/>
      <c r="O146" s="438"/>
      <c r="P146" s="398"/>
      <c r="Q146" s="397"/>
      <c r="R146" s="402"/>
      <c r="S146" s="403"/>
    </row>
    <row r="147" spans="2:21" ht="13.5" customHeight="1">
      <c r="B147" s="405"/>
      <c r="C147" s="117"/>
      <c r="D147" s="117"/>
      <c r="E147" s="117"/>
      <c r="F147" s="117"/>
      <c r="G147" s="405"/>
      <c r="H147" s="117"/>
      <c r="I147" s="117"/>
      <c r="J147" s="117"/>
      <c r="K147" s="117"/>
      <c r="L147" s="117"/>
      <c r="M147" s="405"/>
      <c r="N147" s="117"/>
      <c r="O147" s="117"/>
      <c r="P147" s="117"/>
      <c r="Q147" s="117"/>
    </row>
    <row r="148" spans="2:21">
      <c r="P148" s="348"/>
      <c r="Q148" s="99" t="str">
        <f>IF(様式第１_交付申請書!F9="","",様式第１_交付申請書!F9)</f>
        <v/>
      </c>
      <c r="R148" s="347"/>
    </row>
    <row r="149" spans="2:21" ht="29.25" customHeight="1">
      <c r="B149" s="719" t="s">
        <v>518</v>
      </c>
      <c r="C149" s="720"/>
      <c r="D149" s="721"/>
      <c r="E149" s="722"/>
      <c r="F149" s="722"/>
      <c r="G149" s="722"/>
      <c r="H149" s="722"/>
      <c r="I149" s="723"/>
      <c r="J149" s="363" t="s">
        <v>326</v>
      </c>
      <c r="K149" s="724"/>
      <c r="L149" s="725"/>
      <c r="M149" s="364"/>
      <c r="O149" s="365" t="s">
        <v>413</v>
      </c>
      <c r="P149" s="752">
        <f>SUM(L155,Q155)</f>
        <v>0</v>
      </c>
      <c r="Q149" s="753"/>
    </row>
    <row r="150" spans="2:21" ht="29.25" customHeight="1">
      <c r="B150" s="727" t="s">
        <v>407</v>
      </c>
      <c r="C150" s="729"/>
      <c r="D150" s="730"/>
      <c r="E150" s="730"/>
      <c r="F150" s="730"/>
      <c r="G150" s="730"/>
      <c r="H150" s="730"/>
      <c r="I150" s="730"/>
      <c r="J150" s="730"/>
      <c r="K150" s="730"/>
      <c r="L150" s="731"/>
      <c r="M150" s="368"/>
      <c r="O150" s="365" t="s">
        <v>456</v>
      </c>
      <c r="P150" s="752">
        <f>SUM(K157:K161,P157:P161)</f>
        <v>0</v>
      </c>
      <c r="Q150" s="753"/>
      <c r="R150" s="400"/>
      <c r="U150" s="367" t="str">
        <f>IF(P150&lt;16,"","1事業者あたり15人回までのため要修正")</f>
        <v/>
      </c>
    </row>
    <row r="151" spans="2:21" ht="29.25" customHeight="1">
      <c r="B151" s="728"/>
      <c r="C151" s="732"/>
      <c r="D151" s="733"/>
      <c r="E151" s="733"/>
      <c r="F151" s="733"/>
      <c r="G151" s="733"/>
      <c r="H151" s="733"/>
      <c r="I151" s="733"/>
      <c r="J151" s="733"/>
      <c r="K151" s="733"/>
      <c r="L151" s="734"/>
      <c r="M151" s="368"/>
      <c r="O151" s="369" t="s">
        <v>373</v>
      </c>
      <c r="P151" s="726">
        <f>K149*P150</f>
        <v>0</v>
      </c>
      <c r="Q151" s="726"/>
      <c r="R151" s="400"/>
    </row>
    <row r="152" spans="2:21" ht="5.25" customHeight="1"/>
    <row r="153" spans="2:21">
      <c r="B153" s="715" t="s">
        <v>212</v>
      </c>
      <c r="C153" s="715"/>
      <c r="D153" s="715"/>
      <c r="E153" s="715"/>
      <c r="F153" s="715"/>
      <c r="G153" s="715" t="s">
        <v>458</v>
      </c>
      <c r="H153" s="715"/>
      <c r="I153" s="715"/>
      <c r="J153" s="715"/>
      <c r="K153" s="715"/>
      <c r="L153" s="715"/>
      <c r="M153" s="715" t="s">
        <v>459</v>
      </c>
      <c r="N153" s="715"/>
      <c r="O153" s="715"/>
      <c r="P153" s="715"/>
      <c r="Q153" s="715"/>
      <c r="R153" s="370"/>
    </row>
    <row r="154" spans="2:21" ht="84.75" customHeight="1">
      <c r="B154" s="746"/>
      <c r="C154" s="747"/>
      <c r="D154" s="747"/>
      <c r="E154" s="747"/>
      <c r="F154" s="748"/>
      <c r="G154" s="716"/>
      <c r="H154" s="717"/>
      <c r="I154" s="717"/>
      <c r="J154" s="717"/>
      <c r="K154" s="717"/>
      <c r="L154" s="718"/>
      <c r="M154" s="716"/>
      <c r="N154" s="717"/>
      <c r="O154" s="717"/>
      <c r="P154" s="717"/>
      <c r="Q154" s="718"/>
      <c r="R154" s="401"/>
    </row>
    <row r="155" spans="2:21" ht="29.25" customHeight="1" thickBot="1">
      <c r="B155" s="749"/>
      <c r="C155" s="750"/>
      <c r="D155" s="750"/>
      <c r="E155" s="750"/>
      <c r="F155" s="751"/>
      <c r="G155" s="372"/>
      <c r="H155" s="373"/>
      <c r="I155" s="738" t="s">
        <v>461</v>
      </c>
      <c r="J155" s="739"/>
      <c r="K155" s="740"/>
      <c r="L155" s="374"/>
      <c r="M155" s="372"/>
      <c r="N155" s="373"/>
      <c r="O155" s="738" t="s">
        <v>461</v>
      </c>
      <c r="P155" s="740"/>
      <c r="Q155" s="374"/>
      <c r="R155" s="401"/>
    </row>
    <row r="156" spans="2:21" s="143" customFormat="1" ht="33.75" customHeight="1" thickTop="1">
      <c r="B156" s="556" t="s">
        <v>448</v>
      </c>
      <c r="C156" s="557" t="s">
        <v>508</v>
      </c>
      <c r="D156" s="741" t="s">
        <v>463</v>
      </c>
      <c r="E156" s="742"/>
      <c r="F156" s="743"/>
      <c r="G156" s="715" t="s">
        <v>214</v>
      </c>
      <c r="H156" s="715"/>
      <c r="I156" s="744" t="s">
        <v>215</v>
      </c>
      <c r="J156" s="745"/>
      <c r="K156" s="430" t="s">
        <v>525</v>
      </c>
      <c r="L156" s="431" t="s">
        <v>464</v>
      </c>
      <c r="M156" s="715" t="s">
        <v>214</v>
      </c>
      <c r="N156" s="715"/>
      <c r="O156" s="557" t="s">
        <v>215</v>
      </c>
      <c r="P156" s="430" t="s">
        <v>525</v>
      </c>
      <c r="Q156" s="431" t="s">
        <v>464</v>
      </c>
      <c r="R156" s="432"/>
      <c r="S156" s="554"/>
    </row>
    <row r="157" spans="2:21" s="384" customFormat="1" ht="32.25" customHeight="1">
      <c r="B157" s="377" t="s">
        <v>465</v>
      </c>
      <c r="C157" s="378"/>
      <c r="D157" s="735"/>
      <c r="E157" s="736"/>
      <c r="F157" s="737"/>
      <c r="G157" s="379"/>
      <c r="H157" s="382"/>
      <c r="I157" s="735"/>
      <c r="J157" s="737"/>
      <c r="K157" s="380"/>
      <c r="L157" s="381"/>
      <c r="M157" s="379"/>
      <c r="N157" s="382"/>
      <c r="O157" s="382"/>
      <c r="P157" s="380"/>
      <c r="Q157" s="381"/>
      <c r="R157" s="402"/>
      <c r="S157" s="403"/>
    </row>
    <row r="158" spans="2:21" s="384" customFormat="1" ht="32.25" customHeight="1">
      <c r="B158" s="385" t="s">
        <v>466</v>
      </c>
      <c r="C158" s="386"/>
      <c r="D158" s="686"/>
      <c r="E158" s="687"/>
      <c r="F158" s="688"/>
      <c r="G158" s="387"/>
      <c r="H158" s="437"/>
      <c r="I158" s="686"/>
      <c r="J158" s="688"/>
      <c r="K158" s="389"/>
      <c r="L158" s="388"/>
      <c r="M158" s="387"/>
      <c r="N158" s="437"/>
      <c r="O158" s="390"/>
      <c r="P158" s="389"/>
      <c r="Q158" s="388"/>
      <c r="R158" s="402"/>
      <c r="S158" s="403"/>
    </row>
    <row r="159" spans="2:21" s="384" customFormat="1" ht="32.25" customHeight="1">
      <c r="B159" s="385" t="s">
        <v>468</v>
      </c>
      <c r="C159" s="392"/>
      <c r="D159" s="686"/>
      <c r="E159" s="687"/>
      <c r="F159" s="688"/>
      <c r="G159" s="387"/>
      <c r="H159" s="437"/>
      <c r="I159" s="686"/>
      <c r="J159" s="688"/>
      <c r="K159" s="389"/>
      <c r="L159" s="388"/>
      <c r="M159" s="387"/>
      <c r="N159" s="437"/>
      <c r="O159" s="437"/>
      <c r="P159" s="389"/>
      <c r="Q159" s="388"/>
      <c r="R159" s="402"/>
      <c r="S159" s="403"/>
    </row>
    <row r="160" spans="2:21" s="384" customFormat="1" ht="32.25" customHeight="1">
      <c r="B160" s="385" t="s">
        <v>470</v>
      </c>
      <c r="C160" s="392"/>
      <c r="D160" s="686"/>
      <c r="E160" s="687"/>
      <c r="F160" s="688"/>
      <c r="G160" s="387"/>
      <c r="H160" s="437"/>
      <c r="I160" s="686"/>
      <c r="J160" s="688"/>
      <c r="K160" s="393"/>
      <c r="L160" s="388"/>
      <c r="M160" s="387"/>
      <c r="N160" s="437"/>
      <c r="O160" s="437"/>
      <c r="P160" s="389"/>
      <c r="Q160" s="388"/>
      <c r="R160" s="402"/>
      <c r="S160" s="403"/>
    </row>
    <row r="161" spans="2:21" s="384" customFormat="1" ht="32.25" customHeight="1">
      <c r="B161" s="394" t="s">
        <v>471</v>
      </c>
      <c r="C161" s="395"/>
      <c r="D161" s="700"/>
      <c r="E161" s="701"/>
      <c r="F161" s="702"/>
      <c r="G161" s="396"/>
      <c r="H161" s="438"/>
      <c r="I161" s="700"/>
      <c r="J161" s="702"/>
      <c r="K161" s="398"/>
      <c r="L161" s="397"/>
      <c r="M161" s="396"/>
      <c r="N161" s="438"/>
      <c r="O161" s="438"/>
      <c r="P161" s="398"/>
      <c r="Q161" s="397"/>
      <c r="R161" s="402"/>
      <c r="S161" s="403"/>
    </row>
    <row r="162" spans="2:21" ht="13.5" customHeight="1">
      <c r="B162" s="405"/>
      <c r="C162" s="117"/>
      <c r="D162" s="117"/>
      <c r="E162" s="117"/>
      <c r="F162" s="117"/>
      <c r="G162" s="405"/>
      <c r="H162" s="117"/>
      <c r="I162" s="117"/>
      <c r="J162" s="117"/>
      <c r="K162" s="117"/>
      <c r="L162" s="117"/>
      <c r="M162" s="405"/>
      <c r="N162" s="117"/>
      <c r="O162" s="117"/>
      <c r="P162" s="117"/>
      <c r="Q162" s="117"/>
    </row>
    <row r="163" spans="2:21">
      <c r="P163" s="348"/>
      <c r="Q163" s="99" t="str">
        <f>IF(様式第１_交付申請書!F9="","",様式第１_交付申請書!F9)</f>
        <v/>
      </c>
      <c r="R163" s="347"/>
    </row>
    <row r="164" spans="2:21" ht="29.25" customHeight="1">
      <c r="B164" s="719" t="s">
        <v>519</v>
      </c>
      <c r="C164" s="720"/>
      <c r="D164" s="721"/>
      <c r="E164" s="722"/>
      <c r="F164" s="722"/>
      <c r="G164" s="722"/>
      <c r="H164" s="722"/>
      <c r="I164" s="723"/>
      <c r="J164" s="363" t="s">
        <v>326</v>
      </c>
      <c r="K164" s="724"/>
      <c r="L164" s="725"/>
      <c r="M164" s="364"/>
      <c r="O164" s="365" t="s">
        <v>413</v>
      </c>
      <c r="P164" s="752">
        <f>SUM(L170,Q170)</f>
        <v>0</v>
      </c>
      <c r="Q164" s="753"/>
    </row>
    <row r="165" spans="2:21" ht="29.25" customHeight="1">
      <c r="B165" s="727" t="s">
        <v>407</v>
      </c>
      <c r="C165" s="729"/>
      <c r="D165" s="730"/>
      <c r="E165" s="730"/>
      <c r="F165" s="730"/>
      <c r="G165" s="730"/>
      <c r="H165" s="730"/>
      <c r="I165" s="730"/>
      <c r="J165" s="730"/>
      <c r="K165" s="730"/>
      <c r="L165" s="731"/>
      <c r="M165" s="368"/>
      <c r="O165" s="365" t="s">
        <v>456</v>
      </c>
      <c r="P165" s="752">
        <f>SUM(K172:K176,P172:P176)</f>
        <v>0</v>
      </c>
      <c r="Q165" s="753"/>
      <c r="R165" s="400"/>
      <c r="U165" s="367" t="str">
        <f>IF(P165&lt;16,"","1事業者あたり15人回までのため要修正")</f>
        <v/>
      </c>
    </row>
    <row r="166" spans="2:21" ht="29.25" customHeight="1">
      <c r="B166" s="728"/>
      <c r="C166" s="732"/>
      <c r="D166" s="733"/>
      <c r="E166" s="733"/>
      <c r="F166" s="733"/>
      <c r="G166" s="733"/>
      <c r="H166" s="733"/>
      <c r="I166" s="733"/>
      <c r="J166" s="733"/>
      <c r="K166" s="733"/>
      <c r="L166" s="734"/>
      <c r="M166" s="368"/>
      <c r="O166" s="369" t="s">
        <v>374</v>
      </c>
      <c r="P166" s="726">
        <f>K164*P165</f>
        <v>0</v>
      </c>
      <c r="Q166" s="726"/>
      <c r="R166" s="400"/>
    </row>
    <row r="167" spans="2:21" ht="5.25" customHeight="1"/>
    <row r="168" spans="2:21">
      <c r="B168" s="715" t="s">
        <v>212</v>
      </c>
      <c r="C168" s="715"/>
      <c r="D168" s="715"/>
      <c r="E168" s="715"/>
      <c r="F168" s="715"/>
      <c r="G168" s="715" t="s">
        <v>458</v>
      </c>
      <c r="H168" s="715"/>
      <c r="I168" s="715"/>
      <c r="J168" s="715"/>
      <c r="K168" s="715"/>
      <c r="L168" s="715"/>
      <c r="M168" s="715" t="s">
        <v>459</v>
      </c>
      <c r="N168" s="715"/>
      <c r="O168" s="715"/>
      <c r="P168" s="715"/>
      <c r="Q168" s="715"/>
      <c r="R168" s="370"/>
    </row>
    <row r="169" spans="2:21" ht="84.75" customHeight="1">
      <c r="B169" s="746"/>
      <c r="C169" s="747"/>
      <c r="D169" s="747"/>
      <c r="E169" s="747"/>
      <c r="F169" s="748"/>
      <c r="G169" s="716"/>
      <c r="H169" s="717"/>
      <c r="I169" s="717"/>
      <c r="J169" s="717"/>
      <c r="K169" s="717"/>
      <c r="L169" s="718"/>
      <c r="M169" s="716"/>
      <c r="N169" s="717"/>
      <c r="O169" s="717"/>
      <c r="P169" s="717"/>
      <c r="Q169" s="718"/>
      <c r="R169" s="401"/>
    </row>
    <row r="170" spans="2:21" ht="29.25" customHeight="1" thickBot="1">
      <c r="B170" s="749"/>
      <c r="C170" s="750"/>
      <c r="D170" s="750"/>
      <c r="E170" s="750"/>
      <c r="F170" s="751"/>
      <c r="G170" s="372"/>
      <c r="H170" s="373"/>
      <c r="I170" s="738" t="s">
        <v>461</v>
      </c>
      <c r="J170" s="739"/>
      <c r="K170" s="740"/>
      <c r="L170" s="374"/>
      <c r="M170" s="372"/>
      <c r="N170" s="373"/>
      <c r="O170" s="738" t="s">
        <v>461</v>
      </c>
      <c r="P170" s="740"/>
      <c r="Q170" s="374"/>
      <c r="R170" s="401"/>
    </row>
    <row r="171" spans="2:21" s="143" customFormat="1" ht="33.75" customHeight="1" thickTop="1">
      <c r="B171" s="556" t="s">
        <v>448</v>
      </c>
      <c r="C171" s="557" t="s">
        <v>508</v>
      </c>
      <c r="D171" s="741" t="s">
        <v>463</v>
      </c>
      <c r="E171" s="742"/>
      <c r="F171" s="743"/>
      <c r="G171" s="715" t="s">
        <v>214</v>
      </c>
      <c r="H171" s="715"/>
      <c r="I171" s="744" t="s">
        <v>215</v>
      </c>
      <c r="J171" s="745"/>
      <c r="K171" s="430" t="s">
        <v>525</v>
      </c>
      <c r="L171" s="431" t="s">
        <v>464</v>
      </c>
      <c r="M171" s="715" t="s">
        <v>214</v>
      </c>
      <c r="N171" s="715"/>
      <c r="O171" s="557" t="s">
        <v>215</v>
      </c>
      <c r="P171" s="430" t="s">
        <v>525</v>
      </c>
      <c r="Q171" s="431" t="s">
        <v>464</v>
      </c>
      <c r="R171" s="432"/>
      <c r="S171" s="554"/>
    </row>
    <row r="172" spans="2:21" s="384" customFormat="1" ht="32.25" customHeight="1">
      <c r="B172" s="377" t="s">
        <v>465</v>
      </c>
      <c r="C172" s="378"/>
      <c r="D172" s="735"/>
      <c r="E172" s="736"/>
      <c r="F172" s="737"/>
      <c r="G172" s="379"/>
      <c r="H172" s="382"/>
      <c r="I172" s="735"/>
      <c r="J172" s="737"/>
      <c r="K172" s="380"/>
      <c r="L172" s="381"/>
      <c r="M172" s="379"/>
      <c r="N172" s="382"/>
      <c r="O172" s="382"/>
      <c r="P172" s="380"/>
      <c r="Q172" s="381"/>
      <c r="R172" s="402"/>
      <c r="S172" s="403"/>
    </row>
    <row r="173" spans="2:21" s="384" customFormat="1" ht="32.25" customHeight="1">
      <c r="B173" s="385" t="s">
        <v>466</v>
      </c>
      <c r="C173" s="386"/>
      <c r="D173" s="686"/>
      <c r="E173" s="687"/>
      <c r="F173" s="688"/>
      <c r="G173" s="387"/>
      <c r="H173" s="437"/>
      <c r="I173" s="686"/>
      <c r="J173" s="688"/>
      <c r="K173" s="389"/>
      <c r="L173" s="388"/>
      <c r="M173" s="387"/>
      <c r="N173" s="437"/>
      <c r="O173" s="390"/>
      <c r="P173" s="389"/>
      <c r="Q173" s="388"/>
      <c r="R173" s="402"/>
      <c r="S173" s="403"/>
    </row>
    <row r="174" spans="2:21" s="384" customFormat="1" ht="32.25" customHeight="1">
      <c r="B174" s="385" t="s">
        <v>468</v>
      </c>
      <c r="C174" s="392"/>
      <c r="D174" s="686"/>
      <c r="E174" s="687"/>
      <c r="F174" s="688"/>
      <c r="G174" s="387"/>
      <c r="H174" s="437"/>
      <c r="I174" s="686"/>
      <c r="J174" s="688"/>
      <c r="K174" s="389"/>
      <c r="L174" s="388"/>
      <c r="M174" s="387"/>
      <c r="N174" s="437"/>
      <c r="O174" s="437"/>
      <c r="P174" s="389"/>
      <c r="Q174" s="388"/>
      <c r="R174" s="402"/>
      <c r="S174" s="403"/>
    </row>
    <row r="175" spans="2:21" s="384" customFormat="1" ht="32.25" customHeight="1">
      <c r="B175" s="385" t="s">
        <v>470</v>
      </c>
      <c r="C175" s="392"/>
      <c r="D175" s="686"/>
      <c r="E175" s="687"/>
      <c r="F175" s="688"/>
      <c r="G175" s="387"/>
      <c r="H175" s="437"/>
      <c r="I175" s="686"/>
      <c r="J175" s="688"/>
      <c r="K175" s="393"/>
      <c r="L175" s="388"/>
      <c r="M175" s="387"/>
      <c r="N175" s="437"/>
      <c r="O175" s="437"/>
      <c r="P175" s="389"/>
      <c r="Q175" s="388"/>
      <c r="R175" s="402"/>
      <c r="S175" s="403"/>
    </row>
    <row r="176" spans="2:21" s="384" customFormat="1" ht="32.25" customHeight="1">
      <c r="B176" s="394" t="s">
        <v>471</v>
      </c>
      <c r="C176" s="395"/>
      <c r="D176" s="700"/>
      <c r="E176" s="701"/>
      <c r="F176" s="702"/>
      <c r="G176" s="396"/>
      <c r="H176" s="438"/>
      <c r="I176" s="700"/>
      <c r="J176" s="702"/>
      <c r="K176" s="398"/>
      <c r="L176" s="397"/>
      <c r="M176" s="396"/>
      <c r="N176" s="438"/>
      <c r="O176" s="438"/>
      <c r="P176" s="398"/>
      <c r="Q176" s="397"/>
      <c r="R176" s="402"/>
      <c r="S176" s="403"/>
    </row>
    <row r="177" spans="2:21" ht="13.5" customHeight="1">
      <c r="B177" s="405"/>
      <c r="C177" s="117"/>
      <c r="D177" s="117"/>
      <c r="E177" s="117"/>
      <c r="F177" s="117"/>
      <c r="G177" s="405"/>
      <c r="H177" s="117"/>
      <c r="I177" s="117"/>
      <c r="J177" s="117"/>
      <c r="K177" s="117"/>
      <c r="L177" s="117"/>
      <c r="M177" s="405"/>
      <c r="N177" s="117"/>
      <c r="O177" s="117"/>
      <c r="P177" s="117"/>
      <c r="Q177" s="117"/>
    </row>
    <row r="178" spans="2:21">
      <c r="P178" s="348"/>
      <c r="Q178" s="99" t="str">
        <f>IF(様式第１_交付申請書!F9="","",様式第１_交付申請書!F9)</f>
        <v/>
      </c>
      <c r="R178" s="347"/>
    </row>
    <row r="179" spans="2:21" ht="29.25" customHeight="1">
      <c r="B179" s="719" t="s">
        <v>520</v>
      </c>
      <c r="C179" s="720"/>
      <c r="D179" s="721"/>
      <c r="E179" s="722"/>
      <c r="F179" s="722"/>
      <c r="G179" s="722"/>
      <c r="H179" s="722"/>
      <c r="I179" s="723"/>
      <c r="J179" s="363" t="s">
        <v>326</v>
      </c>
      <c r="K179" s="724"/>
      <c r="L179" s="725"/>
      <c r="M179" s="364"/>
      <c r="O179" s="365" t="s">
        <v>413</v>
      </c>
      <c r="P179" s="752">
        <f>SUM(L185,Q185)</f>
        <v>0</v>
      </c>
      <c r="Q179" s="753"/>
    </row>
    <row r="180" spans="2:21" ht="29.25" customHeight="1">
      <c r="B180" s="727" t="s">
        <v>407</v>
      </c>
      <c r="C180" s="729"/>
      <c r="D180" s="730"/>
      <c r="E180" s="730"/>
      <c r="F180" s="730"/>
      <c r="G180" s="730"/>
      <c r="H180" s="730"/>
      <c r="I180" s="730"/>
      <c r="J180" s="730"/>
      <c r="K180" s="730"/>
      <c r="L180" s="731"/>
      <c r="M180" s="368"/>
      <c r="O180" s="365" t="s">
        <v>456</v>
      </c>
      <c r="P180" s="752">
        <f>SUM(K187:K191,P187:P191)</f>
        <v>0</v>
      </c>
      <c r="Q180" s="753"/>
      <c r="R180" s="400"/>
      <c r="U180" s="367" t="str">
        <f>IF(P180&lt;16,"","1事業者あたり15人回までのため要修正")</f>
        <v/>
      </c>
    </row>
    <row r="181" spans="2:21" ht="29.25" customHeight="1">
      <c r="B181" s="728"/>
      <c r="C181" s="732"/>
      <c r="D181" s="733"/>
      <c r="E181" s="733"/>
      <c r="F181" s="733"/>
      <c r="G181" s="733"/>
      <c r="H181" s="733"/>
      <c r="I181" s="733"/>
      <c r="J181" s="733"/>
      <c r="K181" s="733"/>
      <c r="L181" s="734"/>
      <c r="M181" s="368"/>
      <c r="O181" s="369" t="s">
        <v>375</v>
      </c>
      <c r="P181" s="726">
        <f>K179*P180</f>
        <v>0</v>
      </c>
      <c r="Q181" s="726"/>
      <c r="R181" s="400"/>
    </row>
    <row r="182" spans="2:21" ht="5.25" customHeight="1"/>
    <row r="183" spans="2:21">
      <c r="B183" s="715" t="s">
        <v>212</v>
      </c>
      <c r="C183" s="715"/>
      <c r="D183" s="715"/>
      <c r="E183" s="715"/>
      <c r="F183" s="715"/>
      <c r="G183" s="715" t="s">
        <v>458</v>
      </c>
      <c r="H183" s="715"/>
      <c r="I183" s="715"/>
      <c r="J183" s="715"/>
      <c r="K183" s="715"/>
      <c r="L183" s="715"/>
      <c r="M183" s="715" t="s">
        <v>459</v>
      </c>
      <c r="N183" s="715"/>
      <c r="O183" s="715"/>
      <c r="P183" s="715"/>
      <c r="Q183" s="715"/>
      <c r="R183" s="370"/>
    </row>
    <row r="184" spans="2:21" ht="84.75" customHeight="1">
      <c r="B184" s="746"/>
      <c r="C184" s="747"/>
      <c r="D184" s="747"/>
      <c r="E184" s="747"/>
      <c r="F184" s="748"/>
      <c r="G184" s="716"/>
      <c r="H184" s="717"/>
      <c r="I184" s="717"/>
      <c r="J184" s="717"/>
      <c r="K184" s="717"/>
      <c r="L184" s="718"/>
      <c r="M184" s="716"/>
      <c r="N184" s="717"/>
      <c r="O184" s="717"/>
      <c r="P184" s="717"/>
      <c r="Q184" s="718"/>
      <c r="R184" s="401"/>
    </row>
    <row r="185" spans="2:21" ht="29.25" customHeight="1" thickBot="1">
      <c r="B185" s="749"/>
      <c r="C185" s="750"/>
      <c r="D185" s="750"/>
      <c r="E185" s="750"/>
      <c r="F185" s="751"/>
      <c r="G185" s="372"/>
      <c r="H185" s="373"/>
      <c r="I185" s="738" t="s">
        <v>461</v>
      </c>
      <c r="J185" s="739"/>
      <c r="K185" s="740"/>
      <c r="L185" s="374"/>
      <c r="M185" s="372"/>
      <c r="N185" s="373"/>
      <c r="O185" s="738" t="s">
        <v>461</v>
      </c>
      <c r="P185" s="740"/>
      <c r="Q185" s="374"/>
      <c r="R185" s="401"/>
    </row>
    <row r="186" spans="2:21" s="143" customFormat="1" ht="33.75" customHeight="1" thickTop="1">
      <c r="B186" s="556" t="s">
        <v>448</v>
      </c>
      <c r="C186" s="557" t="s">
        <v>508</v>
      </c>
      <c r="D186" s="741" t="s">
        <v>463</v>
      </c>
      <c r="E186" s="742"/>
      <c r="F186" s="743"/>
      <c r="G186" s="715" t="s">
        <v>214</v>
      </c>
      <c r="H186" s="715"/>
      <c r="I186" s="744" t="s">
        <v>215</v>
      </c>
      <c r="J186" s="745"/>
      <c r="K186" s="430" t="s">
        <v>525</v>
      </c>
      <c r="L186" s="431" t="s">
        <v>464</v>
      </c>
      <c r="M186" s="715" t="s">
        <v>214</v>
      </c>
      <c r="N186" s="715"/>
      <c r="O186" s="557" t="s">
        <v>215</v>
      </c>
      <c r="P186" s="430" t="s">
        <v>525</v>
      </c>
      <c r="Q186" s="431" t="s">
        <v>464</v>
      </c>
      <c r="R186" s="432"/>
      <c r="S186" s="554"/>
    </row>
    <row r="187" spans="2:21" s="384" customFormat="1" ht="32.25" customHeight="1">
      <c r="B187" s="377" t="s">
        <v>465</v>
      </c>
      <c r="C187" s="378"/>
      <c r="D187" s="735"/>
      <c r="E187" s="736"/>
      <c r="F187" s="737"/>
      <c r="G187" s="379"/>
      <c r="H187" s="382"/>
      <c r="I187" s="735"/>
      <c r="J187" s="737"/>
      <c r="K187" s="380"/>
      <c r="L187" s="381"/>
      <c r="M187" s="379"/>
      <c r="N187" s="382"/>
      <c r="O187" s="382"/>
      <c r="P187" s="380"/>
      <c r="Q187" s="381"/>
      <c r="R187" s="402"/>
      <c r="S187" s="403"/>
    </row>
    <row r="188" spans="2:21" s="384" customFormat="1" ht="32.25" customHeight="1">
      <c r="B188" s="385" t="s">
        <v>466</v>
      </c>
      <c r="C188" s="386"/>
      <c r="D188" s="686"/>
      <c r="E188" s="687"/>
      <c r="F188" s="688"/>
      <c r="G188" s="387"/>
      <c r="H188" s="437"/>
      <c r="I188" s="686"/>
      <c r="J188" s="688"/>
      <c r="K188" s="389"/>
      <c r="L188" s="388"/>
      <c r="M188" s="387"/>
      <c r="N188" s="437"/>
      <c r="O188" s="390"/>
      <c r="P188" s="389"/>
      <c r="Q188" s="388"/>
      <c r="R188" s="402"/>
      <c r="S188" s="403"/>
    </row>
    <row r="189" spans="2:21" s="384" customFormat="1" ht="32.25" customHeight="1">
      <c r="B189" s="385" t="s">
        <v>468</v>
      </c>
      <c r="C189" s="392"/>
      <c r="D189" s="686"/>
      <c r="E189" s="687"/>
      <c r="F189" s="688"/>
      <c r="G189" s="387"/>
      <c r="H189" s="437"/>
      <c r="I189" s="686"/>
      <c r="J189" s="688"/>
      <c r="K189" s="389"/>
      <c r="L189" s="388"/>
      <c r="M189" s="387"/>
      <c r="N189" s="437"/>
      <c r="O189" s="437"/>
      <c r="P189" s="389"/>
      <c r="Q189" s="388"/>
      <c r="R189" s="402"/>
      <c r="S189" s="403"/>
    </row>
    <row r="190" spans="2:21" s="384" customFormat="1" ht="32.25" customHeight="1">
      <c r="B190" s="385" t="s">
        <v>470</v>
      </c>
      <c r="C190" s="392"/>
      <c r="D190" s="686"/>
      <c r="E190" s="687"/>
      <c r="F190" s="688"/>
      <c r="G190" s="387"/>
      <c r="H190" s="437"/>
      <c r="I190" s="686"/>
      <c r="J190" s="688"/>
      <c r="K190" s="393"/>
      <c r="L190" s="388"/>
      <c r="M190" s="387"/>
      <c r="N190" s="437"/>
      <c r="O190" s="437"/>
      <c r="P190" s="389"/>
      <c r="Q190" s="388"/>
      <c r="R190" s="402"/>
      <c r="S190" s="403"/>
    </row>
    <row r="191" spans="2:21" s="384" customFormat="1" ht="32.25" customHeight="1">
      <c r="B191" s="394" t="s">
        <v>471</v>
      </c>
      <c r="C191" s="395"/>
      <c r="D191" s="700"/>
      <c r="E191" s="701"/>
      <c r="F191" s="702"/>
      <c r="G191" s="396"/>
      <c r="H191" s="438"/>
      <c r="I191" s="700"/>
      <c r="J191" s="702"/>
      <c r="K191" s="398"/>
      <c r="L191" s="397"/>
      <c r="M191" s="396"/>
      <c r="N191" s="438"/>
      <c r="O191" s="438"/>
      <c r="P191" s="398"/>
      <c r="Q191" s="397"/>
      <c r="R191" s="402"/>
      <c r="S191" s="403"/>
    </row>
    <row r="192" spans="2:21" ht="13.5" customHeight="1">
      <c r="B192" s="405"/>
      <c r="C192" s="117"/>
      <c r="D192" s="117"/>
      <c r="E192" s="117"/>
      <c r="F192" s="117"/>
      <c r="G192" s="405"/>
      <c r="H192" s="117"/>
      <c r="I192" s="117"/>
      <c r="J192" s="117"/>
      <c r="K192" s="117"/>
      <c r="L192" s="117"/>
      <c r="M192" s="405"/>
      <c r="N192" s="117"/>
      <c r="O192" s="117"/>
      <c r="P192" s="117"/>
      <c r="Q192" s="117"/>
    </row>
    <row r="193" spans="2:21">
      <c r="P193" s="348"/>
      <c r="Q193" s="99" t="str">
        <f>IF(様式第１_交付申請書!F9="","",様式第１_交付申請書!F9)</f>
        <v/>
      </c>
      <c r="R193" s="347"/>
    </row>
    <row r="194" spans="2:21" ht="29.25" customHeight="1">
      <c r="B194" s="719" t="s">
        <v>521</v>
      </c>
      <c r="C194" s="720"/>
      <c r="D194" s="721"/>
      <c r="E194" s="722"/>
      <c r="F194" s="722"/>
      <c r="G194" s="722"/>
      <c r="H194" s="722"/>
      <c r="I194" s="723"/>
      <c r="J194" s="363" t="s">
        <v>326</v>
      </c>
      <c r="K194" s="724"/>
      <c r="L194" s="725"/>
      <c r="M194" s="364"/>
      <c r="O194" s="365" t="s">
        <v>413</v>
      </c>
      <c r="P194" s="752">
        <f>SUM(L200,Q200)</f>
        <v>0</v>
      </c>
      <c r="Q194" s="753"/>
    </row>
    <row r="195" spans="2:21" ht="29.25" customHeight="1">
      <c r="B195" s="727" t="s">
        <v>407</v>
      </c>
      <c r="C195" s="729"/>
      <c r="D195" s="730"/>
      <c r="E195" s="730"/>
      <c r="F195" s="730"/>
      <c r="G195" s="730"/>
      <c r="H195" s="730"/>
      <c r="I195" s="730"/>
      <c r="J195" s="730"/>
      <c r="K195" s="730"/>
      <c r="L195" s="731"/>
      <c r="M195" s="368"/>
      <c r="O195" s="365" t="s">
        <v>456</v>
      </c>
      <c r="P195" s="752">
        <f>SUM(K202:K206,P202:P206)</f>
        <v>0</v>
      </c>
      <c r="Q195" s="753"/>
      <c r="R195" s="400"/>
      <c r="U195" s="367" t="str">
        <f>IF(P195&lt;16,"","1事業者あたり15人回までのため要修正")</f>
        <v/>
      </c>
    </row>
    <row r="196" spans="2:21" ht="29.25" customHeight="1">
      <c r="B196" s="728"/>
      <c r="C196" s="732"/>
      <c r="D196" s="733"/>
      <c r="E196" s="733"/>
      <c r="F196" s="733"/>
      <c r="G196" s="733"/>
      <c r="H196" s="733"/>
      <c r="I196" s="733"/>
      <c r="J196" s="733"/>
      <c r="K196" s="733"/>
      <c r="L196" s="734"/>
      <c r="M196" s="368"/>
      <c r="O196" s="369" t="s">
        <v>376</v>
      </c>
      <c r="P196" s="726">
        <f>K194*P195</f>
        <v>0</v>
      </c>
      <c r="Q196" s="726"/>
      <c r="R196" s="400"/>
    </row>
    <row r="197" spans="2:21" ht="5.25" customHeight="1"/>
    <row r="198" spans="2:21">
      <c r="B198" s="715" t="s">
        <v>212</v>
      </c>
      <c r="C198" s="715"/>
      <c r="D198" s="715"/>
      <c r="E198" s="715"/>
      <c r="F198" s="715"/>
      <c r="G198" s="715" t="s">
        <v>458</v>
      </c>
      <c r="H198" s="715"/>
      <c r="I198" s="715"/>
      <c r="J198" s="715"/>
      <c r="K198" s="715"/>
      <c r="L198" s="715"/>
      <c r="M198" s="715" t="s">
        <v>459</v>
      </c>
      <c r="N198" s="715"/>
      <c r="O198" s="715"/>
      <c r="P198" s="715"/>
      <c r="Q198" s="715"/>
      <c r="R198" s="370"/>
    </row>
    <row r="199" spans="2:21" ht="84.75" customHeight="1">
      <c r="B199" s="746"/>
      <c r="C199" s="747"/>
      <c r="D199" s="747"/>
      <c r="E199" s="747"/>
      <c r="F199" s="748"/>
      <c r="G199" s="754"/>
      <c r="H199" s="730"/>
      <c r="I199" s="730"/>
      <c r="J199" s="730"/>
      <c r="K199" s="730"/>
      <c r="L199" s="731"/>
      <c r="M199" s="716"/>
      <c r="N199" s="717"/>
      <c r="O199" s="717"/>
      <c r="P199" s="717"/>
      <c r="Q199" s="718"/>
      <c r="R199" s="401"/>
    </row>
    <row r="200" spans="2:21" ht="29.25" customHeight="1" thickBot="1">
      <c r="B200" s="749"/>
      <c r="C200" s="750"/>
      <c r="D200" s="750"/>
      <c r="E200" s="750"/>
      <c r="F200" s="751"/>
      <c r="G200" s="372"/>
      <c r="H200" s="373"/>
      <c r="I200" s="738" t="s">
        <v>461</v>
      </c>
      <c r="J200" s="739"/>
      <c r="K200" s="740"/>
      <c r="L200" s="374"/>
      <c r="M200" s="372"/>
      <c r="N200" s="373"/>
      <c r="O200" s="738" t="s">
        <v>461</v>
      </c>
      <c r="P200" s="740"/>
      <c r="Q200" s="374"/>
      <c r="R200" s="401"/>
    </row>
    <row r="201" spans="2:21" s="143" customFormat="1" ht="33.75" customHeight="1" thickTop="1">
      <c r="B201" s="556" t="s">
        <v>448</v>
      </c>
      <c r="C201" s="557" t="s">
        <v>508</v>
      </c>
      <c r="D201" s="741" t="s">
        <v>463</v>
      </c>
      <c r="E201" s="742"/>
      <c r="F201" s="743"/>
      <c r="G201" s="715" t="s">
        <v>214</v>
      </c>
      <c r="H201" s="715"/>
      <c r="I201" s="744" t="s">
        <v>215</v>
      </c>
      <c r="J201" s="745"/>
      <c r="K201" s="430" t="s">
        <v>525</v>
      </c>
      <c r="L201" s="431" t="s">
        <v>464</v>
      </c>
      <c r="M201" s="715" t="s">
        <v>214</v>
      </c>
      <c r="N201" s="715"/>
      <c r="O201" s="557" t="s">
        <v>215</v>
      </c>
      <c r="P201" s="430" t="s">
        <v>525</v>
      </c>
      <c r="Q201" s="431" t="s">
        <v>464</v>
      </c>
      <c r="R201" s="432"/>
      <c r="S201" s="554"/>
    </row>
    <row r="202" spans="2:21" s="384" customFormat="1" ht="32.25" customHeight="1">
      <c r="B202" s="377" t="s">
        <v>465</v>
      </c>
      <c r="C202" s="378"/>
      <c r="D202" s="735"/>
      <c r="E202" s="736"/>
      <c r="F202" s="737"/>
      <c r="G202" s="379"/>
      <c r="H202" s="382"/>
      <c r="I202" s="735"/>
      <c r="J202" s="737"/>
      <c r="K202" s="380"/>
      <c r="L202" s="381"/>
      <c r="M202" s="379"/>
      <c r="N202" s="382"/>
      <c r="O202" s="382"/>
      <c r="P202" s="380"/>
      <c r="Q202" s="381"/>
      <c r="R202" s="402"/>
      <c r="S202" s="403"/>
    </row>
    <row r="203" spans="2:21" s="384" customFormat="1" ht="32.25" customHeight="1">
      <c r="B203" s="385" t="s">
        <v>466</v>
      </c>
      <c r="C203" s="386"/>
      <c r="D203" s="686"/>
      <c r="E203" s="687"/>
      <c r="F203" s="688"/>
      <c r="G203" s="387"/>
      <c r="H203" s="437"/>
      <c r="I203" s="686"/>
      <c r="J203" s="688"/>
      <c r="K203" s="389"/>
      <c r="L203" s="388"/>
      <c r="M203" s="387"/>
      <c r="N203" s="437"/>
      <c r="O203" s="390"/>
      <c r="P203" s="389"/>
      <c r="Q203" s="388"/>
      <c r="R203" s="402"/>
      <c r="S203" s="403"/>
    </row>
    <row r="204" spans="2:21" s="384" customFormat="1" ht="32.25" customHeight="1">
      <c r="B204" s="385" t="s">
        <v>468</v>
      </c>
      <c r="C204" s="392"/>
      <c r="D204" s="686"/>
      <c r="E204" s="687"/>
      <c r="F204" s="688"/>
      <c r="G204" s="387"/>
      <c r="H204" s="437"/>
      <c r="I204" s="686"/>
      <c r="J204" s="688"/>
      <c r="K204" s="389"/>
      <c r="L204" s="388"/>
      <c r="M204" s="387"/>
      <c r="N204" s="437"/>
      <c r="O204" s="437"/>
      <c r="P204" s="389"/>
      <c r="Q204" s="388"/>
      <c r="R204" s="402"/>
      <c r="S204" s="403"/>
    </row>
    <row r="205" spans="2:21" s="384" customFormat="1" ht="32.25" customHeight="1">
      <c r="B205" s="385" t="s">
        <v>470</v>
      </c>
      <c r="C205" s="392"/>
      <c r="D205" s="686"/>
      <c r="E205" s="687"/>
      <c r="F205" s="688"/>
      <c r="G205" s="387"/>
      <c r="H205" s="437"/>
      <c r="I205" s="686"/>
      <c r="J205" s="688"/>
      <c r="K205" s="393"/>
      <c r="L205" s="388"/>
      <c r="M205" s="387"/>
      <c r="N205" s="437"/>
      <c r="O205" s="437"/>
      <c r="P205" s="389"/>
      <c r="Q205" s="388"/>
      <c r="R205" s="402"/>
      <c r="S205" s="403"/>
    </row>
    <row r="206" spans="2:21" s="384" customFormat="1" ht="32.25" customHeight="1">
      <c r="B206" s="394" t="s">
        <v>471</v>
      </c>
      <c r="C206" s="395"/>
      <c r="D206" s="700"/>
      <c r="E206" s="701"/>
      <c r="F206" s="702"/>
      <c r="G206" s="396"/>
      <c r="H206" s="438"/>
      <c r="I206" s="700"/>
      <c r="J206" s="702"/>
      <c r="K206" s="398"/>
      <c r="L206" s="397"/>
      <c r="M206" s="396"/>
      <c r="N206" s="438"/>
      <c r="O206" s="438"/>
      <c r="P206" s="398"/>
      <c r="Q206" s="397"/>
      <c r="R206" s="402"/>
      <c r="S206" s="403"/>
    </row>
    <row r="207" spans="2:21" ht="13.5" customHeight="1">
      <c r="B207" s="405"/>
      <c r="C207" s="117"/>
      <c r="D207" s="117"/>
      <c r="E207" s="117"/>
      <c r="F207" s="117"/>
      <c r="G207" s="405"/>
      <c r="H207" s="117"/>
      <c r="I207" s="117"/>
      <c r="J207" s="117"/>
      <c r="K207" s="117"/>
      <c r="L207" s="117"/>
      <c r="M207" s="405"/>
      <c r="N207" s="117"/>
      <c r="O207" s="117"/>
      <c r="P207" s="117"/>
      <c r="Q207" s="117"/>
    </row>
    <row r="208" spans="2:21">
      <c r="P208" s="348"/>
      <c r="Q208" s="99" t="str">
        <f>IF(様式第１_交付申請書!F9="","",様式第１_交付申請書!F9)</f>
        <v/>
      </c>
      <c r="R208" s="347"/>
    </row>
    <row r="209" spans="2:21" ht="29.25" customHeight="1">
      <c r="B209" s="719" t="s">
        <v>522</v>
      </c>
      <c r="C209" s="720"/>
      <c r="D209" s="721"/>
      <c r="E209" s="722"/>
      <c r="F209" s="722"/>
      <c r="G209" s="722"/>
      <c r="H209" s="722"/>
      <c r="I209" s="723"/>
      <c r="J209" s="363" t="s">
        <v>326</v>
      </c>
      <c r="K209" s="724"/>
      <c r="L209" s="725"/>
      <c r="M209" s="364"/>
      <c r="O209" s="365" t="s">
        <v>413</v>
      </c>
      <c r="P209" s="752">
        <f>SUM(L215,Q215)</f>
        <v>0</v>
      </c>
      <c r="Q209" s="753"/>
    </row>
    <row r="210" spans="2:21" ht="29.25" customHeight="1">
      <c r="B210" s="727" t="s">
        <v>407</v>
      </c>
      <c r="C210" s="729"/>
      <c r="D210" s="730"/>
      <c r="E210" s="730"/>
      <c r="F210" s="730"/>
      <c r="G210" s="730"/>
      <c r="H210" s="730"/>
      <c r="I210" s="730"/>
      <c r="J210" s="730"/>
      <c r="K210" s="730"/>
      <c r="L210" s="731"/>
      <c r="M210" s="368"/>
      <c r="O210" s="365" t="s">
        <v>456</v>
      </c>
      <c r="P210" s="752">
        <f>SUM(K217:K221,P217:P221)</f>
        <v>0</v>
      </c>
      <c r="Q210" s="753"/>
      <c r="R210" s="400"/>
      <c r="U210" s="367" t="str">
        <f>IF(P210&lt;16,"","1事業者あたり15人回までのため要修正")</f>
        <v/>
      </c>
    </row>
    <row r="211" spans="2:21" ht="29.25" customHeight="1">
      <c r="B211" s="728"/>
      <c r="C211" s="732"/>
      <c r="D211" s="733"/>
      <c r="E211" s="733"/>
      <c r="F211" s="733"/>
      <c r="G211" s="733"/>
      <c r="H211" s="733"/>
      <c r="I211" s="733"/>
      <c r="J211" s="733"/>
      <c r="K211" s="733"/>
      <c r="L211" s="734"/>
      <c r="M211" s="368"/>
      <c r="O211" s="369" t="s">
        <v>377</v>
      </c>
      <c r="P211" s="726">
        <f>K209*P210</f>
        <v>0</v>
      </c>
      <c r="Q211" s="726"/>
      <c r="R211" s="400"/>
    </row>
    <row r="212" spans="2:21" ht="5.25" customHeight="1"/>
    <row r="213" spans="2:21">
      <c r="B213" s="715" t="s">
        <v>212</v>
      </c>
      <c r="C213" s="715"/>
      <c r="D213" s="715"/>
      <c r="E213" s="715"/>
      <c r="F213" s="715"/>
      <c r="G213" s="715" t="s">
        <v>458</v>
      </c>
      <c r="H213" s="715"/>
      <c r="I213" s="715"/>
      <c r="J213" s="715"/>
      <c r="K213" s="715"/>
      <c r="L213" s="715"/>
      <c r="M213" s="715" t="s">
        <v>459</v>
      </c>
      <c r="N213" s="715"/>
      <c r="O213" s="715"/>
      <c r="P213" s="715"/>
      <c r="Q213" s="715"/>
      <c r="R213" s="370"/>
    </row>
    <row r="214" spans="2:21" ht="84.75" customHeight="1">
      <c r="B214" s="746"/>
      <c r="C214" s="747"/>
      <c r="D214" s="747"/>
      <c r="E214" s="747"/>
      <c r="F214" s="748"/>
      <c r="G214" s="716"/>
      <c r="H214" s="717"/>
      <c r="I214" s="717"/>
      <c r="J214" s="717"/>
      <c r="K214" s="717"/>
      <c r="L214" s="718"/>
      <c r="M214" s="716"/>
      <c r="N214" s="717"/>
      <c r="O214" s="717"/>
      <c r="P214" s="717"/>
      <c r="Q214" s="718"/>
      <c r="R214" s="401"/>
    </row>
    <row r="215" spans="2:21" ht="29.25" customHeight="1" thickBot="1">
      <c r="B215" s="749"/>
      <c r="C215" s="750"/>
      <c r="D215" s="750"/>
      <c r="E215" s="750"/>
      <c r="F215" s="751"/>
      <c r="G215" s="372"/>
      <c r="H215" s="373"/>
      <c r="I215" s="738" t="s">
        <v>461</v>
      </c>
      <c r="J215" s="739"/>
      <c r="K215" s="740"/>
      <c r="L215" s="374"/>
      <c r="M215" s="372"/>
      <c r="N215" s="373"/>
      <c r="O215" s="738" t="s">
        <v>461</v>
      </c>
      <c r="P215" s="740"/>
      <c r="Q215" s="374"/>
      <c r="R215" s="401"/>
    </row>
    <row r="216" spans="2:21" s="143" customFormat="1" ht="33.75" customHeight="1" thickTop="1">
      <c r="B216" s="556" t="s">
        <v>448</v>
      </c>
      <c r="C216" s="557" t="s">
        <v>508</v>
      </c>
      <c r="D216" s="741" t="s">
        <v>463</v>
      </c>
      <c r="E216" s="742"/>
      <c r="F216" s="743"/>
      <c r="G216" s="715" t="s">
        <v>214</v>
      </c>
      <c r="H216" s="715"/>
      <c r="I216" s="744" t="s">
        <v>215</v>
      </c>
      <c r="J216" s="745"/>
      <c r="K216" s="430" t="s">
        <v>525</v>
      </c>
      <c r="L216" s="431" t="s">
        <v>464</v>
      </c>
      <c r="M216" s="715" t="s">
        <v>214</v>
      </c>
      <c r="N216" s="715"/>
      <c r="O216" s="557" t="s">
        <v>215</v>
      </c>
      <c r="P216" s="430" t="s">
        <v>525</v>
      </c>
      <c r="Q216" s="431" t="s">
        <v>464</v>
      </c>
      <c r="R216" s="432"/>
      <c r="S216" s="554"/>
    </row>
    <row r="217" spans="2:21" s="384" customFormat="1" ht="32.25" customHeight="1">
      <c r="B217" s="377" t="s">
        <v>465</v>
      </c>
      <c r="C217" s="378"/>
      <c r="D217" s="735"/>
      <c r="E217" s="736"/>
      <c r="F217" s="737"/>
      <c r="G217" s="379"/>
      <c r="H217" s="382"/>
      <c r="I217" s="735"/>
      <c r="J217" s="737"/>
      <c r="K217" s="380"/>
      <c r="L217" s="381"/>
      <c r="M217" s="379"/>
      <c r="N217" s="382"/>
      <c r="O217" s="382"/>
      <c r="P217" s="380"/>
      <c r="Q217" s="381"/>
      <c r="R217" s="402"/>
      <c r="S217" s="403"/>
    </row>
    <row r="218" spans="2:21" s="384" customFormat="1" ht="32.25" customHeight="1">
      <c r="B218" s="385" t="s">
        <v>466</v>
      </c>
      <c r="C218" s="386"/>
      <c r="D218" s="686"/>
      <c r="E218" s="687"/>
      <c r="F218" s="688"/>
      <c r="G218" s="387"/>
      <c r="H218" s="437"/>
      <c r="I218" s="686"/>
      <c r="J218" s="688"/>
      <c r="K218" s="389"/>
      <c r="L218" s="388"/>
      <c r="M218" s="387"/>
      <c r="N218" s="437"/>
      <c r="O218" s="390"/>
      <c r="P218" s="389"/>
      <c r="Q218" s="388"/>
      <c r="R218" s="402"/>
      <c r="S218" s="403"/>
    </row>
    <row r="219" spans="2:21" s="384" customFormat="1" ht="32.25" customHeight="1">
      <c r="B219" s="385" t="s">
        <v>468</v>
      </c>
      <c r="C219" s="392"/>
      <c r="D219" s="686"/>
      <c r="E219" s="687"/>
      <c r="F219" s="688"/>
      <c r="G219" s="387"/>
      <c r="H219" s="437"/>
      <c r="I219" s="686"/>
      <c r="J219" s="688"/>
      <c r="K219" s="389"/>
      <c r="L219" s="388"/>
      <c r="M219" s="387"/>
      <c r="N219" s="437"/>
      <c r="O219" s="437"/>
      <c r="P219" s="389"/>
      <c r="Q219" s="388"/>
      <c r="R219" s="402"/>
      <c r="S219" s="403"/>
    </row>
    <row r="220" spans="2:21" s="384" customFormat="1" ht="32.25" customHeight="1">
      <c r="B220" s="385" t="s">
        <v>470</v>
      </c>
      <c r="C220" s="392"/>
      <c r="D220" s="686"/>
      <c r="E220" s="687"/>
      <c r="F220" s="688"/>
      <c r="G220" s="387"/>
      <c r="H220" s="437"/>
      <c r="I220" s="686"/>
      <c r="J220" s="688"/>
      <c r="K220" s="393"/>
      <c r="L220" s="388"/>
      <c r="M220" s="387"/>
      <c r="N220" s="437"/>
      <c r="O220" s="437"/>
      <c r="P220" s="389"/>
      <c r="Q220" s="388"/>
      <c r="R220" s="402"/>
      <c r="S220" s="403"/>
    </row>
    <row r="221" spans="2:21" s="384" customFormat="1" ht="32.25" customHeight="1">
      <c r="B221" s="394" t="s">
        <v>471</v>
      </c>
      <c r="C221" s="395"/>
      <c r="D221" s="700"/>
      <c r="E221" s="701"/>
      <c r="F221" s="702"/>
      <c r="G221" s="396"/>
      <c r="H221" s="438"/>
      <c r="I221" s="700"/>
      <c r="J221" s="702"/>
      <c r="K221" s="398"/>
      <c r="L221" s="397"/>
      <c r="M221" s="396"/>
      <c r="N221" s="438"/>
      <c r="O221" s="438"/>
      <c r="P221" s="398"/>
      <c r="Q221" s="397"/>
      <c r="R221" s="402"/>
      <c r="S221" s="403"/>
    </row>
  </sheetData>
  <sheetProtection password="CAD7" sheet="1" objects="1" scenarios="1" formatRows="0" insertRows="0"/>
  <mergeCells count="442">
    <mergeCell ref="D220:F220"/>
    <mergeCell ref="I220:J220"/>
    <mergeCell ref="D221:F221"/>
    <mergeCell ref="I221:J221"/>
    <mergeCell ref="D217:F217"/>
    <mergeCell ref="I217:J217"/>
    <mergeCell ref="D218:F218"/>
    <mergeCell ref="I218:J218"/>
    <mergeCell ref="D219:F219"/>
    <mergeCell ref="I219:J219"/>
    <mergeCell ref="B214:F215"/>
    <mergeCell ref="G214:L214"/>
    <mergeCell ref="M214:Q214"/>
    <mergeCell ref="I215:K215"/>
    <mergeCell ref="O215:P215"/>
    <mergeCell ref="D216:F216"/>
    <mergeCell ref="G216:H216"/>
    <mergeCell ref="I216:J216"/>
    <mergeCell ref="M216:N216"/>
    <mergeCell ref="B210:B211"/>
    <mergeCell ref="C210:L211"/>
    <mergeCell ref="P210:Q210"/>
    <mergeCell ref="P211:Q211"/>
    <mergeCell ref="B213:F213"/>
    <mergeCell ref="G213:L213"/>
    <mergeCell ref="M213:Q213"/>
    <mergeCell ref="D206:F206"/>
    <mergeCell ref="I206:J206"/>
    <mergeCell ref="B209:C209"/>
    <mergeCell ref="D209:I209"/>
    <mergeCell ref="K209:L209"/>
    <mergeCell ref="P209:Q209"/>
    <mergeCell ref="D203:F203"/>
    <mergeCell ref="I203:J203"/>
    <mergeCell ref="D204:F204"/>
    <mergeCell ref="I204:J204"/>
    <mergeCell ref="D205:F205"/>
    <mergeCell ref="I205:J205"/>
    <mergeCell ref="D201:F201"/>
    <mergeCell ref="G201:H201"/>
    <mergeCell ref="I201:J201"/>
    <mergeCell ref="M201:N201"/>
    <mergeCell ref="D202:F202"/>
    <mergeCell ref="I202:J202"/>
    <mergeCell ref="B198:F198"/>
    <mergeCell ref="G198:L198"/>
    <mergeCell ref="M198:Q198"/>
    <mergeCell ref="B199:F200"/>
    <mergeCell ref="G199:L199"/>
    <mergeCell ref="M199:Q199"/>
    <mergeCell ref="I200:K200"/>
    <mergeCell ref="O200:P200"/>
    <mergeCell ref="K194:L194"/>
    <mergeCell ref="P194:Q194"/>
    <mergeCell ref="B195:B196"/>
    <mergeCell ref="C195:L196"/>
    <mergeCell ref="P195:Q195"/>
    <mergeCell ref="P196:Q196"/>
    <mergeCell ref="D190:F190"/>
    <mergeCell ref="I190:J190"/>
    <mergeCell ref="D191:F191"/>
    <mergeCell ref="I191:J191"/>
    <mergeCell ref="B194:C194"/>
    <mergeCell ref="D194:I194"/>
    <mergeCell ref="D187:F187"/>
    <mergeCell ref="I187:J187"/>
    <mergeCell ref="D188:F188"/>
    <mergeCell ref="I188:J188"/>
    <mergeCell ref="D189:F189"/>
    <mergeCell ref="I189:J189"/>
    <mergeCell ref="B184:F185"/>
    <mergeCell ref="G184:L184"/>
    <mergeCell ref="M184:Q184"/>
    <mergeCell ref="I185:K185"/>
    <mergeCell ref="O185:P185"/>
    <mergeCell ref="D186:F186"/>
    <mergeCell ref="G186:H186"/>
    <mergeCell ref="I186:J186"/>
    <mergeCell ref="M186:N186"/>
    <mergeCell ref="B180:B181"/>
    <mergeCell ref="C180:L181"/>
    <mergeCell ref="P180:Q180"/>
    <mergeCell ref="P181:Q181"/>
    <mergeCell ref="B183:F183"/>
    <mergeCell ref="G183:L183"/>
    <mergeCell ref="M183:Q183"/>
    <mergeCell ref="D176:F176"/>
    <mergeCell ref="I176:J176"/>
    <mergeCell ref="B179:C179"/>
    <mergeCell ref="D179:I179"/>
    <mergeCell ref="K179:L179"/>
    <mergeCell ref="P179:Q179"/>
    <mergeCell ref="D173:F173"/>
    <mergeCell ref="I173:J173"/>
    <mergeCell ref="D174:F174"/>
    <mergeCell ref="I174:J174"/>
    <mergeCell ref="D175:F175"/>
    <mergeCell ref="I175:J175"/>
    <mergeCell ref="D171:F171"/>
    <mergeCell ref="G171:H171"/>
    <mergeCell ref="I171:J171"/>
    <mergeCell ref="M171:N171"/>
    <mergeCell ref="D172:F172"/>
    <mergeCell ref="I172:J172"/>
    <mergeCell ref="B168:F168"/>
    <mergeCell ref="G168:L168"/>
    <mergeCell ref="M168:Q168"/>
    <mergeCell ref="B169:F170"/>
    <mergeCell ref="G169:L169"/>
    <mergeCell ref="M169:Q169"/>
    <mergeCell ref="I170:K170"/>
    <mergeCell ref="O170:P170"/>
    <mergeCell ref="K164:L164"/>
    <mergeCell ref="P164:Q164"/>
    <mergeCell ref="B165:B166"/>
    <mergeCell ref="C165:L166"/>
    <mergeCell ref="P165:Q165"/>
    <mergeCell ref="P166:Q166"/>
    <mergeCell ref="D160:F160"/>
    <mergeCell ref="I160:J160"/>
    <mergeCell ref="D161:F161"/>
    <mergeCell ref="I161:J161"/>
    <mergeCell ref="B164:C164"/>
    <mergeCell ref="D164:I164"/>
    <mergeCell ref="D157:F157"/>
    <mergeCell ref="I157:J157"/>
    <mergeCell ref="D158:F158"/>
    <mergeCell ref="I158:J158"/>
    <mergeCell ref="D159:F159"/>
    <mergeCell ref="I159:J159"/>
    <mergeCell ref="B154:F155"/>
    <mergeCell ref="G154:L154"/>
    <mergeCell ref="M154:Q154"/>
    <mergeCell ref="I155:K155"/>
    <mergeCell ref="O155:P155"/>
    <mergeCell ref="D156:F156"/>
    <mergeCell ref="G156:H156"/>
    <mergeCell ref="I156:J156"/>
    <mergeCell ref="M156:N156"/>
    <mergeCell ref="B150:B151"/>
    <mergeCell ref="C150:L151"/>
    <mergeCell ref="P150:Q150"/>
    <mergeCell ref="P151:Q151"/>
    <mergeCell ref="B153:F153"/>
    <mergeCell ref="G153:L153"/>
    <mergeCell ref="M153:Q153"/>
    <mergeCell ref="D146:F146"/>
    <mergeCell ref="I146:J146"/>
    <mergeCell ref="B149:C149"/>
    <mergeCell ref="D149:I149"/>
    <mergeCell ref="K149:L149"/>
    <mergeCell ref="P149:Q149"/>
    <mergeCell ref="D143:F143"/>
    <mergeCell ref="I143:J143"/>
    <mergeCell ref="D144:F144"/>
    <mergeCell ref="I144:J144"/>
    <mergeCell ref="D145:F145"/>
    <mergeCell ref="I145:J145"/>
    <mergeCell ref="D141:F141"/>
    <mergeCell ref="G141:H141"/>
    <mergeCell ref="I141:J141"/>
    <mergeCell ref="M141:N141"/>
    <mergeCell ref="D142:F142"/>
    <mergeCell ref="I142:J142"/>
    <mergeCell ref="B138:F138"/>
    <mergeCell ref="G138:L138"/>
    <mergeCell ref="M138:Q138"/>
    <mergeCell ref="B139:F140"/>
    <mergeCell ref="G139:L139"/>
    <mergeCell ref="M139:Q139"/>
    <mergeCell ref="I140:K140"/>
    <mergeCell ref="O140:P140"/>
    <mergeCell ref="K134:L134"/>
    <mergeCell ref="P134:Q134"/>
    <mergeCell ref="B135:B136"/>
    <mergeCell ref="C135:L136"/>
    <mergeCell ref="P135:Q135"/>
    <mergeCell ref="P136:Q136"/>
    <mergeCell ref="D130:F130"/>
    <mergeCell ref="I130:J130"/>
    <mergeCell ref="D131:F131"/>
    <mergeCell ref="I131:J131"/>
    <mergeCell ref="B134:C134"/>
    <mergeCell ref="D134:I134"/>
    <mergeCell ref="D127:F127"/>
    <mergeCell ref="I127:J127"/>
    <mergeCell ref="D128:F128"/>
    <mergeCell ref="I128:J128"/>
    <mergeCell ref="D129:F129"/>
    <mergeCell ref="I129:J129"/>
    <mergeCell ref="B124:F125"/>
    <mergeCell ref="G124:L124"/>
    <mergeCell ref="M124:Q124"/>
    <mergeCell ref="I125:K125"/>
    <mergeCell ref="O125:P125"/>
    <mergeCell ref="D126:F126"/>
    <mergeCell ref="G126:H126"/>
    <mergeCell ref="I126:J126"/>
    <mergeCell ref="M126:N126"/>
    <mergeCell ref="B120:B121"/>
    <mergeCell ref="C120:L121"/>
    <mergeCell ref="P120:Q120"/>
    <mergeCell ref="P121:Q121"/>
    <mergeCell ref="B123:F123"/>
    <mergeCell ref="G123:L123"/>
    <mergeCell ref="M123:Q123"/>
    <mergeCell ref="D116:F116"/>
    <mergeCell ref="I116:J116"/>
    <mergeCell ref="B119:C119"/>
    <mergeCell ref="D119:I119"/>
    <mergeCell ref="K119:L119"/>
    <mergeCell ref="P119:Q119"/>
    <mergeCell ref="D113:F113"/>
    <mergeCell ref="I113:J113"/>
    <mergeCell ref="D114:F114"/>
    <mergeCell ref="I114:J114"/>
    <mergeCell ref="D115:F115"/>
    <mergeCell ref="I115:J115"/>
    <mergeCell ref="D111:F111"/>
    <mergeCell ref="G111:H111"/>
    <mergeCell ref="I111:J111"/>
    <mergeCell ref="M111:N111"/>
    <mergeCell ref="D112:F112"/>
    <mergeCell ref="I112:J112"/>
    <mergeCell ref="B108:F108"/>
    <mergeCell ref="G108:L108"/>
    <mergeCell ref="M108:Q108"/>
    <mergeCell ref="B109:F110"/>
    <mergeCell ref="G109:L109"/>
    <mergeCell ref="M109:Q109"/>
    <mergeCell ref="I110:K110"/>
    <mergeCell ref="O110:P110"/>
    <mergeCell ref="K104:L104"/>
    <mergeCell ref="P104:Q104"/>
    <mergeCell ref="B105:B106"/>
    <mergeCell ref="C105:L106"/>
    <mergeCell ref="P105:Q105"/>
    <mergeCell ref="P106:Q106"/>
    <mergeCell ref="D100:F100"/>
    <mergeCell ref="I100:J100"/>
    <mergeCell ref="D101:F101"/>
    <mergeCell ref="I101:J101"/>
    <mergeCell ref="B104:C104"/>
    <mergeCell ref="D104:I104"/>
    <mergeCell ref="D97:F97"/>
    <mergeCell ref="I97:J97"/>
    <mergeCell ref="D98:F98"/>
    <mergeCell ref="I98:J98"/>
    <mergeCell ref="D99:F99"/>
    <mergeCell ref="I99:J99"/>
    <mergeCell ref="B94:F95"/>
    <mergeCell ref="G94:L94"/>
    <mergeCell ref="M94:Q94"/>
    <mergeCell ref="I95:K95"/>
    <mergeCell ref="O95:P95"/>
    <mergeCell ref="D96:F96"/>
    <mergeCell ref="G96:H96"/>
    <mergeCell ref="I96:J96"/>
    <mergeCell ref="M96:N96"/>
    <mergeCell ref="B90:B91"/>
    <mergeCell ref="C90:L91"/>
    <mergeCell ref="P90:Q90"/>
    <mergeCell ref="P91:Q91"/>
    <mergeCell ref="B93:F93"/>
    <mergeCell ref="G93:L93"/>
    <mergeCell ref="M93:Q93"/>
    <mergeCell ref="D86:F86"/>
    <mergeCell ref="I86:J86"/>
    <mergeCell ref="B89:C89"/>
    <mergeCell ref="D89:I89"/>
    <mergeCell ref="K89:L89"/>
    <mergeCell ref="P89:Q89"/>
    <mergeCell ref="D83:F83"/>
    <mergeCell ref="I83:J83"/>
    <mergeCell ref="D84:F84"/>
    <mergeCell ref="I84:J84"/>
    <mergeCell ref="D85:F85"/>
    <mergeCell ref="I85:J85"/>
    <mergeCell ref="D81:F81"/>
    <mergeCell ref="G81:H81"/>
    <mergeCell ref="I81:J81"/>
    <mergeCell ref="M81:N81"/>
    <mergeCell ref="D82:F82"/>
    <mergeCell ref="I82:J82"/>
    <mergeCell ref="B78:F78"/>
    <mergeCell ref="G78:L78"/>
    <mergeCell ref="M78:Q78"/>
    <mergeCell ref="B79:F80"/>
    <mergeCell ref="G79:L79"/>
    <mergeCell ref="M79:Q79"/>
    <mergeCell ref="I80:K80"/>
    <mergeCell ref="O80:P80"/>
    <mergeCell ref="B55:B60"/>
    <mergeCell ref="E55:G55"/>
    <mergeCell ref="B74:C74"/>
    <mergeCell ref="D74:I74"/>
    <mergeCell ref="K74:L74"/>
    <mergeCell ref="P74:Q74"/>
    <mergeCell ref="B75:B76"/>
    <mergeCell ref="C75:L76"/>
    <mergeCell ref="P75:Q75"/>
    <mergeCell ref="P76:Q76"/>
    <mergeCell ref="D70:G70"/>
    <mergeCell ref="I70:O70"/>
    <mergeCell ref="D71:G71"/>
    <mergeCell ref="I71:O71"/>
    <mergeCell ref="D72:G72"/>
    <mergeCell ref="I72:O72"/>
    <mergeCell ref="I65:O65"/>
    <mergeCell ref="D66:G66"/>
    <mergeCell ref="I66:O66"/>
    <mergeCell ref="B67:B72"/>
    <mergeCell ref="E67:G67"/>
    <mergeCell ref="I67:O67"/>
    <mergeCell ref="D68:G68"/>
    <mergeCell ref="I68:O68"/>
    <mergeCell ref="D69:G69"/>
    <mergeCell ref="I69:O69"/>
    <mergeCell ref="B61:B66"/>
    <mergeCell ref="E61:G61"/>
    <mergeCell ref="I61:O61"/>
    <mergeCell ref="D62:G62"/>
    <mergeCell ref="I62:O62"/>
    <mergeCell ref="D63:G63"/>
    <mergeCell ref="I63:O63"/>
    <mergeCell ref="D64:G64"/>
    <mergeCell ref="I64:O64"/>
    <mergeCell ref="D65:G65"/>
    <mergeCell ref="D60:G60"/>
    <mergeCell ref="I60:O60"/>
    <mergeCell ref="I53:O53"/>
    <mergeCell ref="B43:B48"/>
    <mergeCell ref="E43:G43"/>
    <mergeCell ref="I43:O43"/>
    <mergeCell ref="D44:G44"/>
    <mergeCell ref="I44:O44"/>
    <mergeCell ref="D45:G45"/>
    <mergeCell ref="I45:O45"/>
    <mergeCell ref="D48:G48"/>
    <mergeCell ref="I48:O48"/>
    <mergeCell ref="I55:O55"/>
    <mergeCell ref="D56:G56"/>
    <mergeCell ref="I56:O56"/>
    <mergeCell ref="D57:G57"/>
    <mergeCell ref="I57:O57"/>
    <mergeCell ref="B49:B54"/>
    <mergeCell ref="E49:G49"/>
    <mergeCell ref="I49:O49"/>
    <mergeCell ref="D50:G50"/>
    <mergeCell ref="I50:O50"/>
    <mergeCell ref="D51:G51"/>
    <mergeCell ref="I51:O51"/>
    <mergeCell ref="D47:G47"/>
    <mergeCell ref="I47:O47"/>
    <mergeCell ref="C42:D42"/>
    <mergeCell ref="E42:G42"/>
    <mergeCell ref="H42:O42"/>
    <mergeCell ref="D58:G58"/>
    <mergeCell ref="I58:O58"/>
    <mergeCell ref="D59:G59"/>
    <mergeCell ref="I59:O59"/>
    <mergeCell ref="D52:G52"/>
    <mergeCell ref="I52:O52"/>
    <mergeCell ref="D53:G53"/>
    <mergeCell ref="D54:G54"/>
    <mergeCell ref="I54:O54"/>
    <mergeCell ref="B24:B29"/>
    <mergeCell ref="E24:G24"/>
    <mergeCell ref="D39:G39"/>
    <mergeCell ref="I39:O39"/>
    <mergeCell ref="D40:G40"/>
    <mergeCell ref="I40:O40"/>
    <mergeCell ref="D41:G41"/>
    <mergeCell ref="I41:O41"/>
    <mergeCell ref="D46:G46"/>
    <mergeCell ref="I46:O46"/>
    <mergeCell ref="I34:O34"/>
    <mergeCell ref="D35:G35"/>
    <mergeCell ref="I35:O35"/>
    <mergeCell ref="B36:B41"/>
    <mergeCell ref="E36:G36"/>
    <mergeCell ref="I36:O36"/>
    <mergeCell ref="D37:G37"/>
    <mergeCell ref="I37:O37"/>
    <mergeCell ref="D38:G38"/>
    <mergeCell ref="I38:O38"/>
    <mergeCell ref="B30:B35"/>
    <mergeCell ref="E30:G30"/>
    <mergeCell ref="I30:O30"/>
    <mergeCell ref="D31:G31"/>
    <mergeCell ref="D34:G34"/>
    <mergeCell ref="D19:G19"/>
    <mergeCell ref="I19:O19"/>
    <mergeCell ref="D20:G20"/>
    <mergeCell ref="I20:O20"/>
    <mergeCell ref="D21:G21"/>
    <mergeCell ref="I21:O21"/>
    <mergeCell ref="D22:G22"/>
    <mergeCell ref="D23:G23"/>
    <mergeCell ref="I23:O23"/>
    <mergeCell ref="D27:G27"/>
    <mergeCell ref="I27:O27"/>
    <mergeCell ref="D28:G28"/>
    <mergeCell ref="I28:O28"/>
    <mergeCell ref="D29:G29"/>
    <mergeCell ref="I29:O29"/>
    <mergeCell ref="I22:O22"/>
    <mergeCell ref="I24:O24"/>
    <mergeCell ref="D25:G25"/>
    <mergeCell ref="I17:O17"/>
    <mergeCell ref="I31:O31"/>
    <mergeCell ref="D32:G32"/>
    <mergeCell ref="I32:O32"/>
    <mergeCell ref="D33:G33"/>
    <mergeCell ref="I33:O33"/>
    <mergeCell ref="I25:O25"/>
    <mergeCell ref="D26:G26"/>
    <mergeCell ref="I26:O26"/>
    <mergeCell ref="B18:B23"/>
    <mergeCell ref="E18:G18"/>
    <mergeCell ref="I18:O18"/>
    <mergeCell ref="B7:C7"/>
    <mergeCell ref="L7:N7"/>
    <mergeCell ref="B8:J8"/>
    <mergeCell ref="L8:N8"/>
    <mergeCell ref="B9:D10"/>
    <mergeCell ref="L9:N9"/>
    <mergeCell ref="D15:G15"/>
    <mergeCell ref="I15:O15"/>
    <mergeCell ref="D16:G16"/>
    <mergeCell ref="I16:O16"/>
    <mergeCell ref="C11:D11"/>
    <mergeCell ref="E11:G11"/>
    <mergeCell ref="H11:O11"/>
    <mergeCell ref="B12:B17"/>
    <mergeCell ref="E12:G12"/>
    <mergeCell ref="I12:O12"/>
    <mergeCell ref="D13:G13"/>
    <mergeCell ref="I13:O13"/>
    <mergeCell ref="D14:G14"/>
    <mergeCell ref="I14:O14"/>
    <mergeCell ref="D17:G17"/>
  </mergeCells>
  <phoneticPr fontId="1"/>
  <conditionalFormatting sqref="P75 R90 R105 R120 R135 R150 R165 R180 R195 R210 R75">
    <cfRule type="cellIs" dxfId="316" priority="84" operator="greaterThan">
      <formula>15</formula>
    </cfRule>
  </conditionalFormatting>
  <conditionalFormatting sqref="U1:U1048576">
    <cfRule type="cellIs" dxfId="315" priority="83" operator="equal">
      <formula>"1事業者あたり15人回までのため要修正"</formula>
    </cfRule>
  </conditionalFormatting>
  <conditionalFormatting sqref="P74 R74">
    <cfRule type="cellIs" dxfId="314" priority="82" operator="greaterThan">
      <formula>15</formula>
    </cfRule>
  </conditionalFormatting>
  <conditionalFormatting sqref="P90">
    <cfRule type="cellIs" dxfId="313" priority="81" operator="greaterThan">
      <formula>15</formula>
    </cfRule>
  </conditionalFormatting>
  <conditionalFormatting sqref="P89">
    <cfRule type="cellIs" dxfId="312" priority="80" operator="greaterThan">
      <formula>15</formula>
    </cfRule>
  </conditionalFormatting>
  <conditionalFormatting sqref="P105">
    <cfRule type="cellIs" dxfId="311" priority="79" operator="greaterThan">
      <formula>15</formula>
    </cfRule>
  </conditionalFormatting>
  <conditionalFormatting sqref="P104">
    <cfRule type="cellIs" dxfId="310" priority="78" operator="greaterThan">
      <formula>15</formula>
    </cfRule>
  </conditionalFormatting>
  <conditionalFormatting sqref="P120">
    <cfRule type="cellIs" dxfId="309" priority="77" operator="greaterThan">
      <formula>15</formula>
    </cfRule>
  </conditionalFormatting>
  <conditionalFormatting sqref="P119">
    <cfRule type="cellIs" dxfId="308" priority="76" operator="greaterThan">
      <formula>15</formula>
    </cfRule>
  </conditionalFormatting>
  <conditionalFormatting sqref="P135">
    <cfRule type="cellIs" dxfId="307" priority="75" operator="greaterThan">
      <formula>15</formula>
    </cfRule>
  </conditionalFormatting>
  <conditionalFormatting sqref="P134">
    <cfRule type="cellIs" dxfId="306" priority="74" operator="greaterThan">
      <formula>15</formula>
    </cfRule>
  </conditionalFormatting>
  <conditionalFormatting sqref="P150">
    <cfRule type="cellIs" dxfId="305" priority="73" operator="greaterThan">
      <formula>15</formula>
    </cfRule>
  </conditionalFormatting>
  <conditionalFormatting sqref="P149">
    <cfRule type="cellIs" dxfId="304" priority="72" operator="greaterThan">
      <formula>15</formula>
    </cfRule>
  </conditionalFormatting>
  <conditionalFormatting sqref="P165">
    <cfRule type="cellIs" dxfId="303" priority="71" operator="greaterThan">
      <formula>15</formula>
    </cfRule>
  </conditionalFormatting>
  <conditionalFormatting sqref="P164">
    <cfRule type="cellIs" dxfId="302" priority="70" operator="greaterThan">
      <formula>15</formula>
    </cfRule>
  </conditionalFormatting>
  <conditionalFormatting sqref="P180">
    <cfRule type="cellIs" dxfId="301" priority="69" operator="greaterThan">
      <formula>15</formula>
    </cfRule>
  </conditionalFormatting>
  <conditionalFormatting sqref="P179">
    <cfRule type="cellIs" dxfId="300" priority="68" operator="greaterThan">
      <formula>15</formula>
    </cfRule>
  </conditionalFormatting>
  <conditionalFormatting sqref="P195">
    <cfRule type="cellIs" dxfId="299" priority="67" operator="greaterThan">
      <formula>15</formula>
    </cfRule>
  </conditionalFormatting>
  <conditionalFormatting sqref="P194">
    <cfRule type="cellIs" dxfId="298" priority="66" operator="greaterThan">
      <formula>15</formula>
    </cfRule>
  </conditionalFormatting>
  <conditionalFormatting sqref="P210">
    <cfRule type="cellIs" dxfId="297" priority="65" operator="greaterThan">
      <formula>15</formula>
    </cfRule>
  </conditionalFormatting>
  <conditionalFormatting sqref="P209">
    <cfRule type="cellIs" dxfId="296" priority="64" operator="greaterThan">
      <formula>15</formula>
    </cfRule>
  </conditionalFormatting>
  <conditionalFormatting sqref="D13:O17 D18 D24 D30 D36 D43 D49 D55 D61 D67 D74:I74 C75:L76 K74:L74 B79:F80 G79:Q79 Q80 L80 C82:Q86 D89:I89 C90:L91 C105:L106 D104:I104 C120:L121 D119:I119 D134:I134 C135:L136 C150:L151 D149:I149 D164:I164 C165:L166 C180:L181 D179:I179 D194:I194 C195:L196 D209:I209 C210:L211 K89:L89 K104:L104 K119:L119 K134:L134 K149:L149 K164:L164 K179:L179 K194:L194 K209:L209 D12 D19:O23 D25:O29 D31:O35 D37:O41 D44:O48 D50:O54 D56:O60 D62:O66 D68:O72">
    <cfRule type="containsBlanks" dxfId="295" priority="63">
      <formula>LEN(TRIM(B12))=0</formula>
    </cfRule>
  </conditionalFormatting>
  <conditionalFormatting sqref="D7">
    <cfRule type="containsBlanks" dxfId="294" priority="62">
      <formula>LEN(TRIM(D7))=0</formula>
    </cfRule>
  </conditionalFormatting>
  <conditionalFormatting sqref="B94:F95 G94:Q94 Q95 L95">
    <cfRule type="containsBlanks" dxfId="293" priority="61">
      <formula>LEN(TRIM(B94))=0</formula>
    </cfRule>
  </conditionalFormatting>
  <conditionalFormatting sqref="B109:F110 G109:Q109 Q110 L110">
    <cfRule type="containsBlanks" dxfId="292" priority="60">
      <formula>LEN(TRIM(B109))=0</formula>
    </cfRule>
  </conditionalFormatting>
  <conditionalFormatting sqref="B124:F125 G124:Q124 Q125 L125">
    <cfRule type="containsBlanks" dxfId="291" priority="59">
      <formula>LEN(TRIM(B124))=0</formula>
    </cfRule>
  </conditionalFormatting>
  <conditionalFormatting sqref="B139:F140 G139:Q139 Q140 L140">
    <cfRule type="containsBlanks" dxfId="290" priority="58">
      <formula>LEN(TRIM(B139))=0</formula>
    </cfRule>
  </conditionalFormatting>
  <conditionalFormatting sqref="B154:F155 G154:Q154 Q155 L155">
    <cfRule type="containsBlanks" dxfId="289" priority="57">
      <formula>LEN(TRIM(B154))=0</formula>
    </cfRule>
  </conditionalFormatting>
  <conditionalFormatting sqref="B169:F170 G169:Q169 Q170 L170">
    <cfRule type="containsBlanks" dxfId="288" priority="56">
      <formula>LEN(TRIM(B169))=0</formula>
    </cfRule>
  </conditionalFormatting>
  <conditionalFormatting sqref="B184:F185 G184:Q184 Q185 L185">
    <cfRule type="containsBlanks" dxfId="287" priority="55">
      <formula>LEN(TRIM(B184))=0</formula>
    </cfRule>
  </conditionalFormatting>
  <conditionalFormatting sqref="B199:F200 G199:Q199 Q200 L200">
    <cfRule type="containsBlanks" dxfId="286" priority="54">
      <formula>LEN(TRIM(B199))=0</formula>
    </cfRule>
  </conditionalFormatting>
  <conditionalFormatting sqref="B214:F215 G214:Q214 Q215 L215">
    <cfRule type="containsBlanks" dxfId="285" priority="53">
      <formula>LEN(TRIM(B214))=0</formula>
    </cfRule>
  </conditionalFormatting>
  <conditionalFormatting sqref="G199:L199">
    <cfRule type="expression" dxfId="284" priority="52">
      <formula>$G$199</formula>
    </cfRule>
  </conditionalFormatting>
  <conditionalFormatting sqref="G200:H200">
    <cfRule type="containsBlanks" dxfId="283" priority="51">
      <formula>LEN(TRIM(G200))=0</formula>
    </cfRule>
  </conditionalFormatting>
  <conditionalFormatting sqref="G200:H200">
    <cfRule type="expression" dxfId="282" priority="50">
      <formula>COUNTA($G$199)&gt;0</formula>
    </cfRule>
  </conditionalFormatting>
  <conditionalFormatting sqref="M200:N200">
    <cfRule type="containsBlanks" dxfId="281" priority="49">
      <formula>LEN(TRIM(M200))=0</formula>
    </cfRule>
  </conditionalFormatting>
  <conditionalFormatting sqref="M200:N200">
    <cfRule type="expression" dxfId="280" priority="48">
      <formula>COUNTA($M$199)&gt;0</formula>
    </cfRule>
  </conditionalFormatting>
  <conditionalFormatting sqref="G215:H215">
    <cfRule type="containsBlanks" dxfId="279" priority="47">
      <formula>LEN(TRIM(G215))=0</formula>
    </cfRule>
  </conditionalFormatting>
  <conditionalFormatting sqref="G215:H215">
    <cfRule type="expression" dxfId="278" priority="46">
      <formula>COUNTA($G$214)&gt;0</formula>
    </cfRule>
  </conditionalFormatting>
  <conditionalFormatting sqref="M215:N215">
    <cfRule type="containsBlanks" dxfId="277" priority="45">
      <formula>LEN(TRIM(M215))=0</formula>
    </cfRule>
  </conditionalFormatting>
  <conditionalFormatting sqref="M215:N215">
    <cfRule type="expression" dxfId="276" priority="44">
      <formula>COUNTA($M$214)&gt;0</formula>
    </cfRule>
  </conditionalFormatting>
  <conditionalFormatting sqref="G185:H185">
    <cfRule type="containsBlanks" dxfId="275" priority="43">
      <formula>LEN(TRIM(G185))=0</formula>
    </cfRule>
  </conditionalFormatting>
  <conditionalFormatting sqref="G185:H185">
    <cfRule type="expression" dxfId="274" priority="42">
      <formula>COUNTA($G$184)&gt;0</formula>
    </cfRule>
  </conditionalFormatting>
  <conditionalFormatting sqref="M185:N185">
    <cfRule type="containsBlanks" dxfId="273" priority="41">
      <formula>LEN(TRIM(M185))=0</formula>
    </cfRule>
  </conditionalFormatting>
  <conditionalFormatting sqref="M185:N185">
    <cfRule type="expression" dxfId="272" priority="40">
      <formula>COUNTA($M$184)&gt;0</formula>
    </cfRule>
  </conditionalFormatting>
  <conditionalFormatting sqref="G170:H170">
    <cfRule type="containsBlanks" dxfId="271" priority="39">
      <formula>LEN(TRIM(G170))=0</formula>
    </cfRule>
  </conditionalFormatting>
  <conditionalFormatting sqref="G170:H170">
    <cfRule type="expression" dxfId="270" priority="38">
      <formula>COUNTA($G$169)&gt;0</formula>
    </cfRule>
  </conditionalFormatting>
  <conditionalFormatting sqref="M170:N170">
    <cfRule type="containsBlanks" dxfId="269" priority="37">
      <formula>LEN(TRIM(M170))=0</formula>
    </cfRule>
  </conditionalFormatting>
  <conditionalFormatting sqref="M170:N170">
    <cfRule type="expression" dxfId="268" priority="36">
      <formula>COUNTA($M$169)&gt;0</formula>
    </cfRule>
  </conditionalFormatting>
  <conditionalFormatting sqref="G155:H155">
    <cfRule type="containsBlanks" dxfId="267" priority="35">
      <formula>LEN(TRIM(G155))=0</formula>
    </cfRule>
  </conditionalFormatting>
  <conditionalFormatting sqref="G155:H155">
    <cfRule type="expression" dxfId="266" priority="34">
      <formula>COUNTA($G$154)&gt;0</formula>
    </cfRule>
  </conditionalFormatting>
  <conditionalFormatting sqref="M155:N155">
    <cfRule type="containsBlanks" dxfId="265" priority="33">
      <formula>LEN(TRIM(M155))=0</formula>
    </cfRule>
  </conditionalFormatting>
  <conditionalFormatting sqref="M155:N155">
    <cfRule type="expression" dxfId="264" priority="32">
      <formula>COUNTA($M$154)&gt;0</formula>
    </cfRule>
  </conditionalFormatting>
  <conditionalFormatting sqref="G140:H140">
    <cfRule type="containsBlanks" dxfId="263" priority="31">
      <formula>LEN(TRIM(G140))=0</formula>
    </cfRule>
  </conditionalFormatting>
  <conditionalFormatting sqref="G140:H140">
    <cfRule type="expression" dxfId="262" priority="30">
      <formula>COUNTA($G$139)&gt;0</formula>
    </cfRule>
  </conditionalFormatting>
  <conditionalFormatting sqref="G125:H125">
    <cfRule type="containsBlanks" dxfId="261" priority="29">
      <formula>LEN(TRIM(G125))=0</formula>
    </cfRule>
  </conditionalFormatting>
  <conditionalFormatting sqref="G125:H125">
    <cfRule type="expression" dxfId="260" priority="28">
      <formula>COUNTA($G$124)&gt;0</formula>
    </cfRule>
  </conditionalFormatting>
  <conditionalFormatting sqref="M125:N125">
    <cfRule type="containsBlanks" dxfId="259" priority="27">
      <formula>LEN(TRIM(M125))=0</formula>
    </cfRule>
  </conditionalFormatting>
  <conditionalFormatting sqref="M125:N125">
    <cfRule type="expression" dxfId="258" priority="26">
      <formula>COUNTA($M$124)&gt;0</formula>
    </cfRule>
  </conditionalFormatting>
  <conditionalFormatting sqref="G110:H110">
    <cfRule type="containsBlanks" dxfId="257" priority="25">
      <formula>LEN(TRIM(G110))=0</formula>
    </cfRule>
  </conditionalFormatting>
  <conditionalFormatting sqref="G110:H110">
    <cfRule type="expression" dxfId="256" priority="24">
      <formula>COUNTA($G$109)&gt;0</formula>
    </cfRule>
  </conditionalFormatting>
  <conditionalFormatting sqref="M110:N110">
    <cfRule type="containsBlanks" dxfId="255" priority="23">
      <formula>LEN(TRIM(M110))=0</formula>
    </cfRule>
  </conditionalFormatting>
  <conditionalFormatting sqref="M110:N110">
    <cfRule type="expression" dxfId="254" priority="22">
      <formula>COUNTA($M$109)&gt;0</formula>
    </cfRule>
  </conditionalFormatting>
  <conditionalFormatting sqref="G80:H80">
    <cfRule type="containsBlanks" dxfId="253" priority="21">
      <formula>LEN(TRIM(G80))=0</formula>
    </cfRule>
  </conditionalFormatting>
  <conditionalFormatting sqref="G80:H80 G95:H95 G110:H110 G125:H125 G140:H140 G155:H155">
    <cfRule type="expression" dxfId="252" priority="20">
      <formula>COUNTA($G$79)&gt;0</formula>
    </cfRule>
  </conditionalFormatting>
  <conditionalFormatting sqref="M80:N80">
    <cfRule type="containsBlanks" dxfId="251" priority="19">
      <formula>LEN(TRIM(M80))=0</formula>
    </cfRule>
  </conditionalFormatting>
  <conditionalFormatting sqref="M80:N80">
    <cfRule type="expression" dxfId="250" priority="18">
      <formula>COUNTA($M$79)&gt;0</formula>
    </cfRule>
  </conditionalFormatting>
  <conditionalFormatting sqref="M95:N95">
    <cfRule type="containsBlanks" dxfId="249" priority="17">
      <formula>LEN(TRIM(M95))=0</formula>
    </cfRule>
  </conditionalFormatting>
  <conditionalFormatting sqref="M95:N95">
    <cfRule type="expression" dxfId="248" priority="16">
      <formula>COUNTA($M$94)&gt;0</formula>
    </cfRule>
  </conditionalFormatting>
  <conditionalFormatting sqref="G95:H95">
    <cfRule type="containsBlanks" dxfId="247" priority="15">
      <formula>LEN(TRIM(G95))=0</formula>
    </cfRule>
  </conditionalFormatting>
  <conditionalFormatting sqref="G95:H95">
    <cfRule type="expression" dxfId="246" priority="14">
      <formula>COUNTA($G$94)&gt;0</formula>
    </cfRule>
  </conditionalFormatting>
  <conditionalFormatting sqref="M140:N140">
    <cfRule type="containsBlanks" dxfId="245" priority="13">
      <formula>LEN(TRIM(M140))=0</formula>
    </cfRule>
  </conditionalFormatting>
  <conditionalFormatting sqref="M140:N140">
    <cfRule type="expression" dxfId="244" priority="12">
      <formula>COUNTA($M$124)&gt;0</formula>
    </cfRule>
  </conditionalFormatting>
  <conditionalFormatting sqref="M140:N140">
    <cfRule type="containsBlanks" dxfId="243" priority="11">
      <formula>LEN(TRIM(M140))=0</formula>
    </cfRule>
  </conditionalFormatting>
  <conditionalFormatting sqref="M140:N140">
    <cfRule type="expression" dxfId="242" priority="10">
      <formula>COUNTA($M$139)&gt;0</formula>
    </cfRule>
  </conditionalFormatting>
  <conditionalFormatting sqref="C97:Q101">
    <cfRule type="containsBlanks" dxfId="241" priority="9">
      <formula>LEN(TRIM(C97))=0</formula>
    </cfRule>
  </conditionalFormatting>
  <conditionalFormatting sqref="C112:Q116">
    <cfRule type="containsBlanks" dxfId="240" priority="8">
      <formula>LEN(TRIM(C112))=0</formula>
    </cfRule>
  </conditionalFormatting>
  <conditionalFormatting sqref="C127:Q131">
    <cfRule type="containsBlanks" dxfId="239" priority="7">
      <formula>LEN(TRIM(C127))=0</formula>
    </cfRule>
  </conditionalFormatting>
  <conditionalFormatting sqref="C142:Q146">
    <cfRule type="containsBlanks" dxfId="238" priority="6">
      <formula>LEN(TRIM(C142))=0</formula>
    </cfRule>
  </conditionalFormatting>
  <conditionalFormatting sqref="C157:Q161">
    <cfRule type="containsBlanks" dxfId="237" priority="5">
      <formula>LEN(TRIM(C157))=0</formula>
    </cfRule>
  </conditionalFormatting>
  <conditionalFormatting sqref="C172:Q176">
    <cfRule type="containsBlanks" dxfId="236" priority="4">
      <formula>LEN(TRIM(C172))=0</formula>
    </cfRule>
  </conditionalFormatting>
  <conditionalFormatting sqref="C187:Q191">
    <cfRule type="containsBlanks" dxfId="235" priority="3">
      <formula>LEN(TRIM(C187))=0</formula>
    </cfRule>
  </conditionalFormatting>
  <conditionalFormatting sqref="C202:Q206">
    <cfRule type="containsBlanks" dxfId="234" priority="2">
      <formula>LEN(TRIM(C202))=0</formula>
    </cfRule>
  </conditionalFormatting>
  <conditionalFormatting sqref="C217:Q221">
    <cfRule type="containsBlanks" dxfId="233" priority="1">
      <formula>LEN(TRIM(C217))=0</formula>
    </cfRule>
  </conditionalFormatting>
  <dataValidations count="7">
    <dataValidation type="whole" imeMode="halfAlpha" allowBlank="1" showInputMessage="1" showErrorMessage="1" sqref="L80 Q80 L95 Q95 L110 Q110 L125 Q125 L140 Q140 L155 Q155 L170 Q170 L185 Q185 L200 Q200 L215 Q215">
      <formula1>0</formula1>
      <formula2>15</formula2>
    </dataValidation>
    <dataValidation type="whole" imeMode="halfAlpha" allowBlank="1" showInputMessage="1" showErrorMessage="1" sqref="K74:L74 K82:K86 P82:P86 K194:L194 K209:L209 K97:K101 P97:P101 K112:K116 P112:P116 K127:K131 P127:P131 K142:K146 P142:P146 K157:K161 P157:P161 K172:K176 P172:P176 K187:K191 P187:P191 K202:K206 P202:P206 K89:L89 K104:L104 K119:L119 K134:L134 K149:L149 K164:L164 K179:L179 K217:K221 P217:P221">
      <formula1>0</formula1>
      <formula2>200</formula2>
    </dataValidation>
    <dataValidation type="whole" allowBlank="1" showInputMessage="1" showErrorMessage="1" sqref="H13:H17 H62:H66 H19:H23 H25:H29 H31:H35 H37:H41 H44:H48 H50:H54 H56:H60 H68:H72">
      <formula1>0</formula1>
      <formula2>4000</formula2>
    </dataValidation>
    <dataValidation type="list" showInputMessage="1" showErrorMessage="1" sqref="M202:M207 G82:G86 M82:M86 G187:G192 G157:G162 G97:G101 G172:G177 G112:G116 M187:M192 B192 G127:G131 G202:G207 G142:G147 M112:M116 M97:M101 M127:M131 B162 B207 M172:M177 B177 B147 M157:M162 M142:M147 G217:G221 M217:M221">
      <formula1>"職員,事務補助員,外部専門家"</formula1>
    </dataValidation>
    <dataValidation type="list" allowBlank="1" showInputMessage="1" showErrorMessage="1" sqref="D12 D18 D24 D30 D36 D43 D49 D55 D61 D67">
      <formula1>INDIRECT("職員")</formula1>
    </dataValidation>
    <dataValidation type="list" allowBlank="1" showInputMessage="1" showErrorMessage="1" sqref="N82:N86 H82:H86 N187:N191 H187:H191 N202:N206 H202:H206 N97:N101 H97:H101 N112:N116 H112:H116 N127:N131 H127:H131 N142:N146 H142:H146 N157:N161 H157:H161 N172:N176 H172:H176 N217:N221 H217:H221">
      <formula1>IF(G82="事務補助員",INDIRECT("職員"),INDIRECT(G82))</formula1>
    </dataValidation>
    <dataValidation type="list" allowBlank="1" showInputMessage="1" showErrorMessage="1" sqref="D7">
      <formula1>INDIRECT("支援地域")</formula1>
    </dataValidation>
  </dataValidations>
  <printOptions horizontalCentered="1"/>
  <pageMargins left="0.25" right="0.25" top="0.75" bottom="0.75" header="0.3" footer="0.3"/>
  <pageSetup paperSize="9" scale="59" fitToHeight="0" orientation="landscape" r:id="rId1"/>
  <rowBreaks count="11" manualBreakCount="11">
    <brk id="41" min="1" max="16" man="1"/>
    <brk id="72" min="1" max="16" man="1"/>
    <brk id="87" min="1" max="16" man="1"/>
    <brk id="102" min="1" max="16" man="1"/>
    <brk id="117" min="1" max="16" man="1"/>
    <brk id="132" min="1" max="16" man="1"/>
    <brk id="147" min="1" max="16" man="1"/>
    <brk id="162" min="1" max="16" man="1"/>
    <brk id="177" min="1" max="16" man="1"/>
    <brk id="192" min="1" max="16" man="1"/>
    <brk id="207" min="1" max="16"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21"/>
  <sheetViews>
    <sheetView showGridLines="0" zoomScaleNormal="100" zoomScaleSheetLayoutView="25" workbookViewId="0"/>
  </sheetViews>
  <sheetFormatPr defaultRowHeight="13.5"/>
  <cols>
    <col min="1" max="1" width="2.125" style="348" customWidth="1"/>
    <col min="2" max="2" width="6" style="554" customWidth="1"/>
    <col min="3" max="3" width="14.625" style="190" customWidth="1"/>
    <col min="4" max="4" width="40.625" style="190" customWidth="1"/>
    <col min="5" max="6" width="9.75" style="190" customWidth="1"/>
    <col min="7" max="7" width="6.375" style="554" customWidth="1"/>
    <col min="8" max="8" width="19.625" style="190" customWidth="1"/>
    <col min="9" max="10" width="19.75" style="190" customWidth="1"/>
    <col min="11" max="12" width="9.75" style="190" customWidth="1"/>
    <col min="13" max="13" width="6.375" style="554" customWidth="1"/>
    <col min="14" max="14" width="13.75" style="190" customWidth="1"/>
    <col min="15" max="15" width="40.625" style="190" customWidth="1"/>
    <col min="16" max="17" width="9.75" style="190" customWidth="1"/>
    <col min="18" max="18" width="2.5" style="350" customWidth="1"/>
    <col min="19" max="19" width="152.25" style="190" customWidth="1"/>
    <col min="20" max="20" width="9" style="348"/>
    <col min="21" max="21" width="18.125" style="348" customWidth="1"/>
    <col min="22" max="16384" width="9" style="348"/>
  </cols>
  <sheetData>
    <row r="1" spans="1:22" ht="58.5" customHeight="1"/>
    <row r="2" spans="1:22" s="190" customFormat="1">
      <c r="A2" s="107"/>
      <c r="B2" s="344" t="s">
        <v>0</v>
      </c>
      <c r="C2" s="345"/>
      <c r="H2" s="345"/>
      <c r="P2" s="99" t="str">
        <f>IF(様式第１_交付申請書!F9="","",様式第１_交付申請書!F9)</f>
        <v/>
      </c>
      <c r="Q2" s="346"/>
      <c r="R2" s="347"/>
      <c r="T2" s="348"/>
      <c r="U2" s="348"/>
      <c r="V2" s="348"/>
    </row>
    <row r="3" spans="1:22" s="190" customFormat="1" ht="21">
      <c r="A3" s="555"/>
      <c r="B3" s="349" t="s">
        <v>1</v>
      </c>
      <c r="R3" s="350"/>
      <c r="T3" s="348"/>
      <c r="U3" s="348"/>
      <c r="V3" s="348"/>
    </row>
    <row r="4" spans="1:22" s="190" customFormat="1" ht="14.25" customHeight="1">
      <c r="A4" s="555"/>
      <c r="B4" s="555"/>
      <c r="R4" s="350"/>
      <c r="T4" s="348"/>
      <c r="U4" s="348"/>
      <c r="V4" s="348"/>
    </row>
    <row r="5" spans="1:22" s="190" customFormat="1" ht="17.25">
      <c r="A5" s="4"/>
      <c r="B5" s="351" t="s">
        <v>591</v>
      </c>
      <c r="R5" s="350"/>
      <c r="T5" s="348"/>
      <c r="U5" s="348"/>
      <c r="V5" s="348"/>
    </row>
    <row r="6" spans="1:22" s="190" customFormat="1" ht="6.75" customHeight="1" thickBot="1">
      <c r="A6" s="352"/>
      <c r="R6" s="350"/>
      <c r="T6" s="348"/>
      <c r="U6" s="348"/>
      <c r="V6" s="348"/>
    </row>
    <row r="7" spans="1:22" ht="30" customHeight="1" thickBot="1">
      <c r="B7" s="673" t="s">
        <v>256</v>
      </c>
      <c r="C7" s="674"/>
      <c r="D7" s="353"/>
      <c r="L7" s="675" t="s">
        <v>224</v>
      </c>
      <c r="M7" s="676"/>
      <c r="N7" s="677"/>
      <c r="O7" s="354">
        <f>SUMIF($C:$C,"PF職員名",$H:$H)</f>
        <v>0</v>
      </c>
      <c r="S7" s="416" t="s">
        <v>27</v>
      </c>
    </row>
    <row r="8" spans="1:22" ht="30" customHeight="1">
      <c r="B8" s="695" t="s">
        <v>563</v>
      </c>
      <c r="C8" s="696"/>
      <c r="D8" s="696"/>
      <c r="E8" s="696"/>
      <c r="F8" s="696"/>
      <c r="G8" s="696"/>
      <c r="H8" s="696"/>
      <c r="I8" s="696"/>
      <c r="J8" s="696"/>
      <c r="L8" s="678" t="s">
        <v>446</v>
      </c>
      <c r="M8" s="679"/>
      <c r="N8" s="680"/>
      <c r="O8" s="355">
        <f>SUMIF($J:$J,"想定支援対象者数",$K:$K)</f>
        <v>0</v>
      </c>
      <c r="S8" s="562" t="s">
        <v>560</v>
      </c>
      <c r="T8" s="356"/>
    </row>
    <row r="9" spans="1:22" ht="30" customHeight="1">
      <c r="B9" s="681" t="s">
        <v>225</v>
      </c>
      <c r="C9" s="681"/>
      <c r="D9" s="681"/>
      <c r="K9" s="439"/>
      <c r="L9" s="678" t="s">
        <v>447</v>
      </c>
      <c r="M9" s="679"/>
      <c r="N9" s="680"/>
      <c r="O9" s="358">
        <f>SUMIF(O$11:O$1048576,"*支援人回数合計",P$11:P$1048576)</f>
        <v>0</v>
      </c>
      <c r="P9" s="357"/>
      <c r="Q9" s="357"/>
      <c r="R9" s="359"/>
      <c r="S9" s="478" t="s">
        <v>542</v>
      </c>
    </row>
    <row r="10" spans="1:22" ht="6.75" customHeight="1">
      <c r="B10" s="682"/>
      <c r="C10" s="682"/>
      <c r="D10" s="682"/>
      <c r="G10" s="190"/>
      <c r="K10" s="439"/>
      <c r="L10" s="439"/>
      <c r="M10" s="439"/>
      <c r="N10" s="439"/>
      <c r="O10" s="439"/>
      <c r="P10" s="357"/>
      <c r="Q10" s="357"/>
      <c r="R10" s="359"/>
    </row>
    <row r="11" spans="1:22" ht="27" customHeight="1">
      <c r="B11" s="558" t="s">
        <v>448</v>
      </c>
      <c r="C11" s="689" t="s">
        <v>216</v>
      </c>
      <c r="D11" s="690"/>
      <c r="E11" s="691" t="s">
        <v>217</v>
      </c>
      <c r="F11" s="691"/>
      <c r="G11" s="691"/>
      <c r="H11" s="692" t="s">
        <v>540</v>
      </c>
      <c r="I11" s="693"/>
      <c r="J11" s="693"/>
      <c r="K11" s="693"/>
      <c r="L11" s="693"/>
      <c r="M11" s="693"/>
      <c r="N11" s="693"/>
      <c r="O11" s="694"/>
      <c r="S11" s="481" t="s">
        <v>325</v>
      </c>
    </row>
    <row r="12" spans="1:22" ht="20.100000000000001" customHeight="1">
      <c r="B12" s="703">
        <v>1</v>
      </c>
      <c r="C12" s="441" t="s">
        <v>223</v>
      </c>
      <c r="D12" s="442"/>
      <c r="E12" s="706" t="str">
        <f>IFERROR(VLOOKUP(D12,'補助事業概要説明書（別添１）１～４'!$B:$C,2,0),"")</f>
        <v/>
      </c>
      <c r="F12" s="707"/>
      <c r="G12" s="708"/>
      <c r="H12" s="443">
        <f>SUM(H13:H17)</f>
        <v>0</v>
      </c>
      <c r="I12" s="709" t="s">
        <v>449</v>
      </c>
      <c r="J12" s="710"/>
      <c r="K12" s="710"/>
      <c r="L12" s="710"/>
      <c r="M12" s="710"/>
      <c r="N12" s="710"/>
      <c r="O12" s="711"/>
      <c r="S12" s="477" t="s">
        <v>437</v>
      </c>
    </row>
    <row r="13" spans="1:22" ht="20.100000000000001" customHeight="1">
      <c r="B13" s="704"/>
      <c r="C13" s="444" t="s">
        <v>408</v>
      </c>
      <c r="D13" s="683"/>
      <c r="E13" s="684"/>
      <c r="F13" s="684"/>
      <c r="G13" s="685"/>
      <c r="H13" s="445"/>
      <c r="I13" s="712"/>
      <c r="J13" s="713"/>
      <c r="K13" s="713"/>
      <c r="L13" s="713"/>
      <c r="M13" s="713"/>
      <c r="N13" s="713"/>
      <c r="O13" s="714"/>
      <c r="S13" s="477"/>
    </row>
    <row r="14" spans="1:22" ht="20.100000000000001" customHeight="1">
      <c r="B14" s="704"/>
      <c r="C14" s="446" t="s">
        <v>409</v>
      </c>
      <c r="D14" s="683"/>
      <c r="E14" s="684"/>
      <c r="F14" s="684"/>
      <c r="G14" s="685"/>
      <c r="H14" s="447"/>
      <c r="I14" s="686"/>
      <c r="J14" s="687"/>
      <c r="K14" s="687"/>
      <c r="L14" s="687"/>
      <c r="M14" s="687"/>
      <c r="N14" s="687"/>
      <c r="O14" s="688"/>
      <c r="S14" s="477" t="s">
        <v>561</v>
      </c>
    </row>
    <row r="15" spans="1:22" ht="20.100000000000001" customHeight="1">
      <c r="B15" s="704"/>
      <c r="C15" s="448" t="s">
        <v>410</v>
      </c>
      <c r="D15" s="683"/>
      <c r="E15" s="684"/>
      <c r="F15" s="684"/>
      <c r="G15" s="685"/>
      <c r="H15" s="449"/>
      <c r="I15" s="686"/>
      <c r="J15" s="687"/>
      <c r="K15" s="687"/>
      <c r="L15" s="687"/>
      <c r="M15" s="687"/>
      <c r="N15" s="687"/>
      <c r="O15" s="688"/>
      <c r="S15" s="477" t="s">
        <v>450</v>
      </c>
    </row>
    <row r="16" spans="1:22" ht="20.100000000000001" customHeight="1">
      <c r="B16" s="704"/>
      <c r="C16" s="448" t="s">
        <v>411</v>
      </c>
      <c r="D16" s="683"/>
      <c r="E16" s="684"/>
      <c r="F16" s="684"/>
      <c r="G16" s="685"/>
      <c r="H16" s="449"/>
      <c r="I16" s="686"/>
      <c r="J16" s="687"/>
      <c r="K16" s="687"/>
      <c r="L16" s="687"/>
      <c r="M16" s="687"/>
      <c r="N16" s="687"/>
      <c r="O16" s="688"/>
      <c r="S16" s="477"/>
    </row>
    <row r="17" spans="2:19" ht="20.100000000000001" customHeight="1">
      <c r="B17" s="705"/>
      <c r="C17" s="450" t="s">
        <v>412</v>
      </c>
      <c r="D17" s="697"/>
      <c r="E17" s="698"/>
      <c r="F17" s="698"/>
      <c r="G17" s="699"/>
      <c r="H17" s="451"/>
      <c r="I17" s="700"/>
      <c r="J17" s="701"/>
      <c r="K17" s="701"/>
      <c r="L17" s="701"/>
      <c r="M17" s="701"/>
      <c r="N17" s="701"/>
      <c r="O17" s="702"/>
      <c r="S17" s="477" t="s">
        <v>562</v>
      </c>
    </row>
    <row r="18" spans="2:19" ht="20.100000000000001" customHeight="1">
      <c r="B18" s="703">
        <v>2</v>
      </c>
      <c r="C18" s="441" t="s">
        <v>223</v>
      </c>
      <c r="D18" s="442"/>
      <c r="E18" s="706" t="str">
        <f>IFERROR(VLOOKUP(D18,'補助事業概要説明書（別添１）１～４'!$B:$C,2,0),"")</f>
        <v/>
      </c>
      <c r="F18" s="707"/>
      <c r="G18" s="708"/>
      <c r="H18" s="443">
        <f>SUM(H19:H23)</f>
        <v>0</v>
      </c>
      <c r="I18" s="709" t="s">
        <v>449</v>
      </c>
      <c r="J18" s="710"/>
      <c r="K18" s="710"/>
      <c r="L18" s="710"/>
      <c r="M18" s="710"/>
      <c r="N18" s="710"/>
      <c r="O18" s="711"/>
      <c r="P18" s="360"/>
      <c r="Q18" s="360"/>
      <c r="R18" s="361"/>
      <c r="S18" s="477"/>
    </row>
    <row r="19" spans="2:19" ht="20.100000000000001" customHeight="1">
      <c r="B19" s="704"/>
      <c r="C19" s="444" t="s">
        <v>408</v>
      </c>
      <c r="D19" s="683"/>
      <c r="E19" s="684"/>
      <c r="F19" s="684"/>
      <c r="G19" s="685"/>
      <c r="H19" s="445"/>
      <c r="I19" s="712"/>
      <c r="J19" s="713"/>
      <c r="K19" s="713"/>
      <c r="L19" s="713"/>
      <c r="M19" s="713"/>
      <c r="N19" s="713"/>
      <c r="O19" s="714"/>
      <c r="P19" s="360"/>
      <c r="Q19" s="360"/>
      <c r="R19" s="361"/>
      <c r="S19" s="477" t="s">
        <v>451</v>
      </c>
    </row>
    <row r="20" spans="2:19" ht="20.100000000000001" customHeight="1">
      <c r="B20" s="704"/>
      <c r="C20" s="446" t="s">
        <v>409</v>
      </c>
      <c r="D20" s="683"/>
      <c r="E20" s="684"/>
      <c r="F20" s="684"/>
      <c r="G20" s="685"/>
      <c r="H20" s="447"/>
      <c r="I20" s="686"/>
      <c r="J20" s="687"/>
      <c r="K20" s="687"/>
      <c r="L20" s="687"/>
      <c r="M20" s="687"/>
      <c r="N20" s="687"/>
      <c r="O20" s="688"/>
      <c r="P20" s="360"/>
      <c r="Q20" s="360"/>
      <c r="R20" s="361"/>
      <c r="S20" s="477"/>
    </row>
    <row r="21" spans="2:19" ht="20.100000000000001" customHeight="1">
      <c r="B21" s="704"/>
      <c r="C21" s="448" t="s">
        <v>410</v>
      </c>
      <c r="D21" s="683"/>
      <c r="E21" s="684"/>
      <c r="F21" s="684"/>
      <c r="G21" s="685"/>
      <c r="H21" s="449"/>
      <c r="I21" s="686"/>
      <c r="J21" s="687"/>
      <c r="K21" s="687"/>
      <c r="L21" s="687"/>
      <c r="M21" s="687"/>
      <c r="N21" s="687"/>
      <c r="O21" s="688"/>
      <c r="P21" s="360"/>
      <c r="Q21" s="360"/>
      <c r="R21" s="361"/>
      <c r="S21" s="477" t="s">
        <v>453</v>
      </c>
    </row>
    <row r="22" spans="2:19" ht="20.100000000000001" customHeight="1">
      <c r="B22" s="704"/>
      <c r="C22" s="448" t="s">
        <v>411</v>
      </c>
      <c r="D22" s="683"/>
      <c r="E22" s="684"/>
      <c r="F22" s="684"/>
      <c r="G22" s="685"/>
      <c r="H22" s="449"/>
      <c r="I22" s="686"/>
      <c r="J22" s="687"/>
      <c r="K22" s="687"/>
      <c r="L22" s="687"/>
      <c r="M22" s="687"/>
      <c r="N22" s="687"/>
      <c r="O22" s="688"/>
      <c r="P22" s="360"/>
      <c r="Q22" s="360"/>
      <c r="R22" s="361"/>
      <c r="S22" s="477"/>
    </row>
    <row r="23" spans="2:19" ht="20.100000000000001" customHeight="1">
      <c r="B23" s="705"/>
      <c r="C23" s="450" t="s">
        <v>412</v>
      </c>
      <c r="D23" s="697"/>
      <c r="E23" s="698"/>
      <c r="F23" s="698"/>
      <c r="G23" s="699"/>
      <c r="H23" s="451"/>
      <c r="I23" s="700"/>
      <c r="J23" s="701"/>
      <c r="K23" s="701"/>
      <c r="L23" s="701"/>
      <c r="M23" s="701"/>
      <c r="N23" s="701"/>
      <c r="O23" s="702"/>
      <c r="P23" s="360"/>
      <c r="Q23" s="360"/>
      <c r="R23" s="361"/>
      <c r="S23" s="477"/>
    </row>
    <row r="24" spans="2:19" ht="20.100000000000001" customHeight="1">
      <c r="B24" s="703">
        <v>3</v>
      </c>
      <c r="C24" s="441" t="s">
        <v>223</v>
      </c>
      <c r="D24" s="442"/>
      <c r="E24" s="706" t="str">
        <f>IFERROR(VLOOKUP(D24,'補助事業概要説明書（別添１）１～４'!$B:$C,2,0),"")</f>
        <v/>
      </c>
      <c r="F24" s="707"/>
      <c r="G24" s="708"/>
      <c r="H24" s="443">
        <f>SUM(H25:H29)</f>
        <v>0</v>
      </c>
      <c r="I24" s="709" t="s">
        <v>449</v>
      </c>
      <c r="J24" s="710"/>
      <c r="K24" s="710"/>
      <c r="L24" s="710"/>
      <c r="M24" s="710"/>
      <c r="N24" s="710"/>
      <c r="O24" s="711"/>
      <c r="P24" s="360"/>
      <c r="Q24" s="360"/>
      <c r="R24" s="361"/>
      <c r="S24" s="477"/>
    </row>
    <row r="25" spans="2:19" ht="20.100000000000001" customHeight="1">
      <c r="B25" s="704"/>
      <c r="C25" s="444" t="s">
        <v>408</v>
      </c>
      <c r="D25" s="683"/>
      <c r="E25" s="684"/>
      <c r="F25" s="684"/>
      <c r="G25" s="685"/>
      <c r="H25" s="445"/>
      <c r="I25" s="712"/>
      <c r="J25" s="713"/>
      <c r="K25" s="713"/>
      <c r="L25" s="713"/>
      <c r="M25" s="713"/>
      <c r="N25" s="713"/>
      <c r="O25" s="714"/>
      <c r="P25" s="360"/>
      <c r="Q25" s="360"/>
      <c r="R25" s="361"/>
      <c r="S25" s="477"/>
    </row>
    <row r="26" spans="2:19" ht="20.100000000000001" customHeight="1">
      <c r="B26" s="704"/>
      <c r="C26" s="446" t="s">
        <v>409</v>
      </c>
      <c r="D26" s="683"/>
      <c r="E26" s="684"/>
      <c r="F26" s="684"/>
      <c r="G26" s="685"/>
      <c r="H26" s="447"/>
      <c r="I26" s="686"/>
      <c r="J26" s="687"/>
      <c r="K26" s="687"/>
      <c r="L26" s="687"/>
      <c r="M26" s="687"/>
      <c r="N26" s="687"/>
      <c r="O26" s="688"/>
      <c r="P26" s="360"/>
      <c r="Q26" s="360"/>
      <c r="R26" s="361"/>
      <c r="S26" s="482"/>
    </row>
    <row r="27" spans="2:19" ht="20.100000000000001" customHeight="1">
      <c r="B27" s="704"/>
      <c r="C27" s="448" t="s">
        <v>410</v>
      </c>
      <c r="D27" s="683"/>
      <c r="E27" s="684"/>
      <c r="F27" s="684"/>
      <c r="G27" s="685"/>
      <c r="H27" s="449"/>
      <c r="I27" s="686"/>
      <c r="J27" s="687"/>
      <c r="K27" s="687"/>
      <c r="L27" s="687"/>
      <c r="M27" s="687"/>
      <c r="N27" s="687"/>
      <c r="O27" s="688"/>
      <c r="P27" s="360"/>
      <c r="Q27" s="360"/>
      <c r="R27" s="361"/>
      <c r="S27" s="482"/>
    </row>
    <row r="28" spans="2:19" ht="20.100000000000001" customHeight="1">
      <c r="B28" s="704"/>
      <c r="C28" s="448" t="s">
        <v>411</v>
      </c>
      <c r="D28" s="683"/>
      <c r="E28" s="684"/>
      <c r="F28" s="684"/>
      <c r="G28" s="685"/>
      <c r="H28" s="449"/>
      <c r="I28" s="686"/>
      <c r="J28" s="687"/>
      <c r="K28" s="687"/>
      <c r="L28" s="687"/>
      <c r="M28" s="687"/>
      <c r="N28" s="687"/>
      <c r="O28" s="688"/>
      <c r="P28" s="360"/>
      <c r="Q28" s="360"/>
      <c r="R28" s="361"/>
      <c r="S28" s="482"/>
    </row>
    <row r="29" spans="2:19" ht="20.100000000000001" customHeight="1">
      <c r="B29" s="705"/>
      <c r="C29" s="450" t="s">
        <v>412</v>
      </c>
      <c r="D29" s="697"/>
      <c r="E29" s="698"/>
      <c r="F29" s="698"/>
      <c r="G29" s="699"/>
      <c r="H29" s="451"/>
      <c r="I29" s="700"/>
      <c r="J29" s="701"/>
      <c r="K29" s="701"/>
      <c r="L29" s="701"/>
      <c r="M29" s="701"/>
      <c r="N29" s="701"/>
      <c r="O29" s="702"/>
      <c r="P29" s="360"/>
      <c r="Q29" s="360"/>
      <c r="R29" s="361"/>
      <c r="S29" s="483"/>
    </row>
    <row r="30" spans="2:19" ht="20.100000000000001" customHeight="1">
      <c r="B30" s="703">
        <v>4</v>
      </c>
      <c r="C30" s="441" t="s">
        <v>223</v>
      </c>
      <c r="D30" s="442"/>
      <c r="E30" s="706" t="str">
        <f>IFERROR(VLOOKUP(D30,'補助事業概要説明書（別添１）１～４'!$B:$C,2,0),"")</f>
        <v/>
      </c>
      <c r="F30" s="707"/>
      <c r="G30" s="708"/>
      <c r="H30" s="443">
        <f>SUM(H31:H35)</f>
        <v>0</v>
      </c>
      <c r="I30" s="709" t="s">
        <v>449</v>
      </c>
      <c r="J30" s="710"/>
      <c r="K30" s="710"/>
      <c r="L30" s="710"/>
      <c r="M30" s="710"/>
      <c r="N30" s="710"/>
      <c r="O30" s="711"/>
      <c r="P30" s="360"/>
      <c r="Q30" s="360"/>
      <c r="R30" s="361"/>
      <c r="S30" s="348"/>
    </row>
    <row r="31" spans="2:19" ht="20.100000000000001" customHeight="1">
      <c r="B31" s="704"/>
      <c r="C31" s="444" t="s">
        <v>408</v>
      </c>
      <c r="D31" s="683"/>
      <c r="E31" s="684"/>
      <c r="F31" s="684"/>
      <c r="G31" s="685"/>
      <c r="H31" s="445"/>
      <c r="I31" s="712"/>
      <c r="J31" s="713"/>
      <c r="K31" s="713"/>
      <c r="L31" s="713"/>
      <c r="M31" s="713"/>
      <c r="N31" s="713"/>
      <c r="O31" s="714"/>
      <c r="P31" s="360"/>
      <c r="Q31" s="360"/>
      <c r="R31" s="361"/>
      <c r="S31" s="348"/>
    </row>
    <row r="32" spans="2:19" ht="20.100000000000001" customHeight="1">
      <c r="B32" s="704"/>
      <c r="C32" s="446" t="s">
        <v>409</v>
      </c>
      <c r="D32" s="683"/>
      <c r="E32" s="684"/>
      <c r="F32" s="684"/>
      <c r="G32" s="685"/>
      <c r="H32" s="447"/>
      <c r="I32" s="686"/>
      <c r="J32" s="687"/>
      <c r="K32" s="687"/>
      <c r="L32" s="687"/>
      <c r="M32" s="687"/>
      <c r="N32" s="687"/>
      <c r="O32" s="688"/>
      <c r="P32" s="360"/>
      <c r="Q32" s="360"/>
      <c r="R32" s="361"/>
      <c r="S32" s="348"/>
    </row>
    <row r="33" spans="2:19" ht="20.100000000000001" customHeight="1">
      <c r="B33" s="704"/>
      <c r="C33" s="448" t="s">
        <v>410</v>
      </c>
      <c r="D33" s="683"/>
      <c r="E33" s="684"/>
      <c r="F33" s="684"/>
      <c r="G33" s="685"/>
      <c r="H33" s="449"/>
      <c r="I33" s="686"/>
      <c r="J33" s="687"/>
      <c r="K33" s="687"/>
      <c r="L33" s="687"/>
      <c r="M33" s="687"/>
      <c r="N33" s="687"/>
      <c r="O33" s="688"/>
      <c r="P33" s="360"/>
      <c r="Q33" s="360"/>
      <c r="R33" s="361"/>
      <c r="S33" s="348"/>
    </row>
    <row r="34" spans="2:19" ht="20.100000000000001" customHeight="1">
      <c r="B34" s="704"/>
      <c r="C34" s="448" t="s">
        <v>411</v>
      </c>
      <c r="D34" s="683"/>
      <c r="E34" s="684"/>
      <c r="F34" s="684"/>
      <c r="G34" s="685"/>
      <c r="H34" s="449"/>
      <c r="I34" s="686"/>
      <c r="J34" s="687"/>
      <c r="K34" s="687"/>
      <c r="L34" s="687"/>
      <c r="M34" s="687"/>
      <c r="N34" s="687"/>
      <c r="O34" s="688"/>
      <c r="P34" s="360"/>
      <c r="Q34" s="360"/>
      <c r="R34" s="361"/>
      <c r="S34" s="348"/>
    </row>
    <row r="35" spans="2:19" ht="20.100000000000001" customHeight="1">
      <c r="B35" s="705"/>
      <c r="C35" s="450" t="s">
        <v>412</v>
      </c>
      <c r="D35" s="697"/>
      <c r="E35" s="698"/>
      <c r="F35" s="698"/>
      <c r="G35" s="699"/>
      <c r="H35" s="451"/>
      <c r="I35" s="700"/>
      <c r="J35" s="701"/>
      <c r="K35" s="701"/>
      <c r="L35" s="701"/>
      <c r="M35" s="701"/>
      <c r="N35" s="701"/>
      <c r="O35" s="702"/>
      <c r="P35" s="360"/>
      <c r="Q35" s="360"/>
      <c r="R35" s="361"/>
      <c r="S35" s="348"/>
    </row>
    <row r="36" spans="2:19" ht="20.100000000000001" customHeight="1">
      <c r="B36" s="703">
        <v>5</v>
      </c>
      <c r="C36" s="441" t="s">
        <v>223</v>
      </c>
      <c r="D36" s="442"/>
      <c r="E36" s="706" t="str">
        <f>IFERROR(VLOOKUP(D36,'補助事業概要説明書（別添１）１～４'!$B:$C,2,0),"")</f>
        <v/>
      </c>
      <c r="F36" s="707"/>
      <c r="G36" s="708"/>
      <c r="H36" s="443">
        <f>SUM(H37:H41)</f>
        <v>0</v>
      </c>
      <c r="I36" s="709" t="s">
        <v>449</v>
      </c>
      <c r="J36" s="710"/>
      <c r="K36" s="710"/>
      <c r="L36" s="710"/>
      <c r="M36" s="710"/>
      <c r="N36" s="710"/>
      <c r="O36" s="711"/>
      <c r="P36" s="360"/>
      <c r="Q36" s="360"/>
      <c r="R36" s="361"/>
      <c r="S36" s="348"/>
    </row>
    <row r="37" spans="2:19" ht="20.100000000000001" customHeight="1">
      <c r="B37" s="704"/>
      <c r="C37" s="444" t="s">
        <v>408</v>
      </c>
      <c r="D37" s="683"/>
      <c r="E37" s="684"/>
      <c r="F37" s="684"/>
      <c r="G37" s="685"/>
      <c r="H37" s="445"/>
      <c r="I37" s="712"/>
      <c r="J37" s="713"/>
      <c r="K37" s="713"/>
      <c r="L37" s="713"/>
      <c r="M37" s="713"/>
      <c r="N37" s="713"/>
      <c r="O37" s="714"/>
      <c r="P37" s="360"/>
      <c r="Q37" s="360"/>
      <c r="R37" s="361"/>
      <c r="S37" s="348"/>
    </row>
    <row r="38" spans="2:19" ht="20.100000000000001" customHeight="1">
      <c r="B38" s="704"/>
      <c r="C38" s="446" t="s">
        <v>409</v>
      </c>
      <c r="D38" s="683"/>
      <c r="E38" s="684"/>
      <c r="F38" s="684"/>
      <c r="G38" s="685"/>
      <c r="H38" s="447"/>
      <c r="I38" s="686"/>
      <c r="J38" s="687"/>
      <c r="K38" s="687"/>
      <c r="L38" s="687"/>
      <c r="M38" s="687"/>
      <c r="N38" s="687"/>
      <c r="O38" s="688"/>
      <c r="P38" s="360"/>
      <c r="Q38" s="360"/>
      <c r="R38" s="361"/>
      <c r="S38" s="348"/>
    </row>
    <row r="39" spans="2:19" ht="20.100000000000001" customHeight="1">
      <c r="B39" s="704"/>
      <c r="C39" s="448" t="s">
        <v>410</v>
      </c>
      <c r="D39" s="683"/>
      <c r="E39" s="684"/>
      <c r="F39" s="684"/>
      <c r="G39" s="685"/>
      <c r="H39" s="449"/>
      <c r="I39" s="686"/>
      <c r="J39" s="687"/>
      <c r="K39" s="687"/>
      <c r="L39" s="687"/>
      <c r="M39" s="687"/>
      <c r="N39" s="687"/>
      <c r="O39" s="688"/>
      <c r="P39" s="360"/>
      <c r="Q39" s="360"/>
      <c r="R39" s="361"/>
      <c r="S39" s="348"/>
    </row>
    <row r="40" spans="2:19" ht="20.100000000000001" customHeight="1">
      <c r="B40" s="704"/>
      <c r="C40" s="448" t="s">
        <v>411</v>
      </c>
      <c r="D40" s="683"/>
      <c r="E40" s="684"/>
      <c r="F40" s="684"/>
      <c r="G40" s="685"/>
      <c r="H40" s="449"/>
      <c r="I40" s="686"/>
      <c r="J40" s="687"/>
      <c r="K40" s="687"/>
      <c r="L40" s="687"/>
      <c r="M40" s="687"/>
      <c r="N40" s="687"/>
      <c r="O40" s="688"/>
      <c r="P40" s="360"/>
      <c r="Q40" s="360"/>
      <c r="R40" s="361"/>
      <c r="S40" s="348"/>
    </row>
    <row r="41" spans="2:19" ht="20.100000000000001" customHeight="1">
      <c r="B41" s="705"/>
      <c r="C41" s="450" t="s">
        <v>412</v>
      </c>
      <c r="D41" s="697"/>
      <c r="E41" s="698"/>
      <c r="F41" s="698"/>
      <c r="G41" s="699"/>
      <c r="H41" s="451"/>
      <c r="I41" s="700"/>
      <c r="J41" s="701"/>
      <c r="K41" s="701"/>
      <c r="L41" s="701"/>
      <c r="M41" s="701"/>
      <c r="N41" s="701"/>
      <c r="O41" s="702"/>
      <c r="P41" s="360"/>
      <c r="Q41" s="360"/>
      <c r="R41" s="361"/>
      <c r="S41" s="348"/>
    </row>
    <row r="42" spans="2:19" ht="27" customHeight="1">
      <c r="B42" s="558" t="s">
        <v>448</v>
      </c>
      <c r="C42" s="689" t="s">
        <v>216</v>
      </c>
      <c r="D42" s="690"/>
      <c r="E42" s="691" t="s">
        <v>217</v>
      </c>
      <c r="F42" s="691"/>
      <c r="G42" s="691"/>
      <c r="H42" s="692" t="s">
        <v>540</v>
      </c>
      <c r="I42" s="693"/>
      <c r="J42" s="693"/>
      <c r="K42" s="693"/>
      <c r="L42" s="693"/>
      <c r="M42" s="693"/>
      <c r="N42" s="693"/>
      <c r="O42" s="694"/>
      <c r="P42" s="360"/>
      <c r="Q42" s="360"/>
      <c r="R42" s="361"/>
      <c r="S42" s="348"/>
    </row>
    <row r="43" spans="2:19" ht="20.100000000000001" customHeight="1">
      <c r="B43" s="703">
        <v>6</v>
      </c>
      <c r="C43" s="441" t="s">
        <v>223</v>
      </c>
      <c r="D43" s="442"/>
      <c r="E43" s="706" t="str">
        <f>IFERROR(VLOOKUP(D43,'補助事業概要説明書（別添１）１～４'!$B:$C,2,0),"")</f>
        <v/>
      </c>
      <c r="F43" s="707"/>
      <c r="G43" s="708"/>
      <c r="H43" s="443">
        <f>SUM(H44:H48)</f>
        <v>0</v>
      </c>
      <c r="I43" s="709" t="s">
        <v>449</v>
      </c>
      <c r="J43" s="710"/>
      <c r="K43" s="710"/>
      <c r="L43" s="710"/>
      <c r="M43" s="710"/>
      <c r="N43" s="710"/>
      <c r="O43" s="711"/>
      <c r="P43" s="360"/>
      <c r="Q43" s="360"/>
      <c r="R43" s="361"/>
      <c r="S43" s="348"/>
    </row>
    <row r="44" spans="2:19" ht="20.100000000000001" customHeight="1">
      <c r="B44" s="704"/>
      <c r="C44" s="444" t="s">
        <v>408</v>
      </c>
      <c r="D44" s="683"/>
      <c r="E44" s="684"/>
      <c r="F44" s="684"/>
      <c r="G44" s="685"/>
      <c r="H44" s="445"/>
      <c r="I44" s="712"/>
      <c r="J44" s="713"/>
      <c r="K44" s="713"/>
      <c r="L44" s="713"/>
      <c r="M44" s="713"/>
      <c r="N44" s="713"/>
      <c r="O44" s="714"/>
      <c r="P44" s="360"/>
      <c r="Q44" s="360"/>
      <c r="R44" s="361"/>
      <c r="S44" s="348"/>
    </row>
    <row r="45" spans="2:19" ht="20.100000000000001" customHeight="1">
      <c r="B45" s="704"/>
      <c r="C45" s="446" t="s">
        <v>409</v>
      </c>
      <c r="D45" s="683"/>
      <c r="E45" s="684"/>
      <c r="F45" s="684"/>
      <c r="G45" s="685"/>
      <c r="H45" s="447"/>
      <c r="I45" s="686"/>
      <c r="J45" s="687"/>
      <c r="K45" s="687"/>
      <c r="L45" s="687"/>
      <c r="M45" s="687"/>
      <c r="N45" s="687"/>
      <c r="O45" s="688"/>
      <c r="P45" s="360"/>
      <c r="Q45" s="360"/>
      <c r="R45" s="361"/>
      <c r="S45" s="348"/>
    </row>
    <row r="46" spans="2:19" ht="20.100000000000001" customHeight="1">
      <c r="B46" s="704"/>
      <c r="C46" s="448" t="s">
        <v>410</v>
      </c>
      <c r="D46" s="683"/>
      <c r="E46" s="684"/>
      <c r="F46" s="684"/>
      <c r="G46" s="685"/>
      <c r="H46" s="449"/>
      <c r="I46" s="686"/>
      <c r="J46" s="687"/>
      <c r="K46" s="687"/>
      <c r="L46" s="687"/>
      <c r="M46" s="687"/>
      <c r="N46" s="687"/>
      <c r="O46" s="688"/>
      <c r="P46" s="360"/>
      <c r="Q46" s="360"/>
      <c r="R46" s="361"/>
      <c r="S46" s="348"/>
    </row>
    <row r="47" spans="2:19" ht="20.100000000000001" customHeight="1">
      <c r="B47" s="704"/>
      <c r="C47" s="448" t="s">
        <v>411</v>
      </c>
      <c r="D47" s="683"/>
      <c r="E47" s="684"/>
      <c r="F47" s="684"/>
      <c r="G47" s="685"/>
      <c r="H47" s="449"/>
      <c r="I47" s="686"/>
      <c r="J47" s="687"/>
      <c r="K47" s="687"/>
      <c r="L47" s="687"/>
      <c r="M47" s="687"/>
      <c r="N47" s="687"/>
      <c r="O47" s="688"/>
      <c r="P47" s="360"/>
      <c r="Q47" s="360"/>
      <c r="R47" s="361"/>
      <c r="S47" s="348"/>
    </row>
    <row r="48" spans="2:19" ht="20.100000000000001" customHeight="1">
      <c r="B48" s="705"/>
      <c r="C48" s="450" t="s">
        <v>412</v>
      </c>
      <c r="D48" s="697"/>
      <c r="E48" s="698"/>
      <c r="F48" s="698"/>
      <c r="G48" s="699"/>
      <c r="H48" s="451"/>
      <c r="I48" s="700"/>
      <c r="J48" s="701"/>
      <c r="K48" s="701"/>
      <c r="L48" s="701"/>
      <c r="M48" s="701"/>
      <c r="N48" s="701"/>
      <c r="O48" s="702"/>
      <c r="P48" s="360"/>
      <c r="Q48" s="360"/>
      <c r="R48" s="361"/>
      <c r="S48" s="348"/>
    </row>
    <row r="49" spans="2:19" ht="20.100000000000001" customHeight="1">
      <c r="B49" s="703">
        <v>7</v>
      </c>
      <c r="C49" s="441" t="s">
        <v>223</v>
      </c>
      <c r="D49" s="442"/>
      <c r="E49" s="706" t="str">
        <f>IFERROR(VLOOKUP(D49,'補助事業概要説明書（別添１）１～４'!$B:$C,2,0),"")</f>
        <v/>
      </c>
      <c r="F49" s="707"/>
      <c r="G49" s="708"/>
      <c r="H49" s="443">
        <f>SUM(H50:H54)</f>
        <v>0</v>
      </c>
      <c r="I49" s="709" t="s">
        <v>449</v>
      </c>
      <c r="J49" s="710"/>
      <c r="K49" s="710"/>
      <c r="L49" s="710"/>
      <c r="M49" s="710"/>
      <c r="N49" s="710"/>
      <c r="O49" s="711"/>
      <c r="P49" s="360"/>
      <c r="Q49" s="360"/>
      <c r="R49" s="361"/>
      <c r="S49" s="348"/>
    </row>
    <row r="50" spans="2:19" ht="20.100000000000001" customHeight="1">
      <c r="B50" s="704"/>
      <c r="C50" s="444" t="s">
        <v>408</v>
      </c>
      <c r="D50" s="683"/>
      <c r="E50" s="684"/>
      <c r="F50" s="684"/>
      <c r="G50" s="685"/>
      <c r="H50" s="445"/>
      <c r="I50" s="712"/>
      <c r="J50" s="713"/>
      <c r="K50" s="713"/>
      <c r="L50" s="713"/>
      <c r="M50" s="713"/>
      <c r="N50" s="713"/>
      <c r="O50" s="714"/>
      <c r="P50" s="360"/>
      <c r="Q50" s="360"/>
      <c r="R50" s="361"/>
      <c r="S50" s="348"/>
    </row>
    <row r="51" spans="2:19" ht="20.100000000000001" customHeight="1">
      <c r="B51" s="704"/>
      <c r="C51" s="446" t="s">
        <v>409</v>
      </c>
      <c r="D51" s="683"/>
      <c r="E51" s="684"/>
      <c r="F51" s="684"/>
      <c r="G51" s="685"/>
      <c r="H51" s="447"/>
      <c r="I51" s="686"/>
      <c r="J51" s="687"/>
      <c r="K51" s="687"/>
      <c r="L51" s="687"/>
      <c r="M51" s="687"/>
      <c r="N51" s="687"/>
      <c r="O51" s="688"/>
      <c r="P51" s="360"/>
      <c r="Q51" s="360"/>
      <c r="R51" s="361"/>
      <c r="S51" s="348"/>
    </row>
    <row r="52" spans="2:19" ht="20.100000000000001" customHeight="1">
      <c r="B52" s="704"/>
      <c r="C52" s="448" t="s">
        <v>410</v>
      </c>
      <c r="D52" s="683"/>
      <c r="E52" s="684"/>
      <c r="F52" s="684"/>
      <c r="G52" s="685"/>
      <c r="H52" s="449"/>
      <c r="I52" s="686"/>
      <c r="J52" s="687"/>
      <c r="K52" s="687"/>
      <c r="L52" s="687"/>
      <c r="M52" s="687"/>
      <c r="N52" s="687"/>
      <c r="O52" s="688"/>
      <c r="P52" s="360"/>
      <c r="Q52" s="360"/>
      <c r="R52" s="361"/>
      <c r="S52" s="348"/>
    </row>
    <row r="53" spans="2:19" ht="20.100000000000001" customHeight="1">
      <c r="B53" s="704"/>
      <c r="C53" s="448" t="s">
        <v>411</v>
      </c>
      <c r="D53" s="683"/>
      <c r="E53" s="684"/>
      <c r="F53" s="684"/>
      <c r="G53" s="685"/>
      <c r="H53" s="449"/>
      <c r="I53" s="686"/>
      <c r="J53" s="687"/>
      <c r="K53" s="687"/>
      <c r="L53" s="687"/>
      <c r="M53" s="687"/>
      <c r="N53" s="687"/>
      <c r="O53" s="688"/>
      <c r="P53" s="360"/>
      <c r="Q53" s="360"/>
      <c r="R53" s="361"/>
      <c r="S53" s="348"/>
    </row>
    <row r="54" spans="2:19" ht="20.100000000000001" customHeight="1">
      <c r="B54" s="705"/>
      <c r="C54" s="450" t="s">
        <v>412</v>
      </c>
      <c r="D54" s="697"/>
      <c r="E54" s="698"/>
      <c r="F54" s="698"/>
      <c r="G54" s="699"/>
      <c r="H54" s="451"/>
      <c r="I54" s="700"/>
      <c r="J54" s="701"/>
      <c r="K54" s="701"/>
      <c r="L54" s="701"/>
      <c r="M54" s="701"/>
      <c r="N54" s="701"/>
      <c r="O54" s="702"/>
      <c r="P54" s="360"/>
      <c r="Q54" s="360"/>
      <c r="R54" s="361"/>
      <c r="S54" s="348"/>
    </row>
    <row r="55" spans="2:19" ht="20.100000000000001" customHeight="1">
      <c r="B55" s="703">
        <v>8</v>
      </c>
      <c r="C55" s="441" t="s">
        <v>223</v>
      </c>
      <c r="D55" s="442"/>
      <c r="E55" s="706" t="str">
        <f>IFERROR(VLOOKUP(D55,'補助事業概要説明書（別添１）１～４'!$B:$C,2,0),"")</f>
        <v/>
      </c>
      <c r="F55" s="707"/>
      <c r="G55" s="708"/>
      <c r="H55" s="443">
        <f>SUM(H56:H60)</f>
        <v>0</v>
      </c>
      <c r="I55" s="709" t="s">
        <v>449</v>
      </c>
      <c r="J55" s="710"/>
      <c r="K55" s="710"/>
      <c r="L55" s="710"/>
      <c r="M55" s="710"/>
      <c r="N55" s="710"/>
      <c r="O55" s="711"/>
      <c r="P55" s="360"/>
      <c r="Q55" s="360"/>
      <c r="R55" s="361"/>
      <c r="S55" s="117"/>
    </row>
    <row r="56" spans="2:19" ht="20.100000000000001" customHeight="1">
      <c r="B56" s="704"/>
      <c r="C56" s="444" t="s">
        <v>408</v>
      </c>
      <c r="D56" s="683"/>
      <c r="E56" s="684"/>
      <c r="F56" s="684"/>
      <c r="G56" s="685"/>
      <c r="H56" s="445"/>
      <c r="I56" s="712"/>
      <c r="J56" s="713"/>
      <c r="K56" s="713"/>
      <c r="L56" s="713"/>
      <c r="M56" s="713"/>
      <c r="N56" s="713"/>
      <c r="O56" s="714"/>
      <c r="P56" s="360"/>
      <c r="Q56" s="360"/>
      <c r="R56" s="361"/>
      <c r="S56" s="117"/>
    </row>
    <row r="57" spans="2:19" ht="20.100000000000001" customHeight="1">
      <c r="B57" s="704"/>
      <c r="C57" s="446" t="s">
        <v>409</v>
      </c>
      <c r="D57" s="683"/>
      <c r="E57" s="684"/>
      <c r="F57" s="684"/>
      <c r="G57" s="685"/>
      <c r="H57" s="447"/>
      <c r="I57" s="686"/>
      <c r="J57" s="687"/>
      <c r="K57" s="687"/>
      <c r="L57" s="687"/>
      <c r="M57" s="687"/>
      <c r="N57" s="687"/>
      <c r="O57" s="688"/>
      <c r="P57" s="360"/>
      <c r="Q57" s="360"/>
      <c r="R57" s="361"/>
      <c r="S57" s="117"/>
    </row>
    <row r="58" spans="2:19" ht="20.100000000000001" customHeight="1">
      <c r="B58" s="704"/>
      <c r="C58" s="448" t="s">
        <v>410</v>
      </c>
      <c r="D58" s="683"/>
      <c r="E58" s="684"/>
      <c r="F58" s="684"/>
      <c r="G58" s="685"/>
      <c r="H58" s="449"/>
      <c r="I58" s="686"/>
      <c r="J58" s="687"/>
      <c r="K58" s="687"/>
      <c r="L58" s="687"/>
      <c r="M58" s="687"/>
      <c r="N58" s="687"/>
      <c r="O58" s="688"/>
      <c r="P58" s="360"/>
      <c r="Q58" s="360"/>
      <c r="R58" s="361"/>
      <c r="S58" s="117"/>
    </row>
    <row r="59" spans="2:19" ht="20.100000000000001" customHeight="1">
      <c r="B59" s="704"/>
      <c r="C59" s="448" t="s">
        <v>411</v>
      </c>
      <c r="D59" s="683"/>
      <c r="E59" s="684"/>
      <c r="F59" s="684"/>
      <c r="G59" s="685"/>
      <c r="H59" s="449"/>
      <c r="I59" s="686"/>
      <c r="J59" s="687"/>
      <c r="K59" s="687"/>
      <c r="L59" s="687"/>
      <c r="M59" s="687"/>
      <c r="N59" s="687"/>
      <c r="O59" s="688"/>
      <c r="P59" s="360"/>
      <c r="Q59" s="360"/>
      <c r="R59" s="361"/>
      <c r="S59" s="117"/>
    </row>
    <row r="60" spans="2:19" ht="20.100000000000001" customHeight="1">
      <c r="B60" s="705"/>
      <c r="C60" s="450" t="s">
        <v>412</v>
      </c>
      <c r="D60" s="697"/>
      <c r="E60" s="698"/>
      <c r="F60" s="698"/>
      <c r="G60" s="699"/>
      <c r="H60" s="451"/>
      <c r="I60" s="700"/>
      <c r="J60" s="701"/>
      <c r="K60" s="701"/>
      <c r="L60" s="701"/>
      <c r="M60" s="701"/>
      <c r="N60" s="701"/>
      <c r="O60" s="702"/>
      <c r="P60" s="360"/>
      <c r="Q60" s="360"/>
      <c r="R60" s="361"/>
      <c r="S60" s="117"/>
    </row>
    <row r="61" spans="2:19" ht="20.100000000000001" customHeight="1">
      <c r="B61" s="703">
        <v>9</v>
      </c>
      <c r="C61" s="441" t="s">
        <v>223</v>
      </c>
      <c r="D61" s="442"/>
      <c r="E61" s="706" t="str">
        <f>IFERROR(VLOOKUP(D61,'補助事業概要説明書（別添１）１～４'!$B:$C,2,0),"")</f>
        <v/>
      </c>
      <c r="F61" s="707"/>
      <c r="G61" s="708"/>
      <c r="H61" s="443">
        <f>SUM(H62:H66)</f>
        <v>0</v>
      </c>
      <c r="I61" s="709" t="s">
        <v>449</v>
      </c>
      <c r="J61" s="710"/>
      <c r="K61" s="710"/>
      <c r="L61" s="710"/>
      <c r="M61" s="710"/>
      <c r="N61" s="710"/>
      <c r="O61" s="711"/>
      <c r="P61" s="360"/>
      <c r="Q61" s="360"/>
      <c r="R61" s="361"/>
      <c r="S61" s="117"/>
    </row>
    <row r="62" spans="2:19" ht="20.100000000000001" customHeight="1">
      <c r="B62" s="704"/>
      <c r="C62" s="444" t="s">
        <v>408</v>
      </c>
      <c r="D62" s="683"/>
      <c r="E62" s="684"/>
      <c r="F62" s="684"/>
      <c r="G62" s="685"/>
      <c r="H62" s="445"/>
      <c r="I62" s="712"/>
      <c r="J62" s="713"/>
      <c r="K62" s="713"/>
      <c r="L62" s="713"/>
      <c r="M62" s="713"/>
      <c r="N62" s="713"/>
      <c r="O62" s="714"/>
      <c r="P62" s="360"/>
      <c r="Q62" s="360"/>
      <c r="R62" s="361"/>
      <c r="S62" s="117"/>
    </row>
    <row r="63" spans="2:19" ht="20.100000000000001" customHeight="1">
      <c r="B63" s="704"/>
      <c r="C63" s="446" t="s">
        <v>409</v>
      </c>
      <c r="D63" s="683"/>
      <c r="E63" s="684"/>
      <c r="F63" s="684"/>
      <c r="G63" s="685"/>
      <c r="H63" s="447"/>
      <c r="I63" s="686"/>
      <c r="J63" s="687"/>
      <c r="K63" s="687"/>
      <c r="L63" s="687"/>
      <c r="M63" s="687"/>
      <c r="N63" s="687"/>
      <c r="O63" s="688"/>
      <c r="P63" s="360"/>
      <c r="Q63" s="360"/>
      <c r="R63" s="361"/>
      <c r="S63" s="117"/>
    </row>
    <row r="64" spans="2:19" ht="20.100000000000001" customHeight="1">
      <c r="B64" s="704"/>
      <c r="C64" s="448" t="s">
        <v>410</v>
      </c>
      <c r="D64" s="683"/>
      <c r="E64" s="684"/>
      <c r="F64" s="684"/>
      <c r="G64" s="685"/>
      <c r="H64" s="449"/>
      <c r="I64" s="686"/>
      <c r="J64" s="687"/>
      <c r="K64" s="687"/>
      <c r="L64" s="687"/>
      <c r="M64" s="687"/>
      <c r="N64" s="687"/>
      <c r="O64" s="688"/>
      <c r="P64" s="360"/>
      <c r="Q64" s="360"/>
      <c r="R64" s="361"/>
      <c r="S64" s="117"/>
    </row>
    <row r="65" spans="2:21" ht="20.100000000000001" customHeight="1">
      <c r="B65" s="704"/>
      <c r="C65" s="448" t="s">
        <v>411</v>
      </c>
      <c r="D65" s="683"/>
      <c r="E65" s="684"/>
      <c r="F65" s="684"/>
      <c r="G65" s="685"/>
      <c r="H65" s="449"/>
      <c r="I65" s="686"/>
      <c r="J65" s="687"/>
      <c r="K65" s="687"/>
      <c r="L65" s="687"/>
      <c r="M65" s="687"/>
      <c r="N65" s="687"/>
      <c r="O65" s="688"/>
      <c r="P65" s="360"/>
      <c r="Q65" s="360"/>
      <c r="R65" s="361"/>
      <c r="S65" s="117"/>
    </row>
    <row r="66" spans="2:21" ht="20.100000000000001" customHeight="1">
      <c r="B66" s="705"/>
      <c r="C66" s="450" t="s">
        <v>412</v>
      </c>
      <c r="D66" s="697"/>
      <c r="E66" s="698"/>
      <c r="F66" s="698"/>
      <c r="G66" s="699"/>
      <c r="H66" s="451"/>
      <c r="I66" s="700"/>
      <c r="J66" s="701"/>
      <c r="K66" s="701"/>
      <c r="L66" s="701"/>
      <c r="M66" s="701"/>
      <c r="N66" s="701"/>
      <c r="O66" s="702"/>
      <c r="P66" s="360"/>
      <c r="Q66" s="360"/>
      <c r="R66" s="361"/>
      <c r="S66" s="117"/>
    </row>
    <row r="67" spans="2:21" ht="20.100000000000001" customHeight="1">
      <c r="B67" s="703">
        <v>10</v>
      </c>
      <c r="C67" s="441" t="s">
        <v>223</v>
      </c>
      <c r="D67" s="442"/>
      <c r="E67" s="706" t="str">
        <f>IFERROR(VLOOKUP(D67,'補助事業概要説明書（別添１）１～４'!$B:$C,2,0),"")</f>
        <v/>
      </c>
      <c r="F67" s="707"/>
      <c r="G67" s="708"/>
      <c r="H67" s="443">
        <f>SUM(H68:H72)</f>
        <v>0</v>
      </c>
      <c r="I67" s="709" t="s">
        <v>449</v>
      </c>
      <c r="J67" s="710"/>
      <c r="K67" s="710"/>
      <c r="L67" s="710"/>
      <c r="M67" s="710"/>
      <c r="N67" s="710"/>
      <c r="O67" s="711"/>
      <c r="P67" s="360"/>
      <c r="Q67" s="360"/>
      <c r="R67" s="361"/>
      <c r="S67" s="117"/>
    </row>
    <row r="68" spans="2:21" ht="20.100000000000001" customHeight="1">
      <c r="B68" s="704"/>
      <c r="C68" s="444" t="s">
        <v>408</v>
      </c>
      <c r="D68" s="683"/>
      <c r="E68" s="684"/>
      <c r="F68" s="684"/>
      <c r="G68" s="685"/>
      <c r="H68" s="445"/>
      <c r="I68" s="712"/>
      <c r="J68" s="713"/>
      <c r="K68" s="713"/>
      <c r="L68" s="713"/>
      <c r="M68" s="713"/>
      <c r="N68" s="713"/>
      <c r="O68" s="714"/>
      <c r="P68" s="360"/>
      <c r="Q68" s="360"/>
      <c r="R68" s="361"/>
      <c r="S68" s="117"/>
    </row>
    <row r="69" spans="2:21" ht="20.100000000000001" customHeight="1">
      <c r="B69" s="704"/>
      <c r="C69" s="446" t="s">
        <v>409</v>
      </c>
      <c r="D69" s="683"/>
      <c r="E69" s="684"/>
      <c r="F69" s="684"/>
      <c r="G69" s="685"/>
      <c r="H69" s="447"/>
      <c r="I69" s="686"/>
      <c r="J69" s="687"/>
      <c r="K69" s="687"/>
      <c r="L69" s="687"/>
      <c r="M69" s="687"/>
      <c r="N69" s="687"/>
      <c r="O69" s="688"/>
      <c r="P69" s="360"/>
      <c r="Q69" s="360"/>
      <c r="R69" s="361"/>
      <c r="S69" s="117"/>
    </row>
    <row r="70" spans="2:21" ht="20.100000000000001" customHeight="1">
      <c r="B70" s="704"/>
      <c r="C70" s="448" t="s">
        <v>410</v>
      </c>
      <c r="D70" s="683"/>
      <c r="E70" s="684"/>
      <c r="F70" s="684"/>
      <c r="G70" s="685"/>
      <c r="H70" s="449"/>
      <c r="I70" s="686"/>
      <c r="J70" s="687"/>
      <c r="K70" s="687"/>
      <c r="L70" s="687"/>
      <c r="M70" s="687"/>
      <c r="N70" s="687"/>
      <c r="O70" s="688"/>
      <c r="P70" s="360"/>
      <c r="Q70" s="360"/>
      <c r="R70" s="361"/>
      <c r="S70" s="117"/>
    </row>
    <row r="71" spans="2:21" ht="20.100000000000001" customHeight="1">
      <c r="B71" s="704"/>
      <c r="C71" s="448" t="s">
        <v>411</v>
      </c>
      <c r="D71" s="683"/>
      <c r="E71" s="684"/>
      <c r="F71" s="684"/>
      <c r="G71" s="685"/>
      <c r="H71" s="449"/>
      <c r="I71" s="686"/>
      <c r="J71" s="687"/>
      <c r="K71" s="687"/>
      <c r="L71" s="687"/>
      <c r="M71" s="687"/>
      <c r="N71" s="687"/>
      <c r="O71" s="688"/>
      <c r="P71" s="360"/>
      <c r="Q71" s="360"/>
      <c r="R71" s="361"/>
      <c r="S71" s="117"/>
    </row>
    <row r="72" spans="2:21" ht="20.100000000000001" customHeight="1">
      <c r="B72" s="705"/>
      <c r="C72" s="450" t="s">
        <v>412</v>
      </c>
      <c r="D72" s="697"/>
      <c r="E72" s="698"/>
      <c r="F72" s="698"/>
      <c r="G72" s="699"/>
      <c r="H72" s="451"/>
      <c r="I72" s="700"/>
      <c r="J72" s="701"/>
      <c r="K72" s="701"/>
      <c r="L72" s="701"/>
      <c r="M72" s="701"/>
      <c r="N72" s="701"/>
      <c r="O72" s="702"/>
      <c r="P72" s="360"/>
      <c r="Q72" s="360"/>
      <c r="R72" s="361"/>
      <c r="S72" s="117"/>
    </row>
    <row r="73" spans="2:21" ht="29.25" customHeight="1">
      <c r="B73" s="362" t="s">
        <v>226</v>
      </c>
      <c r="M73" s="190"/>
      <c r="P73" s="348"/>
      <c r="Q73" s="99" t="str">
        <f>IF(様式第１_交付申請書!F9="","",様式第１_交付申請書!F9)</f>
        <v/>
      </c>
      <c r="R73" s="347"/>
    </row>
    <row r="74" spans="2:21" ht="29.25" customHeight="1">
      <c r="B74" s="719" t="s">
        <v>406</v>
      </c>
      <c r="C74" s="720"/>
      <c r="D74" s="721"/>
      <c r="E74" s="722"/>
      <c r="F74" s="722"/>
      <c r="G74" s="722"/>
      <c r="H74" s="722"/>
      <c r="I74" s="723"/>
      <c r="J74" s="363" t="s">
        <v>326</v>
      </c>
      <c r="K74" s="724"/>
      <c r="L74" s="725"/>
      <c r="M74" s="364"/>
      <c r="O74" s="365" t="s">
        <v>413</v>
      </c>
      <c r="P74" s="726">
        <f>SUM(L80,Q80)</f>
        <v>0</v>
      </c>
      <c r="Q74" s="726"/>
      <c r="R74" s="366"/>
      <c r="S74" s="481" t="s">
        <v>327</v>
      </c>
      <c r="U74" s="367" t="str">
        <f>IF(P75&lt;16,"","1事業者あたり15人回までのため要修正")</f>
        <v/>
      </c>
    </row>
    <row r="75" spans="2:21" ht="37.5" customHeight="1">
      <c r="B75" s="727" t="s">
        <v>407</v>
      </c>
      <c r="C75" s="729"/>
      <c r="D75" s="730"/>
      <c r="E75" s="730"/>
      <c r="F75" s="730"/>
      <c r="G75" s="730"/>
      <c r="H75" s="730"/>
      <c r="I75" s="730"/>
      <c r="J75" s="730"/>
      <c r="K75" s="730"/>
      <c r="L75" s="731"/>
      <c r="M75" s="368"/>
      <c r="O75" s="365" t="s">
        <v>456</v>
      </c>
      <c r="P75" s="726">
        <f>SUM(K82:K86,P82:P86)</f>
        <v>0</v>
      </c>
      <c r="Q75" s="726"/>
      <c r="R75" s="366"/>
      <c r="S75" s="484" t="s">
        <v>511</v>
      </c>
    </row>
    <row r="76" spans="2:21" ht="54" customHeight="1">
      <c r="B76" s="728"/>
      <c r="C76" s="732"/>
      <c r="D76" s="733"/>
      <c r="E76" s="733"/>
      <c r="F76" s="733"/>
      <c r="G76" s="733"/>
      <c r="H76" s="733"/>
      <c r="I76" s="733"/>
      <c r="J76" s="733"/>
      <c r="K76" s="733"/>
      <c r="L76" s="734"/>
      <c r="M76" s="368"/>
      <c r="O76" s="369" t="s">
        <v>227</v>
      </c>
      <c r="P76" s="726">
        <f>K74*P75</f>
        <v>0</v>
      </c>
      <c r="Q76" s="726"/>
      <c r="R76" s="366"/>
      <c r="S76" s="484" t="s">
        <v>457</v>
      </c>
    </row>
    <row r="77" spans="2:21" ht="5.25" customHeight="1">
      <c r="S77" s="477"/>
    </row>
    <row r="78" spans="2:21">
      <c r="B78" s="715" t="s">
        <v>212</v>
      </c>
      <c r="C78" s="715"/>
      <c r="D78" s="715"/>
      <c r="E78" s="715"/>
      <c r="F78" s="715"/>
      <c r="G78" s="715" t="s">
        <v>458</v>
      </c>
      <c r="H78" s="715"/>
      <c r="I78" s="715"/>
      <c r="J78" s="715"/>
      <c r="K78" s="715"/>
      <c r="L78" s="715"/>
      <c r="M78" s="715" t="s">
        <v>459</v>
      </c>
      <c r="N78" s="715"/>
      <c r="O78" s="715"/>
      <c r="P78" s="715"/>
      <c r="Q78" s="715"/>
      <c r="R78" s="370"/>
      <c r="S78" s="477" t="s">
        <v>460</v>
      </c>
    </row>
    <row r="79" spans="2:21" ht="146.25" customHeight="1">
      <c r="B79" s="746"/>
      <c r="C79" s="747"/>
      <c r="D79" s="747"/>
      <c r="E79" s="747"/>
      <c r="F79" s="748"/>
      <c r="G79" s="716"/>
      <c r="H79" s="717"/>
      <c r="I79" s="717"/>
      <c r="J79" s="717"/>
      <c r="K79" s="717"/>
      <c r="L79" s="718"/>
      <c r="M79" s="716"/>
      <c r="N79" s="717"/>
      <c r="O79" s="717"/>
      <c r="P79" s="717"/>
      <c r="Q79" s="718"/>
      <c r="R79" s="371"/>
      <c r="S79" s="485" t="s">
        <v>564</v>
      </c>
    </row>
    <row r="80" spans="2:21" ht="29.25" customHeight="1" thickBot="1">
      <c r="B80" s="749"/>
      <c r="C80" s="750"/>
      <c r="D80" s="750"/>
      <c r="E80" s="750"/>
      <c r="F80" s="751"/>
      <c r="G80" s="372"/>
      <c r="H80" s="373"/>
      <c r="I80" s="738" t="s">
        <v>461</v>
      </c>
      <c r="J80" s="739"/>
      <c r="K80" s="740"/>
      <c r="L80" s="374"/>
      <c r="M80" s="372"/>
      <c r="N80" s="373"/>
      <c r="O80" s="738" t="s">
        <v>461</v>
      </c>
      <c r="P80" s="740"/>
      <c r="Q80" s="374"/>
      <c r="R80" s="375"/>
      <c r="S80" s="477" t="s">
        <v>509</v>
      </c>
    </row>
    <row r="81" spans="2:21" ht="33.75" customHeight="1" thickTop="1">
      <c r="B81" s="556" t="s">
        <v>448</v>
      </c>
      <c r="C81" s="557" t="s">
        <v>508</v>
      </c>
      <c r="D81" s="741" t="s">
        <v>463</v>
      </c>
      <c r="E81" s="742"/>
      <c r="F81" s="743"/>
      <c r="G81" s="715" t="s">
        <v>214</v>
      </c>
      <c r="H81" s="715"/>
      <c r="I81" s="744" t="s">
        <v>215</v>
      </c>
      <c r="J81" s="745"/>
      <c r="K81" s="430" t="s">
        <v>525</v>
      </c>
      <c r="L81" s="431" t="s">
        <v>464</v>
      </c>
      <c r="M81" s="715" t="s">
        <v>214</v>
      </c>
      <c r="N81" s="715"/>
      <c r="O81" s="557" t="s">
        <v>215</v>
      </c>
      <c r="P81" s="430" t="s">
        <v>525</v>
      </c>
      <c r="Q81" s="431" t="s">
        <v>464</v>
      </c>
      <c r="R81" s="376"/>
      <c r="S81" s="477" t="s">
        <v>512</v>
      </c>
    </row>
    <row r="82" spans="2:21" s="384" customFormat="1" ht="32.25" customHeight="1">
      <c r="B82" s="377" t="s">
        <v>465</v>
      </c>
      <c r="C82" s="378"/>
      <c r="D82" s="735"/>
      <c r="E82" s="736"/>
      <c r="F82" s="737"/>
      <c r="G82" s="379"/>
      <c r="H82" s="382"/>
      <c r="I82" s="735"/>
      <c r="J82" s="737"/>
      <c r="K82" s="380"/>
      <c r="L82" s="381"/>
      <c r="M82" s="379"/>
      <c r="N82" s="382"/>
      <c r="O82" s="382"/>
      <c r="P82" s="380"/>
      <c r="Q82" s="381"/>
      <c r="R82" s="383"/>
      <c r="S82" s="486" t="s">
        <v>467</v>
      </c>
    </row>
    <row r="83" spans="2:21" s="384" customFormat="1" ht="32.25" customHeight="1">
      <c r="B83" s="385" t="s">
        <v>466</v>
      </c>
      <c r="C83" s="386"/>
      <c r="D83" s="686"/>
      <c r="E83" s="687"/>
      <c r="F83" s="688"/>
      <c r="G83" s="387"/>
      <c r="H83" s="437"/>
      <c r="I83" s="686"/>
      <c r="J83" s="688"/>
      <c r="K83" s="389"/>
      <c r="L83" s="388"/>
      <c r="M83" s="387"/>
      <c r="N83" s="437"/>
      <c r="O83" s="390"/>
      <c r="P83" s="389"/>
      <c r="Q83" s="388"/>
      <c r="R83" s="383"/>
      <c r="S83" s="487" t="s">
        <v>469</v>
      </c>
    </row>
    <row r="84" spans="2:21" s="384" customFormat="1" ht="32.25" customHeight="1">
      <c r="B84" s="385" t="s">
        <v>468</v>
      </c>
      <c r="C84" s="392"/>
      <c r="D84" s="686"/>
      <c r="E84" s="687"/>
      <c r="F84" s="688"/>
      <c r="G84" s="387"/>
      <c r="H84" s="437"/>
      <c r="I84" s="686"/>
      <c r="J84" s="688"/>
      <c r="K84" s="389"/>
      <c r="L84" s="388"/>
      <c r="M84" s="387"/>
      <c r="N84" s="437"/>
      <c r="O84" s="437"/>
      <c r="P84" s="389"/>
      <c r="Q84" s="388"/>
      <c r="R84" s="383"/>
      <c r="S84" s="487" t="s">
        <v>513</v>
      </c>
    </row>
    <row r="85" spans="2:21" s="384" customFormat="1" ht="32.25" customHeight="1">
      <c r="B85" s="385" t="s">
        <v>470</v>
      </c>
      <c r="C85" s="392"/>
      <c r="D85" s="686"/>
      <c r="E85" s="687"/>
      <c r="F85" s="688"/>
      <c r="G85" s="387"/>
      <c r="H85" s="437"/>
      <c r="I85" s="686"/>
      <c r="J85" s="688"/>
      <c r="K85" s="393"/>
      <c r="L85" s="388"/>
      <c r="M85" s="387"/>
      <c r="N85" s="437"/>
      <c r="O85" s="437"/>
      <c r="P85" s="389"/>
      <c r="Q85" s="388"/>
      <c r="R85" s="383"/>
      <c r="S85" s="486" t="s">
        <v>514</v>
      </c>
    </row>
    <row r="86" spans="2:21" s="384" customFormat="1" ht="32.25" customHeight="1">
      <c r="B86" s="394" t="s">
        <v>471</v>
      </c>
      <c r="C86" s="395"/>
      <c r="D86" s="700"/>
      <c r="E86" s="701"/>
      <c r="F86" s="702"/>
      <c r="G86" s="396"/>
      <c r="H86" s="438"/>
      <c r="I86" s="700"/>
      <c r="J86" s="702"/>
      <c r="K86" s="398"/>
      <c r="L86" s="397"/>
      <c r="M86" s="396"/>
      <c r="N86" s="438"/>
      <c r="O86" s="438"/>
      <c r="P86" s="398"/>
      <c r="Q86" s="397"/>
      <c r="R86" s="383"/>
      <c r="S86" s="488" t="s">
        <v>510</v>
      </c>
    </row>
    <row r="88" spans="2:21" ht="13.5" customHeight="1">
      <c r="P88" s="352"/>
      <c r="Q88" s="99" t="str">
        <f>IF(様式第１_交付申請書!F9="","",様式第１_交付申請書!F9)</f>
        <v/>
      </c>
      <c r="R88" s="347"/>
    </row>
    <row r="89" spans="2:21" ht="29.25" customHeight="1">
      <c r="B89" s="719" t="s">
        <v>523</v>
      </c>
      <c r="C89" s="720"/>
      <c r="D89" s="721"/>
      <c r="E89" s="722"/>
      <c r="F89" s="722"/>
      <c r="G89" s="722"/>
      <c r="H89" s="722"/>
      <c r="I89" s="723"/>
      <c r="J89" s="363" t="s">
        <v>326</v>
      </c>
      <c r="K89" s="724"/>
      <c r="L89" s="725"/>
      <c r="M89" s="364"/>
      <c r="O89" s="365" t="s">
        <v>413</v>
      </c>
      <c r="P89" s="752">
        <f>SUM(L95,Q95)</f>
        <v>0</v>
      </c>
      <c r="Q89" s="753"/>
      <c r="S89" s="399"/>
    </row>
    <row r="90" spans="2:21" ht="29.25" customHeight="1">
      <c r="B90" s="727" t="s">
        <v>407</v>
      </c>
      <c r="C90" s="729"/>
      <c r="D90" s="730"/>
      <c r="E90" s="730"/>
      <c r="F90" s="730"/>
      <c r="G90" s="730"/>
      <c r="H90" s="730"/>
      <c r="I90" s="730"/>
      <c r="J90" s="730"/>
      <c r="K90" s="730"/>
      <c r="L90" s="731"/>
      <c r="M90" s="368"/>
      <c r="O90" s="365" t="s">
        <v>456</v>
      </c>
      <c r="P90" s="752">
        <f>SUM(K97:K101,P97:P101)</f>
        <v>0</v>
      </c>
      <c r="Q90" s="753"/>
      <c r="R90" s="400"/>
      <c r="S90" s="399"/>
      <c r="U90" s="367" t="str">
        <f>IF(P90&lt;16,"","1事業者あたり15人回までのため要修正")</f>
        <v/>
      </c>
    </row>
    <row r="91" spans="2:21" ht="29.25" customHeight="1">
      <c r="B91" s="728"/>
      <c r="C91" s="732"/>
      <c r="D91" s="733"/>
      <c r="E91" s="733"/>
      <c r="F91" s="733"/>
      <c r="G91" s="733"/>
      <c r="H91" s="733"/>
      <c r="I91" s="733"/>
      <c r="J91" s="733"/>
      <c r="K91" s="733"/>
      <c r="L91" s="734"/>
      <c r="M91" s="368"/>
      <c r="O91" s="369" t="s">
        <v>352</v>
      </c>
      <c r="P91" s="726">
        <f>K89*P90</f>
        <v>0</v>
      </c>
      <c r="Q91" s="726"/>
      <c r="R91" s="400"/>
      <c r="S91" s="399"/>
    </row>
    <row r="92" spans="2:21" ht="5.25" customHeight="1"/>
    <row r="93" spans="2:21">
      <c r="B93" s="715" t="s">
        <v>212</v>
      </c>
      <c r="C93" s="715"/>
      <c r="D93" s="715"/>
      <c r="E93" s="715"/>
      <c r="F93" s="715"/>
      <c r="G93" s="715" t="s">
        <v>458</v>
      </c>
      <c r="H93" s="715"/>
      <c r="I93" s="715"/>
      <c r="J93" s="715"/>
      <c r="K93" s="715"/>
      <c r="L93" s="715"/>
      <c r="M93" s="715" t="s">
        <v>459</v>
      </c>
      <c r="N93" s="715"/>
      <c r="O93" s="715"/>
      <c r="P93" s="715"/>
      <c r="Q93" s="715"/>
      <c r="R93" s="370"/>
    </row>
    <row r="94" spans="2:21" ht="78" customHeight="1">
      <c r="B94" s="746"/>
      <c r="C94" s="747"/>
      <c r="D94" s="747"/>
      <c r="E94" s="747"/>
      <c r="F94" s="748"/>
      <c r="G94" s="716"/>
      <c r="H94" s="717"/>
      <c r="I94" s="717"/>
      <c r="J94" s="717"/>
      <c r="K94" s="717"/>
      <c r="L94" s="718"/>
      <c r="M94" s="716"/>
      <c r="N94" s="717"/>
      <c r="O94" s="717"/>
      <c r="P94" s="717"/>
      <c r="Q94" s="718"/>
      <c r="R94" s="401"/>
    </row>
    <row r="95" spans="2:21" ht="29.25" customHeight="1" thickBot="1">
      <c r="B95" s="749"/>
      <c r="C95" s="750"/>
      <c r="D95" s="750"/>
      <c r="E95" s="750"/>
      <c r="F95" s="751"/>
      <c r="G95" s="372"/>
      <c r="H95" s="373"/>
      <c r="I95" s="738" t="s">
        <v>461</v>
      </c>
      <c r="J95" s="739"/>
      <c r="K95" s="740"/>
      <c r="L95" s="374"/>
      <c r="M95" s="372"/>
      <c r="N95" s="373"/>
      <c r="O95" s="738" t="s">
        <v>461</v>
      </c>
      <c r="P95" s="740"/>
      <c r="Q95" s="374"/>
      <c r="R95" s="401"/>
    </row>
    <row r="96" spans="2:21" s="143" customFormat="1" ht="33.75" customHeight="1" thickTop="1">
      <c r="B96" s="556" t="s">
        <v>448</v>
      </c>
      <c r="C96" s="557" t="s">
        <v>508</v>
      </c>
      <c r="D96" s="741" t="s">
        <v>463</v>
      </c>
      <c r="E96" s="742"/>
      <c r="F96" s="743"/>
      <c r="G96" s="715" t="s">
        <v>214</v>
      </c>
      <c r="H96" s="715"/>
      <c r="I96" s="744" t="s">
        <v>215</v>
      </c>
      <c r="J96" s="745"/>
      <c r="K96" s="430" t="s">
        <v>525</v>
      </c>
      <c r="L96" s="431" t="s">
        <v>464</v>
      </c>
      <c r="M96" s="715" t="s">
        <v>214</v>
      </c>
      <c r="N96" s="715"/>
      <c r="O96" s="557" t="s">
        <v>215</v>
      </c>
      <c r="P96" s="430" t="s">
        <v>525</v>
      </c>
      <c r="Q96" s="431" t="s">
        <v>464</v>
      </c>
      <c r="R96" s="432"/>
      <c r="S96" s="554"/>
    </row>
    <row r="97" spans="2:21" s="384" customFormat="1" ht="32.25" customHeight="1">
      <c r="B97" s="377" t="s">
        <v>465</v>
      </c>
      <c r="C97" s="378"/>
      <c r="D97" s="735"/>
      <c r="E97" s="736"/>
      <c r="F97" s="737"/>
      <c r="G97" s="379"/>
      <c r="H97" s="382"/>
      <c r="I97" s="735"/>
      <c r="J97" s="737"/>
      <c r="K97" s="380"/>
      <c r="L97" s="381"/>
      <c r="M97" s="379"/>
      <c r="N97" s="382"/>
      <c r="O97" s="382"/>
      <c r="P97" s="380"/>
      <c r="Q97" s="381"/>
      <c r="R97" s="402"/>
      <c r="S97" s="403"/>
    </row>
    <row r="98" spans="2:21" s="384" customFormat="1" ht="32.25" customHeight="1">
      <c r="B98" s="385" t="s">
        <v>466</v>
      </c>
      <c r="C98" s="386"/>
      <c r="D98" s="686"/>
      <c r="E98" s="687"/>
      <c r="F98" s="688"/>
      <c r="G98" s="387"/>
      <c r="H98" s="437"/>
      <c r="I98" s="686"/>
      <c r="J98" s="688"/>
      <c r="K98" s="389"/>
      <c r="L98" s="388"/>
      <c r="M98" s="387"/>
      <c r="N98" s="437"/>
      <c r="O98" s="390"/>
      <c r="P98" s="389"/>
      <c r="Q98" s="388"/>
      <c r="R98" s="402"/>
      <c r="S98" s="403"/>
    </row>
    <row r="99" spans="2:21" s="384" customFormat="1" ht="32.25" customHeight="1">
      <c r="B99" s="385" t="s">
        <v>468</v>
      </c>
      <c r="C99" s="392"/>
      <c r="D99" s="686"/>
      <c r="E99" s="687"/>
      <c r="F99" s="688"/>
      <c r="G99" s="387"/>
      <c r="H99" s="437"/>
      <c r="I99" s="686"/>
      <c r="J99" s="688"/>
      <c r="K99" s="389"/>
      <c r="L99" s="388"/>
      <c r="M99" s="387"/>
      <c r="N99" s="437"/>
      <c r="O99" s="437"/>
      <c r="P99" s="389"/>
      <c r="Q99" s="388"/>
      <c r="R99" s="402"/>
      <c r="S99" s="403"/>
    </row>
    <row r="100" spans="2:21" s="384" customFormat="1" ht="32.25" customHeight="1">
      <c r="B100" s="385" t="s">
        <v>470</v>
      </c>
      <c r="C100" s="392"/>
      <c r="D100" s="686"/>
      <c r="E100" s="687"/>
      <c r="F100" s="688"/>
      <c r="G100" s="387"/>
      <c r="H100" s="437"/>
      <c r="I100" s="686"/>
      <c r="J100" s="688"/>
      <c r="K100" s="393"/>
      <c r="L100" s="388"/>
      <c r="M100" s="387"/>
      <c r="N100" s="437"/>
      <c r="O100" s="437"/>
      <c r="P100" s="389"/>
      <c r="Q100" s="388"/>
      <c r="R100" s="402"/>
      <c r="S100" s="403"/>
    </row>
    <row r="101" spans="2:21" s="384" customFormat="1" ht="32.25" customHeight="1">
      <c r="B101" s="394" t="s">
        <v>471</v>
      </c>
      <c r="C101" s="395"/>
      <c r="D101" s="700"/>
      <c r="E101" s="701"/>
      <c r="F101" s="702"/>
      <c r="G101" s="396"/>
      <c r="H101" s="438"/>
      <c r="I101" s="700"/>
      <c r="J101" s="702"/>
      <c r="K101" s="398"/>
      <c r="L101" s="397"/>
      <c r="M101" s="396"/>
      <c r="N101" s="438"/>
      <c r="O101" s="438"/>
      <c r="P101" s="398"/>
      <c r="Q101" s="397"/>
      <c r="R101" s="402"/>
      <c r="S101" s="403"/>
    </row>
    <row r="103" spans="2:21">
      <c r="P103" s="348"/>
      <c r="Q103" s="99" t="str">
        <f>IF(様式第１_交付申請書!F9="","",様式第１_交付申請書!F9)</f>
        <v/>
      </c>
      <c r="R103" s="347"/>
    </row>
    <row r="104" spans="2:21" ht="29.25" customHeight="1">
      <c r="B104" s="719" t="s">
        <v>515</v>
      </c>
      <c r="C104" s="720"/>
      <c r="D104" s="721"/>
      <c r="E104" s="722"/>
      <c r="F104" s="722"/>
      <c r="G104" s="722"/>
      <c r="H104" s="722"/>
      <c r="I104" s="723"/>
      <c r="J104" s="363" t="s">
        <v>326</v>
      </c>
      <c r="K104" s="724"/>
      <c r="L104" s="725"/>
      <c r="M104" s="364"/>
      <c r="O104" s="365" t="s">
        <v>413</v>
      </c>
      <c r="P104" s="752">
        <f>SUM(L110,Q110)</f>
        <v>0</v>
      </c>
      <c r="Q104" s="753"/>
    </row>
    <row r="105" spans="2:21" ht="29.25" customHeight="1">
      <c r="B105" s="727" t="s">
        <v>407</v>
      </c>
      <c r="C105" s="729"/>
      <c r="D105" s="730"/>
      <c r="E105" s="730"/>
      <c r="F105" s="730"/>
      <c r="G105" s="730"/>
      <c r="H105" s="730"/>
      <c r="I105" s="730"/>
      <c r="J105" s="730"/>
      <c r="K105" s="730"/>
      <c r="L105" s="731"/>
      <c r="M105" s="368"/>
      <c r="O105" s="365" t="s">
        <v>456</v>
      </c>
      <c r="P105" s="752">
        <f>SUM(K112:K116,P112:P116)</f>
        <v>0</v>
      </c>
      <c r="Q105" s="753"/>
      <c r="R105" s="400"/>
      <c r="U105" s="367" t="str">
        <f>IF(P105&lt;16,"","1事業者あたり15人回までのため要修正")</f>
        <v/>
      </c>
    </row>
    <row r="106" spans="2:21" ht="29.25" customHeight="1">
      <c r="B106" s="728"/>
      <c r="C106" s="732"/>
      <c r="D106" s="733"/>
      <c r="E106" s="733"/>
      <c r="F106" s="733"/>
      <c r="G106" s="733"/>
      <c r="H106" s="733"/>
      <c r="I106" s="733"/>
      <c r="J106" s="733"/>
      <c r="K106" s="733"/>
      <c r="L106" s="734"/>
      <c r="M106" s="368"/>
      <c r="O106" s="369" t="s">
        <v>353</v>
      </c>
      <c r="P106" s="726">
        <f>K104*P105</f>
        <v>0</v>
      </c>
      <c r="Q106" s="726"/>
      <c r="R106" s="400"/>
    </row>
    <row r="107" spans="2:21" ht="5.25" customHeight="1"/>
    <row r="108" spans="2:21">
      <c r="B108" s="715" t="s">
        <v>212</v>
      </c>
      <c r="C108" s="715"/>
      <c r="D108" s="715"/>
      <c r="E108" s="715"/>
      <c r="F108" s="715"/>
      <c r="G108" s="715" t="s">
        <v>458</v>
      </c>
      <c r="H108" s="715"/>
      <c r="I108" s="715"/>
      <c r="J108" s="715"/>
      <c r="K108" s="715"/>
      <c r="L108" s="715"/>
      <c r="M108" s="715" t="s">
        <v>459</v>
      </c>
      <c r="N108" s="715"/>
      <c r="O108" s="715"/>
      <c r="P108" s="715"/>
      <c r="Q108" s="715"/>
      <c r="R108" s="370"/>
    </row>
    <row r="109" spans="2:21" ht="84.75" customHeight="1">
      <c r="B109" s="746"/>
      <c r="C109" s="747"/>
      <c r="D109" s="747"/>
      <c r="E109" s="747"/>
      <c r="F109" s="748"/>
      <c r="G109" s="716"/>
      <c r="H109" s="717"/>
      <c r="I109" s="717"/>
      <c r="J109" s="717"/>
      <c r="K109" s="717"/>
      <c r="L109" s="718"/>
      <c r="M109" s="716"/>
      <c r="N109" s="717"/>
      <c r="O109" s="717"/>
      <c r="P109" s="717"/>
      <c r="Q109" s="718"/>
      <c r="R109" s="401"/>
    </row>
    <row r="110" spans="2:21" ht="29.25" customHeight="1" thickBot="1">
      <c r="B110" s="749"/>
      <c r="C110" s="750"/>
      <c r="D110" s="750"/>
      <c r="E110" s="750"/>
      <c r="F110" s="751"/>
      <c r="G110" s="372"/>
      <c r="H110" s="373"/>
      <c r="I110" s="738" t="s">
        <v>461</v>
      </c>
      <c r="J110" s="739"/>
      <c r="K110" s="740"/>
      <c r="L110" s="374"/>
      <c r="M110" s="372"/>
      <c r="N110" s="373"/>
      <c r="O110" s="738" t="s">
        <v>461</v>
      </c>
      <c r="P110" s="740"/>
      <c r="Q110" s="374"/>
      <c r="R110" s="401"/>
    </row>
    <row r="111" spans="2:21" s="143" customFormat="1" ht="33.75" customHeight="1" thickTop="1">
      <c r="B111" s="556" t="s">
        <v>448</v>
      </c>
      <c r="C111" s="557" t="s">
        <v>508</v>
      </c>
      <c r="D111" s="741" t="s">
        <v>463</v>
      </c>
      <c r="E111" s="742"/>
      <c r="F111" s="743"/>
      <c r="G111" s="715" t="s">
        <v>214</v>
      </c>
      <c r="H111" s="715"/>
      <c r="I111" s="744" t="s">
        <v>215</v>
      </c>
      <c r="J111" s="745"/>
      <c r="K111" s="430" t="s">
        <v>525</v>
      </c>
      <c r="L111" s="431" t="s">
        <v>464</v>
      </c>
      <c r="M111" s="715" t="s">
        <v>214</v>
      </c>
      <c r="N111" s="715"/>
      <c r="O111" s="557" t="s">
        <v>215</v>
      </c>
      <c r="P111" s="430" t="s">
        <v>525</v>
      </c>
      <c r="Q111" s="431" t="s">
        <v>464</v>
      </c>
      <c r="R111" s="432"/>
      <c r="S111" s="554"/>
    </row>
    <row r="112" spans="2:21" s="384" customFormat="1" ht="32.25" customHeight="1">
      <c r="B112" s="377" t="s">
        <v>465</v>
      </c>
      <c r="C112" s="378"/>
      <c r="D112" s="735"/>
      <c r="E112" s="736"/>
      <c r="F112" s="737"/>
      <c r="G112" s="379"/>
      <c r="H112" s="382"/>
      <c r="I112" s="735"/>
      <c r="J112" s="737"/>
      <c r="K112" s="380"/>
      <c r="L112" s="381"/>
      <c r="M112" s="379"/>
      <c r="N112" s="382"/>
      <c r="O112" s="382"/>
      <c r="P112" s="380"/>
      <c r="Q112" s="381"/>
      <c r="R112" s="402"/>
      <c r="S112" s="403"/>
    </row>
    <row r="113" spans="2:21" s="384" customFormat="1" ht="32.25" customHeight="1">
      <c r="B113" s="385" t="s">
        <v>466</v>
      </c>
      <c r="C113" s="386"/>
      <c r="D113" s="686"/>
      <c r="E113" s="687"/>
      <c r="F113" s="688"/>
      <c r="G113" s="387"/>
      <c r="H113" s="437"/>
      <c r="I113" s="686"/>
      <c r="J113" s="688"/>
      <c r="K113" s="389"/>
      <c r="L113" s="388"/>
      <c r="M113" s="387"/>
      <c r="N113" s="437"/>
      <c r="O113" s="390"/>
      <c r="P113" s="389"/>
      <c r="Q113" s="388"/>
      <c r="R113" s="402"/>
      <c r="S113" s="403"/>
    </row>
    <row r="114" spans="2:21" s="384" customFormat="1" ht="32.25" customHeight="1">
      <c r="B114" s="385" t="s">
        <v>468</v>
      </c>
      <c r="C114" s="392"/>
      <c r="D114" s="686"/>
      <c r="E114" s="687"/>
      <c r="F114" s="688"/>
      <c r="G114" s="387"/>
      <c r="H114" s="437"/>
      <c r="I114" s="686"/>
      <c r="J114" s="688"/>
      <c r="K114" s="389"/>
      <c r="L114" s="388"/>
      <c r="M114" s="387"/>
      <c r="N114" s="437"/>
      <c r="O114" s="437"/>
      <c r="P114" s="389"/>
      <c r="Q114" s="388"/>
      <c r="R114" s="402"/>
      <c r="S114" s="403"/>
    </row>
    <row r="115" spans="2:21" s="384" customFormat="1" ht="32.25" customHeight="1">
      <c r="B115" s="385" t="s">
        <v>470</v>
      </c>
      <c r="C115" s="392"/>
      <c r="D115" s="686"/>
      <c r="E115" s="687"/>
      <c r="F115" s="688"/>
      <c r="G115" s="387"/>
      <c r="H115" s="437"/>
      <c r="I115" s="686"/>
      <c r="J115" s="688"/>
      <c r="K115" s="393"/>
      <c r="L115" s="388"/>
      <c r="M115" s="387"/>
      <c r="N115" s="437"/>
      <c r="O115" s="437"/>
      <c r="P115" s="389"/>
      <c r="Q115" s="388"/>
      <c r="R115" s="402"/>
      <c r="S115" s="403"/>
    </row>
    <row r="116" spans="2:21" s="384" customFormat="1" ht="32.25" customHeight="1">
      <c r="B116" s="394" t="s">
        <v>471</v>
      </c>
      <c r="C116" s="395"/>
      <c r="D116" s="700"/>
      <c r="E116" s="701"/>
      <c r="F116" s="702"/>
      <c r="G116" s="396"/>
      <c r="H116" s="438"/>
      <c r="I116" s="700"/>
      <c r="J116" s="702"/>
      <c r="K116" s="398"/>
      <c r="L116" s="397"/>
      <c r="M116" s="396"/>
      <c r="N116" s="438"/>
      <c r="O116" s="438"/>
      <c r="P116" s="398"/>
      <c r="Q116" s="397"/>
      <c r="R116" s="402"/>
      <c r="S116" s="403"/>
    </row>
    <row r="118" spans="2:21">
      <c r="P118" s="348"/>
      <c r="Q118" s="99" t="str">
        <f>IF(様式第１_交付申請書!F9="","",様式第１_交付申請書!F9)</f>
        <v/>
      </c>
      <c r="R118" s="347"/>
    </row>
    <row r="119" spans="2:21" ht="29.25" customHeight="1">
      <c r="B119" s="719" t="s">
        <v>516</v>
      </c>
      <c r="C119" s="720"/>
      <c r="D119" s="721"/>
      <c r="E119" s="722"/>
      <c r="F119" s="722"/>
      <c r="G119" s="722"/>
      <c r="H119" s="722"/>
      <c r="I119" s="723"/>
      <c r="J119" s="363" t="s">
        <v>326</v>
      </c>
      <c r="K119" s="724"/>
      <c r="L119" s="725"/>
      <c r="M119" s="364"/>
      <c r="O119" s="365" t="s">
        <v>413</v>
      </c>
      <c r="P119" s="752">
        <f>SUM(L125,Q125)</f>
        <v>0</v>
      </c>
      <c r="Q119" s="753"/>
    </row>
    <row r="120" spans="2:21" ht="29.25" customHeight="1">
      <c r="B120" s="727" t="s">
        <v>407</v>
      </c>
      <c r="C120" s="729"/>
      <c r="D120" s="730"/>
      <c r="E120" s="730"/>
      <c r="F120" s="730"/>
      <c r="G120" s="730"/>
      <c r="H120" s="730"/>
      <c r="I120" s="730"/>
      <c r="J120" s="730"/>
      <c r="K120" s="730"/>
      <c r="L120" s="731"/>
      <c r="M120" s="368"/>
      <c r="O120" s="365" t="s">
        <v>456</v>
      </c>
      <c r="P120" s="752">
        <f>SUM(K127:K131,P127:P131)</f>
        <v>0</v>
      </c>
      <c r="Q120" s="753"/>
      <c r="R120" s="400"/>
      <c r="U120" s="367" t="str">
        <f>IF(P120&lt;16,"","1事業者あたり15人回までのため要修正")</f>
        <v/>
      </c>
    </row>
    <row r="121" spans="2:21" ht="29.25" customHeight="1">
      <c r="B121" s="728"/>
      <c r="C121" s="732"/>
      <c r="D121" s="733"/>
      <c r="E121" s="733"/>
      <c r="F121" s="733"/>
      <c r="G121" s="733"/>
      <c r="H121" s="733"/>
      <c r="I121" s="733"/>
      <c r="J121" s="733"/>
      <c r="K121" s="733"/>
      <c r="L121" s="734"/>
      <c r="M121" s="368"/>
      <c r="O121" s="369" t="s">
        <v>354</v>
      </c>
      <c r="P121" s="726">
        <f>K119*P120</f>
        <v>0</v>
      </c>
      <c r="Q121" s="726"/>
      <c r="R121" s="400"/>
    </row>
    <row r="122" spans="2:21" ht="5.25" customHeight="1">
      <c r="P122" s="404"/>
      <c r="Q122" s="404"/>
    </row>
    <row r="123" spans="2:21">
      <c r="B123" s="715" t="s">
        <v>212</v>
      </c>
      <c r="C123" s="715"/>
      <c r="D123" s="715"/>
      <c r="E123" s="715"/>
      <c r="F123" s="715"/>
      <c r="G123" s="715" t="s">
        <v>458</v>
      </c>
      <c r="H123" s="715"/>
      <c r="I123" s="715"/>
      <c r="J123" s="715"/>
      <c r="K123" s="715"/>
      <c r="L123" s="715"/>
      <c r="M123" s="715" t="s">
        <v>459</v>
      </c>
      <c r="N123" s="715"/>
      <c r="O123" s="715"/>
      <c r="P123" s="715"/>
      <c r="Q123" s="715"/>
      <c r="R123" s="370"/>
    </row>
    <row r="124" spans="2:21" ht="84.75" customHeight="1">
      <c r="B124" s="746"/>
      <c r="C124" s="747"/>
      <c r="D124" s="747"/>
      <c r="E124" s="747"/>
      <c r="F124" s="748"/>
      <c r="G124" s="716"/>
      <c r="H124" s="717"/>
      <c r="I124" s="717"/>
      <c r="J124" s="717"/>
      <c r="K124" s="717"/>
      <c r="L124" s="718"/>
      <c r="M124" s="716"/>
      <c r="N124" s="717"/>
      <c r="O124" s="717"/>
      <c r="P124" s="717"/>
      <c r="Q124" s="718"/>
      <c r="R124" s="401"/>
    </row>
    <row r="125" spans="2:21" ht="29.25" customHeight="1" thickBot="1">
      <c r="B125" s="749"/>
      <c r="C125" s="750"/>
      <c r="D125" s="750"/>
      <c r="E125" s="750"/>
      <c r="F125" s="751"/>
      <c r="G125" s="372"/>
      <c r="H125" s="373"/>
      <c r="I125" s="738" t="s">
        <v>461</v>
      </c>
      <c r="J125" s="739"/>
      <c r="K125" s="740"/>
      <c r="L125" s="374"/>
      <c r="M125" s="372"/>
      <c r="N125" s="373"/>
      <c r="O125" s="738" t="s">
        <v>461</v>
      </c>
      <c r="P125" s="740"/>
      <c r="Q125" s="374"/>
      <c r="R125" s="401"/>
    </row>
    <row r="126" spans="2:21" s="143" customFormat="1" ht="33.75" customHeight="1" thickTop="1">
      <c r="B126" s="556" t="s">
        <v>448</v>
      </c>
      <c r="C126" s="557" t="s">
        <v>508</v>
      </c>
      <c r="D126" s="741" t="s">
        <v>463</v>
      </c>
      <c r="E126" s="742"/>
      <c r="F126" s="743"/>
      <c r="G126" s="715" t="s">
        <v>214</v>
      </c>
      <c r="H126" s="715"/>
      <c r="I126" s="744" t="s">
        <v>215</v>
      </c>
      <c r="J126" s="745"/>
      <c r="K126" s="430" t="s">
        <v>525</v>
      </c>
      <c r="L126" s="431" t="s">
        <v>464</v>
      </c>
      <c r="M126" s="715" t="s">
        <v>214</v>
      </c>
      <c r="N126" s="715"/>
      <c r="O126" s="557" t="s">
        <v>215</v>
      </c>
      <c r="P126" s="430" t="s">
        <v>525</v>
      </c>
      <c r="Q126" s="431" t="s">
        <v>464</v>
      </c>
      <c r="R126" s="432"/>
      <c r="S126" s="554"/>
    </row>
    <row r="127" spans="2:21" s="384" customFormat="1" ht="32.25" customHeight="1">
      <c r="B127" s="377" t="s">
        <v>465</v>
      </c>
      <c r="C127" s="378"/>
      <c r="D127" s="735"/>
      <c r="E127" s="736"/>
      <c r="F127" s="737"/>
      <c r="G127" s="379"/>
      <c r="H127" s="382"/>
      <c r="I127" s="735"/>
      <c r="J127" s="737"/>
      <c r="K127" s="380"/>
      <c r="L127" s="381"/>
      <c r="M127" s="379"/>
      <c r="N127" s="382"/>
      <c r="O127" s="382"/>
      <c r="P127" s="380"/>
      <c r="Q127" s="381"/>
      <c r="R127" s="402"/>
      <c r="S127" s="403"/>
    </row>
    <row r="128" spans="2:21" s="384" customFormat="1" ht="32.25" customHeight="1">
      <c r="B128" s="385" t="s">
        <v>466</v>
      </c>
      <c r="C128" s="386"/>
      <c r="D128" s="686"/>
      <c r="E128" s="687"/>
      <c r="F128" s="688"/>
      <c r="G128" s="387"/>
      <c r="H128" s="437"/>
      <c r="I128" s="686"/>
      <c r="J128" s="688"/>
      <c r="K128" s="389"/>
      <c r="L128" s="388"/>
      <c r="M128" s="387"/>
      <c r="N128" s="437"/>
      <c r="O128" s="390"/>
      <c r="P128" s="389"/>
      <c r="Q128" s="388"/>
      <c r="R128" s="402"/>
      <c r="S128" s="403"/>
    </row>
    <row r="129" spans="2:21" s="384" customFormat="1" ht="32.25" customHeight="1">
      <c r="B129" s="385" t="s">
        <v>468</v>
      </c>
      <c r="C129" s="392"/>
      <c r="D129" s="686"/>
      <c r="E129" s="687"/>
      <c r="F129" s="688"/>
      <c r="G129" s="387"/>
      <c r="H129" s="437"/>
      <c r="I129" s="686"/>
      <c r="J129" s="688"/>
      <c r="K129" s="389"/>
      <c r="L129" s="388"/>
      <c r="M129" s="387"/>
      <c r="N129" s="437"/>
      <c r="O129" s="437"/>
      <c r="P129" s="389"/>
      <c r="Q129" s="388"/>
      <c r="R129" s="402"/>
      <c r="S129" s="403"/>
    </row>
    <row r="130" spans="2:21" s="384" customFormat="1" ht="32.25" customHeight="1">
      <c r="B130" s="385" t="s">
        <v>470</v>
      </c>
      <c r="C130" s="392"/>
      <c r="D130" s="686"/>
      <c r="E130" s="687"/>
      <c r="F130" s="688"/>
      <c r="G130" s="387"/>
      <c r="H130" s="437"/>
      <c r="I130" s="686"/>
      <c r="J130" s="688"/>
      <c r="K130" s="393"/>
      <c r="L130" s="388"/>
      <c r="M130" s="387"/>
      <c r="N130" s="437"/>
      <c r="O130" s="437"/>
      <c r="P130" s="389"/>
      <c r="Q130" s="388"/>
      <c r="R130" s="402"/>
      <c r="S130" s="403"/>
    </row>
    <row r="131" spans="2:21" s="384" customFormat="1" ht="32.25" customHeight="1">
      <c r="B131" s="394" t="s">
        <v>471</v>
      </c>
      <c r="C131" s="395"/>
      <c r="D131" s="700"/>
      <c r="E131" s="701"/>
      <c r="F131" s="702"/>
      <c r="G131" s="396"/>
      <c r="H131" s="438"/>
      <c r="I131" s="700"/>
      <c r="J131" s="702"/>
      <c r="K131" s="398"/>
      <c r="L131" s="397"/>
      <c r="M131" s="396"/>
      <c r="N131" s="438"/>
      <c r="O131" s="438"/>
      <c r="P131" s="398"/>
      <c r="Q131" s="397"/>
      <c r="R131" s="402"/>
      <c r="S131" s="403"/>
    </row>
    <row r="133" spans="2:21">
      <c r="P133" s="348"/>
      <c r="Q133" s="99" t="str">
        <f>IF(様式第１_交付申請書!F9="","",様式第１_交付申請書!F9)</f>
        <v/>
      </c>
      <c r="R133" s="347"/>
    </row>
    <row r="134" spans="2:21" ht="29.25" customHeight="1">
      <c r="B134" s="719" t="s">
        <v>517</v>
      </c>
      <c r="C134" s="720"/>
      <c r="D134" s="721"/>
      <c r="E134" s="722"/>
      <c r="F134" s="722"/>
      <c r="G134" s="722"/>
      <c r="H134" s="722"/>
      <c r="I134" s="723"/>
      <c r="J134" s="363" t="s">
        <v>326</v>
      </c>
      <c r="K134" s="724"/>
      <c r="L134" s="725"/>
      <c r="M134" s="364"/>
      <c r="O134" s="365" t="s">
        <v>413</v>
      </c>
      <c r="P134" s="752">
        <f>SUM(L140,Q140)</f>
        <v>0</v>
      </c>
      <c r="Q134" s="753"/>
    </row>
    <row r="135" spans="2:21" ht="29.25" customHeight="1">
      <c r="B135" s="727" t="s">
        <v>407</v>
      </c>
      <c r="C135" s="729"/>
      <c r="D135" s="730"/>
      <c r="E135" s="730"/>
      <c r="F135" s="730"/>
      <c r="G135" s="730"/>
      <c r="H135" s="730"/>
      <c r="I135" s="730"/>
      <c r="J135" s="730"/>
      <c r="K135" s="730"/>
      <c r="L135" s="731"/>
      <c r="M135" s="368"/>
      <c r="O135" s="365" t="s">
        <v>456</v>
      </c>
      <c r="P135" s="752">
        <f>SUM(K142:K146,P142:P146)</f>
        <v>0</v>
      </c>
      <c r="Q135" s="753"/>
      <c r="R135" s="400"/>
      <c r="U135" s="367" t="str">
        <f>IF(P135&lt;16,"","1事業者あたり15人回までのため要修正")</f>
        <v/>
      </c>
    </row>
    <row r="136" spans="2:21" ht="29.25" customHeight="1">
      <c r="B136" s="728"/>
      <c r="C136" s="732"/>
      <c r="D136" s="733"/>
      <c r="E136" s="733"/>
      <c r="F136" s="733"/>
      <c r="G136" s="733"/>
      <c r="H136" s="733"/>
      <c r="I136" s="733"/>
      <c r="J136" s="733"/>
      <c r="K136" s="733"/>
      <c r="L136" s="734"/>
      <c r="M136" s="368"/>
      <c r="O136" s="369" t="s">
        <v>355</v>
      </c>
      <c r="P136" s="726">
        <f>K134*P135</f>
        <v>0</v>
      </c>
      <c r="Q136" s="726"/>
      <c r="R136" s="400"/>
    </row>
    <row r="137" spans="2:21" ht="5.25" customHeight="1"/>
    <row r="138" spans="2:21">
      <c r="B138" s="715" t="s">
        <v>212</v>
      </c>
      <c r="C138" s="715"/>
      <c r="D138" s="715"/>
      <c r="E138" s="715"/>
      <c r="F138" s="715"/>
      <c r="G138" s="715" t="s">
        <v>458</v>
      </c>
      <c r="H138" s="715"/>
      <c r="I138" s="715"/>
      <c r="J138" s="715"/>
      <c r="K138" s="715"/>
      <c r="L138" s="715"/>
      <c r="M138" s="715" t="s">
        <v>459</v>
      </c>
      <c r="N138" s="715"/>
      <c r="O138" s="715"/>
      <c r="P138" s="715"/>
      <c r="Q138" s="715"/>
      <c r="R138" s="370"/>
    </row>
    <row r="139" spans="2:21" ht="84.75" customHeight="1">
      <c r="B139" s="746"/>
      <c r="C139" s="747"/>
      <c r="D139" s="747"/>
      <c r="E139" s="747"/>
      <c r="F139" s="748"/>
      <c r="G139" s="716"/>
      <c r="H139" s="717"/>
      <c r="I139" s="717"/>
      <c r="J139" s="717"/>
      <c r="K139" s="717"/>
      <c r="L139" s="718"/>
      <c r="M139" s="716"/>
      <c r="N139" s="717"/>
      <c r="O139" s="717"/>
      <c r="P139" s="717"/>
      <c r="Q139" s="718"/>
      <c r="R139" s="401"/>
    </row>
    <row r="140" spans="2:21" ht="29.25" customHeight="1" thickBot="1">
      <c r="B140" s="749"/>
      <c r="C140" s="750"/>
      <c r="D140" s="750"/>
      <c r="E140" s="750"/>
      <c r="F140" s="751"/>
      <c r="G140" s="372"/>
      <c r="H140" s="373"/>
      <c r="I140" s="738" t="s">
        <v>461</v>
      </c>
      <c r="J140" s="739"/>
      <c r="K140" s="740"/>
      <c r="L140" s="374"/>
      <c r="M140" s="372"/>
      <c r="N140" s="373"/>
      <c r="O140" s="738" t="s">
        <v>461</v>
      </c>
      <c r="P140" s="740"/>
      <c r="Q140" s="374"/>
      <c r="R140" s="401"/>
    </row>
    <row r="141" spans="2:21" s="143" customFormat="1" ht="33.75" customHeight="1" thickTop="1">
      <c r="B141" s="556" t="s">
        <v>448</v>
      </c>
      <c r="C141" s="557" t="s">
        <v>508</v>
      </c>
      <c r="D141" s="741" t="s">
        <v>463</v>
      </c>
      <c r="E141" s="742"/>
      <c r="F141" s="743"/>
      <c r="G141" s="715" t="s">
        <v>214</v>
      </c>
      <c r="H141" s="715"/>
      <c r="I141" s="744" t="s">
        <v>215</v>
      </c>
      <c r="J141" s="745"/>
      <c r="K141" s="430" t="s">
        <v>525</v>
      </c>
      <c r="L141" s="431" t="s">
        <v>464</v>
      </c>
      <c r="M141" s="741" t="s">
        <v>214</v>
      </c>
      <c r="N141" s="743"/>
      <c r="O141" s="557" t="s">
        <v>215</v>
      </c>
      <c r="P141" s="430" t="s">
        <v>525</v>
      </c>
      <c r="Q141" s="431" t="s">
        <v>464</v>
      </c>
      <c r="R141" s="432"/>
      <c r="S141" s="554"/>
    </row>
    <row r="142" spans="2:21" s="384" customFormat="1" ht="32.25" customHeight="1">
      <c r="B142" s="377" t="s">
        <v>465</v>
      </c>
      <c r="C142" s="378"/>
      <c r="D142" s="735"/>
      <c r="E142" s="736"/>
      <c r="F142" s="737"/>
      <c r="G142" s="379"/>
      <c r="H142" s="382"/>
      <c r="I142" s="735"/>
      <c r="J142" s="737"/>
      <c r="K142" s="380"/>
      <c r="L142" s="381"/>
      <c r="M142" s="379"/>
      <c r="N142" s="382"/>
      <c r="O142" s="382"/>
      <c r="P142" s="380"/>
      <c r="Q142" s="381"/>
      <c r="R142" s="402"/>
      <c r="S142" s="403"/>
    </row>
    <row r="143" spans="2:21" s="384" customFormat="1" ht="32.25" customHeight="1">
      <c r="B143" s="385" t="s">
        <v>466</v>
      </c>
      <c r="C143" s="386"/>
      <c r="D143" s="686"/>
      <c r="E143" s="687"/>
      <c r="F143" s="688"/>
      <c r="G143" s="387"/>
      <c r="H143" s="437"/>
      <c r="I143" s="686"/>
      <c r="J143" s="688"/>
      <c r="K143" s="389"/>
      <c r="L143" s="388"/>
      <c r="M143" s="387"/>
      <c r="N143" s="437"/>
      <c r="O143" s="390"/>
      <c r="P143" s="389"/>
      <c r="Q143" s="388"/>
      <c r="R143" s="402"/>
      <c r="S143" s="403"/>
    </row>
    <row r="144" spans="2:21" s="384" customFormat="1" ht="32.25" customHeight="1">
      <c r="B144" s="385" t="s">
        <v>468</v>
      </c>
      <c r="C144" s="392"/>
      <c r="D144" s="686"/>
      <c r="E144" s="687"/>
      <c r="F144" s="688"/>
      <c r="G144" s="387"/>
      <c r="H144" s="437"/>
      <c r="I144" s="686"/>
      <c r="J144" s="688"/>
      <c r="K144" s="389"/>
      <c r="L144" s="388"/>
      <c r="M144" s="387"/>
      <c r="N144" s="437"/>
      <c r="O144" s="437"/>
      <c r="P144" s="389"/>
      <c r="Q144" s="388"/>
      <c r="R144" s="402"/>
      <c r="S144" s="403"/>
    </row>
    <row r="145" spans="2:21" s="384" customFormat="1" ht="32.25" customHeight="1">
      <c r="B145" s="385" t="s">
        <v>470</v>
      </c>
      <c r="C145" s="392"/>
      <c r="D145" s="686"/>
      <c r="E145" s="687"/>
      <c r="F145" s="688"/>
      <c r="G145" s="387"/>
      <c r="H145" s="437"/>
      <c r="I145" s="686"/>
      <c r="J145" s="688"/>
      <c r="K145" s="393"/>
      <c r="L145" s="388"/>
      <c r="M145" s="387"/>
      <c r="N145" s="437"/>
      <c r="O145" s="437"/>
      <c r="P145" s="389"/>
      <c r="Q145" s="388"/>
      <c r="R145" s="402"/>
      <c r="S145" s="403"/>
    </row>
    <row r="146" spans="2:21" s="384" customFormat="1" ht="32.25" customHeight="1">
      <c r="B146" s="394" t="s">
        <v>471</v>
      </c>
      <c r="C146" s="395"/>
      <c r="D146" s="700"/>
      <c r="E146" s="701"/>
      <c r="F146" s="702"/>
      <c r="G146" s="396"/>
      <c r="H146" s="438"/>
      <c r="I146" s="700"/>
      <c r="J146" s="702"/>
      <c r="K146" s="398"/>
      <c r="L146" s="397"/>
      <c r="M146" s="396"/>
      <c r="N146" s="438"/>
      <c r="O146" s="438"/>
      <c r="P146" s="398"/>
      <c r="Q146" s="397"/>
      <c r="R146" s="402"/>
      <c r="S146" s="403"/>
    </row>
    <row r="147" spans="2:21" ht="13.5" customHeight="1">
      <c r="B147" s="405"/>
      <c r="C147" s="117"/>
      <c r="D147" s="117"/>
      <c r="E147" s="117"/>
      <c r="F147" s="117"/>
      <c r="G147" s="405"/>
      <c r="H147" s="117"/>
      <c r="I147" s="117"/>
      <c r="J147" s="117"/>
      <c r="K147" s="117"/>
      <c r="L147" s="117"/>
      <c r="M147" s="405"/>
      <c r="N147" s="117"/>
      <c r="O147" s="117"/>
      <c r="P147" s="117"/>
      <c r="Q147" s="117"/>
    </row>
    <row r="148" spans="2:21">
      <c r="P148" s="348"/>
      <c r="Q148" s="99" t="str">
        <f>IF(様式第１_交付申請書!F9="","",様式第１_交付申請書!F9)</f>
        <v/>
      </c>
      <c r="R148" s="347"/>
    </row>
    <row r="149" spans="2:21" ht="29.25" customHeight="1">
      <c r="B149" s="719" t="s">
        <v>518</v>
      </c>
      <c r="C149" s="720"/>
      <c r="D149" s="721"/>
      <c r="E149" s="722"/>
      <c r="F149" s="722"/>
      <c r="G149" s="722"/>
      <c r="H149" s="722"/>
      <c r="I149" s="723"/>
      <c r="J149" s="363" t="s">
        <v>326</v>
      </c>
      <c r="K149" s="724"/>
      <c r="L149" s="725"/>
      <c r="M149" s="364"/>
      <c r="O149" s="365" t="s">
        <v>413</v>
      </c>
      <c r="P149" s="752">
        <f>SUM(L155,Q155)</f>
        <v>0</v>
      </c>
      <c r="Q149" s="753"/>
    </row>
    <row r="150" spans="2:21" ht="29.25" customHeight="1">
      <c r="B150" s="727" t="s">
        <v>407</v>
      </c>
      <c r="C150" s="729"/>
      <c r="D150" s="730"/>
      <c r="E150" s="730"/>
      <c r="F150" s="730"/>
      <c r="G150" s="730"/>
      <c r="H150" s="730"/>
      <c r="I150" s="730"/>
      <c r="J150" s="730"/>
      <c r="K150" s="730"/>
      <c r="L150" s="731"/>
      <c r="M150" s="368"/>
      <c r="O150" s="365" t="s">
        <v>456</v>
      </c>
      <c r="P150" s="752">
        <f>SUM(K157:K161,P157:P161)</f>
        <v>0</v>
      </c>
      <c r="Q150" s="753"/>
      <c r="R150" s="400"/>
      <c r="U150" s="367" t="str">
        <f>IF(P150&lt;16,"","1事業者あたり15人回までのため要修正")</f>
        <v/>
      </c>
    </row>
    <row r="151" spans="2:21" ht="29.25" customHeight="1">
      <c r="B151" s="728"/>
      <c r="C151" s="732"/>
      <c r="D151" s="733"/>
      <c r="E151" s="733"/>
      <c r="F151" s="733"/>
      <c r="G151" s="733"/>
      <c r="H151" s="733"/>
      <c r="I151" s="733"/>
      <c r="J151" s="733"/>
      <c r="K151" s="733"/>
      <c r="L151" s="734"/>
      <c r="M151" s="368"/>
      <c r="O151" s="369" t="s">
        <v>373</v>
      </c>
      <c r="P151" s="726">
        <f>K149*P150</f>
        <v>0</v>
      </c>
      <c r="Q151" s="726"/>
      <c r="R151" s="400"/>
    </row>
    <row r="152" spans="2:21" ht="5.25" customHeight="1"/>
    <row r="153" spans="2:21">
      <c r="B153" s="715" t="s">
        <v>212</v>
      </c>
      <c r="C153" s="715"/>
      <c r="D153" s="715"/>
      <c r="E153" s="715"/>
      <c r="F153" s="715"/>
      <c r="G153" s="715" t="s">
        <v>458</v>
      </c>
      <c r="H153" s="715"/>
      <c r="I153" s="715"/>
      <c r="J153" s="715"/>
      <c r="K153" s="715"/>
      <c r="L153" s="715"/>
      <c r="M153" s="715" t="s">
        <v>459</v>
      </c>
      <c r="N153" s="715"/>
      <c r="O153" s="715"/>
      <c r="P153" s="715"/>
      <c r="Q153" s="715"/>
      <c r="R153" s="370"/>
    </row>
    <row r="154" spans="2:21" ht="84.75" customHeight="1">
      <c r="B154" s="746"/>
      <c r="C154" s="747"/>
      <c r="D154" s="747"/>
      <c r="E154" s="747"/>
      <c r="F154" s="748"/>
      <c r="G154" s="716"/>
      <c r="H154" s="717"/>
      <c r="I154" s="717"/>
      <c r="J154" s="717"/>
      <c r="K154" s="717"/>
      <c r="L154" s="718"/>
      <c r="M154" s="716"/>
      <c r="N154" s="717"/>
      <c r="O154" s="717"/>
      <c r="P154" s="717"/>
      <c r="Q154" s="718"/>
      <c r="R154" s="401"/>
    </row>
    <row r="155" spans="2:21" ht="29.25" customHeight="1" thickBot="1">
      <c r="B155" s="749"/>
      <c r="C155" s="750"/>
      <c r="D155" s="750"/>
      <c r="E155" s="750"/>
      <c r="F155" s="751"/>
      <c r="G155" s="372"/>
      <c r="H155" s="373"/>
      <c r="I155" s="738" t="s">
        <v>461</v>
      </c>
      <c r="J155" s="739"/>
      <c r="K155" s="740"/>
      <c r="L155" s="374"/>
      <c r="M155" s="372"/>
      <c r="N155" s="373"/>
      <c r="O155" s="738" t="s">
        <v>461</v>
      </c>
      <c r="P155" s="740"/>
      <c r="Q155" s="374"/>
      <c r="R155" s="401"/>
    </row>
    <row r="156" spans="2:21" s="143" customFormat="1" ht="33.75" customHeight="1" thickTop="1">
      <c r="B156" s="556" t="s">
        <v>448</v>
      </c>
      <c r="C156" s="557" t="s">
        <v>508</v>
      </c>
      <c r="D156" s="741" t="s">
        <v>463</v>
      </c>
      <c r="E156" s="742"/>
      <c r="F156" s="743"/>
      <c r="G156" s="715" t="s">
        <v>214</v>
      </c>
      <c r="H156" s="715"/>
      <c r="I156" s="744" t="s">
        <v>215</v>
      </c>
      <c r="J156" s="745"/>
      <c r="K156" s="430" t="s">
        <v>525</v>
      </c>
      <c r="L156" s="431" t="s">
        <v>464</v>
      </c>
      <c r="M156" s="715" t="s">
        <v>214</v>
      </c>
      <c r="N156" s="715"/>
      <c r="O156" s="557" t="s">
        <v>215</v>
      </c>
      <c r="P156" s="430" t="s">
        <v>525</v>
      </c>
      <c r="Q156" s="431" t="s">
        <v>464</v>
      </c>
      <c r="R156" s="432"/>
      <c r="S156" s="554"/>
    </row>
    <row r="157" spans="2:21" s="384" customFormat="1" ht="32.25" customHeight="1">
      <c r="B157" s="377" t="s">
        <v>465</v>
      </c>
      <c r="C157" s="378"/>
      <c r="D157" s="735"/>
      <c r="E157" s="736"/>
      <c r="F157" s="737"/>
      <c r="G157" s="379"/>
      <c r="H157" s="382"/>
      <c r="I157" s="735"/>
      <c r="J157" s="737"/>
      <c r="K157" s="380"/>
      <c r="L157" s="381"/>
      <c r="M157" s="379"/>
      <c r="N157" s="382"/>
      <c r="O157" s="382"/>
      <c r="P157" s="380"/>
      <c r="Q157" s="381"/>
      <c r="R157" s="402"/>
      <c r="S157" s="403"/>
    </row>
    <row r="158" spans="2:21" s="384" customFormat="1" ht="32.25" customHeight="1">
      <c r="B158" s="385" t="s">
        <v>466</v>
      </c>
      <c r="C158" s="386"/>
      <c r="D158" s="686"/>
      <c r="E158" s="687"/>
      <c r="F158" s="688"/>
      <c r="G158" s="387"/>
      <c r="H158" s="437"/>
      <c r="I158" s="686"/>
      <c r="J158" s="688"/>
      <c r="K158" s="389"/>
      <c r="L158" s="388"/>
      <c r="M158" s="387"/>
      <c r="N158" s="437"/>
      <c r="O158" s="390"/>
      <c r="P158" s="389"/>
      <c r="Q158" s="388"/>
      <c r="R158" s="402"/>
      <c r="S158" s="403"/>
    </row>
    <row r="159" spans="2:21" s="384" customFormat="1" ht="32.25" customHeight="1">
      <c r="B159" s="385" t="s">
        <v>468</v>
      </c>
      <c r="C159" s="392"/>
      <c r="D159" s="686"/>
      <c r="E159" s="687"/>
      <c r="F159" s="688"/>
      <c r="G159" s="387"/>
      <c r="H159" s="437"/>
      <c r="I159" s="686"/>
      <c r="J159" s="688"/>
      <c r="K159" s="389"/>
      <c r="L159" s="388"/>
      <c r="M159" s="387"/>
      <c r="N159" s="437"/>
      <c r="O159" s="437"/>
      <c r="P159" s="389"/>
      <c r="Q159" s="388"/>
      <c r="R159" s="402"/>
      <c r="S159" s="403"/>
    </row>
    <row r="160" spans="2:21" s="384" customFormat="1" ht="32.25" customHeight="1">
      <c r="B160" s="385" t="s">
        <v>470</v>
      </c>
      <c r="C160" s="392"/>
      <c r="D160" s="686"/>
      <c r="E160" s="687"/>
      <c r="F160" s="688"/>
      <c r="G160" s="387"/>
      <c r="H160" s="437"/>
      <c r="I160" s="686"/>
      <c r="J160" s="688"/>
      <c r="K160" s="393"/>
      <c r="L160" s="388"/>
      <c r="M160" s="387"/>
      <c r="N160" s="437"/>
      <c r="O160" s="437"/>
      <c r="P160" s="389"/>
      <c r="Q160" s="388"/>
      <c r="R160" s="402"/>
      <c r="S160" s="403"/>
    </row>
    <row r="161" spans="2:21" s="384" customFormat="1" ht="32.25" customHeight="1">
      <c r="B161" s="394" t="s">
        <v>471</v>
      </c>
      <c r="C161" s="395"/>
      <c r="D161" s="700"/>
      <c r="E161" s="701"/>
      <c r="F161" s="702"/>
      <c r="G161" s="396"/>
      <c r="H161" s="438"/>
      <c r="I161" s="700"/>
      <c r="J161" s="702"/>
      <c r="K161" s="398"/>
      <c r="L161" s="397"/>
      <c r="M161" s="396"/>
      <c r="N161" s="438"/>
      <c r="O161" s="438"/>
      <c r="P161" s="398"/>
      <c r="Q161" s="397"/>
      <c r="R161" s="402"/>
      <c r="S161" s="403"/>
    </row>
    <row r="162" spans="2:21" ht="13.5" customHeight="1">
      <c r="B162" s="405"/>
      <c r="C162" s="117"/>
      <c r="D162" s="117"/>
      <c r="E162" s="117"/>
      <c r="F162" s="117"/>
      <c r="G162" s="405"/>
      <c r="H162" s="117"/>
      <c r="I162" s="117"/>
      <c r="J162" s="117"/>
      <c r="K162" s="117"/>
      <c r="L162" s="117"/>
      <c r="M162" s="405"/>
      <c r="N162" s="117"/>
      <c r="O162" s="117"/>
      <c r="P162" s="117"/>
      <c r="Q162" s="117"/>
    </row>
    <row r="163" spans="2:21">
      <c r="P163" s="348"/>
      <c r="Q163" s="99" t="str">
        <f>IF(様式第１_交付申請書!F9="","",様式第１_交付申請書!F9)</f>
        <v/>
      </c>
      <c r="R163" s="347"/>
    </row>
    <row r="164" spans="2:21" ht="29.25" customHeight="1">
      <c r="B164" s="719" t="s">
        <v>519</v>
      </c>
      <c r="C164" s="720"/>
      <c r="D164" s="721"/>
      <c r="E164" s="722"/>
      <c r="F164" s="722"/>
      <c r="G164" s="722"/>
      <c r="H164" s="722"/>
      <c r="I164" s="723"/>
      <c r="J164" s="363" t="s">
        <v>326</v>
      </c>
      <c r="K164" s="724"/>
      <c r="L164" s="725"/>
      <c r="M164" s="364"/>
      <c r="O164" s="365" t="s">
        <v>413</v>
      </c>
      <c r="P164" s="752">
        <f>SUM(L170,Q170)</f>
        <v>0</v>
      </c>
      <c r="Q164" s="753"/>
    </row>
    <row r="165" spans="2:21" ht="29.25" customHeight="1">
      <c r="B165" s="727" t="s">
        <v>407</v>
      </c>
      <c r="C165" s="729"/>
      <c r="D165" s="730"/>
      <c r="E165" s="730"/>
      <c r="F165" s="730"/>
      <c r="G165" s="730"/>
      <c r="H165" s="730"/>
      <c r="I165" s="730"/>
      <c r="J165" s="730"/>
      <c r="K165" s="730"/>
      <c r="L165" s="731"/>
      <c r="M165" s="368"/>
      <c r="O165" s="365" t="s">
        <v>456</v>
      </c>
      <c r="P165" s="752">
        <f>SUM(K172:K176,P172:P176)</f>
        <v>0</v>
      </c>
      <c r="Q165" s="753"/>
      <c r="R165" s="400"/>
      <c r="U165" s="367" t="str">
        <f>IF(P165&lt;16,"","1事業者あたり15人回までのため要修正")</f>
        <v/>
      </c>
    </row>
    <row r="166" spans="2:21" ht="29.25" customHeight="1">
      <c r="B166" s="728"/>
      <c r="C166" s="732"/>
      <c r="D166" s="733"/>
      <c r="E166" s="733"/>
      <c r="F166" s="733"/>
      <c r="G166" s="733"/>
      <c r="H166" s="733"/>
      <c r="I166" s="733"/>
      <c r="J166" s="733"/>
      <c r="K166" s="733"/>
      <c r="L166" s="734"/>
      <c r="M166" s="368"/>
      <c r="O166" s="369" t="s">
        <v>374</v>
      </c>
      <c r="P166" s="726">
        <f>K164*P165</f>
        <v>0</v>
      </c>
      <c r="Q166" s="726"/>
      <c r="R166" s="400"/>
    </row>
    <row r="167" spans="2:21" ht="5.25" customHeight="1"/>
    <row r="168" spans="2:21">
      <c r="B168" s="715" t="s">
        <v>212</v>
      </c>
      <c r="C168" s="715"/>
      <c r="D168" s="715"/>
      <c r="E168" s="715"/>
      <c r="F168" s="715"/>
      <c r="G168" s="715" t="s">
        <v>458</v>
      </c>
      <c r="H168" s="715"/>
      <c r="I168" s="715"/>
      <c r="J168" s="715"/>
      <c r="K168" s="715"/>
      <c r="L168" s="715"/>
      <c r="M168" s="715" t="s">
        <v>459</v>
      </c>
      <c r="N168" s="715"/>
      <c r="O168" s="715"/>
      <c r="P168" s="715"/>
      <c r="Q168" s="715"/>
      <c r="R168" s="370"/>
    </row>
    <row r="169" spans="2:21" ht="84.75" customHeight="1">
      <c r="B169" s="746"/>
      <c r="C169" s="747"/>
      <c r="D169" s="747"/>
      <c r="E169" s="747"/>
      <c r="F169" s="748"/>
      <c r="G169" s="716"/>
      <c r="H169" s="717"/>
      <c r="I169" s="717"/>
      <c r="J169" s="717"/>
      <c r="K169" s="717"/>
      <c r="L169" s="718"/>
      <c r="M169" s="716"/>
      <c r="N169" s="717"/>
      <c r="O169" s="717"/>
      <c r="P169" s="717"/>
      <c r="Q169" s="718"/>
      <c r="R169" s="401"/>
    </row>
    <row r="170" spans="2:21" ht="29.25" customHeight="1" thickBot="1">
      <c r="B170" s="749"/>
      <c r="C170" s="750"/>
      <c r="D170" s="750"/>
      <c r="E170" s="750"/>
      <c r="F170" s="751"/>
      <c r="G170" s="372"/>
      <c r="H170" s="373"/>
      <c r="I170" s="738" t="s">
        <v>461</v>
      </c>
      <c r="J170" s="739"/>
      <c r="K170" s="740"/>
      <c r="L170" s="374"/>
      <c r="M170" s="372"/>
      <c r="N170" s="373"/>
      <c r="O170" s="738" t="s">
        <v>461</v>
      </c>
      <c r="P170" s="740"/>
      <c r="Q170" s="374"/>
      <c r="R170" s="401"/>
    </row>
    <row r="171" spans="2:21" s="143" customFormat="1" ht="33.75" customHeight="1" thickTop="1">
      <c r="B171" s="556" t="s">
        <v>448</v>
      </c>
      <c r="C171" s="557" t="s">
        <v>508</v>
      </c>
      <c r="D171" s="741" t="s">
        <v>463</v>
      </c>
      <c r="E171" s="742"/>
      <c r="F171" s="743"/>
      <c r="G171" s="715" t="s">
        <v>214</v>
      </c>
      <c r="H171" s="715"/>
      <c r="I171" s="744" t="s">
        <v>215</v>
      </c>
      <c r="J171" s="745"/>
      <c r="K171" s="430" t="s">
        <v>525</v>
      </c>
      <c r="L171" s="431" t="s">
        <v>464</v>
      </c>
      <c r="M171" s="715" t="s">
        <v>214</v>
      </c>
      <c r="N171" s="715"/>
      <c r="O171" s="557" t="s">
        <v>215</v>
      </c>
      <c r="P171" s="430" t="s">
        <v>525</v>
      </c>
      <c r="Q171" s="431" t="s">
        <v>464</v>
      </c>
      <c r="R171" s="432"/>
      <c r="S171" s="554"/>
    </row>
    <row r="172" spans="2:21" s="384" customFormat="1" ht="32.25" customHeight="1">
      <c r="B172" s="377" t="s">
        <v>465</v>
      </c>
      <c r="C172" s="378"/>
      <c r="D172" s="735"/>
      <c r="E172" s="736"/>
      <c r="F172" s="737"/>
      <c r="G172" s="379"/>
      <c r="H172" s="382"/>
      <c r="I172" s="735"/>
      <c r="J172" s="737"/>
      <c r="K172" s="380"/>
      <c r="L172" s="381"/>
      <c r="M172" s="379"/>
      <c r="N172" s="382"/>
      <c r="O172" s="382"/>
      <c r="P172" s="380"/>
      <c r="Q172" s="381"/>
      <c r="R172" s="402"/>
      <c r="S172" s="403"/>
    </row>
    <row r="173" spans="2:21" s="384" customFormat="1" ht="32.25" customHeight="1">
      <c r="B173" s="385" t="s">
        <v>466</v>
      </c>
      <c r="C173" s="386"/>
      <c r="D173" s="686"/>
      <c r="E173" s="687"/>
      <c r="F173" s="688"/>
      <c r="G173" s="387"/>
      <c r="H173" s="437"/>
      <c r="I173" s="686"/>
      <c r="J173" s="688"/>
      <c r="K173" s="389"/>
      <c r="L173" s="388"/>
      <c r="M173" s="387"/>
      <c r="N173" s="437"/>
      <c r="O173" s="390"/>
      <c r="P173" s="389"/>
      <c r="Q173" s="388"/>
      <c r="R173" s="402"/>
      <c r="S173" s="403"/>
    </row>
    <row r="174" spans="2:21" s="384" customFormat="1" ht="32.25" customHeight="1">
      <c r="B174" s="385" t="s">
        <v>468</v>
      </c>
      <c r="C174" s="392"/>
      <c r="D174" s="686"/>
      <c r="E174" s="687"/>
      <c r="F174" s="688"/>
      <c r="G174" s="387"/>
      <c r="H174" s="437"/>
      <c r="I174" s="686"/>
      <c r="J174" s="688"/>
      <c r="K174" s="389"/>
      <c r="L174" s="388"/>
      <c r="M174" s="387"/>
      <c r="N174" s="437"/>
      <c r="O174" s="437"/>
      <c r="P174" s="389"/>
      <c r="Q174" s="388"/>
      <c r="R174" s="402"/>
      <c r="S174" s="403"/>
    </row>
    <row r="175" spans="2:21" s="384" customFormat="1" ht="32.25" customHeight="1">
      <c r="B175" s="385" t="s">
        <v>470</v>
      </c>
      <c r="C175" s="392"/>
      <c r="D175" s="686"/>
      <c r="E175" s="687"/>
      <c r="F175" s="688"/>
      <c r="G175" s="387"/>
      <c r="H175" s="437"/>
      <c r="I175" s="686"/>
      <c r="J175" s="688"/>
      <c r="K175" s="393"/>
      <c r="L175" s="388"/>
      <c r="M175" s="387"/>
      <c r="N175" s="437"/>
      <c r="O175" s="437"/>
      <c r="P175" s="389"/>
      <c r="Q175" s="388"/>
      <c r="R175" s="402"/>
      <c r="S175" s="403"/>
    </row>
    <row r="176" spans="2:21" s="384" customFormat="1" ht="32.25" customHeight="1">
      <c r="B176" s="394" t="s">
        <v>471</v>
      </c>
      <c r="C176" s="395"/>
      <c r="D176" s="700"/>
      <c r="E176" s="701"/>
      <c r="F176" s="702"/>
      <c r="G176" s="396"/>
      <c r="H176" s="438"/>
      <c r="I176" s="700"/>
      <c r="J176" s="702"/>
      <c r="K176" s="398"/>
      <c r="L176" s="397"/>
      <c r="M176" s="396"/>
      <c r="N176" s="438"/>
      <c r="O176" s="438"/>
      <c r="P176" s="398"/>
      <c r="Q176" s="397"/>
      <c r="R176" s="402"/>
      <c r="S176" s="403"/>
    </row>
    <row r="177" spans="2:21" ht="13.5" customHeight="1">
      <c r="B177" s="405"/>
      <c r="C177" s="117"/>
      <c r="D177" s="117"/>
      <c r="E177" s="117"/>
      <c r="F177" s="117"/>
      <c r="G177" s="405"/>
      <c r="H177" s="117"/>
      <c r="I177" s="117"/>
      <c r="J177" s="117"/>
      <c r="K177" s="117"/>
      <c r="L177" s="117"/>
      <c r="M177" s="405"/>
      <c r="N177" s="117"/>
      <c r="O177" s="117"/>
      <c r="P177" s="117"/>
      <c r="Q177" s="117"/>
    </row>
    <row r="178" spans="2:21">
      <c r="P178" s="348"/>
      <c r="Q178" s="99" t="str">
        <f>IF(様式第１_交付申請書!F9="","",様式第１_交付申請書!F9)</f>
        <v/>
      </c>
      <c r="R178" s="347"/>
    </row>
    <row r="179" spans="2:21" ht="29.25" customHeight="1">
      <c r="B179" s="719" t="s">
        <v>520</v>
      </c>
      <c r="C179" s="720"/>
      <c r="D179" s="721"/>
      <c r="E179" s="722"/>
      <c r="F179" s="722"/>
      <c r="G179" s="722"/>
      <c r="H179" s="722"/>
      <c r="I179" s="723"/>
      <c r="J179" s="363" t="s">
        <v>326</v>
      </c>
      <c r="K179" s="724"/>
      <c r="L179" s="725"/>
      <c r="M179" s="364"/>
      <c r="O179" s="365" t="s">
        <v>413</v>
      </c>
      <c r="P179" s="752">
        <f>SUM(L185,Q185)</f>
        <v>0</v>
      </c>
      <c r="Q179" s="753"/>
    </row>
    <row r="180" spans="2:21" ht="29.25" customHeight="1">
      <c r="B180" s="727" t="s">
        <v>407</v>
      </c>
      <c r="C180" s="729"/>
      <c r="D180" s="730"/>
      <c r="E180" s="730"/>
      <c r="F180" s="730"/>
      <c r="G180" s="730"/>
      <c r="H180" s="730"/>
      <c r="I180" s="730"/>
      <c r="J180" s="730"/>
      <c r="K180" s="730"/>
      <c r="L180" s="731"/>
      <c r="M180" s="368"/>
      <c r="O180" s="365" t="s">
        <v>456</v>
      </c>
      <c r="P180" s="752">
        <f>SUM(K187:K191,P187:P191)</f>
        <v>0</v>
      </c>
      <c r="Q180" s="753"/>
      <c r="R180" s="400"/>
      <c r="U180" s="367" t="str">
        <f>IF(P180&lt;16,"","1事業者あたり15人回までのため要修正")</f>
        <v/>
      </c>
    </row>
    <row r="181" spans="2:21" ht="29.25" customHeight="1">
      <c r="B181" s="728"/>
      <c r="C181" s="732"/>
      <c r="D181" s="733"/>
      <c r="E181" s="733"/>
      <c r="F181" s="733"/>
      <c r="G181" s="733"/>
      <c r="H181" s="733"/>
      <c r="I181" s="733"/>
      <c r="J181" s="733"/>
      <c r="K181" s="733"/>
      <c r="L181" s="734"/>
      <c r="M181" s="368"/>
      <c r="O181" s="369" t="s">
        <v>375</v>
      </c>
      <c r="P181" s="726">
        <f>K179*P180</f>
        <v>0</v>
      </c>
      <c r="Q181" s="726"/>
      <c r="R181" s="400"/>
    </row>
    <row r="182" spans="2:21" ht="5.25" customHeight="1"/>
    <row r="183" spans="2:21">
      <c r="B183" s="715" t="s">
        <v>212</v>
      </c>
      <c r="C183" s="715"/>
      <c r="D183" s="715"/>
      <c r="E183" s="715"/>
      <c r="F183" s="715"/>
      <c r="G183" s="715" t="s">
        <v>458</v>
      </c>
      <c r="H183" s="715"/>
      <c r="I183" s="715"/>
      <c r="J183" s="715"/>
      <c r="K183" s="715"/>
      <c r="L183" s="715"/>
      <c r="M183" s="715" t="s">
        <v>459</v>
      </c>
      <c r="N183" s="715"/>
      <c r="O183" s="715"/>
      <c r="P183" s="715"/>
      <c r="Q183" s="715"/>
      <c r="R183" s="370"/>
    </row>
    <row r="184" spans="2:21" ht="84.75" customHeight="1">
      <c r="B184" s="746"/>
      <c r="C184" s="747"/>
      <c r="D184" s="747"/>
      <c r="E184" s="747"/>
      <c r="F184" s="748"/>
      <c r="G184" s="716"/>
      <c r="H184" s="717"/>
      <c r="I184" s="717"/>
      <c r="J184" s="717"/>
      <c r="K184" s="717"/>
      <c r="L184" s="718"/>
      <c r="M184" s="716"/>
      <c r="N184" s="717"/>
      <c r="O184" s="717"/>
      <c r="P184" s="717"/>
      <c r="Q184" s="718"/>
      <c r="R184" s="401"/>
    </row>
    <row r="185" spans="2:21" ht="29.25" customHeight="1" thickBot="1">
      <c r="B185" s="749"/>
      <c r="C185" s="750"/>
      <c r="D185" s="750"/>
      <c r="E185" s="750"/>
      <c r="F185" s="751"/>
      <c r="G185" s="372"/>
      <c r="H185" s="373"/>
      <c r="I185" s="738" t="s">
        <v>461</v>
      </c>
      <c r="J185" s="739"/>
      <c r="K185" s="740"/>
      <c r="L185" s="374"/>
      <c r="M185" s="372"/>
      <c r="N185" s="373"/>
      <c r="O185" s="738" t="s">
        <v>461</v>
      </c>
      <c r="P185" s="740"/>
      <c r="Q185" s="374"/>
      <c r="R185" s="401"/>
    </row>
    <row r="186" spans="2:21" s="143" customFormat="1" ht="33.75" customHeight="1" thickTop="1">
      <c r="B186" s="556" t="s">
        <v>448</v>
      </c>
      <c r="C186" s="557" t="s">
        <v>508</v>
      </c>
      <c r="D186" s="741" t="s">
        <v>463</v>
      </c>
      <c r="E186" s="742"/>
      <c r="F186" s="743"/>
      <c r="G186" s="715" t="s">
        <v>214</v>
      </c>
      <c r="H186" s="715"/>
      <c r="I186" s="744" t="s">
        <v>215</v>
      </c>
      <c r="J186" s="745"/>
      <c r="K186" s="430" t="s">
        <v>525</v>
      </c>
      <c r="L186" s="431" t="s">
        <v>464</v>
      </c>
      <c r="M186" s="715" t="s">
        <v>214</v>
      </c>
      <c r="N186" s="715"/>
      <c r="O186" s="557" t="s">
        <v>215</v>
      </c>
      <c r="P186" s="430" t="s">
        <v>525</v>
      </c>
      <c r="Q186" s="431" t="s">
        <v>464</v>
      </c>
      <c r="R186" s="432"/>
      <c r="S186" s="554"/>
    </row>
    <row r="187" spans="2:21" s="384" customFormat="1" ht="32.25" customHeight="1">
      <c r="B187" s="377" t="s">
        <v>465</v>
      </c>
      <c r="C187" s="378"/>
      <c r="D187" s="735"/>
      <c r="E187" s="736"/>
      <c r="F187" s="737"/>
      <c r="G187" s="379"/>
      <c r="H187" s="382"/>
      <c r="I187" s="735"/>
      <c r="J187" s="737"/>
      <c r="K187" s="380"/>
      <c r="L187" s="381"/>
      <c r="M187" s="379"/>
      <c r="N187" s="382"/>
      <c r="O187" s="382"/>
      <c r="P187" s="380"/>
      <c r="Q187" s="381"/>
      <c r="R187" s="402"/>
      <c r="S187" s="403"/>
    </row>
    <row r="188" spans="2:21" s="384" customFormat="1" ht="32.25" customHeight="1">
      <c r="B188" s="385" t="s">
        <v>466</v>
      </c>
      <c r="C188" s="386"/>
      <c r="D188" s="686"/>
      <c r="E188" s="687"/>
      <c r="F188" s="688"/>
      <c r="G188" s="387"/>
      <c r="H188" s="437"/>
      <c r="I188" s="686"/>
      <c r="J188" s="688"/>
      <c r="K188" s="389"/>
      <c r="L188" s="388"/>
      <c r="M188" s="387"/>
      <c r="N188" s="437"/>
      <c r="O188" s="390"/>
      <c r="P188" s="389"/>
      <c r="Q188" s="388"/>
      <c r="R188" s="402"/>
      <c r="S188" s="403"/>
    </row>
    <row r="189" spans="2:21" s="384" customFormat="1" ht="32.25" customHeight="1">
      <c r="B189" s="385" t="s">
        <v>468</v>
      </c>
      <c r="C189" s="392"/>
      <c r="D189" s="686"/>
      <c r="E189" s="687"/>
      <c r="F189" s="688"/>
      <c r="G189" s="387"/>
      <c r="H189" s="437"/>
      <c r="I189" s="686"/>
      <c r="J189" s="688"/>
      <c r="K189" s="389"/>
      <c r="L189" s="388"/>
      <c r="M189" s="387"/>
      <c r="N189" s="437"/>
      <c r="O189" s="437"/>
      <c r="P189" s="389"/>
      <c r="Q189" s="388"/>
      <c r="R189" s="402"/>
      <c r="S189" s="403"/>
    </row>
    <row r="190" spans="2:21" s="384" customFormat="1" ht="32.25" customHeight="1">
      <c r="B190" s="385" t="s">
        <v>470</v>
      </c>
      <c r="C190" s="392"/>
      <c r="D190" s="686"/>
      <c r="E190" s="687"/>
      <c r="F190" s="688"/>
      <c r="G190" s="387"/>
      <c r="H190" s="437"/>
      <c r="I190" s="686"/>
      <c r="J190" s="688"/>
      <c r="K190" s="393"/>
      <c r="L190" s="388"/>
      <c r="M190" s="387"/>
      <c r="N190" s="437"/>
      <c r="O190" s="437"/>
      <c r="P190" s="389"/>
      <c r="Q190" s="388"/>
      <c r="R190" s="402"/>
      <c r="S190" s="403"/>
    </row>
    <row r="191" spans="2:21" s="384" customFormat="1" ht="32.25" customHeight="1">
      <c r="B191" s="394" t="s">
        <v>471</v>
      </c>
      <c r="C191" s="395"/>
      <c r="D191" s="700"/>
      <c r="E191" s="701"/>
      <c r="F191" s="702"/>
      <c r="G191" s="396"/>
      <c r="H191" s="438"/>
      <c r="I191" s="700"/>
      <c r="J191" s="702"/>
      <c r="K191" s="398"/>
      <c r="L191" s="397"/>
      <c r="M191" s="396"/>
      <c r="N191" s="438"/>
      <c r="O191" s="438"/>
      <c r="P191" s="398"/>
      <c r="Q191" s="397"/>
      <c r="R191" s="402"/>
      <c r="S191" s="403"/>
    </row>
    <row r="192" spans="2:21" ht="13.5" customHeight="1">
      <c r="B192" s="405"/>
      <c r="C192" s="117"/>
      <c r="D192" s="117"/>
      <c r="E192" s="117"/>
      <c r="F192" s="117"/>
      <c r="G192" s="405"/>
      <c r="H192" s="117"/>
      <c r="I192" s="117"/>
      <c r="J192" s="117"/>
      <c r="K192" s="117"/>
      <c r="L192" s="117"/>
      <c r="M192" s="405"/>
      <c r="N192" s="117"/>
      <c r="O192" s="117"/>
      <c r="P192" s="117"/>
      <c r="Q192" s="117"/>
    </row>
    <row r="193" spans="2:21">
      <c r="P193" s="348"/>
      <c r="Q193" s="99" t="str">
        <f>IF(様式第１_交付申請書!F9="","",様式第１_交付申請書!F9)</f>
        <v/>
      </c>
      <c r="R193" s="347"/>
    </row>
    <row r="194" spans="2:21" ht="29.25" customHeight="1">
      <c r="B194" s="719" t="s">
        <v>521</v>
      </c>
      <c r="C194" s="720"/>
      <c r="D194" s="721"/>
      <c r="E194" s="722"/>
      <c r="F194" s="722"/>
      <c r="G194" s="722"/>
      <c r="H194" s="722"/>
      <c r="I194" s="723"/>
      <c r="J194" s="363" t="s">
        <v>326</v>
      </c>
      <c r="K194" s="724"/>
      <c r="L194" s="725"/>
      <c r="M194" s="364"/>
      <c r="O194" s="365" t="s">
        <v>413</v>
      </c>
      <c r="P194" s="752">
        <f>SUM(L200,Q200)</f>
        <v>0</v>
      </c>
      <c r="Q194" s="753"/>
    </row>
    <row r="195" spans="2:21" ht="29.25" customHeight="1">
      <c r="B195" s="727" t="s">
        <v>407</v>
      </c>
      <c r="C195" s="729"/>
      <c r="D195" s="730"/>
      <c r="E195" s="730"/>
      <c r="F195" s="730"/>
      <c r="G195" s="730"/>
      <c r="H195" s="730"/>
      <c r="I195" s="730"/>
      <c r="J195" s="730"/>
      <c r="K195" s="730"/>
      <c r="L195" s="731"/>
      <c r="M195" s="368"/>
      <c r="O195" s="365" t="s">
        <v>456</v>
      </c>
      <c r="P195" s="752">
        <f>SUM(K202:K206,P202:P206)</f>
        <v>0</v>
      </c>
      <c r="Q195" s="753"/>
      <c r="R195" s="400"/>
      <c r="U195" s="367" t="str">
        <f>IF(P195&lt;16,"","1事業者あたり15人回までのため要修正")</f>
        <v/>
      </c>
    </row>
    <row r="196" spans="2:21" ht="29.25" customHeight="1">
      <c r="B196" s="728"/>
      <c r="C196" s="732"/>
      <c r="D196" s="733"/>
      <c r="E196" s="733"/>
      <c r="F196" s="733"/>
      <c r="G196" s="733"/>
      <c r="H196" s="733"/>
      <c r="I196" s="733"/>
      <c r="J196" s="733"/>
      <c r="K196" s="733"/>
      <c r="L196" s="734"/>
      <c r="M196" s="368"/>
      <c r="O196" s="369" t="s">
        <v>376</v>
      </c>
      <c r="P196" s="726">
        <f>K194*P195</f>
        <v>0</v>
      </c>
      <c r="Q196" s="726"/>
      <c r="R196" s="400"/>
    </row>
    <row r="197" spans="2:21" ht="5.25" customHeight="1"/>
    <row r="198" spans="2:21">
      <c r="B198" s="715" t="s">
        <v>212</v>
      </c>
      <c r="C198" s="715"/>
      <c r="D198" s="715"/>
      <c r="E198" s="715"/>
      <c r="F198" s="715"/>
      <c r="G198" s="715" t="s">
        <v>458</v>
      </c>
      <c r="H198" s="715"/>
      <c r="I198" s="715"/>
      <c r="J198" s="715"/>
      <c r="K198" s="715"/>
      <c r="L198" s="715"/>
      <c r="M198" s="715" t="s">
        <v>459</v>
      </c>
      <c r="N198" s="715"/>
      <c r="O198" s="715"/>
      <c r="P198" s="715"/>
      <c r="Q198" s="715"/>
      <c r="R198" s="370"/>
    </row>
    <row r="199" spans="2:21" ht="84.75" customHeight="1">
      <c r="B199" s="746"/>
      <c r="C199" s="747"/>
      <c r="D199" s="747"/>
      <c r="E199" s="747"/>
      <c r="F199" s="748"/>
      <c r="G199" s="754"/>
      <c r="H199" s="730"/>
      <c r="I199" s="730"/>
      <c r="J199" s="730"/>
      <c r="K199" s="730"/>
      <c r="L199" s="731"/>
      <c r="M199" s="716"/>
      <c r="N199" s="717"/>
      <c r="O199" s="717"/>
      <c r="P199" s="717"/>
      <c r="Q199" s="718"/>
      <c r="R199" s="401"/>
    </row>
    <row r="200" spans="2:21" ht="29.25" customHeight="1" thickBot="1">
      <c r="B200" s="749"/>
      <c r="C200" s="750"/>
      <c r="D200" s="750"/>
      <c r="E200" s="750"/>
      <c r="F200" s="751"/>
      <c r="G200" s="372"/>
      <c r="H200" s="373"/>
      <c r="I200" s="738" t="s">
        <v>461</v>
      </c>
      <c r="J200" s="739"/>
      <c r="K200" s="740"/>
      <c r="L200" s="374"/>
      <c r="M200" s="372"/>
      <c r="N200" s="373"/>
      <c r="O200" s="738" t="s">
        <v>461</v>
      </c>
      <c r="P200" s="740"/>
      <c r="Q200" s="374"/>
      <c r="R200" s="401"/>
    </row>
    <row r="201" spans="2:21" s="143" customFormat="1" ht="33.75" customHeight="1" thickTop="1">
      <c r="B201" s="556" t="s">
        <v>448</v>
      </c>
      <c r="C201" s="557" t="s">
        <v>508</v>
      </c>
      <c r="D201" s="741" t="s">
        <v>463</v>
      </c>
      <c r="E201" s="742"/>
      <c r="F201" s="743"/>
      <c r="G201" s="715" t="s">
        <v>214</v>
      </c>
      <c r="H201" s="715"/>
      <c r="I201" s="744" t="s">
        <v>215</v>
      </c>
      <c r="J201" s="745"/>
      <c r="K201" s="430" t="s">
        <v>525</v>
      </c>
      <c r="L201" s="431" t="s">
        <v>464</v>
      </c>
      <c r="M201" s="715" t="s">
        <v>214</v>
      </c>
      <c r="N201" s="715"/>
      <c r="O201" s="557" t="s">
        <v>215</v>
      </c>
      <c r="P201" s="430" t="s">
        <v>525</v>
      </c>
      <c r="Q201" s="431" t="s">
        <v>464</v>
      </c>
      <c r="R201" s="432"/>
      <c r="S201" s="554"/>
    </row>
    <row r="202" spans="2:21" s="384" customFormat="1" ht="32.25" customHeight="1">
      <c r="B202" s="377" t="s">
        <v>465</v>
      </c>
      <c r="C202" s="378"/>
      <c r="D202" s="735"/>
      <c r="E202" s="736"/>
      <c r="F202" s="737"/>
      <c r="G202" s="379"/>
      <c r="H202" s="382"/>
      <c r="I202" s="735"/>
      <c r="J202" s="737"/>
      <c r="K202" s="380"/>
      <c r="L202" s="381"/>
      <c r="M202" s="379"/>
      <c r="N202" s="382"/>
      <c r="O202" s="382"/>
      <c r="P202" s="380"/>
      <c r="Q202" s="381"/>
      <c r="R202" s="402"/>
      <c r="S202" s="403"/>
    </row>
    <row r="203" spans="2:21" s="384" customFormat="1" ht="32.25" customHeight="1">
      <c r="B203" s="385" t="s">
        <v>466</v>
      </c>
      <c r="C203" s="386"/>
      <c r="D203" s="686"/>
      <c r="E203" s="687"/>
      <c r="F203" s="688"/>
      <c r="G203" s="387"/>
      <c r="H203" s="437"/>
      <c r="I203" s="686"/>
      <c r="J203" s="688"/>
      <c r="K203" s="389"/>
      <c r="L203" s="388"/>
      <c r="M203" s="387"/>
      <c r="N203" s="437"/>
      <c r="O203" s="390"/>
      <c r="P203" s="389"/>
      <c r="Q203" s="388"/>
      <c r="R203" s="402"/>
      <c r="S203" s="403"/>
    </row>
    <row r="204" spans="2:21" s="384" customFormat="1" ht="32.25" customHeight="1">
      <c r="B204" s="385" t="s">
        <v>468</v>
      </c>
      <c r="C204" s="392"/>
      <c r="D204" s="686"/>
      <c r="E204" s="687"/>
      <c r="F204" s="688"/>
      <c r="G204" s="387"/>
      <c r="H204" s="437"/>
      <c r="I204" s="686"/>
      <c r="J204" s="688"/>
      <c r="K204" s="389"/>
      <c r="L204" s="388"/>
      <c r="M204" s="387"/>
      <c r="N204" s="437"/>
      <c r="O204" s="437"/>
      <c r="P204" s="389"/>
      <c r="Q204" s="388"/>
      <c r="R204" s="402"/>
      <c r="S204" s="403"/>
    </row>
    <row r="205" spans="2:21" s="384" customFormat="1" ht="32.25" customHeight="1">
      <c r="B205" s="385" t="s">
        <v>470</v>
      </c>
      <c r="C205" s="392"/>
      <c r="D205" s="686"/>
      <c r="E205" s="687"/>
      <c r="F205" s="688"/>
      <c r="G205" s="387"/>
      <c r="H205" s="437"/>
      <c r="I205" s="686"/>
      <c r="J205" s="688"/>
      <c r="K205" s="393"/>
      <c r="L205" s="388"/>
      <c r="M205" s="387"/>
      <c r="N205" s="437"/>
      <c r="O205" s="437"/>
      <c r="P205" s="389"/>
      <c r="Q205" s="388"/>
      <c r="R205" s="402"/>
      <c r="S205" s="403"/>
    </row>
    <row r="206" spans="2:21" s="384" customFormat="1" ht="32.25" customHeight="1">
      <c r="B206" s="394" t="s">
        <v>471</v>
      </c>
      <c r="C206" s="395"/>
      <c r="D206" s="700"/>
      <c r="E206" s="701"/>
      <c r="F206" s="702"/>
      <c r="G206" s="396"/>
      <c r="H206" s="438"/>
      <c r="I206" s="700"/>
      <c r="J206" s="702"/>
      <c r="K206" s="398"/>
      <c r="L206" s="397"/>
      <c r="M206" s="396"/>
      <c r="N206" s="438"/>
      <c r="O206" s="438"/>
      <c r="P206" s="398"/>
      <c r="Q206" s="397"/>
      <c r="R206" s="402"/>
      <c r="S206" s="403"/>
    </row>
    <row r="207" spans="2:21" ht="13.5" customHeight="1">
      <c r="B207" s="405"/>
      <c r="C207" s="117"/>
      <c r="D207" s="117"/>
      <c r="E207" s="117"/>
      <c r="F207" s="117"/>
      <c r="G207" s="405"/>
      <c r="H207" s="117"/>
      <c r="I207" s="117"/>
      <c r="J207" s="117"/>
      <c r="K207" s="117"/>
      <c r="L207" s="117"/>
      <c r="M207" s="405"/>
      <c r="N207" s="117"/>
      <c r="O207" s="117"/>
      <c r="P207" s="117"/>
      <c r="Q207" s="117"/>
    </row>
    <row r="208" spans="2:21">
      <c r="P208" s="348"/>
      <c r="Q208" s="99" t="str">
        <f>IF(様式第１_交付申請書!F9="","",様式第１_交付申請書!F9)</f>
        <v/>
      </c>
      <c r="R208" s="347"/>
    </row>
    <row r="209" spans="2:21" ht="29.25" customHeight="1">
      <c r="B209" s="719" t="s">
        <v>522</v>
      </c>
      <c r="C209" s="720"/>
      <c r="D209" s="721"/>
      <c r="E209" s="722"/>
      <c r="F209" s="722"/>
      <c r="G209" s="722"/>
      <c r="H209" s="722"/>
      <c r="I209" s="723"/>
      <c r="J209" s="363" t="s">
        <v>326</v>
      </c>
      <c r="K209" s="724"/>
      <c r="L209" s="725"/>
      <c r="M209" s="364"/>
      <c r="O209" s="365" t="s">
        <v>413</v>
      </c>
      <c r="P209" s="752">
        <f>SUM(L215,Q215)</f>
        <v>0</v>
      </c>
      <c r="Q209" s="753"/>
    </row>
    <row r="210" spans="2:21" ht="29.25" customHeight="1">
      <c r="B210" s="727" t="s">
        <v>407</v>
      </c>
      <c r="C210" s="729"/>
      <c r="D210" s="730"/>
      <c r="E210" s="730"/>
      <c r="F210" s="730"/>
      <c r="G210" s="730"/>
      <c r="H210" s="730"/>
      <c r="I210" s="730"/>
      <c r="J210" s="730"/>
      <c r="K210" s="730"/>
      <c r="L210" s="731"/>
      <c r="M210" s="368"/>
      <c r="O210" s="365" t="s">
        <v>456</v>
      </c>
      <c r="P210" s="752">
        <f>SUM(K217:K221,P217:P221)</f>
        <v>0</v>
      </c>
      <c r="Q210" s="753"/>
      <c r="R210" s="400"/>
      <c r="U210" s="367" t="str">
        <f>IF(P210&lt;16,"","1事業者あたり15人回までのため要修正")</f>
        <v/>
      </c>
    </row>
    <row r="211" spans="2:21" ht="29.25" customHeight="1">
      <c r="B211" s="728"/>
      <c r="C211" s="732"/>
      <c r="D211" s="733"/>
      <c r="E211" s="733"/>
      <c r="F211" s="733"/>
      <c r="G211" s="733"/>
      <c r="H211" s="733"/>
      <c r="I211" s="733"/>
      <c r="J211" s="733"/>
      <c r="K211" s="733"/>
      <c r="L211" s="734"/>
      <c r="M211" s="368"/>
      <c r="O211" s="369" t="s">
        <v>377</v>
      </c>
      <c r="P211" s="726">
        <f>K209*P210</f>
        <v>0</v>
      </c>
      <c r="Q211" s="726"/>
      <c r="R211" s="400"/>
    </row>
    <row r="212" spans="2:21" ht="5.25" customHeight="1"/>
    <row r="213" spans="2:21">
      <c r="B213" s="715" t="s">
        <v>212</v>
      </c>
      <c r="C213" s="715"/>
      <c r="D213" s="715"/>
      <c r="E213" s="715"/>
      <c r="F213" s="715"/>
      <c r="G213" s="715" t="s">
        <v>458</v>
      </c>
      <c r="H213" s="715"/>
      <c r="I213" s="715"/>
      <c r="J213" s="715"/>
      <c r="K213" s="715"/>
      <c r="L213" s="715"/>
      <c r="M213" s="715" t="s">
        <v>459</v>
      </c>
      <c r="N213" s="715"/>
      <c r="O213" s="715"/>
      <c r="P213" s="715"/>
      <c r="Q213" s="715"/>
      <c r="R213" s="370"/>
    </row>
    <row r="214" spans="2:21" ht="84.75" customHeight="1">
      <c r="B214" s="746"/>
      <c r="C214" s="747"/>
      <c r="D214" s="747"/>
      <c r="E214" s="747"/>
      <c r="F214" s="748"/>
      <c r="G214" s="716"/>
      <c r="H214" s="717"/>
      <c r="I214" s="717"/>
      <c r="J214" s="717"/>
      <c r="K214" s="717"/>
      <c r="L214" s="718"/>
      <c r="M214" s="716"/>
      <c r="N214" s="717"/>
      <c r="O214" s="717"/>
      <c r="P214" s="717"/>
      <c r="Q214" s="718"/>
      <c r="R214" s="401"/>
    </row>
    <row r="215" spans="2:21" ht="29.25" customHeight="1" thickBot="1">
      <c r="B215" s="749"/>
      <c r="C215" s="750"/>
      <c r="D215" s="750"/>
      <c r="E215" s="750"/>
      <c r="F215" s="751"/>
      <c r="G215" s="372"/>
      <c r="H215" s="373"/>
      <c r="I215" s="738" t="s">
        <v>461</v>
      </c>
      <c r="J215" s="739"/>
      <c r="K215" s="740"/>
      <c r="L215" s="374"/>
      <c r="M215" s="372"/>
      <c r="N215" s="373"/>
      <c r="O215" s="738" t="s">
        <v>461</v>
      </c>
      <c r="P215" s="740"/>
      <c r="Q215" s="374"/>
      <c r="R215" s="401"/>
    </row>
    <row r="216" spans="2:21" s="143" customFormat="1" ht="33.75" customHeight="1" thickTop="1">
      <c r="B216" s="556" t="s">
        <v>448</v>
      </c>
      <c r="C216" s="557" t="s">
        <v>508</v>
      </c>
      <c r="D216" s="741" t="s">
        <v>463</v>
      </c>
      <c r="E216" s="742"/>
      <c r="F216" s="743"/>
      <c r="G216" s="715" t="s">
        <v>214</v>
      </c>
      <c r="H216" s="715"/>
      <c r="I216" s="744" t="s">
        <v>215</v>
      </c>
      <c r="J216" s="745"/>
      <c r="K216" s="430" t="s">
        <v>525</v>
      </c>
      <c r="L216" s="431" t="s">
        <v>464</v>
      </c>
      <c r="M216" s="715" t="s">
        <v>214</v>
      </c>
      <c r="N216" s="715"/>
      <c r="O216" s="557" t="s">
        <v>215</v>
      </c>
      <c r="P216" s="430" t="s">
        <v>525</v>
      </c>
      <c r="Q216" s="431" t="s">
        <v>464</v>
      </c>
      <c r="R216" s="432"/>
      <c r="S216" s="554"/>
    </row>
    <row r="217" spans="2:21" s="384" customFormat="1" ht="32.25" customHeight="1">
      <c r="B217" s="377" t="s">
        <v>465</v>
      </c>
      <c r="C217" s="378"/>
      <c r="D217" s="735"/>
      <c r="E217" s="736"/>
      <c r="F217" s="737"/>
      <c r="G217" s="379"/>
      <c r="H217" s="382"/>
      <c r="I217" s="735"/>
      <c r="J217" s="737"/>
      <c r="K217" s="380"/>
      <c r="L217" s="381"/>
      <c r="M217" s="379"/>
      <c r="N217" s="382"/>
      <c r="O217" s="382"/>
      <c r="P217" s="380"/>
      <c r="Q217" s="381"/>
      <c r="R217" s="402"/>
      <c r="S217" s="403"/>
    </row>
    <row r="218" spans="2:21" s="384" customFormat="1" ht="32.25" customHeight="1">
      <c r="B218" s="385" t="s">
        <v>466</v>
      </c>
      <c r="C218" s="386"/>
      <c r="D218" s="686"/>
      <c r="E218" s="687"/>
      <c r="F218" s="688"/>
      <c r="G218" s="387"/>
      <c r="H218" s="437"/>
      <c r="I218" s="686"/>
      <c r="J218" s="688"/>
      <c r="K218" s="389"/>
      <c r="L218" s="388"/>
      <c r="M218" s="387"/>
      <c r="N218" s="437"/>
      <c r="O218" s="390"/>
      <c r="P218" s="389"/>
      <c r="Q218" s="388"/>
      <c r="R218" s="402"/>
      <c r="S218" s="403"/>
    </row>
    <row r="219" spans="2:21" s="384" customFormat="1" ht="32.25" customHeight="1">
      <c r="B219" s="385" t="s">
        <v>468</v>
      </c>
      <c r="C219" s="392"/>
      <c r="D219" s="686"/>
      <c r="E219" s="687"/>
      <c r="F219" s="688"/>
      <c r="G219" s="387"/>
      <c r="H219" s="437"/>
      <c r="I219" s="686"/>
      <c r="J219" s="688"/>
      <c r="K219" s="389"/>
      <c r="L219" s="388"/>
      <c r="M219" s="387"/>
      <c r="N219" s="437"/>
      <c r="O219" s="437"/>
      <c r="P219" s="389"/>
      <c r="Q219" s="388"/>
      <c r="R219" s="402"/>
      <c r="S219" s="403"/>
    </row>
    <row r="220" spans="2:21" s="384" customFormat="1" ht="32.25" customHeight="1">
      <c r="B220" s="385" t="s">
        <v>470</v>
      </c>
      <c r="C220" s="392"/>
      <c r="D220" s="686"/>
      <c r="E220" s="687"/>
      <c r="F220" s="688"/>
      <c r="G220" s="387"/>
      <c r="H220" s="437"/>
      <c r="I220" s="686"/>
      <c r="J220" s="688"/>
      <c r="K220" s="393"/>
      <c r="L220" s="388"/>
      <c r="M220" s="387"/>
      <c r="N220" s="437"/>
      <c r="O220" s="437"/>
      <c r="P220" s="389"/>
      <c r="Q220" s="388"/>
      <c r="R220" s="402"/>
      <c r="S220" s="403"/>
    </row>
    <row r="221" spans="2:21" s="384" customFormat="1" ht="32.25" customHeight="1">
      <c r="B221" s="394" t="s">
        <v>471</v>
      </c>
      <c r="C221" s="395"/>
      <c r="D221" s="700"/>
      <c r="E221" s="701"/>
      <c r="F221" s="702"/>
      <c r="G221" s="396"/>
      <c r="H221" s="438"/>
      <c r="I221" s="700"/>
      <c r="J221" s="702"/>
      <c r="K221" s="398"/>
      <c r="L221" s="397"/>
      <c r="M221" s="396"/>
      <c r="N221" s="438"/>
      <c r="O221" s="438"/>
      <c r="P221" s="398"/>
      <c r="Q221" s="397"/>
      <c r="R221" s="402"/>
      <c r="S221" s="403"/>
    </row>
  </sheetData>
  <sheetProtection password="CAD7" sheet="1" objects="1" scenarios="1" formatRows="0" insertRows="0"/>
  <mergeCells count="442">
    <mergeCell ref="D220:F220"/>
    <mergeCell ref="I220:J220"/>
    <mergeCell ref="D221:F221"/>
    <mergeCell ref="I221:J221"/>
    <mergeCell ref="D217:F217"/>
    <mergeCell ref="I217:J217"/>
    <mergeCell ref="D218:F218"/>
    <mergeCell ref="I218:J218"/>
    <mergeCell ref="D219:F219"/>
    <mergeCell ref="I219:J219"/>
    <mergeCell ref="B214:F215"/>
    <mergeCell ref="G214:L214"/>
    <mergeCell ref="M214:Q214"/>
    <mergeCell ref="I215:K215"/>
    <mergeCell ref="O215:P215"/>
    <mergeCell ref="D216:F216"/>
    <mergeCell ref="G216:H216"/>
    <mergeCell ref="I216:J216"/>
    <mergeCell ref="M216:N216"/>
    <mergeCell ref="B210:B211"/>
    <mergeCell ref="C210:L211"/>
    <mergeCell ref="P210:Q210"/>
    <mergeCell ref="P211:Q211"/>
    <mergeCell ref="B213:F213"/>
    <mergeCell ref="G213:L213"/>
    <mergeCell ref="M213:Q213"/>
    <mergeCell ref="D206:F206"/>
    <mergeCell ref="I206:J206"/>
    <mergeCell ref="B209:C209"/>
    <mergeCell ref="D209:I209"/>
    <mergeCell ref="K209:L209"/>
    <mergeCell ref="P209:Q209"/>
    <mergeCell ref="D203:F203"/>
    <mergeCell ref="I203:J203"/>
    <mergeCell ref="D204:F204"/>
    <mergeCell ref="I204:J204"/>
    <mergeCell ref="D205:F205"/>
    <mergeCell ref="I205:J205"/>
    <mergeCell ref="D201:F201"/>
    <mergeCell ref="G201:H201"/>
    <mergeCell ref="I201:J201"/>
    <mergeCell ref="M201:N201"/>
    <mergeCell ref="D202:F202"/>
    <mergeCell ref="I202:J202"/>
    <mergeCell ref="B198:F198"/>
    <mergeCell ref="G198:L198"/>
    <mergeCell ref="M198:Q198"/>
    <mergeCell ref="B199:F200"/>
    <mergeCell ref="G199:L199"/>
    <mergeCell ref="M199:Q199"/>
    <mergeCell ref="I200:K200"/>
    <mergeCell ref="O200:P200"/>
    <mergeCell ref="K194:L194"/>
    <mergeCell ref="P194:Q194"/>
    <mergeCell ref="B195:B196"/>
    <mergeCell ref="C195:L196"/>
    <mergeCell ref="P195:Q195"/>
    <mergeCell ref="P196:Q196"/>
    <mergeCell ref="D190:F190"/>
    <mergeCell ref="I190:J190"/>
    <mergeCell ref="D191:F191"/>
    <mergeCell ref="I191:J191"/>
    <mergeCell ref="B194:C194"/>
    <mergeCell ref="D194:I194"/>
    <mergeCell ref="D187:F187"/>
    <mergeCell ref="I187:J187"/>
    <mergeCell ref="D188:F188"/>
    <mergeCell ref="I188:J188"/>
    <mergeCell ref="D189:F189"/>
    <mergeCell ref="I189:J189"/>
    <mergeCell ref="B184:F185"/>
    <mergeCell ref="G184:L184"/>
    <mergeCell ref="M184:Q184"/>
    <mergeCell ref="I185:K185"/>
    <mergeCell ref="O185:P185"/>
    <mergeCell ref="D186:F186"/>
    <mergeCell ref="G186:H186"/>
    <mergeCell ref="I186:J186"/>
    <mergeCell ref="M186:N186"/>
    <mergeCell ref="B180:B181"/>
    <mergeCell ref="C180:L181"/>
    <mergeCell ref="P180:Q180"/>
    <mergeCell ref="P181:Q181"/>
    <mergeCell ref="B183:F183"/>
    <mergeCell ref="G183:L183"/>
    <mergeCell ref="M183:Q183"/>
    <mergeCell ref="D176:F176"/>
    <mergeCell ref="I176:J176"/>
    <mergeCell ref="B179:C179"/>
    <mergeCell ref="D179:I179"/>
    <mergeCell ref="K179:L179"/>
    <mergeCell ref="P179:Q179"/>
    <mergeCell ref="D173:F173"/>
    <mergeCell ref="I173:J173"/>
    <mergeCell ref="D174:F174"/>
    <mergeCell ref="I174:J174"/>
    <mergeCell ref="D175:F175"/>
    <mergeCell ref="I175:J175"/>
    <mergeCell ref="D171:F171"/>
    <mergeCell ref="G171:H171"/>
    <mergeCell ref="I171:J171"/>
    <mergeCell ref="M171:N171"/>
    <mergeCell ref="D172:F172"/>
    <mergeCell ref="I172:J172"/>
    <mergeCell ref="B168:F168"/>
    <mergeCell ref="G168:L168"/>
    <mergeCell ref="M168:Q168"/>
    <mergeCell ref="B169:F170"/>
    <mergeCell ref="G169:L169"/>
    <mergeCell ref="M169:Q169"/>
    <mergeCell ref="I170:K170"/>
    <mergeCell ref="O170:P170"/>
    <mergeCell ref="K164:L164"/>
    <mergeCell ref="P164:Q164"/>
    <mergeCell ref="B165:B166"/>
    <mergeCell ref="C165:L166"/>
    <mergeCell ref="P165:Q165"/>
    <mergeCell ref="P166:Q166"/>
    <mergeCell ref="D160:F160"/>
    <mergeCell ref="I160:J160"/>
    <mergeCell ref="D161:F161"/>
    <mergeCell ref="I161:J161"/>
    <mergeCell ref="B164:C164"/>
    <mergeCell ref="D164:I164"/>
    <mergeCell ref="D157:F157"/>
    <mergeCell ref="I157:J157"/>
    <mergeCell ref="D158:F158"/>
    <mergeCell ref="I158:J158"/>
    <mergeCell ref="D159:F159"/>
    <mergeCell ref="I159:J159"/>
    <mergeCell ref="B154:F155"/>
    <mergeCell ref="G154:L154"/>
    <mergeCell ref="M154:Q154"/>
    <mergeCell ref="I155:K155"/>
    <mergeCell ref="O155:P155"/>
    <mergeCell ref="D156:F156"/>
    <mergeCell ref="G156:H156"/>
    <mergeCell ref="I156:J156"/>
    <mergeCell ref="M156:N156"/>
    <mergeCell ref="B150:B151"/>
    <mergeCell ref="C150:L151"/>
    <mergeCell ref="P150:Q150"/>
    <mergeCell ref="P151:Q151"/>
    <mergeCell ref="B153:F153"/>
    <mergeCell ref="G153:L153"/>
    <mergeCell ref="M153:Q153"/>
    <mergeCell ref="D146:F146"/>
    <mergeCell ref="I146:J146"/>
    <mergeCell ref="B149:C149"/>
    <mergeCell ref="D149:I149"/>
    <mergeCell ref="K149:L149"/>
    <mergeCell ref="P149:Q149"/>
    <mergeCell ref="D143:F143"/>
    <mergeCell ref="I143:J143"/>
    <mergeCell ref="D144:F144"/>
    <mergeCell ref="I144:J144"/>
    <mergeCell ref="D145:F145"/>
    <mergeCell ref="I145:J145"/>
    <mergeCell ref="D141:F141"/>
    <mergeCell ref="G141:H141"/>
    <mergeCell ref="I141:J141"/>
    <mergeCell ref="M141:N141"/>
    <mergeCell ref="D142:F142"/>
    <mergeCell ref="I142:J142"/>
    <mergeCell ref="B138:F138"/>
    <mergeCell ref="G138:L138"/>
    <mergeCell ref="M138:Q138"/>
    <mergeCell ref="B139:F140"/>
    <mergeCell ref="G139:L139"/>
    <mergeCell ref="M139:Q139"/>
    <mergeCell ref="I140:K140"/>
    <mergeCell ref="O140:P140"/>
    <mergeCell ref="K134:L134"/>
    <mergeCell ref="P134:Q134"/>
    <mergeCell ref="B135:B136"/>
    <mergeCell ref="C135:L136"/>
    <mergeCell ref="P135:Q135"/>
    <mergeCell ref="P136:Q136"/>
    <mergeCell ref="D130:F130"/>
    <mergeCell ref="I130:J130"/>
    <mergeCell ref="D131:F131"/>
    <mergeCell ref="I131:J131"/>
    <mergeCell ref="B134:C134"/>
    <mergeCell ref="D134:I134"/>
    <mergeCell ref="D127:F127"/>
    <mergeCell ref="I127:J127"/>
    <mergeCell ref="D128:F128"/>
    <mergeCell ref="I128:J128"/>
    <mergeCell ref="D129:F129"/>
    <mergeCell ref="I129:J129"/>
    <mergeCell ref="B124:F125"/>
    <mergeCell ref="G124:L124"/>
    <mergeCell ref="M124:Q124"/>
    <mergeCell ref="I125:K125"/>
    <mergeCell ref="O125:P125"/>
    <mergeCell ref="D126:F126"/>
    <mergeCell ref="G126:H126"/>
    <mergeCell ref="I126:J126"/>
    <mergeCell ref="M126:N126"/>
    <mergeCell ref="B120:B121"/>
    <mergeCell ref="C120:L121"/>
    <mergeCell ref="P120:Q120"/>
    <mergeCell ref="P121:Q121"/>
    <mergeCell ref="B123:F123"/>
    <mergeCell ref="G123:L123"/>
    <mergeCell ref="M123:Q123"/>
    <mergeCell ref="D116:F116"/>
    <mergeCell ref="I116:J116"/>
    <mergeCell ref="B119:C119"/>
    <mergeCell ref="D119:I119"/>
    <mergeCell ref="K119:L119"/>
    <mergeCell ref="P119:Q119"/>
    <mergeCell ref="D113:F113"/>
    <mergeCell ref="I113:J113"/>
    <mergeCell ref="D114:F114"/>
    <mergeCell ref="I114:J114"/>
    <mergeCell ref="D115:F115"/>
    <mergeCell ref="I115:J115"/>
    <mergeCell ref="D111:F111"/>
    <mergeCell ref="G111:H111"/>
    <mergeCell ref="I111:J111"/>
    <mergeCell ref="M111:N111"/>
    <mergeCell ref="D112:F112"/>
    <mergeCell ref="I112:J112"/>
    <mergeCell ref="B108:F108"/>
    <mergeCell ref="G108:L108"/>
    <mergeCell ref="M108:Q108"/>
    <mergeCell ref="B109:F110"/>
    <mergeCell ref="G109:L109"/>
    <mergeCell ref="M109:Q109"/>
    <mergeCell ref="I110:K110"/>
    <mergeCell ref="O110:P110"/>
    <mergeCell ref="K104:L104"/>
    <mergeCell ref="P104:Q104"/>
    <mergeCell ref="B105:B106"/>
    <mergeCell ref="C105:L106"/>
    <mergeCell ref="P105:Q105"/>
    <mergeCell ref="P106:Q106"/>
    <mergeCell ref="D100:F100"/>
    <mergeCell ref="I100:J100"/>
    <mergeCell ref="D101:F101"/>
    <mergeCell ref="I101:J101"/>
    <mergeCell ref="B104:C104"/>
    <mergeCell ref="D104:I104"/>
    <mergeCell ref="D97:F97"/>
    <mergeCell ref="I97:J97"/>
    <mergeCell ref="D98:F98"/>
    <mergeCell ref="I98:J98"/>
    <mergeCell ref="D99:F99"/>
    <mergeCell ref="I99:J99"/>
    <mergeCell ref="B94:F95"/>
    <mergeCell ref="G94:L94"/>
    <mergeCell ref="M94:Q94"/>
    <mergeCell ref="I95:K95"/>
    <mergeCell ref="O95:P95"/>
    <mergeCell ref="D96:F96"/>
    <mergeCell ref="G96:H96"/>
    <mergeCell ref="I96:J96"/>
    <mergeCell ref="M96:N96"/>
    <mergeCell ref="B90:B91"/>
    <mergeCell ref="C90:L91"/>
    <mergeCell ref="P90:Q90"/>
    <mergeCell ref="P91:Q91"/>
    <mergeCell ref="B93:F93"/>
    <mergeCell ref="G93:L93"/>
    <mergeCell ref="M93:Q93"/>
    <mergeCell ref="D86:F86"/>
    <mergeCell ref="I86:J86"/>
    <mergeCell ref="B89:C89"/>
    <mergeCell ref="D89:I89"/>
    <mergeCell ref="K89:L89"/>
    <mergeCell ref="P89:Q89"/>
    <mergeCell ref="D83:F83"/>
    <mergeCell ref="I83:J83"/>
    <mergeCell ref="D84:F84"/>
    <mergeCell ref="I84:J84"/>
    <mergeCell ref="D85:F85"/>
    <mergeCell ref="I85:J85"/>
    <mergeCell ref="D81:F81"/>
    <mergeCell ref="G81:H81"/>
    <mergeCell ref="I81:J81"/>
    <mergeCell ref="M81:N81"/>
    <mergeCell ref="D82:F82"/>
    <mergeCell ref="I82:J82"/>
    <mergeCell ref="B78:F78"/>
    <mergeCell ref="G78:L78"/>
    <mergeCell ref="M78:Q78"/>
    <mergeCell ref="B79:F80"/>
    <mergeCell ref="G79:L79"/>
    <mergeCell ref="M79:Q79"/>
    <mergeCell ref="I80:K80"/>
    <mergeCell ref="O80:P80"/>
    <mergeCell ref="B55:B60"/>
    <mergeCell ref="E55:G55"/>
    <mergeCell ref="B74:C74"/>
    <mergeCell ref="D74:I74"/>
    <mergeCell ref="K74:L74"/>
    <mergeCell ref="P74:Q74"/>
    <mergeCell ref="B75:B76"/>
    <mergeCell ref="C75:L76"/>
    <mergeCell ref="P75:Q75"/>
    <mergeCell ref="P76:Q76"/>
    <mergeCell ref="D70:G70"/>
    <mergeCell ref="I70:O70"/>
    <mergeCell ref="D71:G71"/>
    <mergeCell ref="I71:O71"/>
    <mergeCell ref="D72:G72"/>
    <mergeCell ref="I72:O72"/>
    <mergeCell ref="I65:O65"/>
    <mergeCell ref="D66:G66"/>
    <mergeCell ref="I66:O66"/>
    <mergeCell ref="B67:B72"/>
    <mergeCell ref="E67:G67"/>
    <mergeCell ref="I67:O67"/>
    <mergeCell ref="D68:G68"/>
    <mergeCell ref="I68:O68"/>
    <mergeCell ref="D69:G69"/>
    <mergeCell ref="I69:O69"/>
    <mergeCell ref="B61:B66"/>
    <mergeCell ref="E61:G61"/>
    <mergeCell ref="I61:O61"/>
    <mergeCell ref="D62:G62"/>
    <mergeCell ref="I62:O62"/>
    <mergeCell ref="D63:G63"/>
    <mergeCell ref="I63:O63"/>
    <mergeCell ref="D64:G64"/>
    <mergeCell ref="I64:O64"/>
    <mergeCell ref="D65:G65"/>
    <mergeCell ref="D60:G60"/>
    <mergeCell ref="I60:O60"/>
    <mergeCell ref="I53:O53"/>
    <mergeCell ref="B43:B48"/>
    <mergeCell ref="E43:G43"/>
    <mergeCell ref="I43:O43"/>
    <mergeCell ref="D44:G44"/>
    <mergeCell ref="I44:O44"/>
    <mergeCell ref="D45:G45"/>
    <mergeCell ref="I45:O45"/>
    <mergeCell ref="D48:G48"/>
    <mergeCell ref="I48:O48"/>
    <mergeCell ref="I55:O55"/>
    <mergeCell ref="D56:G56"/>
    <mergeCell ref="I56:O56"/>
    <mergeCell ref="D57:G57"/>
    <mergeCell ref="I57:O57"/>
    <mergeCell ref="B49:B54"/>
    <mergeCell ref="E49:G49"/>
    <mergeCell ref="I49:O49"/>
    <mergeCell ref="D50:G50"/>
    <mergeCell ref="I50:O50"/>
    <mergeCell ref="D51:G51"/>
    <mergeCell ref="I51:O51"/>
    <mergeCell ref="D47:G47"/>
    <mergeCell ref="I47:O47"/>
    <mergeCell ref="C42:D42"/>
    <mergeCell ref="E42:G42"/>
    <mergeCell ref="H42:O42"/>
    <mergeCell ref="D58:G58"/>
    <mergeCell ref="I58:O58"/>
    <mergeCell ref="D59:G59"/>
    <mergeCell ref="I59:O59"/>
    <mergeCell ref="D52:G52"/>
    <mergeCell ref="I52:O52"/>
    <mergeCell ref="D53:G53"/>
    <mergeCell ref="D54:G54"/>
    <mergeCell ref="I54:O54"/>
    <mergeCell ref="B24:B29"/>
    <mergeCell ref="E24:G24"/>
    <mergeCell ref="D39:G39"/>
    <mergeCell ref="I39:O39"/>
    <mergeCell ref="D40:G40"/>
    <mergeCell ref="I40:O40"/>
    <mergeCell ref="D41:G41"/>
    <mergeCell ref="I41:O41"/>
    <mergeCell ref="D46:G46"/>
    <mergeCell ref="I46:O46"/>
    <mergeCell ref="I34:O34"/>
    <mergeCell ref="D35:G35"/>
    <mergeCell ref="I35:O35"/>
    <mergeCell ref="B36:B41"/>
    <mergeCell ref="E36:G36"/>
    <mergeCell ref="I36:O36"/>
    <mergeCell ref="D37:G37"/>
    <mergeCell ref="I37:O37"/>
    <mergeCell ref="D38:G38"/>
    <mergeCell ref="I38:O38"/>
    <mergeCell ref="B30:B35"/>
    <mergeCell ref="E30:G30"/>
    <mergeCell ref="I30:O30"/>
    <mergeCell ref="D31:G31"/>
    <mergeCell ref="D34:G34"/>
    <mergeCell ref="D19:G19"/>
    <mergeCell ref="I19:O19"/>
    <mergeCell ref="D20:G20"/>
    <mergeCell ref="I20:O20"/>
    <mergeCell ref="D21:G21"/>
    <mergeCell ref="I21:O21"/>
    <mergeCell ref="D22:G22"/>
    <mergeCell ref="D23:G23"/>
    <mergeCell ref="I23:O23"/>
    <mergeCell ref="D27:G27"/>
    <mergeCell ref="I27:O27"/>
    <mergeCell ref="D28:G28"/>
    <mergeCell ref="I28:O28"/>
    <mergeCell ref="D29:G29"/>
    <mergeCell ref="I29:O29"/>
    <mergeCell ref="I22:O22"/>
    <mergeCell ref="I24:O24"/>
    <mergeCell ref="D25:G25"/>
    <mergeCell ref="I17:O17"/>
    <mergeCell ref="I31:O31"/>
    <mergeCell ref="D32:G32"/>
    <mergeCell ref="I32:O32"/>
    <mergeCell ref="D33:G33"/>
    <mergeCell ref="I33:O33"/>
    <mergeCell ref="I25:O25"/>
    <mergeCell ref="D26:G26"/>
    <mergeCell ref="I26:O26"/>
    <mergeCell ref="B18:B23"/>
    <mergeCell ref="E18:G18"/>
    <mergeCell ref="I18:O18"/>
    <mergeCell ref="B7:C7"/>
    <mergeCell ref="L7:N7"/>
    <mergeCell ref="B8:J8"/>
    <mergeCell ref="L8:N8"/>
    <mergeCell ref="B9:D10"/>
    <mergeCell ref="L9:N9"/>
    <mergeCell ref="D15:G15"/>
    <mergeCell ref="I15:O15"/>
    <mergeCell ref="D16:G16"/>
    <mergeCell ref="I16:O16"/>
    <mergeCell ref="C11:D11"/>
    <mergeCell ref="E11:G11"/>
    <mergeCell ref="H11:O11"/>
    <mergeCell ref="B12:B17"/>
    <mergeCell ref="E12:G12"/>
    <mergeCell ref="I12:O12"/>
    <mergeCell ref="D13:G13"/>
    <mergeCell ref="I13:O13"/>
    <mergeCell ref="D14:G14"/>
    <mergeCell ref="I14:O14"/>
    <mergeCell ref="D17:G17"/>
  </mergeCells>
  <phoneticPr fontId="1"/>
  <conditionalFormatting sqref="P75 R90 R105 R120 R135 R150 R165 R180 R195 R210 R75">
    <cfRule type="cellIs" dxfId="232" priority="84" operator="greaterThan">
      <formula>15</formula>
    </cfRule>
  </conditionalFormatting>
  <conditionalFormatting sqref="U1:U1048576">
    <cfRule type="cellIs" dxfId="231" priority="83" operator="equal">
      <formula>"1事業者あたり15人回までのため要修正"</formula>
    </cfRule>
  </conditionalFormatting>
  <conditionalFormatting sqref="P74 R74">
    <cfRule type="cellIs" dxfId="230" priority="82" operator="greaterThan">
      <formula>15</formula>
    </cfRule>
  </conditionalFormatting>
  <conditionalFormatting sqref="P90">
    <cfRule type="cellIs" dxfId="229" priority="81" operator="greaterThan">
      <formula>15</formula>
    </cfRule>
  </conditionalFormatting>
  <conditionalFormatting sqref="P89">
    <cfRule type="cellIs" dxfId="228" priority="80" operator="greaterThan">
      <formula>15</formula>
    </cfRule>
  </conditionalFormatting>
  <conditionalFormatting sqref="P105">
    <cfRule type="cellIs" dxfId="227" priority="79" operator="greaterThan">
      <formula>15</formula>
    </cfRule>
  </conditionalFormatting>
  <conditionalFormatting sqref="P104">
    <cfRule type="cellIs" dxfId="226" priority="78" operator="greaterThan">
      <formula>15</formula>
    </cfRule>
  </conditionalFormatting>
  <conditionalFormatting sqref="P120">
    <cfRule type="cellIs" dxfId="225" priority="77" operator="greaterThan">
      <formula>15</formula>
    </cfRule>
  </conditionalFormatting>
  <conditionalFormatting sqref="P119">
    <cfRule type="cellIs" dxfId="224" priority="76" operator="greaterThan">
      <formula>15</formula>
    </cfRule>
  </conditionalFormatting>
  <conditionalFormatting sqref="P135">
    <cfRule type="cellIs" dxfId="223" priority="75" operator="greaterThan">
      <formula>15</formula>
    </cfRule>
  </conditionalFormatting>
  <conditionalFormatting sqref="P134">
    <cfRule type="cellIs" dxfId="222" priority="74" operator="greaterThan">
      <formula>15</formula>
    </cfRule>
  </conditionalFormatting>
  <conditionalFormatting sqref="P150">
    <cfRule type="cellIs" dxfId="221" priority="73" operator="greaterThan">
      <formula>15</formula>
    </cfRule>
  </conditionalFormatting>
  <conditionalFormatting sqref="P149">
    <cfRule type="cellIs" dxfId="220" priority="72" operator="greaterThan">
      <formula>15</formula>
    </cfRule>
  </conditionalFormatting>
  <conditionalFormatting sqref="P165">
    <cfRule type="cellIs" dxfId="219" priority="71" operator="greaterThan">
      <formula>15</formula>
    </cfRule>
  </conditionalFormatting>
  <conditionalFormatting sqref="P164">
    <cfRule type="cellIs" dxfId="218" priority="70" operator="greaterThan">
      <formula>15</formula>
    </cfRule>
  </conditionalFormatting>
  <conditionalFormatting sqref="P180">
    <cfRule type="cellIs" dxfId="217" priority="69" operator="greaterThan">
      <formula>15</formula>
    </cfRule>
  </conditionalFormatting>
  <conditionalFormatting sqref="P179">
    <cfRule type="cellIs" dxfId="216" priority="68" operator="greaterThan">
      <formula>15</formula>
    </cfRule>
  </conditionalFormatting>
  <conditionalFormatting sqref="P195">
    <cfRule type="cellIs" dxfId="215" priority="67" operator="greaterThan">
      <formula>15</formula>
    </cfRule>
  </conditionalFormatting>
  <conditionalFormatting sqref="P194">
    <cfRule type="cellIs" dxfId="214" priority="66" operator="greaterThan">
      <formula>15</formula>
    </cfRule>
  </conditionalFormatting>
  <conditionalFormatting sqref="P210">
    <cfRule type="cellIs" dxfId="213" priority="65" operator="greaterThan">
      <formula>15</formula>
    </cfRule>
  </conditionalFormatting>
  <conditionalFormatting sqref="P209">
    <cfRule type="cellIs" dxfId="212" priority="64" operator="greaterThan">
      <formula>15</formula>
    </cfRule>
  </conditionalFormatting>
  <conditionalFormatting sqref="D13:O17 D18 D24 D30 D36 D43 D49 D55 D61 D67 D74:I74 C75:L76 K74:L74 B79:F80 G79:Q79 Q80 L80 C82:Q86 D89:I89 C90:L91 C105:L106 D104:I104 C120:L121 D119:I119 D134:I134 C135:L136 C150:L151 D149:I149 D164:I164 C165:L166 C180:L181 D179:I179 D194:I194 C195:L196 D209:I209 C210:L211 K89:L89 K104:L104 K119:L119 K134:L134 K149:L149 K164:L164 K179:L179 K194:L194 K209:L209 D12 D19:O23 D25:O29 D31:O35 D37:O41 D44:O48 D50:O54 D56:O60 D62:O66 D68:O72">
    <cfRule type="containsBlanks" dxfId="211" priority="63">
      <formula>LEN(TRIM(B12))=0</formula>
    </cfRule>
  </conditionalFormatting>
  <conditionalFormatting sqref="D7">
    <cfRule type="containsBlanks" dxfId="210" priority="62">
      <formula>LEN(TRIM(D7))=0</formula>
    </cfRule>
  </conditionalFormatting>
  <conditionalFormatting sqref="B94:F95 G94:Q94 Q95 L95">
    <cfRule type="containsBlanks" dxfId="209" priority="61">
      <formula>LEN(TRIM(B94))=0</formula>
    </cfRule>
  </conditionalFormatting>
  <conditionalFormatting sqref="B109:F110 G109:Q109 Q110 L110">
    <cfRule type="containsBlanks" dxfId="208" priority="60">
      <formula>LEN(TRIM(B109))=0</formula>
    </cfRule>
  </conditionalFormatting>
  <conditionalFormatting sqref="B124:F125 G124:Q124 Q125 L125">
    <cfRule type="containsBlanks" dxfId="207" priority="59">
      <formula>LEN(TRIM(B124))=0</formula>
    </cfRule>
  </conditionalFormatting>
  <conditionalFormatting sqref="B139:F140 G139:Q139 Q140 L140">
    <cfRule type="containsBlanks" dxfId="206" priority="58">
      <formula>LEN(TRIM(B139))=0</formula>
    </cfRule>
  </conditionalFormatting>
  <conditionalFormatting sqref="B154:F155 G154:Q154 Q155 L155">
    <cfRule type="containsBlanks" dxfId="205" priority="57">
      <formula>LEN(TRIM(B154))=0</formula>
    </cfRule>
  </conditionalFormatting>
  <conditionalFormatting sqref="B169:F170 G169:Q169 Q170 L170">
    <cfRule type="containsBlanks" dxfId="204" priority="56">
      <formula>LEN(TRIM(B169))=0</formula>
    </cfRule>
  </conditionalFormatting>
  <conditionalFormatting sqref="B184:F185 G184:Q184 Q185 L185">
    <cfRule type="containsBlanks" dxfId="203" priority="55">
      <formula>LEN(TRIM(B184))=0</formula>
    </cfRule>
  </conditionalFormatting>
  <conditionalFormatting sqref="B199:F200 G199:Q199 Q200 L200">
    <cfRule type="containsBlanks" dxfId="202" priority="54">
      <formula>LEN(TRIM(B199))=0</formula>
    </cfRule>
  </conditionalFormatting>
  <conditionalFormatting sqref="B214:F215 G214:Q214 Q215 L215">
    <cfRule type="containsBlanks" dxfId="201" priority="53">
      <formula>LEN(TRIM(B214))=0</formula>
    </cfRule>
  </conditionalFormatting>
  <conditionalFormatting sqref="G199:L199">
    <cfRule type="expression" dxfId="200" priority="52">
      <formula>$G$199</formula>
    </cfRule>
  </conditionalFormatting>
  <conditionalFormatting sqref="G200:H200">
    <cfRule type="containsBlanks" dxfId="199" priority="51">
      <formula>LEN(TRIM(G200))=0</formula>
    </cfRule>
  </conditionalFormatting>
  <conditionalFormatting sqref="G200:H200">
    <cfRule type="expression" dxfId="198" priority="50">
      <formula>COUNTA($G$199)&gt;0</formula>
    </cfRule>
  </conditionalFormatting>
  <conditionalFormatting sqref="M200:N200">
    <cfRule type="containsBlanks" dxfId="197" priority="49">
      <formula>LEN(TRIM(M200))=0</formula>
    </cfRule>
  </conditionalFormatting>
  <conditionalFormatting sqref="M200:N200">
    <cfRule type="expression" dxfId="196" priority="48">
      <formula>COUNTA($M$199)&gt;0</formula>
    </cfRule>
  </conditionalFormatting>
  <conditionalFormatting sqref="G215:H215">
    <cfRule type="containsBlanks" dxfId="195" priority="47">
      <formula>LEN(TRIM(G215))=0</formula>
    </cfRule>
  </conditionalFormatting>
  <conditionalFormatting sqref="G215:H215">
    <cfRule type="expression" dxfId="194" priority="46">
      <formula>COUNTA($G$214)&gt;0</formula>
    </cfRule>
  </conditionalFormatting>
  <conditionalFormatting sqref="M215:N215">
    <cfRule type="containsBlanks" dxfId="193" priority="45">
      <formula>LEN(TRIM(M215))=0</formula>
    </cfRule>
  </conditionalFormatting>
  <conditionalFormatting sqref="M215:N215">
    <cfRule type="expression" dxfId="192" priority="44">
      <formula>COUNTA($M$214)&gt;0</formula>
    </cfRule>
  </conditionalFormatting>
  <conditionalFormatting sqref="G185:H185">
    <cfRule type="containsBlanks" dxfId="191" priority="43">
      <formula>LEN(TRIM(G185))=0</formula>
    </cfRule>
  </conditionalFormatting>
  <conditionalFormatting sqref="G185:H185">
    <cfRule type="expression" dxfId="190" priority="42">
      <formula>COUNTA($G$184)&gt;0</formula>
    </cfRule>
  </conditionalFormatting>
  <conditionalFormatting sqref="M185:N185">
    <cfRule type="containsBlanks" dxfId="189" priority="41">
      <formula>LEN(TRIM(M185))=0</formula>
    </cfRule>
  </conditionalFormatting>
  <conditionalFormatting sqref="M185:N185">
    <cfRule type="expression" dxfId="188" priority="40">
      <formula>COUNTA($M$184)&gt;0</formula>
    </cfRule>
  </conditionalFormatting>
  <conditionalFormatting sqref="G170:H170">
    <cfRule type="containsBlanks" dxfId="187" priority="39">
      <formula>LEN(TRIM(G170))=0</formula>
    </cfRule>
  </conditionalFormatting>
  <conditionalFormatting sqref="G170:H170">
    <cfRule type="expression" dxfId="186" priority="38">
      <formula>COUNTA($G$169)&gt;0</formula>
    </cfRule>
  </conditionalFormatting>
  <conditionalFormatting sqref="M170:N170">
    <cfRule type="containsBlanks" dxfId="185" priority="37">
      <formula>LEN(TRIM(M170))=0</formula>
    </cfRule>
  </conditionalFormatting>
  <conditionalFormatting sqref="M170:N170">
    <cfRule type="expression" dxfId="184" priority="36">
      <formula>COUNTA($M$169)&gt;0</formula>
    </cfRule>
  </conditionalFormatting>
  <conditionalFormatting sqref="G155:H155">
    <cfRule type="containsBlanks" dxfId="183" priority="35">
      <formula>LEN(TRIM(G155))=0</formula>
    </cfRule>
  </conditionalFormatting>
  <conditionalFormatting sqref="G155:H155">
    <cfRule type="expression" dxfId="182" priority="34">
      <formula>COUNTA($G$154)&gt;0</formula>
    </cfRule>
  </conditionalFormatting>
  <conditionalFormatting sqref="M155:N155">
    <cfRule type="containsBlanks" dxfId="181" priority="33">
      <formula>LEN(TRIM(M155))=0</formula>
    </cfRule>
  </conditionalFormatting>
  <conditionalFormatting sqref="M155:N155">
    <cfRule type="expression" dxfId="180" priority="32">
      <formula>COUNTA($M$154)&gt;0</formula>
    </cfRule>
  </conditionalFormatting>
  <conditionalFormatting sqref="G140:H140">
    <cfRule type="containsBlanks" dxfId="179" priority="31">
      <formula>LEN(TRIM(G140))=0</formula>
    </cfRule>
  </conditionalFormatting>
  <conditionalFormatting sqref="G140:H140">
    <cfRule type="expression" dxfId="178" priority="30">
      <formula>COUNTA($G$139)&gt;0</formula>
    </cfRule>
  </conditionalFormatting>
  <conditionalFormatting sqref="G125:H125">
    <cfRule type="containsBlanks" dxfId="177" priority="29">
      <formula>LEN(TRIM(G125))=0</formula>
    </cfRule>
  </conditionalFormatting>
  <conditionalFormatting sqref="G125:H125">
    <cfRule type="expression" dxfId="176" priority="28">
      <formula>COUNTA($G$124)&gt;0</formula>
    </cfRule>
  </conditionalFormatting>
  <conditionalFormatting sqref="M125:N125">
    <cfRule type="containsBlanks" dxfId="175" priority="27">
      <formula>LEN(TRIM(M125))=0</formula>
    </cfRule>
  </conditionalFormatting>
  <conditionalFormatting sqref="M125:N125">
    <cfRule type="expression" dxfId="174" priority="26">
      <formula>COUNTA($M$124)&gt;0</formula>
    </cfRule>
  </conditionalFormatting>
  <conditionalFormatting sqref="G110:H110">
    <cfRule type="containsBlanks" dxfId="173" priority="25">
      <formula>LEN(TRIM(G110))=0</formula>
    </cfRule>
  </conditionalFormatting>
  <conditionalFormatting sqref="G110:H110">
    <cfRule type="expression" dxfId="172" priority="24">
      <formula>COUNTA($G$109)&gt;0</formula>
    </cfRule>
  </conditionalFormatting>
  <conditionalFormatting sqref="M110:N110">
    <cfRule type="containsBlanks" dxfId="171" priority="23">
      <formula>LEN(TRIM(M110))=0</formula>
    </cfRule>
  </conditionalFormatting>
  <conditionalFormatting sqref="M110:N110">
    <cfRule type="expression" dxfId="170" priority="22">
      <formula>COUNTA($M$109)&gt;0</formula>
    </cfRule>
  </conditionalFormatting>
  <conditionalFormatting sqref="G80:H80">
    <cfRule type="containsBlanks" dxfId="169" priority="21">
      <formula>LEN(TRIM(G80))=0</formula>
    </cfRule>
  </conditionalFormatting>
  <conditionalFormatting sqref="G80:H80 G95:H95 G110:H110 G125:H125 G140:H140 G155:H155">
    <cfRule type="expression" dxfId="168" priority="20">
      <formula>COUNTA($G$79)&gt;0</formula>
    </cfRule>
  </conditionalFormatting>
  <conditionalFormatting sqref="M80:N80">
    <cfRule type="containsBlanks" dxfId="167" priority="19">
      <formula>LEN(TRIM(M80))=0</formula>
    </cfRule>
  </conditionalFormatting>
  <conditionalFormatting sqref="M80:N80">
    <cfRule type="expression" dxfId="166" priority="18">
      <formula>COUNTA($M$79)&gt;0</formula>
    </cfRule>
  </conditionalFormatting>
  <conditionalFormatting sqref="M95:N95">
    <cfRule type="containsBlanks" dxfId="165" priority="17">
      <formula>LEN(TRIM(M95))=0</formula>
    </cfRule>
  </conditionalFormatting>
  <conditionalFormatting sqref="M95:N95">
    <cfRule type="expression" dxfId="164" priority="16">
      <formula>COUNTA($M$94)&gt;0</formula>
    </cfRule>
  </conditionalFormatting>
  <conditionalFormatting sqref="G95:H95">
    <cfRule type="containsBlanks" dxfId="163" priority="15">
      <formula>LEN(TRIM(G95))=0</formula>
    </cfRule>
  </conditionalFormatting>
  <conditionalFormatting sqref="G95:H95">
    <cfRule type="expression" dxfId="162" priority="14">
      <formula>COUNTA($G$94)&gt;0</formula>
    </cfRule>
  </conditionalFormatting>
  <conditionalFormatting sqref="M140:N140">
    <cfRule type="containsBlanks" dxfId="161" priority="13">
      <formula>LEN(TRIM(M140))=0</formula>
    </cfRule>
  </conditionalFormatting>
  <conditionalFormatting sqref="M140:N140">
    <cfRule type="expression" dxfId="160" priority="12">
      <formula>COUNTA($M$124)&gt;0</formula>
    </cfRule>
  </conditionalFormatting>
  <conditionalFormatting sqref="M140:N140">
    <cfRule type="containsBlanks" dxfId="159" priority="11">
      <formula>LEN(TRIM(M140))=0</formula>
    </cfRule>
  </conditionalFormatting>
  <conditionalFormatting sqref="M140:N140">
    <cfRule type="expression" dxfId="158" priority="10">
      <formula>COUNTA($M$139)&gt;0</formula>
    </cfRule>
  </conditionalFormatting>
  <conditionalFormatting sqref="C97:Q101">
    <cfRule type="containsBlanks" dxfId="157" priority="9">
      <formula>LEN(TRIM(C97))=0</formula>
    </cfRule>
  </conditionalFormatting>
  <conditionalFormatting sqref="C112:Q116">
    <cfRule type="containsBlanks" dxfId="156" priority="8">
      <formula>LEN(TRIM(C112))=0</formula>
    </cfRule>
  </conditionalFormatting>
  <conditionalFormatting sqref="C127:Q131">
    <cfRule type="containsBlanks" dxfId="155" priority="7">
      <formula>LEN(TRIM(C127))=0</formula>
    </cfRule>
  </conditionalFormatting>
  <conditionalFormatting sqref="C142:Q146">
    <cfRule type="containsBlanks" dxfId="154" priority="6">
      <formula>LEN(TRIM(C142))=0</formula>
    </cfRule>
  </conditionalFormatting>
  <conditionalFormatting sqref="C157:Q161">
    <cfRule type="containsBlanks" dxfId="153" priority="5">
      <formula>LEN(TRIM(C157))=0</formula>
    </cfRule>
  </conditionalFormatting>
  <conditionalFormatting sqref="C172:Q176">
    <cfRule type="containsBlanks" dxfId="152" priority="4">
      <formula>LEN(TRIM(C172))=0</formula>
    </cfRule>
  </conditionalFormatting>
  <conditionalFormatting sqref="C187:Q191">
    <cfRule type="containsBlanks" dxfId="151" priority="3">
      <formula>LEN(TRIM(C187))=0</formula>
    </cfRule>
  </conditionalFormatting>
  <conditionalFormatting sqref="C202:Q206">
    <cfRule type="containsBlanks" dxfId="150" priority="2">
      <formula>LEN(TRIM(C202))=0</formula>
    </cfRule>
  </conditionalFormatting>
  <conditionalFormatting sqref="C217:Q221">
    <cfRule type="containsBlanks" dxfId="149" priority="1">
      <formula>LEN(TRIM(C217))=0</formula>
    </cfRule>
  </conditionalFormatting>
  <dataValidations count="7">
    <dataValidation type="list" allowBlank="1" showInputMessage="1" showErrorMessage="1" sqref="D7">
      <formula1>INDIRECT("支援地域")</formula1>
    </dataValidation>
    <dataValidation type="list" allowBlank="1" showInputMessage="1" showErrorMessage="1" sqref="N82:N86 H82:H86 N187:N191 H187:H191 N202:N206 H202:H206 N97:N101 H97:H101 N112:N116 H112:H116 N127:N131 H127:H131 N142:N146 H142:H146 N157:N161 H157:H161 N172:N176 H172:H176 N217:N221 H217:H221">
      <formula1>IF(G82="事務補助員",INDIRECT("職員"),INDIRECT(G82))</formula1>
    </dataValidation>
    <dataValidation type="list" allowBlank="1" showInputMessage="1" showErrorMessage="1" sqref="D12 D18 D24 D30 D36 D43 D49 D55 D61 D67">
      <formula1>INDIRECT("職員")</formula1>
    </dataValidation>
    <dataValidation type="list" showInputMessage="1" showErrorMessage="1" sqref="M202:M207 G82:G86 M82:M86 G187:G192 G157:G162 G97:G101 G172:G177 G112:G116 M187:M192 B192 G127:G131 G202:G207 G142:G147 M112:M116 M97:M101 M127:M131 B162 B207 M172:M177 B177 B147 M157:M162 M142:M147 G217:G221 M217:M221">
      <formula1>"職員,事務補助員,外部専門家"</formula1>
    </dataValidation>
    <dataValidation type="whole" allowBlank="1" showInputMessage="1" showErrorMessage="1" sqref="H13:H17 H62:H66 H19:H23 H25:H29 H31:H35 H37:H41 H44:H48 H50:H54 H56:H60 H68:H72">
      <formula1>0</formula1>
      <formula2>4000</formula2>
    </dataValidation>
    <dataValidation type="whole" imeMode="halfAlpha" allowBlank="1" showInputMessage="1" showErrorMessage="1" sqref="K74:L74 K82:K86 P82:P86 K194:L194 K209:L209 K97:K101 P97:P101 K112:K116 P112:P116 K127:K131 P127:P131 K142:K146 P142:P146 K157:K161 P157:P161 K172:K176 P172:P176 K187:K191 P187:P191 K202:K206 P202:P206 K89:L89 K104:L104 K119:L119 K134:L134 K149:L149 K164:L164 K179:L179 K217:K221 P217:P221">
      <formula1>0</formula1>
      <formula2>200</formula2>
    </dataValidation>
    <dataValidation type="whole" imeMode="halfAlpha" allowBlank="1" showInputMessage="1" showErrorMessage="1" sqref="L80 Q80 L95 Q95 L110 Q110 L125 Q125 L140 Q140 L155 Q155 L170 Q170 L185 Q185 L200 Q200 L215 Q215">
      <formula1>0</formula1>
      <formula2>15</formula2>
    </dataValidation>
  </dataValidations>
  <printOptions horizontalCentered="1"/>
  <pageMargins left="0.25" right="0.25" top="0.75" bottom="0.75" header="0.3" footer="0.3"/>
  <pageSetup paperSize="9" scale="59" fitToHeight="0" orientation="landscape" r:id="rId1"/>
  <rowBreaks count="11" manualBreakCount="11">
    <brk id="41" min="1" max="16" man="1"/>
    <brk id="72" min="1" max="16" man="1"/>
    <brk id="87" min="1" max="16" man="1"/>
    <brk id="102" min="1" max="16" man="1"/>
    <brk id="117" min="1" max="16" man="1"/>
    <brk id="132" min="1" max="16" man="1"/>
    <brk id="147" min="1" max="16" man="1"/>
    <brk id="162" min="1" max="16" man="1"/>
    <brk id="177" min="1" max="16" man="1"/>
    <brk id="192" min="1" max="16" man="1"/>
    <brk id="207" min="1" max="16"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21"/>
  <sheetViews>
    <sheetView showGridLines="0" zoomScaleNormal="100" zoomScaleSheetLayoutView="25" workbookViewId="0"/>
  </sheetViews>
  <sheetFormatPr defaultRowHeight="13.5"/>
  <cols>
    <col min="1" max="1" width="2.125" style="348" customWidth="1"/>
    <col min="2" max="2" width="6" style="554" customWidth="1"/>
    <col min="3" max="3" width="14.625" style="190" customWidth="1"/>
    <col min="4" max="4" width="40.625" style="190" customWidth="1"/>
    <col min="5" max="6" width="9.75" style="190" customWidth="1"/>
    <col min="7" max="7" width="6.375" style="554" customWidth="1"/>
    <col min="8" max="8" width="19.625" style="190" customWidth="1"/>
    <col min="9" max="10" width="19.75" style="190" customWidth="1"/>
    <col min="11" max="12" width="9.75" style="190" customWidth="1"/>
    <col min="13" max="13" width="6.375" style="554" customWidth="1"/>
    <col min="14" max="14" width="13.75" style="190" customWidth="1"/>
    <col min="15" max="15" width="40.625" style="190" customWidth="1"/>
    <col min="16" max="17" width="9.75" style="190" customWidth="1"/>
    <col min="18" max="18" width="2.5" style="350" customWidth="1"/>
    <col min="19" max="19" width="152.25" style="190" customWidth="1"/>
    <col min="20" max="20" width="9" style="348"/>
    <col min="21" max="21" width="18.125" style="348" customWidth="1"/>
    <col min="22" max="16384" width="9" style="348"/>
  </cols>
  <sheetData>
    <row r="1" spans="1:22" ht="58.5" customHeight="1"/>
    <row r="2" spans="1:22" s="190" customFormat="1">
      <c r="A2" s="107"/>
      <c r="B2" s="344" t="s">
        <v>0</v>
      </c>
      <c r="C2" s="345"/>
      <c r="H2" s="345"/>
      <c r="P2" s="99" t="str">
        <f>IF(様式第１_交付申請書!F9="","",様式第１_交付申請書!F9)</f>
        <v/>
      </c>
      <c r="Q2" s="346"/>
      <c r="R2" s="347"/>
      <c r="T2" s="348"/>
      <c r="U2" s="348"/>
      <c r="V2" s="348"/>
    </row>
    <row r="3" spans="1:22" s="190" customFormat="1" ht="21">
      <c r="A3" s="555"/>
      <c r="B3" s="349" t="s">
        <v>1</v>
      </c>
      <c r="R3" s="350"/>
      <c r="T3" s="348"/>
      <c r="U3" s="348"/>
      <c r="V3" s="348"/>
    </row>
    <row r="4" spans="1:22" s="190" customFormat="1" ht="14.25" customHeight="1">
      <c r="A4" s="555"/>
      <c r="B4" s="555"/>
      <c r="R4" s="350"/>
      <c r="T4" s="348"/>
      <c r="U4" s="348"/>
      <c r="V4" s="348"/>
    </row>
    <row r="5" spans="1:22" s="190" customFormat="1" ht="17.25">
      <c r="A5" s="4"/>
      <c r="B5" s="351" t="s">
        <v>592</v>
      </c>
      <c r="R5" s="350"/>
      <c r="T5" s="348"/>
      <c r="U5" s="348"/>
      <c r="V5" s="348"/>
    </row>
    <row r="6" spans="1:22" s="190" customFormat="1" ht="6.75" customHeight="1" thickBot="1">
      <c r="A6" s="352"/>
      <c r="R6" s="350"/>
      <c r="T6" s="348"/>
      <c r="U6" s="348"/>
      <c r="V6" s="348"/>
    </row>
    <row r="7" spans="1:22" ht="30" customHeight="1" thickBot="1">
      <c r="B7" s="673" t="s">
        <v>256</v>
      </c>
      <c r="C7" s="674"/>
      <c r="D7" s="353"/>
      <c r="L7" s="675" t="s">
        <v>224</v>
      </c>
      <c r="M7" s="676"/>
      <c r="N7" s="677"/>
      <c r="O7" s="354">
        <f>SUMIF($C:$C,"PF職員名",$H:$H)</f>
        <v>0</v>
      </c>
      <c r="S7" s="416" t="s">
        <v>27</v>
      </c>
    </row>
    <row r="8" spans="1:22" ht="30" customHeight="1">
      <c r="B8" s="695" t="s">
        <v>563</v>
      </c>
      <c r="C8" s="696"/>
      <c r="D8" s="696"/>
      <c r="E8" s="696"/>
      <c r="F8" s="696"/>
      <c r="G8" s="696"/>
      <c r="H8" s="696"/>
      <c r="I8" s="696"/>
      <c r="J8" s="696"/>
      <c r="L8" s="678" t="s">
        <v>446</v>
      </c>
      <c r="M8" s="679"/>
      <c r="N8" s="680"/>
      <c r="O8" s="355">
        <f>SUMIF($J:$J,"想定支援対象者数",$K:$K)</f>
        <v>0</v>
      </c>
      <c r="S8" s="562" t="s">
        <v>560</v>
      </c>
      <c r="T8" s="356"/>
    </row>
    <row r="9" spans="1:22" ht="30" customHeight="1">
      <c r="B9" s="681" t="s">
        <v>225</v>
      </c>
      <c r="C9" s="681"/>
      <c r="D9" s="681"/>
      <c r="K9" s="439"/>
      <c r="L9" s="678" t="s">
        <v>447</v>
      </c>
      <c r="M9" s="679"/>
      <c r="N9" s="680"/>
      <c r="O9" s="358">
        <f>SUMIF(O$11:O$1048576,"*支援人回数合計",P$11:P$1048576)</f>
        <v>0</v>
      </c>
      <c r="P9" s="357"/>
      <c r="Q9" s="357"/>
      <c r="R9" s="359"/>
      <c r="S9" s="478" t="s">
        <v>542</v>
      </c>
    </row>
    <row r="10" spans="1:22" ht="6.75" customHeight="1">
      <c r="B10" s="682"/>
      <c r="C10" s="682"/>
      <c r="D10" s="682"/>
      <c r="G10" s="190"/>
      <c r="K10" s="439"/>
      <c r="L10" s="439"/>
      <c r="M10" s="439"/>
      <c r="N10" s="439"/>
      <c r="O10" s="439"/>
      <c r="P10" s="357"/>
      <c r="Q10" s="357"/>
      <c r="R10" s="359"/>
    </row>
    <row r="11" spans="1:22" ht="27" customHeight="1">
      <c r="B11" s="558" t="s">
        <v>448</v>
      </c>
      <c r="C11" s="689" t="s">
        <v>216</v>
      </c>
      <c r="D11" s="690"/>
      <c r="E11" s="691" t="s">
        <v>217</v>
      </c>
      <c r="F11" s="691"/>
      <c r="G11" s="691"/>
      <c r="H11" s="692" t="s">
        <v>540</v>
      </c>
      <c r="I11" s="693"/>
      <c r="J11" s="693"/>
      <c r="K11" s="693"/>
      <c r="L11" s="693"/>
      <c r="M11" s="693"/>
      <c r="N11" s="693"/>
      <c r="O11" s="694"/>
      <c r="S11" s="481" t="s">
        <v>325</v>
      </c>
    </row>
    <row r="12" spans="1:22" ht="20.100000000000001" customHeight="1">
      <c r="B12" s="703">
        <v>1</v>
      </c>
      <c r="C12" s="441" t="s">
        <v>223</v>
      </c>
      <c r="D12" s="442"/>
      <c r="E12" s="706" t="str">
        <f>IFERROR(VLOOKUP(D12,'補助事業概要説明書（別添１）１～４'!$B:$C,2,0),"")</f>
        <v/>
      </c>
      <c r="F12" s="707"/>
      <c r="G12" s="708"/>
      <c r="H12" s="443">
        <f>SUM(H13:H17)</f>
        <v>0</v>
      </c>
      <c r="I12" s="709" t="s">
        <v>449</v>
      </c>
      <c r="J12" s="710"/>
      <c r="K12" s="710"/>
      <c r="L12" s="710"/>
      <c r="M12" s="710"/>
      <c r="N12" s="710"/>
      <c r="O12" s="711"/>
      <c r="S12" s="477" t="s">
        <v>437</v>
      </c>
    </row>
    <row r="13" spans="1:22" ht="20.100000000000001" customHeight="1">
      <c r="B13" s="704"/>
      <c r="C13" s="444" t="s">
        <v>408</v>
      </c>
      <c r="D13" s="683"/>
      <c r="E13" s="684"/>
      <c r="F13" s="684"/>
      <c r="G13" s="685"/>
      <c r="H13" s="445"/>
      <c r="I13" s="712"/>
      <c r="J13" s="713"/>
      <c r="K13" s="713"/>
      <c r="L13" s="713"/>
      <c r="M13" s="713"/>
      <c r="N13" s="713"/>
      <c r="O13" s="714"/>
      <c r="S13" s="477"/>
    </row>
    <row r="14" spans="1:22" ht="20.100000000000001" customHeight="1">
      <c r="B14" s="704"/>
      <c r="C14" s="446" t="s">
        <v>409</v>
      </c>
      <c r="D14" s="683"/>
      <c r="E14" s="684"/>
      <c r="F14" s="684"/>
      <c r="G14" s="685"/>
      <c r="H14" s="447"/>
      <c r="I14" s="686"/>
      <c r="J14" s="687"/>
      <c r="K14" s="687"/>
      <c r="L14" s="687"/>
      <c r="M14" s="687"/>
      <c r="N14" s="687"/>
      <c r="O14" s="688"/>
      <c r="S14" s="477" t="s">
        <v>561</v>
      </c>
    </row>
    <row r="15" spans="1:22" ht="20.100000000000001" customHeight="1">
      <c r="B15" s="704"/>
      <c r="C15" s="448" t="s">
        <v>410</v>
      </c>
      <c r="D15" s="683"/>
      <c r="E15" s="684"/>
      <c r="F15" s="684"/>
      <c r="G15" s="685"/>
      <c r="H15" s="449"/>
      <c r="I15" s="686"/>
      <c r="J15" s="687"/>
      <c r="K15" s="687"/>
      <c r="L15" s="687"/>
      <c r="M15" s="687"/>
      <c r="N15" s="687"/>
      <c r="O15" s="688"/>
      <c r="S15" s="477" t="s">
        <v>450</v>
      </c>
    </row>
    <row r="16" spans="1:22" ht="20.100000000000001" customHeight="1">
      <c r="B16" s="704"/>
      <c r="C16" s="448" t="s">
        <v>411</v>
      </c>
      <c r="D16" s="683"/>
      <c r="E16" s="684"/>
      <c r="F16" s="684"/>
      <c r="G16" s="685"/>
      <c r="H16" s="449"/>
      <c r="I16" s="686"/>
      <c r="J16" s="687"/>
      <c r="K16" s="687"/>
      <c r="L16" s="687"/>
      <c r="M16" s="687"/>
      <c r="N16" s="687"/>
      <c r="O16" s="688"/>
      <c r="S16" s="477"/>
    </row>
    <row r="17" spans="2:19" ht="20.100000000000001" customHeight="1">
      <c r="B17" s="705"/>
      <c r="C17" s="450" t="s">
        <v>412</v>
      </c>
      <c r="D17" s="697"/>
      <c r="E17" s="698"/>
      <c r="F17" s="698"/>
      <c r="G17" s="699"/>
      <c r="H17" s="451"/>
      <c r="I17" s="700"/>
      <c r="J17" s="701"/>
      <c r="K17" s="701"/>
      <c r="L17" s="701"/>
      <c r="M17" s="701"/>
      <c r="N17" s="701"/>
      <c r="O17" s="702"/>
      <c r="S17" s="477" t="s">
        <v>562</v>
      </c>
    </row>
    <row r="18" spans="2:19" ht="20.100000000000001" customHeight="1">
      <c r="B18" s="703">
        <v>2</v>
      </c>
      <c r="C18" s="441" t="s">
        <v>223</v>
      </c>
      <c r="D18" s="442"/>
      <c r="E18" s="706" t="str">
        <f>IFERROR(VLOOKUP(D18,'補助事業概要説明書（別添１）１～４'!$B:$C,2,0),"")</f>
        <v/>
      </c>
      <c r="F18" s="707"/>
      <c r="G18" s="708"/>
      <c r="H18" s="443">
        <f>SUM(H19:H23)</f>
        <v>0</v>
      </c>
      <c r="I18" s="709" t="s">
        <v>449</v>
      </c>
      <c r="J18" s="710"/>
      <c r="K18" s="710"/>
      <c r="L18" s="710"/>
      <c r="M18" s="710"/>
      <c r="N18" s="710"/>
      <c r="O18" s="711"/>
      <c r="P18" s="360"/>
      <c r="Q18" s="360"/>
      <c r="R18" s="361"/>
      <c r="S18" s="477"/>
    </row>
    <row r="19" spans="2:19" ht="20.100000000000001" customHeight="1">
      <c r="B19" s="704"/>
      <c r="C19" s="444" t="s">
        <v>408</v>
      </c>
      <c r="D19" s="683"/>
      <c r="E19" s="684"/>
      <c r="F19" s="684"/>
      <c r="G19" s="685"/>
      <c r="H19" s="445"/>
      <c r="I19" s="712"/>
      <c r="J19" s="713"/>
      <c r="K19" s="713"/>
      <c r="L19" s="713"/>
      <c r="M19" s="713"/>
      <c r="N19" s="713"/>
      <c r="O19" s="714"/>
      <c r="P19" s="360"/>
      <c r="Q19" s="360"/>
      <c r="R19" s="361"/>
      <c r="S19" s="477" t="s">
        <v>451</v>
      </c>
    </row>
    <row r="20" spans="2:19" ht="20.100000000000001" customHeight="1">
      <c r="B20" s="704"/>
      <c r="C20" s="446" t="s">
        <v>409</v>
      </c>
      <c r="D20" s="683"/>
      <c r="E20" s="684"/>
      <c r="F20" s="684"/>
      <c r="G20" s="685"/>
      <c r="H20" s="447"/>
      <c r="I20" s="686"/>
      <c r="J20" s="687"/>
      <c r="K20" s="687"/>
      <c r="L20" s="687"/>
      <c r="M20" s="687"/>
      <c r="N20" s="687"/>
      <c r="O20" s="688"/>
      <c r="P20" s="360"/>
      <c r="Q20" s="360"/>
      <c r="R20" s="361"/>
      <c r="S20" s="477"/>
    </row>
    <row r="21" spans="2:19" ht="20.100000000000001" customHeight="1">
      <c r="B21" s="704"/>
      <c r="C21" s="448" t="s">
        <v>410</v>
      </c>
      <c r="D21" s="683"/>
      <c r="E21" s="684"/>
      <c r="F21" s="684"/>
      <c r="G21" s="685"/>
      <c r="H21" s="449"/>
      <c r="I21" s="686"/>
      <c r="J21" s="687"/>
      <c r="K21" s="687"/>
      <c r="L21" s="687"/>
      <c r="M21" s="687"/>
      <c r="N21" s="687"/>
      <c r="O21" s="688"/>
      <c r="P21" s="360"/>
      <c r="Q21" s="360"/>
      <c r="R21" s="361"/>
      <c r="S21" s="477" t="s">
        <v>453</v>
      </c>
    </row>
    <row r="22" spans="2:19" ht="20.100000000000001" customHeight="1">
      <c r="B22" s="704"/>
      <c r="C22" s="448" t="s">
        <v>411</v>
      </c>
      <c r="D22" s="683"/>
      <c r="E22" s="684"/>
      <c r="F22" s="684"/>
      <c r="G22" s="685"/>
      <c r="H22" s="449"/>
      <c r="I22" s="686"/>
      <c r="J22" s="687"/>
      <c r="K22" s="687"/>
      <c r="L22" s="687"/>
      <c r="M22" s="687"/>
      <c r="N22" s="687"/>
      <c r="O22" s="688"/>
      <c r="P22" s="360"/>
      <c r="Q22" s="360"/>
      <c r="R22" s="361"/>
      <c r="S22" s="477"/>
    </row>
    <row r="23" spans="2:19" ht="20.100000000000001" customHeight="1">
      <c r="B23" s="705"/>
      <c r="C23" s="450" t="s">
        <v>412</v>
      </c>
      <c r="D23" s="697"/>
      <c r="E23" s="698"/>
      <c r="F23" s="698"/>
      <c r="G23" s="699"/>
      <c r="H23" s="451"/>
      <c r="I23" s="700"/>
      <c r="J23" s="701"/>
      <c r="K23" s="701"/>
      <c r="L23" s="701"/>
      <c r="M23" s="701"/>
      <c r="N23" s="701"/>
      <c r="O23" s="702"/>
      <c r="P23" s="360"/>
      <c r="Q23" s="360"/>
      <c r="R23" s="361"/>
      <c r="S23" s="477"/>
    </row>
    <row r="24" spans="2:19" ht="20.100000000000001" customHeight="1">
      <c r="B24" s="703">
        <v>3</v>
      </c>
      <c r="C24" s="441" t="s">
        <v>223</v>
      </c>
      <c r="D24" s="442"/>
      <c r="E24" s="706" t="str">
        <f>IFERROR(VLOOKUP(D24,'補助事業概要説明書（別添１）１～４'!$B:$C,2,0),"")</f>
        <v/>
      </c>
      <c r="F24" s="707"/>
      <c r="G24" s="708"/>
      <c r="H24" s="443">
        <f>SUM(H25:H29)</f>
        <v>0</v>
      </c>
      <c r="I24" s="709" t="s">
        <v>449</v>
      </c>
      <c r="J24" s="710"/>
      <c r="K24" s="710"/>
      <c r="L24" s="710"/>
      <c r="M24" s="710"/>
      <c r="N24" s="710"/>
      <c r="O24" s="711"/>
      <c r="P24" s="360"/>
      <c r="Q24" s="360"/>
      <c r="R24" s="361"/>
      <c r="S24" s="477"/>
    </row>
    <row r="25" spans="2:19" ht="20.100000000000001" customHeight="1">
      <c r="B25" s="704"/>
      <c r="C25" s="444" t="s">
        <v>408</v>
      </c>
      <c r="D25" s="683"/>
      <c r="E25" s="684"/>
      <c r="F25" s="684"/>
      <c r="G25" s="685"/>
      <c r="H25" s="445"/>
      <c r="I25" s="712"/>
      <c r="J25" s="713"/>
      <c r="K25" s="713"/>
      <c r="L25" s="713"/>
      <c r="M25" s="713"/>
      <c r="N25" s="713"/>
      <c r="O25" s="714"/>
      <c r="P25" s="360"/>
      <c r="Q25" s="360"/>
      <c r="R25" s="361"/>
      <c r="S25" s="477"/>
    </row>
    <row r="26" spans="2:19" ht="20.100000000000001" customHeight="1">
      <c r="B26" s="704"/>
      <c r="C26" s="446" t="s">
        <v>409</v>
      </c>
      <c r="D26" s="683"/>
      <c r="E26" s="684"/>
      <c r="F26" s="684"/>
      <c r="G26" s="685"/>
      <c r="H26" s="447"/>
      <c r="I26" s="686"/>
      <c r="J26" s="687"/>
      <c r="K26" s="687"/>
      <c r="L26" s="687"/>
      <c r="M26" s="687"/>
      <c r="N26" s="687"/>
      <c r="O26" s="688"/>
      <c r="P26" s="360"/>
      <c r="Q26" s="360"/>
      <c r="R26" s="361"/>
      <c r="S26" s="482"/>
    </row>
    <row r="27" spans="2:19" ht="20.100000000000001" customHeight="1">
      <c r="B27" s="704"/>
      <c r="C27" s="448" t="s">
        <v>410</v>
      </c>
      <c r="D27" s="683"/>
      <c r="E27" s="684"/>
      <c r="F27" s="684"/>
      <c r="G27" s="685"/>
      <c r="H27" s="449"/>
      <c r="I27" s="686"/>
      <c r="J27" s="687"/>
      <c r="K27" s="687"/>
      <c r="L27" s="687"/>
      <c r="M27" s="687"/>
      <c r="N27" s="687"/>
      <c r="O27" s="688"/>
      <c r="P27" s="360"/>
      <c r="Q27" s="360"/>
      <c r="R27" s="361"/>
      <c r="S27" s="482"/>
    </row>
    <row r="28" spans="2:19" ht="20.100000000000001" customHeight="1">
      <c r="B28" s="704"/>
      <c r="C28" s="448" t="s">
        <v>411</v>
      </c>
      <c r="D28" s="683"/>
      <c r="E28" s="684"/>
      <c r="F28" s="684"/>
      <c r="G28" s="685"/>
      <c r="H28" s="449"/>
      <c r="I28" s="686"/>
      <c r="J28" s="687"/>
      <c r="K28" s="687"/>
      <c r="L28" s="687"/>
      <c r="M28" s="687"/>
      <c r="N28" s="687"/>
      <c r="O28" s="688"/>
      <c r="P28" s="360"/>
      <c r="Q28" s="360"/>
      <c r="R28" s="361"/>
      <c r="S28" s="482"/>
    </row>
    <row r="29" spans="2:19" ht="20.100000000000001" customHeight="1">
      <c r="B29" s="705"/>
      <c r="C29" s="450" t="s">
        <v>412</v>
      </c>
      <c r="D29" s="697"/>
      <c r="E29" s="698"/>
      <c r="F29" s="698"/>
      <c r="G29" s="699"/>
      <c r="H29" s="451"/>
      <c r="I29" s="700"/>
      <c r="J29" s="701"/>
      <c r="K29" s="701"/>
      <c r="L29" s="701"/>
      <c r="M29" s="701"/>
      <c r="N29" s="701"/>
      <c r="O29" s="702"/>
      <c r="P29" s="360"/>
      <c r="Q29" s="360"/>
      <c r="R29" s="361"/>
      <c r="S29" s="483"/>
    </row>
    <row r="30" spans="2:19" ht="20.100000000000001" customHeight="1">
      <c r="B30" s="703">
        <v>4</v>
      </c>
      <c r="C30" s="441" t="s">
        <v>223</v>
      </c>
      <c r="D30" s="442"/>
      <c r="E30" s="706" t="str">
        <f>IFERROR(VLOOKUP(D30,'補助事業概要説明書（別添１）１～４'!$B:$C,2,0),"")</f>
        <v/>
      </c>
      <c r="F30" s="707"/>
      <c r="G30" s="708"/>
      <c r="H30" s="443">
        <f>SUM(H31:H35)</f>
        <v>0</v>
      </c>
      <c r="I30" s="709" t="s">
        <v>449</v>
      </c>
      <c r="J30" s="710"/>
      <c r="K30" s="710"/>
      <c r="L30" s="710"/>
      <c r="M30" s="710"/>
      <c r="N30" s="710"/>
      <c r="O30" s="711"/>
      <c r="P30" s="360"/>
      <c r="Q30" s="360"/>
      <c r="R30" s="361"/>
      <c r="S30" s="348"/>
    </row>
    <row r="31" spans="2:19" ht="20.100000000000001" customHeight="1">
      <c r="B31" s="704"/>
      <c r="C31" s="444" t="s">
        <v>408</v>
      </c>
      <c r="D31" s="683"/>
      <c r="E31" s="684"/>
      <c r="F31" s="684"/>
      <c r="G31" s="685"/>
      <c r="H31" s="445"/>
      <c r="I31" s="712"/>
      <c r="J31" s="713"/>
      <c r="K31" s="713"/>
      <c r="L31" s="713"/>
      <c r="M31" s="713"/>
      <c r="N31" s="713"/>
      <c r="O31" s="714"/>
      <c r="P31" s="360"/>
      <c r="Q31" s="360"/>
      <c r="R31" s="361"/>
      <c r="S31" s="348"/>
    </row>
    <row r="32" spans="2:19" ht="20.100000000000001" customHeight="1">
      <c r="B32" s="704"/>
      <c r="C32" s="446" t="s">
        <v>409</v>
      </c>
      <c r="D32" s="683"/>
      <c r="E32" s="684"/>
      <c r="F32" s="684"/>
      <c r="G32" s="685"/>
      <c r="H32" s="447"/>
      <c r="I32" s="686"/>
      <c r="J32" s="687"/>
      <c r="K32" s="687"/>
      <c r="L32" s="687"/>
      <c r="M32" s="687"/>
      <c r="N32" s="687"/>
      <c r="O32" s="688"/>
      <c r="P32" s="360"/>
      <c r="Q32" s="360"/>
      <c r="R32" s="361"/>
      <c r="S32" s="348"/>
    </row>
    <row r="33" spans="2:19" ht="20.100000000000001" customHeight="1">
      <c r="B33" s="704"/>
      <c r="C33" s="448" t="s">
        <v>410</v>
      </c>
      <c r="D33" s="683"/>
      <c r="E33" s="684"/>
      <c r="F33" s="684"/>
      <c r="G33" s="685"/>
      <c r="H33" s="449"/>
      <c r="I33" s="686"/>
      <c r="J33" s="687"/>
      <c r="K33" s="687"/>
      <c r="L33" s="687"/>
      <c r="M33" s="687"/>
      <c r="N33" s="687"/>
      <c r="O33" s="688"/>
      <c r="P33" s="360"/>
      <c r="Q33" s="360"/>
      <c r="R33" s="361"/>
      <c r="S33" s="348"/>
    </row>
    <row r="34" spans="2:19" ht="20.100000000000001" customHeight="1">
      <c r="B34" s="704"/>
      <c r="C34" s="448" t="s">
        <v>411</v>
      </c>
      <c r="D34" s="683"/>
      <c r="E34" s="684"/>
      <c r="F34" s="684"/>
      <c r="G34" s="685"/>
      <c r="H34" s="449"/>
      <c r="I34" s="686"/>
      <c r="J34" s="687"/>
      <c r="K34" s="687"/>
      <c r="L34" s="687"/>
      <c r="M34" s="687"/>
      <c r="N34" s="687"/>
      <c r="O34" s="688"/>
      <c r="P34" s="360"/>
      <c r="Q34" s="360"/>
      <c r="R34" s="361"/>
      <c r="S34" s="348"/>
    </row>
    <row r="35" spans="2:19" ht="20.100000000000001" customHeight="1">
      <c r="B35" s="705"/>
      <c r="C35" s="450" t="s">
        <v>412</v>
      </c>
      <c r="D35" s="697"/>
      <c r="E35" s="698"/>
      <c r="F35" s="698"/>
      <c r="G35" s="699"/>
      <c r="H35" s="451"/>
      <c r="I35" s="700"/>
      <c r="J35" s="701"/>
      <c r="K35" s="701"/>
      <c r="L35" s="701"/>
      <c r="M35" s="701"/>
      <c r="N35" s="701"/>
      <c r="O35" s="702"/>
      <c r="P35" s="360"/>
      <c r="Q35" s="360"/>
      <c r="R35" s="361"/>
      <c r="S35" s="348"/>
    </row>
    <row r="36" spans="2:19" ht="20.100000000000001" customHeight="1">
      <c r="B36" s="703">
        <v>5</v>
      </c>
      <c r="C36" s="441" t="s">
        <v>223</v>
      </c>
      <c r="D36" s="442"/>
      <c r="E36" s="706" t="str">
        <f>IFERROR(VLOOKUP(D36,'補助事業概要説明書（別添１）１～４'!$B:$C,2,0),"")</f>
        <v/>
      </c>
      <c r="F36" s="707"/>
      <c r="G36" s="708"/>
      <c r="H36" s="443">
        <f>SUM(H37:H41)</f>
        <v>0</v>
      </c>
      <c r="I36" s="709" t="s">
        <v>449</v>
      </c>
      <c r="J36" s="710"/>
      <c r="K36" s="710"/>
      <c r="L36" s="710"/>
      <c r="M36" s="710"/>
      <c r="N36" s="710"/>
      <c r="O36" s="711"/>
      <c r="P36" s="360"/>
      <c r="Q36" s="360"/>
      <c r="R36" s="361"/>
      <c r="S36" s="348"/>
    </row>
    <row r="37" spans="2:19" ht="20.100000000000001" customHeight="1">
      <c r="B37" s="704"/>
      <c r="C37" s="444" t="s">
        <v>408</v>
      </c>
      <c r="D37" s="683"/>
      <c r="E37" s="684"/>
      <c r="F37" s="684"/>
      <c r="G37" s="685"/>
      <c r="H37" s="445"/>
      <c r="I37" s="712"/>
      <c r="J37" s="713"/>
      <c r="K37" s="713"/>
      <c r="L37" s="713"/>
      <c r="M37" s="713"/>
      <c r="N37" s="713"/>
      <c r="O37" s="714"/>
      <c r="P37" s="360"/>
      <c r="Q37" s="360"/>
      <c r="R37" s="361"/>
      <c r="S37" s="348"/>
    </row>
    <row r="38" spans="2:19" ht="20.100000000000001" customHeight="1">
      <c r="B38" s="704"/>
      <c r="C38" s="446" t="s">
        <v>409</v>
      </c>
      <c r="D38" s="683"/>
      <c r="E38" s="684"/>
      <c r="F38" s="684"/>
      <c r="G38" s="685"/>
      <c r="H38" s="447"/>
      <c r="I38" s="686"/>
      <c r="J38" s="687"/>
      <c r="K38" s="687"/>
      <c r="L38" s="687"/>
      <c r="M38" s="687"/>
      <c r="N38" s="687"/>
      <c r="O38" s="688"/>
      <c r="P38" s="360"/>
      <c r="Q38" s="360"/>
      <c r="R38" s="361"/>
      <c r="S38" s="348"/>
    </row>
    <row r="39" spans="2:19" ht="20.100000000000001" customHeight="1">
      <c r="B39" s="704"/>
      <c r="C39" s="448" t="s">
        <v>410</v>
      </c>
      <c r="D39" s="683"/>
      <c r="E39" s="684"/>
      <c r="F39" s="684"/>
      <c r="G39" s="685"/>
      <c r="H39" s="449"/>
      <c r="I39" s="686"/>
      <c r="J39" s="687"/>
      <c r="K39" s="687"/>
      <c r="L39" s="687"/>
      <c r="M39" s="687"/>
      <c r="N39" s="687"/>
      <c r="O39" s="688"/>
      <c r="P39" s="360"/>
      <c r="Q39" s="360"/>
      <c r="R39" s="361"/>
      <c r="S39" s="348"/>
    </row>
    <row r="40" spans="2:19" ht="20.100000000000001" customHeight="1">
      <c r="B40" s="704"/>
      <c r="C40" s="448" t="s">
        <v>411</v>
      </c>
      <c r="D40" s="683"/>
      <c r="E40" s="684"/>
      <c r="F40" s="684"/>
      <c r="G40" s="685"/>
      <c r="H40" s="449"/>
      <c r="I40" s="686"/>
      <c r="J40" s="687"/>
      <c r="K40" s="687"/>
      <c r="L40" s="687"/>
      <c r="M40" s="687"/>
      <c r="N40" s="687"/>
      <c r="O40" s="688"/>
      <c r="P40" s="360"/>
      <c r="Q40" s="360"/>
      <c r="R40" s="361"/>
      <c r="S40" s="348"/>
    </row>
    <row r="41" spans="2:19" ht="20.100000000000001" customHeight="1">
      <c r="B41" s="705"/>
      <c r="C41" s="450" t="s">
        <v>412</v>
      </c>
      <c r="D41" s="697"/>
      <c r="E41" s="698"/>
      <c r="F41" s="698"/>
      <c r="G41" s="699"/>
      <c r="H41" s="451"/>
      <c r="I41" s="700"/>
      <c r="J41" s="701"/>
      <c r="K41" s="701"/>
      <c r="L41" s="701"/>
      <c r="M41" s="701"/>
      <c r="N41" s="701"/>
      <c r="O41" s="702"/>
      <c r="P41" s="360"/>
      <c r="Q41" s="360"/>
      <c r="R41" s="361"/>
      <c r="S41" s="348"/>
    </row>
    <row r="42" spans="2:19" ht="27" customHeight="1">
      <c r="B42" s="558" t="s">
        <v>448</v>
      </c>
      <c r="C42" s="689" t="s">
        <v>216</v>
      </c>
      <c r="D42" s="690"/>
      <c r="E42" s="691" t="s">
        <v>217</v>
      </c>
      <c r="F42" s="691"/>
      <c r="G42" s="691"/>
      <c r="H42" s="692" t="s">
        <v>540</v>
      </c>
      <c r="I42" s="693"/>
      <c r="J42" s="693"/>
      <c r="K42" s="693"/>
      <c r="L42" s="693"/>
      <c r="M42" s="693"/>
      <c r="N42" s="693"/>
      <c r="O42" s="694"/>
      <c r="P42" s="360"/>
      <c r="Q42" s="360"/>
      <c r="R42" s="361"/>
      <c r="S42" s="348"/>
    </row>
    <row r="43" spans="2:19" ht="20.100000000000001" customHeight="1">
      <c r="B43" s="703">
        <v>6</v>
      </c>
      <c r="C43" s="441" t="s">
        <v>223</v>
      </c>
      <c r="D43" s="442"/>
      <c r="E43" s="706" t="str">
        <f>IFERROR(VLOOKUP(D43,'補助事業概要説明書（別添１）１～４'!$B:$C,2,0),"")</f>
        <v/>
      </c>
      <c r="F43" s="707"/>
      <c r="G43" s="708"/>
      <c r="H43" s="443">
        <f>SUM(H44:H48)</f>
        <v>0</v>
      </c>
      <c r="I43" s="709" t="s">
        <v>449</v>
      </c>
      <c r="J43" s="710"/>
      <c r="K43" s="710"/>
      <c r="L43" s="710"/>
      <c r="M43" s="710"/>
      <c r="N43" s="710"/>
      <c r="O43" s="711"/>
      <c r="P43" s="360"/>
      <c r="Q43" s="360"/>
      <c r="R43" s="361"/>
      <c r="S43" s="348"/>
    </row>
    <row r="44" spans="2:19" ht="20.100000000000001" customHeight="1">
      <c r="B44" s="704"/>
      <c r="C44" s="444" t="s">
        <v>408</v>
      </c>
      <c r="D44" s="683"/>
      <c r="E44" s="684"/>
      <c r="F44" s="684"/>
      <c r="G44" s="685"/>
      <c r="H44" s="445"/>
      <c r="I44" s="712"/>
      <c r="J44" s="713"/>
      <c r="K44" s="713"/>
      <c r="L44" s="713"/>
      <c r="M44" s="713"/>
      <c r="N44" s="713"/>
      <c r="O44" s="714"/>
      <c r="P44" s="360"/>
      <c r="Q44" s="360"/>
      <c r="R44" s="361"/>
      <c r="S44" s="348"/>
    </row>
    <row r="45" spans="2:19" ht="20.100000000000001" customHeight="1">
      <c r="B45" s="704"/>
      <c r="C45" s="446" t="s">
        <v>409</v>
      </c>
      <c r="D45" s="683"/>
      <c r="E45" s="684"/>
      <c r="F45" s="684"/>
      <c r="G45" s="685"/>
      <c r="H45" s="447"/>
      <c r="I45" s="686"/>
      <c r="J45" s="687"/>
      <c r="K45" s="687"/>
      <c r="L45" s="687"/>
      <c r="M45" s="687"/>
      <c r="N45" s="687"/>
      <c r="O45" s="688"/>
      <c r="P45" s="360"/>
      <c r="Q45" s="360"/>
      <c r="R45" s="361"/>
      <c r="S45" s="348"/>
    </row>
    <row r="46" spans="2:19" ht="20.100000000000001" customHeight="1">
      <c r="B46" s="704"/>
      <c r="C46" s="448" t="s">
        <v>410</v>
      </c>
      <c r="D46" s="683"/>
      <c r="E46" s="684"/>
      <c r="F46" s="684"/>
      <c r="G46" s="685"/>
      <c r="H46" s="449"/>
      <c r="I46" s="686"/>
      <c r="J46" s="687"/>
      <c r="K46" s="687"/>
      <c r="L46" s="687"/>
      <c r="M46" s="687"/>
      <c r="N46" s="687"/>
      <c r="O46" s="688"/>
      <c r="P46" s="360"/>
      <c r="Q46" s="360"/>
      <c r="R46" s="361"/>
      <c r="S46" s="348"/>
    </row>
    <row r="47" spans="2:19" ht="20.100000000000001" customHeight="1">
      <c r="B47" s="704"/>
      <c r="C47" s="448" t="s">
        <v>411</v>
      </c>
      <c r="D47" s="683"/>
      <c r="E47" s="684"/>
      <c r="F47" s="684"/>
      <c r="G47" s="685"/>
      <c r="H47" s="449"/>
      <c r="I47" s="686"/>
      <c r="J47" s="687"/>
      <c r="K47" s="687"/>
      <c r="L47" s="687"/>
      <c r="M47" s="687"/>
      <c r="N47" s="687"/>
      <c r="O47" s="688"/>
      <c r="P47" s="360"/>
      <c r="Q47" s="360"/>
      <c r="R47" s="361"/>
      <c r="S47" s="348"/>
    </row>
    <row r="48" spans="2:19" ht="20.100000000000001" customHeight="1">
      <c r="B48" s="705"/>
      <c r="C48" s="450" t="s">
        <v>412</v>
      </c>
      <c r="D48" s="697"/>
      <c r="E48" s="698"/>
      <c r="F48" s="698"/>
      <c r="G48" s="699"/>
      <c r="H48" s="451"/>
      <c r="I48" s="700"/>
      <c r="J48" s="701"/>
      <c r="K48" s="701"/>
      <c r="L48" s="701"/>
      <c r="M48" s="701"/>
      <c r="N48" s="701"/>
      <c r="O48" s="702"/>
      <c r="P48" s="360"/>
      <c r="Q48" s="360"/>
      <c r="R48" s="361"/>
      <c r="S48" s="348"/>
    </row>
    <row r="49" spans="2:19" ht="20.100000000000001" customHeight="1">
      <c r="B49" s="703">
        <v>7</v>
      </c>
      <c r="C49" s="441" t="s">
        <v>223</v>
      </c>
      <c r="D49" s="442"/>
      <c r="E49" s="706" t="str">
        <f>IFERROR(VLOOKUP(D49,'補助事業概要説明書（別添１）１～４'!$B:$C,2,0),"")</f>
        <v/>
      </c>
      <c r="F49" s="707"/>
      <c r="G49" s="708"/>
      <c r="H49" s="443">
        <f>SUM(H50:H54)</f>
        <v>0</v>
      </c>
      <c r="I49" s="709" t="s">
        <v>449</v>
      </c>
      <c r="J49" s="710"/>
      <c r="K49" s="710"/>
      <c r="L49" s="710"/>
      <c r="M49" s="710"/>
      <c r="N49" s="710"/>
      <c r="O49" s="711"/>
      <c r="P49" s="360"/>
      <c r="Q49" s="360"/>
      <c r="R49" s="361"/>
      <c r="S49" s="348"/>
    </row>
    <row r="50" spans="2:19" ht="20.100000000000001" customHeight="1">
      <c r="B50" s="704"/>
      <c r="C50" s="444" t="s">
        <v>408</v>
      </c>
      <c r="D50" s="683"/>
      <c r="E50" s="684"/>
      <c r="F50" s="684"/>
      <c r="G50" s="685"/>
      <c r="H50" s="445"/>
      <c r="I50" s="712"/>
      <c r="J50" s="713"/>
      <c r="K50" s="713"/>
      <c r="L50" s="713"/>
      <c r="M50" s="713"/>
      <c r="N50" s="713"/>
      <c r="O50" s="714"/>
      <c r="P50" s="360"/>
      <c r="Q50" s="360"/>
      <c r="R50" s="361"/>
      <c r="S50" s="348"/>
    </row>
    <row r="51" spans="2:19" ht="20.100000000000001" customHeight="1">
      <c r="B51" s="704"/>
      <c r="C51" s="446" t="s">
        <v>409</v>
      </c>
      <c r="D51" s="683"/>
      <c r="E51" s="684"/>
      <c r="F51" s="684"/>
      <c r="G51" s="685"/>
      <c r="H51" s="447"/>
      <c r="I51" s="686"/>
      <c r="J51" s="687"/>
      <c r="K51" s="687"/>
      <c r="L51" s="687"/>
      <c r="M51" s="687"/>
      <c r="N51" s="687"/>
      <c r="O51" s="688"/>
      <c r="P51" s="360"/>
      <c r="Q51" s="360"/>
      <c r="R51" s="361"/>
      <c r="S51" s="348"/>
    </row>
    <row r="52" spans="2:19" ht="20.100000000000001" customHeight="1">
      <c r="B52" s="704"/>
      <c r="C52" s="448" t="s">
        <v>410</v>
      </c>
      <c r="D52" s="683"/>
      <c r="E52" s="684"/>
      <c r="F52" s="684"/>
      <c r="G52" s="685"/>
      <c r="H52" s="449"/>
      <c r="I52" s="686"/>
      <c r="J52" s="687"/>
      <c r="K52" s="687"/>
      <c r="L52" s="687"/>
      <c r="M52" s="687"/>
      <c r="N52" s="687"/>
      <c r="O52" s="688"/>
      <c r="P52" s="360"/>
      <c r="Q52" s="360"/>
      <c r="R52" s="361"/>
      <c r="S52" s="348"/>
    </row>
    <row r="53" spans="2:19" ht="20.100000000000001" customHeight="1">
      <c r="B53" s="704"/>
      <c r="C53" s="448" t="s">
        <v>411</v>
      </c>
      <c r="D53" s="683"/>
      <c r="E53" s="684"/>
      <c r="F53" s="684"/>
      <c r="G53" s="685"/>
      <c r="H53" s="449"/>
      <c r="I53" s="686"/>
      <c r="J53" s="687"/>
      <c r="K53" s="687"/>
      <c r="L53" s="687"/>
      <c r="M53" s="687"/>
      <c r="N53" s="687"/>
      <c r="O53" s="688"/>
      <c r="P53" s="360"/>
      <c r="Q53" s="360"/>
      <c r="R53" s="361"/>
      <c r="S53" s="348"/>
    </row>
    <row r="54" spans="2:19" ht="20.100000000000001" customHeight="1">
      <c r="B54" s="705"/>
      <c r="C54" s="450" t="s">
        <v>412</v>
      </c>
      <c r="D54" s="697"/>
      <c r="E54" s="698"/>
      <c r="F54" s="698"/>
      <c r="G54" s="699"/>
      <c r="H54" s="451"/>
      <c r="I54" s="700"/>
      <c r="J54" s="701"/>
      <c r="K54" s="701"/>
      <c r="L54" s="701"/>
      <c r="M54" s="701"/>
      <c r="N54" s="701"/>
      <c r="O54" s="702"/>
      <c r="P54" s="360"/>
      <c r="Q54" s="360"/>
      <c r="R54" s="361"/>
      <c r="S54" s="348"/>
    </row>
    <row r="55" spans="2:19" ht="20.100000000000001" customHeight="1">
      <c r="B55" s="703">
        <v>8</v>
      </c>
      <c r="C55" s="441" t="s">
        <v>223</v>
      </c>
      <c r="D55" s="442"/>
      <c r="E55" s="706" t="str">
        <f>IFERROR(VLOOKUP(D55,'補助事業概要説明書（別添１）１～４'!$B:$C,2,0),"")</f>
        <v/>
      </c>
      <c r="F55" s="707"/>
      <c r="G55" s="708"/>
      <c r="H55" s="443">
        <f>SUM(H56:H60)</f>
        <v>0</v>
      </c>
      <c r="I55" s="709" t="s">
        <v>449</v>
      </c>
      <c r="J55" s="710"/>
      <c r="K55" s="710"/>
      <c r="L55" s="710"/>
      <c r="M55" s="710"/>
      <c r="N55" s="710"/>
      <c r="O55" s="711"/>
      <c r="P55" s="360"/>
      <c r="Q55" s="360"/>
      <c r="R55" s="361"/>
      <c r="S55" s="117"/>
    </row>
    <row r="56" spans="2:19" ht="20.100000000000001" customHeight="1">
      <c r="B56" s="704"/>
      <c r="C56" s="444" t="s">
        <v>408</v>
      </c>
      <c r="D56" s="683"/>
      <c r="E56" s="684"/>
      <c r="F56" s="684"/>
      <c r="G56" s="685"/>
      <c r="H56" s="445"/>
      <c r="I56" s="712"/>
      <c r="J56" s="713"/>
      <c r="K56" s="713"/>
      <c r="L56" s="713"/>
      <c r="M56" s="713"/>
      <c r="N56" s="713"/>
      <c r="O56" s="714"/>
      <c r="P56" s="360"/>
      <c r="Q56" s="360"/>
      <c r="R56" s="361"/>
      <c r="S56" s="117"/>
    </row>
    <row r="57" spans="2:19" ht="20.100000000000001" customHeight="1">
      <c r="B57" s="704"/>
      <c r="C57" s="446" t="s">
        <v>409</v>
      </c>
      <c r="D57" s="683"/>
      <c r="E57" s="684"/>
      <c r="F57" s="684"/>
      <c r="G57" s="685"/>
      <c r="H57" s="447"/>
      <c r="I57" s="686"/>
      <c r="J57" s="687"/>
      <c r="K57" s="687"/>
      <c r="L57" s="687"/>
      <c r="M57" s="687"/>
      <c r="N57" s="687"/>
      <c r="O57" s="688"/>
      <c r="P57" s="360"/>
      <c r="Q57" s="360"/>
      <c r="R57" s="361"/>
      <c r="S57" s="117"/>
    </row>
    <row r="58" spans="2:19" ht="20.100000000000001" customHeight="1">
      <c r="B58" s="704"/>
      <c r="C58" s="448" t="s">
        <v>410</v>
      </c>
      <c r="D58" s="683"/>
      <c r="E58" s="684"/>
      <c r="F58" s="684"/>
      <c r="G58" s="685"/>
      <c r="H58" s="449"/>
      <c r="I58" s="686"/>
      <c r="J58" s="687"/>
      <c r="K58" s="687"/>
      <c r="L58" s="687"/>
      <c r="M58" s="687"/>
      <c r="N58" s="687"/>
      <c r="O58" s="688"/>
      <c r="P58" s="360"/>
      <c r="Q58" s="360"/>
      <c r="R58" s="361"/>
      <c r="S58" s="117"/>
    </row>
    <row r="59" spans="2:19" ht="20.100000000000001" customHeight="1">
      <c r="B59" s="704"/>
      <c r="C59" s="448" t="s">
        <v>411</v>
      </c>
      <c r="D59" s="683"/>
      <c r="E59" s="684"/>
      <c r="F59" s="684"/>
      <c r="G59" s="685"/>
      <c r="H59" s="449"/>
      <c r="I59" s="686"/>
      <c r="J59" s="687"/>
      <c r="K59" s="687"/>
      <c r="L59" s="687"/>
      <c r="M59" s="687"/>
      <c r="N59" s="687"/>
      <c r="O59" s="688"/>
      <c r="P59" s="360"/>
      <c r="Q59" s="360"/>
      <c r="R59" s="361"/>
      <c r="S59" s="117"/>
    </row>
    <row r="60" spans="2:19" ht="20.100000000000001" customHeight="1">
      <c r="B60" s="705"/>
      <c r="C60" s="450" t="s">
        <v>412</v>
      </c>
      <c r="D60" s="697"/>
      <c r="E60" s="698"/>
      <c r="F60" s="698"/>
      <c r="G60" s="699"/>
      <c r="H60" s="451"/>
      <c r="I60" s="700"/>
      <c r="J60" s="701"/>
      <c r="K60" s="701"/>
      <c r="L60" s="701"/>
      <c r="M60" s="701"/>
      <c r="N60" s="701"/>
      <c r="O60" s="702"/>
      <c r="P60" s="360"/>
      <c r="Q60" s="360"/>
      <c r="R60" s="361"/>
      <c r="S60" s="117"/>
    </row>
    <row r="61" spans="2:19" ht="20.100000000000001" customHeight="1">
      <c r="B61" s="703">
        <v>9</v>
      </c>
      <c r="C61" s="441" t="s">
        <v>223</v>
      </c>
      <c r="D61" s="442"/>
      <c r="E61" s="706" t="str">
        <f>IFERROR(VLOOKUP(D61,'補助事業概要説明書（別添１）１～４'!$B:$C,2,0),"")</f>
        <v/>
      </c>
      <c r="F61" s="707"/>
      <c r="G61" s="708"/>
      <c r="H61" s="443">
        <f>SUM(H62:H66)</f>
        <v>0</v>
      </c>
      <c r="I61" s="709" t="s">
        <v>449</v>
      </c>
      <c r="J61" s="710"/>
      <c r="K61" s="710"/>
      <c r="L61" s="710"/>
      <c r="M61" s="710"/>
      <c r="N61" s="710"/>
      <c r="O61" s="711"/>
      <c r="P61" s="360"/>
      <c r="Q61" s="360"/>
      <c r="R61" s="361"/>
      <c r="S61" s="117"/>
    </row>
    <row r="62" spans="2:19" ht="20.100000000000001" customHeight="1">
      <c r="B62" s="704"/>
      <c r="C62" s="444" t="s">
        <v>408</v>
      </c>
      <c r="D62" s="683"/>
      <c r="E62" s="684"/>
      <c r="F62" s="684"/>
      <c r="G62" s="685"/>
      <c r="H62" s="445"/>
      <c r="I62" s="712"/>
      <c r="J62" s="713"/>
      <c r="K62" s="713"/>
      <c r="L62" s="713"/>
      <c r="M62" s="713"/>
      <c r="N62" s="713"/>
      <c r="O62" s="714"/>
      <c r="P62" s="360"/>
      <c r="Q62" s="360"/>
      <c r="R62" s="361"/>
      <c r="S62" s="117"/>
    </row>
    <row r="63" spans="2:19" ht="20.100000000000001" customHeight="1">
      <c r="B63" s="704"/>
      <c r="C63" s="446" t="s">
        <v>409</v>
      </c>
      <c r="D63" s="683"/>
      <c r="E63" s="684"/>
      <c r="F63" s="684"/>
      <c r="G63" s="685"/>
      <c r="H63" s="447"/>
      <c r="I63" s="686"/>
      <c r="J63" s="687"/>
      <c r="K63" s="687"/>
      <c r="L63" s="687"/>
      <c r="M63" s="687"/>
      <c r="N63" s="687"/>
      <c r="O63" s="688"/>
      <c r="P63" s="360"/>
      <c r="Q63" s="360"/>
      <c r="R63" s="361"/>
      <c r="S63" s="117"/>
    </row>
    <row r="64" spans="2:19" ht="20.100000000000001" customHeight="1">
      <c r="B64" s="704"/>
      <c r="C64" s="448" t="s">
        <v>410</v>
      </c>
      <c r="D64" s="683"/>
      <c r="E64" s="684"/>
      <c r="F64" s="684"/>
      <c r="G64" s="685"/>
      <c r="H64" s="449"/>
      <c r="I64" s="686"/>
      <c r="J64" s="687"/>
      <c r="K64" s="687"/>
      <c r="L64" s="687"/>
      <c r="M64" s="687"/>
      <c r="N64" s="687"/>
      <c r="O64" s="688"/>
      <c r="P64" s="360"/>
      <c r="Q64" s="360"/>
      <c r="R64" s="361"/>
      <c r="S64" s="117"/>
    </row>
    <row r="65" spans="2:21" ht="20.100000000000001" customHeight="1">
      <c r="B65" s="704"/>
      <c r="C65" s="448" t="s">
        <v>411</v>
      </c>
      <c r="D65" s="683"/>
      <c r="E65" s="684"/>
      <c r="F65" s="684"/>
      <c r="G65" s="685"/>
      <c r="H65" s="449"/>
      <c r="I65" s="686"/>
      <c r="J65" s="687"/>
      <c r="K65" s="687"/>
      <c r="L65" s="687"/>
      <c r="M65" s="687"/>
      <c r="N65" s="687"/>
      <c r="O65" s="688"/>
      <c r="P65" s="360"/>
      <c r="Q65" s="360"/>
      <c r="R65" s="361"/>
      <c r="S65" s="117"/>
    </row>
    <row r="66" spans="2:21" ht="20.100000000000001" customHeight="1">
      <c r="B66" s="705"/>
      <c r="C66" s="450" t="s">
        <v>412</v>
      </c>
      <c r="D66" s="697"/>
      <c r="E66" s="698"/>
      <c r="F66" s="698"/>
      <c r="G66" s="699"/>
      <c r="H66" s="451"/>
      <c r="I66" s="700"/>
      <c r="J66" s="701"/>
      <c r="K66" s="701"/>
      <c r="L66" s="701"/>
      <c r="M66" s="701"/>
      <c r="N66" s="701"/>
      <c r="O66" s="702"/>
      <c r="P66" s="360"/>
      <c r="Q66" s="360"/>
      <c r="R66" s="361"/>
      <c r="S66" s="117"/>
    </row>
    <row r="67" spans="2:21" ht="20.100000000000001" customHeight="1">
      <c r="B67" s="703">
        <v>10</v>
      </c>
      <c r="C67" s="441" t="s">
        <v>223</v>
      </c>
      <c r="D67" s="442"/>
      <c r="E67" s="706" t="str">
        <f>IFERROR(VLOOKUP(D67,'補助事業概要説明書（別添１）１～４'!$B:$C,2,0),"")</f>
        <v/>
      </c>
      <c r="F67" s="707"/>
      <c r="G67" s="708"/>
      <c r="H67" s="443">
        <f>SUM(H68:H72)</f>
        <v>0</v>
      </c>
      <c r="I67" s="709" t="s">
        <v>449</v>
      </c>
      <c r="J67" s="710"/>
      <c r="K67" s="710"/>
      <c r="L67" s="710"/>
      <c r="M67" s="710"/>
      <c r="N67" s="710"/>
      <c r="O67" s="711"/>
      <c r="P67" s="360"/>
      <c r="Q67" s="360"/>
      <c r="R67" s="361"/>
      <c r="S67" s="117"/>
    </row>
    <row r="68" spans="2:21" ht="20.100000000000001" customHeight="1">
      <c r="B68" s="704"/>
      <c r="C68" s="444" t="s">
        <v>408</v>
      </c>
      <c r="D68" s="683"/>
      <c r="E68" s="684"/>
      <c r="F68" s="684"/>
      <c r="G68" s="685"/>
      <c r="H68" s="445"/>
      <c r="I68" s="712"/>
      <c r="J68" s="713"/>
      <c r="K68" s="713"/>
      <c r="L68" s="713"/>
      <c r="M68" s="713"/>
      <c r="N68" s="713"/>
      <c r="O68" s="714"/>
      <c r="P68" s="360"/>
      <c r="Q68" s="360"/>
      <c r="R68" s="361"/>
      <c r="S68" s="117"/>
    </row>
    <row r="69" spans="2:21" ht="20.100000000000001" customHeight="1">
      <c r="B69" s="704"/>
      <c r="C69" s="446" t="s">
        <v>409</v>
      </c>
      <c r="D69" s="683"/>
      <c r="E69" s="684"/>
      <c r="F69" s="684"/>
      <c r="G69" s="685"/>
      <c r="H69" s="447"/>
      <c r="I69" s="686"/>
      <c r="J69" s="687"/>
      <c r="K69" s="687"/>
      <c r="L69" s="687"/>
      <c r="M69" s="687"/>
      <c r="N69" s="687"/>
      <c r="O69" s="688"/>
      <c r="P69" s="360"/>
      <c r="Q69" s="360"/>
      <c r="R69" s="361"/>
      <c r="S69" s="117"/>
    </row>
    <row r="70" spans="2:21" ht="20.100000000000001" customHeight="1">
      <c r="B70" s="704"/>
      <c r="C70" s="448" t="s">
        <v>410</v>
      </c>
      <c r="D70" s="683"/>
      <c r="E70" s="684"/>
      <c r="F70" s="684"/>
      <c r="G70" s="685"/>
      <c r="H70" s="449"/>
      <c r="I70" s="686"/>
      <c r="J70" s="687"/>
      <c r="K70" s="687"/>
      <c r="L70" s="687"/>
      <c r="M70" s="687"/>
      <c r="N70" s="687"/>
      <c r="O70" s="688"/>
      <c r="P70" s="360"/>
      <c r="Q70" s="360"/>
      <c r="R70" s="361"/>
      <c r="S70" s="117"/>
    </row>
    <row r="71" spans="2:21" ht="20.100000000000001" customHeight="1">
      <c r="B71" s="704"/>
      <c r="C71" s="448" t="s">
        <v>411</v>
      </c>
      <c r="D71" s="683"/>
      <c r="E71" s="684"/>
      <c r="F71" s="684"/>
      <c r="G71" s="685"/>
      <c r="H71" s="449"/>
      <c r="I71" s="686"/>
      <c r="J71" s="687"/>
      <c r="K71" s="687"/>
      <c r="L71" s="687"/>
      <c r="M71" s="687"/>
      <c r="N71" s="687"/>
      <c r="O71" s="688"/>
      <c r="P71" s="360"/>
      <c r="Q71" s="360"/>
      <c r="R71" s="361"/>
      <c r="S71" s="117"/>
    </row>
    <row r="72" spans="2:21" ht="20.100000000000001" customHeight="1">
      <c r="B72" s="705"/>
      <c r="C72" s="450" t="s">
        <v>412</v>
      </c>
      <c r="D72" s="697"/>
      <c r="E72" s="698"/>
      <c r="F72" s="698"/>
      <c r="G72" s="699"/>
      <c r="H72" s="451"/>
      <c r="I72" s="700"/>
      <c r="J72" s="701"/>
      <c r="K72" s="701"/>
      <c r="L72" s="701"/>
      <c r="M72" s="701"/>
      <c r="N72" s="701"/>
      <c r="O72" s="702"/>
      <c r="P72" s="360"/>
      <c r="Q72" s="360"/>
      <c r="R72" s="361"/>
      <c r="S72" s="117"/>
    </row>
    <row r="73" spans="2:21" ht="29.25" customHeight="1">
      <c r="B73" s="362" t="s">
        <v>226</v>
      </c>
      <c r="M73" s="190"/>
      <c r="P73" s="348"/>
      <c r="Q73" s="99" t="str">
        <f>IF(様式第１_交付申請書!F9="","",様式第１_交付申請書!F9)</f>
        <v/>
      </c>
      <c r="R73" s="347"/>
    </row>
    <row r="74" spans="2:21" ht="29.25" customHeight="1">
      <c r="B74" s="719" t="s">
        <v>406</v>
      </c>
      <c r="C74" s="720"/>
      <c r="D74" s="721"/>
      <c r="E74" s="722"/>
      <c r="F74" s="722"/>
      <c r="G74" s="722"/>
      <c r="H74" s="722"/>
      <c r="I74" s="723"/>
      <c r="J74" s="363" t="s">
        <v>326</v>
      </c>
      <c r="K74" s="724"/>
      <c r="L74" s="725"/>
      <c r="M74" s="364"/>
      <c r="O74" s="365" t="s">
        <v>413</v>
      </c>
      <c r="P74" s="726">
        <f>SUM(L80,Q80)</f>
        <v>0</v>
      </c>
      <c r="Q74" s="726"/>
      <c r="R74" s="366"/>
      <c r="S74" s="481" t="s">
        <v>327</v>
      </c>
      <c r="U74" s="367" t="str">
        <f>IF(P75&lt;16,"","1事業者あたり15人回までのため要修正")</f>
        <v/>
      </c>
    </row>
    <row r="75" spans="2:21" ht="37.5" customHeight="1">
      <c r="B75" s="727" t="s">
        <v>407</v>
      </c>
      <c r="C75" s="729"/>
      <c r="D75" s="730"/>
      <c r="E75" s="730"/>
      <c r="F75" s="730"/>
      <c r="G75" s="730"/>
      <c r="H75" s="730"/>
      <c r="I75" s="730"/>
      <c r="J75" s="730"/>
      <c r="K75" s="730"/>
      <c r="L75" s="731"/>
      <c r="M75" s="368"/>
      <c r="O75" s="365" t="s">
        <v>456</v>
      </c>
      <c r="P75" s="726">
        <f>SUM(K82:K86,P82:P86)</f>
        <v>0</v>
      </c>
      <c r="Q75" s="726"/>
      <c r="R75" s="366"/>
      <c r="S75" s="484" t="s">
        <v>511</v>
      </c>
    </row>
    <row r="76" spans="2:21" ht="54" customHeight="1">
      <c r="B76" s="728"/>
      <c r="C76" s="732"/>
      <c r="D76" s="733"/>
      <c r="E76" s="733"/>
      <c r="F76" s="733"/>
      <c r="G76" s="733"/>
      <c r="H76" s="733"/>
      <c r="I76" s="733"/>
      <c r="J76" s="733"/>
      <c r="K76" s="733"/>
      <c r="L76" s="734"/>
      <c r="M76" s="368"/>
      <c r="O76" s="369" t="s">
        <v>227</v>
      </c>
      <c r="P76" s="726">
        <f>K74*P75</f>
        <v>0</v>
      </c>
      <c r="Q76" s="726"/>
      <c r="R76" s="366"/>
      <c r="S76" s="484" t="s">
        <v>457</v>
      </c>
    </row>
    <row r="77" spans="2:21" ht="5.25" customHeight="1">
      <c r="S77" s="477"/>
    </row>
    <row r="78" spans="2:21">
      <c r="B78" s="715" t="s">
        <v>212</v>
      </c>
      <c r="C78" s="715"/>
      <c r="D78" s="715"/>
      <c r="E78" s="715"/>
      <c r="F78" s="715"/>
      <c r="G78" s="715" t="s">
        <v>458</v>
      </c>
      <c r="H78" s="715"/>
      <c r="I78" s="715"/>
      <c r="J78" s="715"/>
      <c r="K78" s="715"/>
      <c r="L78" s="715"/>
      <c r="M78" s="715" t="s">
        <v>459</v>
      </c>
      <c r="N78" s="715"/>
      <c r="O78" s="715"/>
      <c r="P78" s="715"/>
      <c r="Q78" s="715"/>
      <c r="R78" s="370"/>
      <c r="S78" s="477" t="s">
        <v>460</v>
      </c>
    </row>
    <row r="79" spans="2:21" ht="146.25" customHeight="1">
      <c r="B79" s="746"/>
      <c r="C79" s="747"/>
      <c r="D79" s="747"/>
      <c r="E79" s="747"/>
      <c r="F79" s="748"/>
      <c r="G79" s="716"/>
      <c r="H79" s="717"/>
      <c r="I79" s="717"/>
      <c r="J79" s="717"/>
      <c r="K79" s="717"/>
      <c r="L79" s="718"/>
      <c r="M79" s="716"/>
      <c r="N79" s="717"/>
      <c r="O79" s="717"/>
      <c r="P79" s="717"/>
      <c r="Q79" s="718"/>
      <c r="R79" s="371"/>
      <c r="S79" s="485" t="s">
        <v>564</v>
      </c>
    </row>
    <row r="80" spans="2:21" ht="29.25" customHeight="1" thickBot="1">
      <c r="B80" s="749"/>
      <c r="C80" s="750"/>
      <c r="D80" s="750"/>
      <c r="E80" s="750"/>
      <c r="F80" s="751"/>
      <c r="G80" s="372"/>
      <c r="H80" s="373"/>
      <c r="I80" s="738" t="s">
        <v>461</v>
      </c>
      <c r="J80" s="739"/>
      <c r="K80" s="740"/>
      <c r="L80" s="374"/>
      <c r="M80" s="372"/>
      <c r="N80" s="373"/>
      <c r="O80" s="738" t="s">
        <v>461</v>
      </c>
      <c r="P80" s="740"/>
      <c r="Q80" s="374"/>
      <c r="R80" s="375"/>
      <c r="S80" s="477" t="s">
        <v>509</v>
      </c>
    </row>
    <row r="81" spans="2:21" ht="33.75" customHeight="1" thickTop="1">
      <c r="B81" s="556" t="s">
        <v>448</v>
      </c>
      <c r="C81" s="557" t="s">
        <v>508</v>
      </c>
      <c r="D81" s="741" t="s">
        <v>463</v>
      </c>
      <c r="E81" s="742"/>
      <c r="F81" s="743"/>
      <c r="G81" s="715" t="s">
        <v>214</v>
      </c>
      <c r="H81" s="715"/>
      <c r="I81" s="744" t="s">
        <v>215</v>
      </c>
      <c r="J81" s="745"/>
      <c r="K81" s="430" t="s">
        <v>525</v>
      </c>
      <c r="L81" s="431" t="s">
        <v>464</v>
      </c>
      <c r="M81" s="715" t="s">
        <v>214</v>
      </c>
      <c r="N81" s="715"/>
      <c r="O81" s="557" t="s">
        <v>215</v>
      </c>
      <c r="P81" s="430" t="s">
        <v>525</v>
      </c>
      <c r="Q81" s="431" t="s">
        <v>464</v>
      </c>
      <c r="R81" s="376"/>
      <c r="S81" s="477" t="s">
        <v>512</v>
      </c>
    </row>
    <row r="82" spans="2:21" s="384" customFormat="1" ht="32.25" customHeight="1">
      <c r="B82" s="377" t="s">
        <v>465</v>
      </c>
      <c r="C82" s="378"/>
      <c r="D82" s="735"/>
      <c r="E82" s="736"/>
      <c r="F82" s="737"/>
      <c r="G82" s="379"/>
      <c r="H82" s="382"/>
      <c r="I82" s="735"/>
      <c r="J82" s="737"/>
      <c r="K82" s="380"/>
      <c r="L82" s="381"/>
      <c r="M82" s="379"/>
      <c r="N82" s="382"/>
      <c r="O82" s="382"/>
      <c r="P82" s="380"/>
      <c r="Q82" s="381"/>
      <c r="R82" s="383"/>
      <c r="S82" s="486" t="s">
        <v>467</v>
      </c>
    </row>
    <row r="83" spans="2:21" s="384" customFormat="1" ht="32.25" customHeight="1">
      <c r="B83" s="385" t="s">
        <v>466</v>
      </c>
      <c r="C83" s="386"/>
      <c r="D83" s="686"/>
      <c r="E83" s="687"/>
      <c r="F83" s="688"/>
      <c r="G83" s="387"/>
      <c r="H83" s="437"/>
      <c r="I83" s="686"/>
      <c r="J83" s="688"/>
      <c r="K83" s="389"/>
      <c r="L83" s="388"/>
      <c r="M83" s="387"/>
      <c r="N83" s="437"/>
      <c r="O83" s="390"/>
      <c r="P83" s="389"/>
      <c r="Q83" s="388"/>
      <c r="R83" s="383"/>
      <c r="S83" s="487" t="s">
        <v>469</v>
      </c>
    </row>
    <row r="84" spans="2:21" s="384" customFormat="1" ht="32.25" customHeight="1">
      <c r="B84" s="385" t="s">
        <v>468</v>
      </c>
      <c r="C84" s="392"/>
      <c r="D84" s="686"/>
      <c r="E84" s="687"/>
      <c r="F84" s="688"/>
      <c r="G84" s="387"/>
      <c r="H84" s="437"/>
      <c r="I84" s="686"/>
      <c r="J84" s="688"/>
      <c r="K84" s="389"/>
      <c r="L84" s="388"/>
      <c r="M84" s="387"/>
      <c r="N84" s="437"/>
      <c r="O84" s="437"/>
      <c r="P84" s="389"/>
      <c r="Q84" s="388"/>
      <c r="R84" s="383"/>
      <c r="S84" s="487" t="s">
        <v>574</v>
      </c>
    </row>
    <row r="85" spans="2:21" s="384" customFormat="1" ht="32.25" customHeight="1">
      <c r="B85" s="385" t="s">
        <v>470</v>
      </c>
      <c r="C85" s="392"/>
      <c r="D85" s="686"/>
      <c r="E85" s="687"/>
      <c r="F85" s="688"/>
      <c r="G85" s="387"/>
      <c r="H85" s="437"/>
      <c r="I85" s="686"/>
      <c r="J85" s="688"/>
      <c r="K85" s="393"/>
      <c r="L85" s="388"/>
      <c r="M85" s="387"/>
      <c r="N85" s="437"/>
      <c r="O85" s="437"/>
      <c r="P85" s="389"/>
      <c r="Q85" s="388"/>
      <c r="R85" s="383"/>
      <c r="S85" s="486" t="s">
        <v>514</v>
      </c>
    </row>
    <row r="86" spans="2:21" s="384" customFormat="1" ht="32.25" customHeight="1">
      <c r="B86" s="394" t="s">
        <v>471</v>
      </c>
      <c r="C86" s="395"/>
      <c r="D86" s="700"/>
      <c r="E86" s="701"/>
      <c r="F86" s="702"/>
      <c r="G86" s="396"/>
      <c r="H86" s="438"/>
      <c r="I86" s="700"/>
      <c r="J86" s="702"/>
      <c r="K86" s="398"/>
      <c r="L86" s="397"/>
      <c r="M86" s="396"/>
      <c r="N86" s="438"/>
      <c r="O86" s="438"/>
      <c r="P86" s="398"/>
      <c r="Q86" s="397"/>
      <c r="R86" s="383"/>
      <c r="S86" s="488" t="s">
        <v>510</v>
      </c>
    </row>
    <row r="88" spans="2:21" ht="13.5" customHeight="1">
      <c r="P88" s="352"/>
      <c r="Q88" s="99" t="str">
        <f>IF(様式第１_交付申請書!F9="","",様式第１_交付申請書!F9)</f>
        <v/>
      </c>
      <c r="R88" s="347"/>
    </row>
    <row r="89" spans="2:21" ht="29.25" customHeight="1">
      <c r="B89" s="719" t="s">
        <v>523</v>
      </c>
      <c r="C89" s="720"/>
      <c r="D89" s="721"/>
      <c r="E89" s="722"/>
      <c r="F89" s="722"/>
      <c r="G89" s="722"/>
      <c r="H89" s="722"/>
      <c r="I89" s="723"/>
      <c r="J89" s="363" t="s">
        <v>326</v>
      </c>
      <c r="K89" s="724"/>
      <c r="L89" s="725"/>
      <c r="M89" s="364"/>
      <c r="O89" s="365" t="s">
        <v>413</v>
      </c>
      <c r="P89" s="752">
        <f>SUM(L95,Q95)</f>
        <v>0</v>
      </c>
      <c r="Q89" s="753"/>
      <c r="S89" s="399"/>
    </row>
    <row r="90" spans="2:21" ht="29.25" customHeight="1">
      <c r="B90" s="727" t="s">
        <v>407</v>
      </c>
      <c r="C90" s="729"/>
      <c r="D90" s="730"/>
      <c r="E90" s="730"/>
      <c r="F90" s="730"/>
      <c r="G90" s="730"/>
      <c r="H90" s="730"/>
      <c r="I90" s="730"/>
      <c r="J90" s="730"/>
      <c r="K90" s="730"/>
      <c r="L90" s="731"/>
      <c r="M90" s="368"/>
      <c r="O90" s="365" t="s">
        <v>456</v>
      </c>
      <c r="P90" s="752">
        <f>SUM(K97:K101,P97:P101)</f>
        <v>0</v>
      </c>
      <c r="Q90" s="753"/>
      <c r="R90" s="400"/>
      <c r="S90" s="399"/>
      <c r="U90" s="367" t="str">
        <f>IF(P90&lt;16,"","1事業者あたり15人回までのため要修正")</f>
        <v/>
      </c>
    </row>
    <row r="91" spans="2:21" ht="29.25" customHeight="1">
      <c r="B91" s="728"/>
      <c r="C91" s="732"/>
      <c r="D91" s="733"/>
      <c r="E91" s="733"/>
      <c r="F91" s="733"/>
      <c r="G91" s="733"/>
      <c r="H91" s="733"/>
      <c r="I91" s="733"/>
      <c r="J91" s="733"/>
      <c r="K91" s="733"/>
      <c r="L91" s="734"/>
      <c r="M91" s="368"/>
      <c r="O91" s="369" t="s">
        <v>352</v>
      </c>
      <c r="P91" s="726">
        <f>K89*P90</f>
        <v>0</v>
      </c>
      <c r="Q91" s="726"/>
      <c r="R91" s="400"/>
      <c r="S91" s="399"/>
    </row>
    <row r="92" spans="2:21" ht="5.25" customHeight="1"/>
    <row r="93" spans="2:21">
      <c r="B93" s="715" t="s">
        <v>212</v>
      </c>
      <c r="C93" s="715"/>
      <c r="D93" s="715"/>
      <c r="E93" s="715"/>
      <c r="F93" s="715"/>
      <c r="G93" s="715" t="s">
        <v>458</v>
      </c>
      <c r="H93" s="715"/>
      <c r="I93" s="715"/>
      <c r="J93" s="715"/>
      <c r="K93" s="715"/>
      <c r="L93" s="715"/>
      <c r="M93" s="715" t="s">
        <v>459</v>
      </c>
      <c r="N93" s="715"/>
      <c r="O93" s="715"/>
      <c r="P93" s="715"/>
      <c r="Q93" s="715"/>
      <c r="R93" s="370"/>
    </row>
    <row r="94" spans="2:21" ht="78" customHeight="1">
      <c r="B94" s="746"/>
      <c r="C94" s="747"/>
      <c r="D94" s="747"/>
      <c r="E94" s="747"/>
      <c r="F94" s="748"/>
      <c r="G94" s="716"/>
      <c r="H94" s="717"/>
      <c r="I94" s="717"/>
      <c r="J94" s="717"/>
      <c r="K94" s="717"/>
      <c r="L94" s="718"/>
      <c r="M94" s="716"/>
      <c r="N94" s="717"/>
      <c r="O94" s="717"/>
      <c r="P94" s="717"/>
      <c r="Q94" s="718"/>
      <c r="R94" s="401"/>
    </row>
    <row r="95" spans="2:21" ht="29.25" customHeight="1" thickBot="1">
      <c r="B95" s="749"/>
      <c r="C95" s="750"/>
      <c r="D95" s="750"/>
      <c r="E95" s="750"/>
      <c r="F95" s="751"/>
      <c r="G95" s="372"/>
      <c r="H95" s="373"/>
      <c r="I95" s="738" t="s">
        <v>461</v>
      </c>
      <c r="J95" s="739"/>
      <c r="K95" s="740"/>
      <c r="L95" s="374"/>
      <c r="M95" s="372"/>
      <c r="N95" s="373"/>
      <c r="O95" s="738" t="s">
        <v>461</v>
      </c>
      <c r="P95" s="740"/>
      <c r="Q95" s="374"/>
      <c r="R95" s="401"/>
    </row>
    <row r="96" spans="2:21" s="143" customFormat="1" ht="33.75" customHeight="1" thickTop="1">
      <c r="B96" s="556" t="s">
        <v>448</v>
      </c>
      <c r="C96" s="557" t="s">
        <v>508</v>
      </c>
      <c r="D96" s="741" t="s">
        <v>463</v>
      </c>
      <c r="E96" s="742"/>
      <c r="F96" s="743"/>
      <c r="G96" s="715" t="s">
        <v>214</v>
      </c>
      <c r="H96" s="715"/>
      <c r="I96" s="744" t="s">
        <v>215</v>
      </c>
      <c r="J96" s="745"/>
      <c r="K96" s="430" t="s">
        <v>525</v>
      </c>
      <c r="L96" s="431" t="s">
        <v>464</v>
      </c>
      <c r="M96" s="715" t="s">
        <v>214</v>
      </c>
      <c r="N96" s="715"/>
      <c r="O96" s="557" t="s">
        <v>215</v>
      </c>
      <c r="P96" s="430" t="s">
        <v>525</v>
      </c>
      <c r="Q96" s="431" t="s">
        <v>464</v>
      </c>
      <c r="R96" s="432"/>
      <c r="S96" s="554"/>
    </row>
    <row r="97" spans="2:21" s="384" customFormat="1" ht="32.25" customHeight="1">
      <c r="B97" s="377" t="s">
        <v>465</v>
      </c>
      <c r="C97" s="378"/>
      <c r="D97" s="735"/>
      <c r="E97" s="736"/>
      <c r="F97" s="737"/>
      <c r="G97" s="379"/>
      <c r="H97" s="382"/>
      <c r="I97" s="735"/>
      <c r="J97" s="737"/>
      <c r="K97" s="380"/>
      <c r="L97" s="381"/>
      <c r="M97" s="379"/>
      <c r="N97" s="382"/>
      <c r="O97" s="382"/>
      <c r="P97" s="380"/>
      <c r="Q97" s="381"/>
      <c r="R97" s="402"/>
      <c r="S97" s="403"/>
    </row>
    <row r="98" spans="2:21" s="384" customFormat="1" ht="32.25" customHeight="1">
      <c r="B98" s="385" t="s">
        <v>466</v>
      </c>
      <c r="C98" s="386"/>
      <c r="D98" s="686"/>
      <c r="E98" s="687"/>
      <c r="F98" s="688"/>
      <c r="G98" s="387"/>
      <c r="H98" s="437"/>
      <c r="I98" s="686"/>
      <c r="J98" s="688"/>
      <c r="K98" s="389"/>
      <c r="L98" s="388"/>
      <c r="M98" s="387"/>
      <c r="N98" s="437"/>
      <c r="O98" s="390"/>
      <c r="P98" s="389"/>
      <c r="Q98" s="388"/>
      <c r="R98" s="402"/>
      <c r="S98" s="403"/>
    </row>
    <row r="99" spans="2:21" s="384" customFormat="1" ht="32.25" customHeight="1">
      <c r="B99" s="385" t="s">
        <v>468</v>
      </c>
      <c r="C99" s="392"/>
      <c r="D99" s="686"/>
      <c r="E99" s="687"/>
      <c r="F99" s="688"/>
      <c r="G99" s="387"/>
      <c r="H99" s="437"/>
      <c r="I99" s="686"/>
      <c r="J99" s="688"/>
      <c r="K99" s="389"/>
      <c r="L99" s="388"/>
      <c r="M99" s="387"/>
      <c r="N99" s="437"/>
      <c r="O99" s="437"/>
      <c r="P99" s="389"/>
      <c r="Q99" s="388"/>
      <c r="R99" s="402"/>
      <c r="S99" s="403"/>
    </row>
    <row r="100" spans="2:21" s="384" customFormat="1" ht="32.25" customHeight="1">
      <c r="B100" s="385" t="s">
        <v>470</v>
      </c>
      <c r="C100" s="392"/>
      <c r="D100" s="686"/>
      <c r="E100" s="687"/>
      <c r="F100" s="688"/>
      <c r="G100" s="387"/>
      <c r="H100" s="437"/>
      <c r="I100" s="686"/>
      <c r="J100" s="688"/>
      <c r="K100" s="393"/>
      <c r="L100" s="388"/>
      <c r="M100" s="387"/>
      <c r="N100" s="437"/>
      <c r="O100" s="437"/>
      <c r="P100" s="389"/>
      <c r="Q100" s="388"/>
      <c r="R100" s="402"/>
      <c r="S100" s="403"/>
    </row>
    <row r="101" spans="2:21" s="384" customFormat="1" ht="32.25" customHeight="1">
      <c r="B101" s="394" t="s">
        <v>471</v>
      </c>
      <c r="C101" s="395"/>
      <c r="D101" s="700"/>
      <c r="E101" s="701"/>
      <c r="F101" s="702"/>
      <c r="G101" s="396"/>
      <c r="H101" s="438"/>
      <c r="I101" s="700"/>
      <c r="J101" s="702"/>
      <c r="K101" s="398"/>
      <c r="L101" s="397"/>
      <c r="M101" s="396"/>
      <c r="N101" s="438"/>
      <c r="O101" s="438"/>
      <c r="P101" s="398"/>
      <c r="Q101" s="397"/>
      <c r="R101" s="402"/>
      <c r="S101" s="403"/>
    </row>
    <row r="103" spans="2:21">
      <c r="P103" s="348"/>
      <c r="Q103" s="99" t="str">
        <f>IF(様式第１_交付申請書!F9="","",様式第１_交付申請書!F9)</f>
        <v/>
      </c>
      <c r="R103" s="347"/>
    </row>
    <row r="104" spans="2:21" ht="29.25" customHeight="1">
      <c r="B104" s="719" t="s">
        <v>515</v>
      </c>
      <c r="C104" s="720"/>
      <c r="D104" s="721"/>
      <c r="E104" s="722"/>
      <c r="F104" s="722"/>
      <c r="G104" s="722"/>
      <c r="H104" s="722"/>
      <c r="I104" s="723"/>
      <c r="J104" s="363" t="s">
        <v>326</v>
      </c>
      <c r="K104" s="724"/>
      <c r="L104" s="725"/>
      <c r="M104" s="364"/>
      <c r="O104" s="365" t="s">
        <v>413</v>
      </c>
      <c r="P104" s="752">
        <f>SUM(L110,Q110)</f>
        <v>0</v>
      </c>
      <c r="Q104" s="753"/>
    </row>
    <row r="105" spans="2:21" ht="29.25" customHeight="1">
      <c r="B105" s="727" t="s">
        <v>407</v>
      </c>
      <c r="C105" s="729"/>
      <c r="D105" s="730"/>
      <c r="E105" s="730"/>
      <c r="F105" s="730"/>
      <c r="G105" s="730"/>
      <c r="H105" s="730"/>
      <c r="I105" s="730"/>
      <c r="J105" s="730"/>
      <c r="K105" s="730"/>
      <c r="L105" s="731"/>
      <c r="M105" s="368"/>
      <c r="O105" s="365" t="s">
        <v>456</v>
      </c>
      <c r="P105" s="752">
        <f>SUM(K112:K116,P112:P116)</f>
        <v>0</v>
      </c>
      <c r="Q105" s="753"/>
      <c r="R105" s="400"/>
      <c r="U105" s="367" t="str">
        <f>IF(P105&lt;16,"","1事業者あたり15人回までのため要修正")</f>
        <v/>
      </c>
    </row>
    <row r="106" spans="2:21" ht="29.25" customHeight="1">
      <c r="B106" s="728"/>
      <c r="C106" s="732"/>
      <c r="D106" s="733"/>
      <c r="E106" s="733"/>
      <c r="F106" s="733"/>
      <c r="G106" s="733"/>
      <c r="H106" s="733"/>
      <c r="I106" s="733"/>
      <c r="J106" s="733"/>
      <c r="K106" s="733"/>
      <c r="L106" s="734"/>
      <c r="M106" s="368"/>
      <c r="O106" s="369" t="s">
        <v>353</v>
      </c>
      <c r="P106" s="726">
        <f>K104*P105</f>
        <v>0</v>
      </c>
      <c r="Q106" s="726"/>
      <c r="R106" s="400"/>
    </row>
    <row r="107" spans="2:21" ht="5.25" customHeight="1"/>
    <row r="108" spans="2:21">
      <c r="B108" s="715" t="s">
        <v>212</v>
      </c>
      <c r="C108" s="715"/>
      <c r="D108" s="715"/>
      <c r="E108" s="715"/>
      <c r="F108" s="715"/>
      <c r="G108" s="715" t="s">
        <v>458</v>
      </c>
      <c r="H108" s="715"/>
      <c r="I108" s="715"/>
      <c r="J108" s="715"/>
      <c r="K108" s="715"/>
      <c r="L108" s="715"/>
      <c r="M108" s="715" t="s">
        <v>459</v>
      </c>
      <c r="N108" s="715"/>
      <c r="O108" s="715"/>
      <c r="P108" s="715"/>
      <c r="Q108" s="715"/>
      <c r="R108" s="370"/>
    </row>
    <row r="109" spans="2:21" ht="84.75" customHeight="1">
      <c r="B109" s="746"/>
      <c r="C109" s="747"/>
      <c r="D109" s="747"/>
      <c r="E109" s="747"/>
      <c r="F109" s="748"/>
      <c r="G109" s="716"/>
      <c r="H109" s="717"/>
      <c r="I109" s="717"/>
      <c r="J109" s="717"/>
      <c r="K109" s="717"/>
      <c r="L109" s="718"/>
      <c r="M109" s="716"/>
      <c r="N109" s="717"/>
      <c r="O109" s="717"/>
      <c r="P109" s="717"/>
      <c r="Q109" s="718"/>
      <c r="R109" s="401"/>
    </row>
    <row r="110" spans="2:21" ht="29.25" customHeight="1" thickBot="1">
      <c r="B110" s="749"/>
      <c r="C110" s="750"/>
      <c r="D110" s="750"/>
      <c r="E110" s="750"/>
      <c r="F110" s="751"/>
      <c r="G110" s="372"/>
      <c r="H110" s="373"/>
      <c r="I110" s="738" t="s">
        <v>461</v>
      </c>
      <c r="J110" s="739"/>
      <c r="K110" s="740"/>
      <c r="L110" s="374"/>
      <c r="M110" s="372"/>
      <c r="N110" s="373"/>
      <c r="O110" s="738" t="s">
        <v>461</v>
      </c>
      <c r="P110" s="740"/>
      <c r="Q110" s="374"/>
      <c r="R110" s="401"/>
    </row>
    <row r="111" spans="2:21" s="143" customFormat="1" ht="33.75" customHeight="1" thickTop="1">
      <c r="B111" s="556" t="s">
        <v>448</v>
      </c>
      <c r="C111" s="557" t="s">
        <v>508</v>
      </c>
      <c r="D111" s="741" t="s">
        <v>463</v>
      </c>
      <c r="E111" s="742"/>
      <c r="F111" s="743"/>
      <c r="G111" s="715" t="s">
        <v>214</v>
      </c>
      <c r="H111" s="715"/>
      <c r="I111" s="744" t="s">
        <v>215</v>
      </c>
      <c r="J111" s="745"/>
      <c r="K111" s="430" t="s">
        <v>525</v>
      </c>
      <c r="L111" s="431" t="s">
        <v>464</v>
      </c>
      <c r="M111" s="715" t="s">
        <v>214</v>
      </c>
      <c r="N111" s="715"/>
      <c r="O111" s="557" t="s">
        <v>215</v>
      </c>
      <c r="P111" s="430" t="s">
        <v>525</v>
      </c>
      <c r="Q111" s="431" t="s">
        <v>464</v>
      </c>
      <c r="R111" s="432"/>
      <c r="S111" s="554"/>
    </row>
    <row r="112" spans="2:21" s="384" customFormat="1" ht="32.25" customHeight="1">
      <c r="B112" s="377" t="s">
        <v>465</v>
      </c>
      <c r="C112" s="378"/>
      <c r="D112" s="735"/>
      <c r="E112" s="736"/>
      <c r="F112" s="737"/>
      <c r="G112" s="379"/>
      <c r="H112" s="382"/>
      <c r="I112" s="735"/>
      <c r="J112" s="737"/>
      <c r="K112" s="380"/>
      <c r="L112" s="381"/>
      <c r="M112" s="379"/>
      <c r="N112" s="382"/>
      <c r="O112" s="382"/>
      <c r="P112" s="380"/>
      <c r="Q112" s="381"/>
      <c r="R112" s="402"/>
      <c r="S112" s="403"/>
    </row>
    <row r="113" spans="2:21" s="384" customFormat="1" ht="32.25" customHeight="1">
      <c r="B113" s="385" t="s">
        <v>466</v>
      </c>
      <c r="C113" s="386"/>
      <c r="D113" s="686"/>
      <c r="E113" s="687"/>
      <c r="F113" s="688"/>
      <c r="G113" s="387"/>
      <c r="H113" s="437"/>
      <c r="I113" s="686"/>
      <c r="J113" s="688"/>
      <c r="K113" s="389"/>
      <c r="L113" s="388"/>
      <c r="M113" s="387"/>
      <c r="N113" s="437"/>
      <c r="O113" s="390"/>
      <c r="P113" s="389"/>
      <c r="Q113" s="388"/>
      <c r="R113" s="402"/>
      <c r="S113" s="403"/>
    </row>
    <row r="114" spans="2:21" s="384" customFormat="1" ht="32.25" customHeight="1">
      <c r="B114" s="385" t="s">
        <v>468</v>
      </c>
      <c r="C114" s="392"/>
      <c r="D114" s="686"/>
      <c r="E114" s="687"/>
      <c r="F114" s="688"/>
      <c r="G114" s="387"/>
      <c r="H114" s="437"/>
      <c r="I114" s="686"/>
      <c r="J114" s="688"/>
      <c r="K114" s="389"/>
      <c r="L114" s="388"/>
      <c r="M114" s="387"/>
      <c r="N114" s="437"/>
      <c r="O114" s="437"/>
      <c r="P114" s="389"/>
      <c r="Q114" s="388"/>
      <c r="R114" s="402"/>
      <c r="S114" s="403"/>
    </row>
    <row r="115" spans="2:21" s="384" customFormat="1" ht="32.25" customHeight="1">
      <c r="B115" s="385" t="s">
        <v>470</v>
      </c>
      <c r="C115" s="392"/>
      <c r="D115" s="686"/>
      <c r="E115" s="687"/>
      <c r="F115" s="688"/>
      <c r="G115" s="387"/>
      <c r="H115" s="437"/>
      <c r="I115" s="686"/>
      <c r="J115" s="688"/>
      <c r="K115" s="393"/>
      <c r="L115" s="388"/>
      <c r="M115" s="387"/>
      <c r="N115" s="437"/>
      <c r="O115" s="437"/>
      <c r="P115" s="389"/>
      <c r="Q115" s="388"/>
      <c r="R115" s="402"/>
      <c r="S115" s="403"/>
    </row>
    <row r="116" spans="2:21" s="384" customFormat="1" ht="32.25" customHeight="1">
      <c r="B116" s="394" t="s">
        <v>471</v>
      </c>
      <c r="C116" s="395"/>
      <c r="D116" s="700"/>
      <c r="E116" s="701"/>
      <c r="F116" s="702"/>
      <c r="G116" s="396"/>
      <c r="H116" s="438"/>
      <c r="I116" s="700"/>
      <c r="J116" s="702"/>
      <c r="K116" s="398"/>
      <c r="L116" s="397"/>
      <c r="M116" s="396"/>
      <c r="N116" s="438"/>
      <c r="O116" s="438"/>
      <c r="P116" s="398"/>
      <c r="Q116" s="397"/>
      <c r="R116" s="402"/>
      <c r="S116" s="403"/>
    </row>
    <row r="118" spans="2:21">
      <c r="P118" s="348"/>
      <c r="Q118" s="99" t="str">
        <f>IF(様式第１_交付申請書!F9="","",様式第１_交付申請書!F9)</f>
        <v/>
      </c>
      <c r="R118" s="347"/>
    </row>
    <row r="119" spans="2:21" ht="29.25" customHeight="1">
      <c r="B119" s="719" t="s">
        <v>516</v>
      </c>
      <c r="C119" s="720"/>
      <c r="D119" s="721"/>
      <c r="E119" s="722"/>
      <c r="F119" s="722"/>
      <c r="G119" s="722"/>
      <c r="H119" s="722"/>
      <c r="I119" s="723"/>
      <c r="J119" s="363" t="s">
        <v>326</v>
      </c>
      <c r="K119" s="724"/>
      <c r="L119" s="725"/>
      <c r="M119" s="364"/>
      <c r="O119" s="365" t="s">
        <v>413</v>
      </c>
      <c r="P119" s="752">
        <f>SUM(L125,Q125)</f>
        <v>0</v>
      </c>
      <c r="Q119" s="753"/>
    </row>
    <row r="120" spans="2:21" ht="29.25" customHeight="1">
      <c r="B120" s="727" t="s">
        <v>407</v>
      </c>
      <c r="C120" s="729"/>
      <c r="D120" s="730"/>
      <c r="E120" s="730"/>
      <c r="F120" s="730"/>
      <c r="G120" s="730"/>
      <c r="H120" s="730"/>
      <c r="I120" s="730"/>
      <c r="J120" s="730"/>
      <c r="K120" s="730"/>
      <c r="L120" s="731"/>
      <c r="M120" s="368"/>
      <c r="O120" s="365" t="s">
        <v>456</v>
      </c>
      <c r="P120" s="752">
        <f>SUM(K127:K131,P127:P131)</f>
        <v>0</v>
      </c>
      <c r="Q120" s="753"/>
      <c r="R120" s="400"/>
      <c r="U120" s="367" t="str">
        <f>IF(P120&lt;16,"","1事業者あたり15人回までのため要修正")</f>
        <v/>
      </c>
    </row>
    <row r="121" spans="2:21" ht="29.25" customHeight="1">
      <c r="B121" s="728"/>
      <c r="C121" s="732"/>
      <c r="D121" s="733"/>
      <c r="E121" s="733"/>
      <c r="F121" s="733"/>
      <c r="G121" s="733"/>
      <c r="H121" s="733"/>
      <c r="I121" s="733"/>
      <c r="J121" s="733"/>
      <c r="K121" s="733"/>
      <c r="L121" s="734"/>
      <c r="M121" s="368"/>
      <c r="O121" s="369" t="s">
        <v>354</v>
      </c>
      <c r="P121" s="726">
        <f>K119*P120</f>
        <v>0</v>
      </c>
      <c r="Q121" s="726"/>
      <c r="R121" s="400"/>
    </row>
    <row r="122" spans="2:21" ht="5.25" customHeight="1">
      <c r="P122" s="404"/>
      <c r="Q122" s="404"/>
    </row>
    <row r="123" spans="2:21">
      <c r="B123" s="715" t="s">
        <v>212</v>
      </c>
      <c r="C123" s="715"/>
      <c r="D123" s="715"/>
      <c r="E123" s="715"/>
      <c r="F123" s="715"/>
      <c r="G123" s="715" t="s">
        <v>458</v>
      </c>
      <c r="H123" s="715"/>
      <c r="I123" s="715"/>
      <c r="J123" s="715"/>
      <c r="K123" s="715"/>
      <c r="L123" s="715"/>
      <c r="M123" s="715" t="s">
        <v>459</v>
      </c>
      <c r="N123" s="715"/>
      <c r="O123" s="715"/>
      <c r="P123" s="715"/>
      <c r="Q123" s="715"/>
      <c r="R123" s="370"/>
    </row>
    <row r="124" spans="2:21" ht="84.75" customHeight="1">
      <c r="B124" s="746"/>
      <c r="C124" s="747"/>
      <c r="D124" s="747"/>
      <c r="E124" s="747"/>
      <c r="F124" s="748"/>
      <c r="G124" s="716"/>
      <c r="H124" s="717"/>
      <c r="I124" s="717"/>
      <c r="J124" s="717"/>
      <c r="K124" s="717"/>
      <c r="L124" s="718"/>
      <c r="M124" s="716"/>
      <c r="N124" s="717"/>
      <c r="O124" s="717"/>
      <c r="P124" s="717"/>
      <c r="Q124" s="718"/>
      <c r="R124" s="401"/>
    </row>
    <row r="125" spans="2:21" ht="29.25" customHeight="1" thickBot="1">
      <c r="B125" s="749"/>
      <c r="C125" s="750"/>
      <c r="D125" s="750"/>
      <c r="E125" s="750"/>
      <c r="F125" s="751"/>
      <c r="G125" s="372"/>
      <c r="H125" s="373"/>
      <c r="I125" s="738" t="s">
        <v>461</v>
      </c>
      <c r="J125" s="739"/>
      <c r="K125" s="740"/>
      <c r="L125" s="374"/>
      <c r="M125" s="372"/>
      <c r="N125" s="373"/>
      <c r="O125" s="738" t="s">
        <v>461</v>
      </c>
      <c r="P125" s="740"/>
      <c r="Q125" s="374"/>
      <c r="R125" s="401"/>
    </row>
    <row r="126" spans="2:21" s="143" customFormat="1" ht="33.75" customHeight="1" thickTop="1">
      <c r="B126" s="556" t="s">
        <v>448</v>
      </c>
      <c r="C126" s="557" t="s">
        <v>508</v>
      </c>
      <c r="D126" s="741" t="s">
        <v>463</v>
      </c>
      <c r="E126" s="742"/>
      <c r="F126" s="743"/>
      <c r="G126" s="715" t="s">
        <v>214</v>
      </c>
      <c r="H126" s="715"/>
      <c r="I126" s="744" t="s">
        <v>215</v>
      </c>
      <c r="J126" s="745"/>
      <c r="K126" s="430" t="s">
        <v>525</v>
      </c>
      <c r="L126" s="431" t="s">
        <v>464</v>
      </c>
      <c r="M126" s="715" t="s">
        <v>214</v>
      </c>
      <c r="N126" s="715"/>
      <c r="O126" s="557" t="s">
        <v>215</v>
      </c>
      <c r="P126" s="430" t="s">
        <v>525</v>
      </c>
      <c r="Q126" s="431" t="s">
        <v>464</v>
      </c>
      <c r="R126" s="432"/>
      <c r="S126" s="554"/>
    </row>
    <row r="127" spans="2:21" s="384" customFormat="1" ht="32.25" customHeight="1">
      <c r="B127" s="377" t="s">
        <v>465</v>
      </c>
      <c r="C127" s="378"/>
      <c r="D127" s="735"/>
      <c r="E127" s="736"/>
      <c r="F127" s="737"/>
      <c r="G127" s="379"/>
      <c r="H127" s="382"/>
      <c r="I127" s="735"/>
      <c r="J127" s="737"/>
      <c r="K127" s="380"/>
      <c r="L127" s="381"/>
      <c r="M127" s="379"/>
      <c r="N127" s="382"/>
      <c r="O127" s="382"/>
      <c r="P127" s="380"/>
      <c r="Q127" s="381"/>
      <c r="R127" s="402"/>
      <c r="S127" s="403"/>
    </row>
    <row r="128" spans="2:21" s="384" customFormat="1" ht="32.25" customHeight="1">
      <c r="B128" s="385" t="s">
        <v>466</v>
      </c>
      <c r="C128" s="386"/>
      <c r="D128" s="686"/>
      <c r="E128" s="687"/>
      <c r="F128" s="688"/>
      <c r="G128" s="387"/>
      <c r="H128" s="437"/>
      <c r="I128" s="686"/>
      <c r="J128" s="688"/>
      <c r="K128" s="389"/>
      <c r="L128" s="388"/>
      <c r="M128" s="387"/>
      <c r="N128" s="437"/>
      <c r="O128" s="390"/>
      <c r="P128" s="389"/>
      <c r="Q128" s="388"/>
      <c r="R128" s="402"/>
      <c r="S128" s="403"/>
    </row>
    <row r="129" spans="2:21" s="384" customFormat="1" ht="32.25" customHeight="1">
      <c r="B129" s="385" t="s">
        <v>468</v>
      </c>
      <c r="C129" s="392"/>
      <c r="D129" s="686"/>
      <c r="E129" s="687"/>
      <c r="F129" s="688"/>
      <c r="G129" s="387"/>
      <c r="H129" s="437"/>
      <c r="I129" s="686"/>
      <c r="J129" s="688"/>
      <c r="K129" s="389"/>
      <c r="L129" s="388"/>
      <c r="M129" s="387"/>
      <c r="N129" s="437"/>
      <c r="O129" s="437"/>
      <c r="P129" s="389"/>
      <c r="Q129" s="388"/>
      <c r="R129" s="402"/>
      <c r="S129" s="403"/>
    </row>
    <row r="130" spans="2:21" s="384" customFormat="1" ht="32.25" customHeight="1">
      <c r="B130" s="385" t="s">
        <v>470</v>
      </c>
      <c r="C130" s="392"/>
      <c r="D130" s="686"/>
      <c r="E130" s="687"/>
      <c r="F130" s="688"/>
      <c r="G130" s="387"/>
      <c r="H130" s="437"/>
      <c r="I130" s="686"/>
      <c r="J130" s="688"/>
      <c r="K130" s="393"/>
      <c r="L130" s="388"/>
      <c r="M130" s="387"/>
      <c r="N130" s="437"/>
      <c r="O130" s="437"/>
      <c r="P130" s="389"/>
      <c r="Q130" s="388"/>
      <c r="R130" s="402"/>
      <c r="S130" s="403"/>
    </row>
    <row r="131" spans="2:21" s="384" customFormat="1" ht="32.25" customHeight="1">
      <c r="B131" s="394" t="s">
        <v>471</v>
      </c>
      <c r="C131" s="395"/>
      <c r="D131" s="700"/>
      <c r="E131" s="701"/>
      <c r="F131" s="702"/>
      <c r="G131" s="396"/>
      <c r="H131" s="438"/>
      <c r="I131" s="700"/>
      <c r="J131" s="702"/>
      <c r="K131" s="398"/>
      <c r="L131" s="397"/>
      <c r="M131" s="396"/>
      <c r="N131" s="438"/>
      <c r="O131" s="438"/>
      <c r="P131" s="398"/>
      <c r="Q131" s="397"/>
      <c r="R131" s="402"/>
      <c r="S131" s="403"/>
    </row>
    <row r="133" spans="2:21">
      <c r="P133" s="348"/>
      <c r="Q133" s="99" t="str">
        <f>IF(様式第１_交付申請書!F9="","",様式第１_交付申請書!F9)</f>
        <v/>
      </c>
      <c r="R133" s="347"/>
    </row>
    <row r="134" spans="2:21" ht="29.25" customHeight="1">
      <c r="B134" s="719" t="s">
        <v>517</v>
      </c>
      <c r="C134" s="720"/>
      <c r="D134" s="721"/>
      <c r="E134" s="722"/>
      <c r="F134" s="722"/>
      <c r="G134" s="722"/>
      <c r="H134" s="722"/>
      <c r="I134" s="723"/>
      <c r="J134" s="363" t="s">
        <v>326</v>
      </c>
      <c r="K134" s="724"/>
      <c r="L134" s="725"/>
      <c r="M134" s="364"/>
      <c r="O134" s="365" t="s">
        <v>413</v>
      </c>
      <c r="P134" s="752">
        <f>SUM(L140,Q140)</f>
        <v>0</v>
      </c>
      <c r="Q134" s="753"/>
    </row>
    <row r="135" spans="2:21" ht="29.25" customHeight="1">
      <c r="B135" s="727" t="s">
        <v>407</v>
      </c>
      <c r="C135" s="729"/>
      <c r="D135" s="730"/>
      <c r="E135" s="730"/>
      <c r="F135" s="730"/>
      <c r="G135" s="730"/>
      <c r="H135" s="730"/>
      <c r="I135" s="730"/>
      <c r="J135" s="730"/>
      <c r="K135" s="730"/>
      <c r="L135" s="731"/>
      <c r="M135" s="368"/>
      <c r="O135" s="365" t="s">
        <v>456</v>
      </c>
      <c r="P135" s="752">
        <f>SUM(K142:K146,P142:P146)</f>
        <v>0</v>
      </c>
      <c r="Q135" s="753"/>
      <c r="R135" s="400"/>
      <c r="U135" s="367" t="str">
        <f>IF(P135&lt;16,"","1事業者あたり15人回までのため要修正")</f>
        <v/>
      </c>
    </row>
    <row r="136" spans="2:21" ht="29.25" customHeight="1">
      <c r="B136" s="728"/>
      <c r="C136" s="732"/>
      <c r="D136" s="733"/>
      <c r="E136" s="733"/>
      <c r="F136" s="733"/>
      <c r="G136" s="733"/>
      <c r="H136" s="733"/>
      <c r="I136" s="733"/>
      <c r="J136" s="733"/>
      <c r="K136" s="733"/>
      <c r="L136" s="734"/>
      <c r="M136" s="368"/>
      <c r="O136" s="369" t="s">
        <v>355</v>
      </c>
      <c r="P136" s="726">
        <f>K134*P135</f>
        <v>0</v>
      </c>
      <c r="Q136" s="726"/>
      <c r="R136" s="400"/>
    </row>
    <row r="137" spans="2:21" ht="5.25" customHeight="1"/>
    <row r="138" spans="2:21">
      <c r="B138" s="715" t="s">
        <v>212</v>
      </c>
      <c r="C138" s="715"/>
      <c r="D138" s="715"/>
      <c r="E138" s="715"/>
      <c r="F138" s="715"/>
      <c r="G138" s="715" t="s">
        <v>458</v>
      </c>
      <c r="H138" s="715"/>
      <c r="I138" s="715"/>
      <c r="J138" s="715"/>
      <c r="K138" s="715"/>
      <c r="L138" s="715"/>
      <c r="M138" s="715" t="s">
        <v>459</v>
      </c>
      <c r="N138" s="715"/>
      <c r="O138" s="715"/>
      <c r="P138" s="715"/>
      <c r="Q138" s="715"/>
      <c r="R138" s="370"/>
    </row>
    <row r="139" spans="2:21" ht="84.75" customHeight="1">
      <c r="B139" s="746"/>
      <c r="C139" s="747"/>
      <c r="D139" s="747"/>
      <c r="E139" s="747"/>
      <c r="F139" s="748"/>
      <c r="G139" s="716"/>
      <c r="H139" s="717"/>
      <c r="I139" s="717"/>
      <c r="J139" s="717"/>
      <c r="K139" s="717"/>
      <c r="L139" s="718"/>
      <c r="M139" s="716"/>
      <c r="N139" s="717"/>
      <c r="O139" s="717"/>
      <c r="P139" s="717"/>
      <c r="Q139" s="718"/>
      <c r="R139" s="401"/>
    </row>
    <row r="140" spans="2:21" ht="29.25" customHeight="1" thickBot="1">
      <c r="B140" s="749"/>
      <c r="C140" s="750"/>
      <c r="D140" s="750"/>
      <c r="E140" s="750"/>
      <c r="F140" s="751"/>
      <c r="G140" s="372"/>
      <c r="H140" s="373"/>
      <c r="I140" s="738" t="s">
        <v>461</v>
      </c>
      <c r="J140" s="739"/>
      <c r="K140" s="740"/>
      <c r="L140" s="374"/>
      <c r="M140" s="372"/>
      <c r="N140" s="373"/>
      <c r="O140" s="738" t="s">
        <v>461</v>
      </c>
      <c r="P140" s="740"/>
      <c r="Q140" s="374"/>
      <c r="R140" s="401"/>
    </row>
    <row r="141" spans="2:21" s="143" customFormat="1" ht="33.75" customHeight="1" thickTop="1">
      <c r="B141" s="556" t="s">
        <v>448</v>
      </c>
      <c r="C141" s="557" t="s">
        <v>508</v>
      </c>
      <c r="D141" s="741" t="s">
        <v>463</v>
      </c>
      <c r="E141" s="742"/>
      <c r="F141" s="743"/>
      <c r="G141" s="715" t="s">
        <v>214</v>
      </c>
      <c r="H141" s="715"/>
      <c r="I141" s="744" t="s">
        <v>215</v>
      </c>
      <c r="J141" s="745"/>
      <c r="K141" s="430" t="s">
        <v>525</v>
      </c>
      <c r="L141" s="431" t="s">
        <v>464</v>
      </c>
      <c r="M141" s="741" t="s">
        <v>214</v>
      </c>
      <c r="N141" s="743"/>
      <c r="O141" s="557" t="s">
        <v>215</v>
      </c>
      <c r="P141" s="430" t="s">
        <v>525</v>
      </c>
      <c r="Q141" s="431" t="s">
        <v>464</v>
      </c>
      <c r="R141" s="432"/>
      <c r="S141" s="554"/>
    </row>
    <row r="142" spans="2:21" s="384" customFormat="1" ht="32.25" customHeight="1">
      <c r="B142" s="377" t="s">
        <v>465</v>
      </c>
      <c r="C142" s="378"/>
      <c r="D142" s="735"/>
      <c r="E142" s="736"/>
      <c r="F142" s="737"/>
      <c r="G142" s="379"/>
      <c r="H142" s="382"/>
      <c r="I142" s="735"/>
      <c r="J142" s="737"/>
      <c r="K142" s="380"/>
      <c r="L142" s="381"/>
      <c r="M142" s="379"/>
      <c r="N142" s="382"/>
      <c r="O142" s="382"/>
      <c r="P142" s="380"/>
      <c r="Q142" s="381"/>
      <c r="R142" s="402"/>
      <c r="S142" s="403"/>
    </row>
    <row r="143" spans="2:21" s="384" customFormat="1" ht="32.25" customHeight="1">
      <c r="B143" s="385" t="s">
        <v>466</v>
      </c>
      <c r="C143" s="386"/>
      <c r="D143" s="686"/>
      <c r="E143" s="687"/>
      <c r="F143" s="688"/>
      <c r="G143" s="387"/>
      <c r="H143" s="437"/>
      <c r="I143" s="686"/>
      <c r="J143" s="688"/>
      <c r="K143" s="389"/>
      <c r="L143" s="388"/>
      <c r="M143" s="387"/>
      <c r="N143" s="437"/>
      <c r="O143" s="390"/>
      <c r="P143" s="389"/>
      <c r="Q143" s="388"/>
      <c r="R143" s="402"/>
      <c r="S143" s="403"/>
    </row>
    <row r="144" spans="2:21" s="384" customFormat="1" ht="32.25" customHeight="1">
      <c r="B144" s="385" t="s">
        <v>468</v>
      </c>
      <c r="C144" s="392"/>
      <c r="D144" s="686"/>
      <c r="E144" s="687"/>
      <c r="F144" s="688"/>
      <c r="G144" s="387"/>
      <c r="H144" s="437"/>
      <c r="I144" s="686"/>
      <c r="J144" s="688"/>
      <c r="K144" s="389"/>
      <c r="L144" s="388"/>
      <c r="M144" s="387"/>
      <c r="N144" s="437"/>
      <c r="O144" s="437"/>
      <c r="P144" s="389"/>
      <c r="Q144" s="388"/>
      <c r="R144" s="402"/>
      <c r="S144" s="403"/>
    </row>
    <row r="145" spans="2:21" s="384" customFormat="1" ht="32.25" customHeight="1">
      <c r="B145" s="385" t="s">
        <v>470</v>
      </c>
      <c r="C145" s="392"/>
      <c r="D145" s="686"/>
      <c r="E145" s="687"/>
      <c r="F145" s="688"/>
      <c r="G145" s="387"/>
      <c r="H145" s="437"/>
      <c r="I145" s="686"/>
      <c r="J145" s="688"/>
      <c r="K145" s="393"/>
      <c r="L145" s="388"/>
      <c r="M145" s="387"/>
      <c r="N145" s="437"/>
      <c r="O145" s="437"/>
      <c r="P145" s="389"/>
      <c r="Q145" s="388"/>
      <c r="R145" s="402"/>
      <c r="S145" s="403"/>
    </row>
    <row r="146" spans="2:21" s="384" customFormat="1" ht="32.25" customHeight="1">
      <c r="B146" s="394" t="s">
        <v>471</v>
      </c>
      <c r="C146" s="395"/>
      <c r="D146" s="700"/>
      <c r="E146" s="701"/>
      <c r="F146" s="702"/>
      <c r="G146" s="396"/>
      <c r="H146" s="438"/>
      <c r="I146" s="700"/>
      <c r="J146" s="702"/>
      <c r="K146" s="398"/>
      <c r="L146" s="397"/>
      <c r="M146" s="396"/>
      <c r="N146" s="438"/>
      <c r="O146" s="438"/>
      <c r="P146" s="398"/>
      <c r="Q146" s="397"/>
      <c r="R146" s="402"/>
      <c r="S146" s="403"/>
    </row>
    <row r="147" spans="2:21" ht="13.5" customHeight="1">
      <c r="B147" s="405"/>
      <c r="C147" s="117"/>
      <c r="D147" s="117"/>
      <c r="E147" s="117"/>
      <c r="F147" s="117"/>
      <c r="G147" s="405"/>
      <c r="H147" s="117"/>
      <c r="I147" s="117"/>
      <c r="J147" s="117"/>
      <c r="K147" s="117"/>
      <c r="L147" s="117"/>
      <c r="M147" s="405"/>
      <c r="N147" s="117"/>
      <c r="O147" s="117"/>
      <c r="P147" s="117"/>
      <c r="Q147" s="117"/>
    </row>
    <row r="148" spans="2:21">
      <c r="P148" s="348"/>
      <c r="Q148" s="99" t="str">
        <f>IF(様式第１_交付申請書!F9="","",様式第１_交付申請書!F9)</f>
        <v/>
      </c>
      <c r="R148" s="347"/>
    </row>
    <row r="149" spans="2:21" ht="29.25" customHeight="1">
      <c r="B149" s="719" t="s">
        <v>518</v>
      </c>
      <c r="C149" s="720"/>
      <c r="D149" s="721"/>
      <c r="E149" s="722"/>
      <c r="F149" s="722"/>
      <c r="G149" s="722"/>
      <c r="H149" s="722"/>
      <c r="I149" s="723"/>
      <c r="J149" s="363" t="s">
        <v>326</v>
      </c>
      <c r="K149" s="724"/>
      <c r="L149" s="725"/>
      <c r="M149" s="364"/>
      <c r="O149" s="365" t="s">
        <v>413</v>
      </c>
      <c r="P149" s="752">
        <f>SUM(L155,Q155)</f>
        <v>0</v>
      </c>
      <c r="Q149" s="753"/>
    </row>
    <row r="150" spans="2:21" ht="29.25" customHeight="1">
      <c r="B150" s="727" t="s">
        <v>407</v>
      </c>
      <c r="C150" s="729"/>
      <c r="D150" s="730"/>
      <c r="E150" s="730"/>
      <c r="F150" s="730"/>
      <c r="G150" s="730"/>
      <c r="H150" s="730"/>
      <c r="I150" s="730"/>
      <c r="J150" s="730"/>
      <c r="K150" s="730"/>
      <c r="L150" s="731"/>
      <c r="M150" s="368"/>
      <c r="O150" s="365" t="s">
        <v>456</v>
      </c>
      <c r="P150" s="752">
        <f>SUM(K157:K161,P157:P161)</f>
        <v>0</v>
      </c>
      <c r="Q150" s="753"/>
      <c r="R150" s="400"/>
      <c r="U150" s="367" t="str">
        <f>IF(P150&lt;16,"","1事業者あたり15人回までのため要修正")</f>
        <v/>
      </c>
    </row>
    <row r="151" spans="2:21" ht="29.25" customHeight="1">
      <c r="B151" s="728"/>
      <c r="C151" s="732"/>
      <c r="D151" s="733"/>
      <c r="E151" s="733"/>
      <c r="F151" s="733"/>
      <c r="G151" s="733"/>
      <c r="H151" s="733"/>
      <c r="I151" s="733"/>
      <c r="J151" s="733"/>
      <c r="K151" s="733"/>
      <c r="L151" s="734"/>
      <c r="M151" s="368"/>
      <c r="O151" s="369" t="s">
        <v>373</v>
      </c>
      <c r="P151" s="726">
        <f>K149*P150</f>
        <v>0</v>
      </c>
      <c r="Q151" s="726"/>
      <c r="R151" s="400"/>
    </row>
    <row r="152" spans="2:21" ht="5.25" customHeight="1"/>
    <row r="153" spans="2:21">
      <c r="B153" s="715" t="s">
        <v>212</v>
      </c>
      <c r="C153" s="715"/>
      <c r="D153" s="715"/>
      <c r="E153" s="715"/>
      <c r="F153" s="715"/>
      <c r="G153" s="715" t="s">
        <v>458</v>
      </c>
      <c r="H153" s="715"/>
      <c r="I153" s="715"/>
      <c r="J153" s="715"/>
      <c r="K153" s="715"/>
      <c r="L153" s="715"/>
      <c r="M153" s="715" t="s">
        <v>459</v>
      </c>
      <c r="N153" s="715"/>
      <c r="O153" s="715"/>
      <c r="P153" s="715"/>
      <c r="Q153" s="715"/>
      <c r="R153" s="370"/>
    </row>
    <row r="154" spans="2:21" ht="84.75" customHeight="1">
      <c r="B154" s="746"/>
      <c r="C154" s="747"/>
      <c r="D154" s="747"/>
      <c r="E154" s="747"/>
      <c r="F154" s="748"/>
      <c r="G154" s="716"/>
      <c r="H154" s="717"/>
      <c r="I154" s="717"/>
      <c r="J154" s="717"/>
      <c r="K154" s="717"/>
      <c r="L154" s="718"/>
      <c r="M154" s="716"/>
      <c r="N154" s="717"/>
      <c r="O154" s="717"/>
      <c r="P154" s="717"/>
      <c r="Q154" s="718"/>
      <c r="R154" s="401"/>
    </row>
    <row r="155" spans="2:21" ht="29.25" customHeight="1" thickBot="1">
      <c r="B155" s="749"/>
      <c r="C155" s="750"/>
      <c r="D155" s="750"/>
      <c r="E155" s="750"/>
      <c r="F155" s="751"/>
      <c r="G155" s="372"/>
      <c r="H155" s="373"/>
      <c r="I155" s="738" t="s">
        <v>461</v>
      </c>
      <c r="J155" s="739"/>
      <c r="K155" s="740"/>
      <c r="L155" s="374"/>
      <c r="M155" s="372"/>
      <c r="N155" s="373"/>
      <c r="O155" s="738" t="s">
        <v>461</v>
      </c>
      <c r="P155" s="740"/>
      <c r="Q155" s="374"/>
      <c r="R155" s="401"/>
    </row>
    <row r="156" spans="2:21" s="143" customFormat="1" ht="33.75" customHeight="1" thickTop="1">
      <c r="B156" s="556" t="s">
        <v>448</v>
      </c>
      <c r="C156" s="557" t="s">
        <v>508</v>
      </c>
      <c r="D156" s="741" t="s">
        <v>463</v>
      </c>
      <c r="E156" s="742"/>
      <c r="F156" s="743"/>
      <c r="G156" s="715" t="s">
        <v>214</v>
      </c>
      <c r="H156" s="715"/>
      <c r="I156" s="744" t="s">
        <v>215</v>
      </c>
      <c r="J156" s="745"/>
      <c r="K156" s="430" t="s">
        <v>525</v>
      </c>
      <c r="L156" s="431" t="s">
        <v>464</v>
      </c>
      <c r="M156" s="715" t="s">
        <v>214</v>
      </c>
      <c r="N156" s="715"/>
      <c r="O156" s="557" t="s">
        <v>215</v>
      </c>
      <c r="P156" s="430" t="s">
        <v>525</v>
      </c>
      <c r="Q156" s="431" t="s">
        <v>464</v>
      </c>
      <c r="R156" s="432"/>
      <c r="S156" s="554"/>
    </row>
    <row r="157" spans="2:21" s="384" customFormat="1" ht="32.25" customHeight="1">
      <c r="B157" s="377" t="s">
        <v>465</v>
      </c>
      <c r="C157" s="378"/>
      <c r="D157" s="735"/>
      <c r="E157" s="736"/>
      <c r="F157" s="737"/>
      <c r="G157" s="379"/>
      <c r="H157" s="382"/>
      <c r="I157" s="735"/>
      <c r="J157" s="737"/>
      <c r="K157" s="380"/>
      <c r="L157" s="381"/>
      <c r="M157" s="379"/>
      <c r="N157" s="382"/>
      <c r="O157" s="382"/>
      <c r="P157" s="380"/>
      <c r="Q157" s="381"/>
      <c r="R157" s="402"/>
      <c r="S157" s="403"/>
    </row>
    <row r="158" spans="2:21" s="384" customFormat="1" ht="32.25" customHeight="1">
      <c r="B158" s="385" t="s">
        <v>466</v>
      </c>
      <c r="C158" s="386"/>
      <c r="D158" s="686"/>
      <c r="E158" s="687"/>
      <c r="F158" s="688"/>
      <c r="G158" s="387"/>
      <c r="H158" s="437"/>
      <c r="I158" s="686"/>
      <c r="J158" s="688"/>
      <c r="K158" s="389"/>
      <c r="L158" s="388"/>
      <c r="M158" s="387"/>
      <c r="N158" s="437"/>
      <c r="O158" s="390"/>
      <c r="P158" s="389"/>
      <c r="Q158" s="388"/>
      <c r="R158" s="402"/>
      <c r="S158" s="403"/>
    </row>
    <row r="159" spans="2:21" s="384" customFormat="1" ht="32.25" customHeight="1">
      <c r="B159" s="385" t="s">
        <v>468</v>
      </c>
      <c r="C159" s="392"/>
      <c r="D159" s="686"/>
      <c r="E159" s="687"/>
      <c r="F159" s="688"/>
      <c r="G159" s="387"/>
      <c r="H159" s="437"/>
      <c r="I159" s="686"/>
      <c r="J159" s="688"/>
      <c r="K159" s="389"/>
      <c r="L159" s="388"/>
      <c r="M159" s="387"/>
      <c r="N159" s="437"/>
      <c r="O159" s="437"/>
      <c r="P159" s="389"/>
      <c r="Q159" s="388"/>
      <c r="R159" s="402"/>
      <c r="S159" s="403"/>
    </row>
    <row r="160" spans="2:21" s="384" customFormat="1" ht="32.25" customHeight="1">
      <c r="B160" s="385" t="s">
        <v>470</v>
      </c>
      <c r="C160" s="392"/>
      <c r="D160" s="686"/>
      <c r="E160" s="687"/>
      <c r="F160" s="688"/>
      <c r="G160" s="387"/>
      <c r="H160" s="437"/>
      <c r="I160" s="686"/>
      <c r="J160" s="688"/>
      <c r="K160" s="393"/>
      <c r="L160" s="388"/>
      <c r="M160" s="387"/>
      <c r="N160" s="437"/>
      <c r="O160" s="437"/>
      <c r="P160" s="389"/>
      <c r="Q160" s="388"/>
      <c r="R160" s="402"/>
      <c r="S160" s="403"/>
    </row>
    <row r="161" spans="2:21" s="384" customFormat="1" ht="32.25" customHeight="1">
      <c r="B161" s="394" t="s">
        <v>471</v>
      </c>
      <c r="C161" s="395"/>
      <c r="D161" s="700"/>
      <c r="E161" s="701"/>
      <c r="F161" s="702"/>
      <c r="G161" s="396"/>
      <c r="H161" s="438"/>
      <c r="I161" s="700"/>
      <c r="J161" s="702"/>
      <c r="K161" s="398"/>
      <c r="L161" s="397"/>
      <c r="M161" s="396"/>
      <c r="N161" s="438"/>
      <c r="O161" s="438"/>
      <c r="P161" s="398"/>
      <c r="Q161" s="397"/>
      <c r="R161" s="402"/>
      <c r="S161" s="403"/>
    </row>
    <row r="162" spans="2:21" ht="13.5" customHeight="1">
      <c r="B162" s="405"/>
      <c r="C162" s="117"/>
      <c r="D162" s="117"/>
      <c r="E162" s="117"/>
      <c r="F162" s="117"/>
      <c r="G162" s="405"/>
      <c r="H162" s="117"/>
      <c r="I162" s="117"/>
      <c r="J162" s="117"/>
      <c r="K162" s="117"/>
      <c r="L162" s="117"/>
      <c r="M162" s="405"/>
      <c r="N162" s="117"/>
      <c r="O162" s="117"/>
      <c r="P162" s="117"/>
      <c r="Q162" s="117"/>
    </row>
    <row r="163" spans="2:21">
      <c r="P163" s="348"/>
      <c r="Q163" s="99" t="str">
        <f>IF(様式第１_交付申請書!F9="","",様式第１_交付申請書!F9)</f>
        <v/>
      </c>
      <c r="R163" s="347"/>
    </row>
    <row r="164" spans="2:21" ht="29.25" customHeight="1">
      <c r="B164" s="719" t="s">
        <v>519</v>
      </c>
      <c r="C164" s="720"/>
      <c r="D164" s="721"/>
      <c r="E164" s="722"/>
      <c r="F164" s="722"/>
      <c r="G164" s="722"/>
      <c r="H164" s="722"/>
      <c r="I164" s="723"/>
      <c r="J164" s="363" t="s">
        <v>326</v>
      </c>
      <c r="K164" s="724"/>
      <c r="L164" s="725"/>
      <c r="M164" s="364"/>
      <c r="O164" s="365" t="s">
        <v>413</v>
      </c>
      <c r="P164" s="752">
        <f>SUM(L170,Q170)</f>
        <v>0</v>
      </c>
      <c r="Q164" s="753"/>
    </row>
    <row r="165" spans="2:21" ht="29.25" customHeight="1">
      <c r="B165" s="727" t="s">
        <v>407</v>
      </c>
      <c r="C165" s="729"/>
      <c r="D165" s="730"/>
      <c r="E165" s="730"/>
      <c r="F165" s="730"/>
      <c r="G165" s="730"/>
      <c r="H165" s="730"/>
      <c r="I165" s="730"/>
      <c r="J165" s="730"/>
      <c r="K165" s="730"/>
      <c r="L165" s="731"/>
      <c r="M165" s="368"/>
      <c r="O165" s="365" t="s">
        <v>456</v>
      </c>
      <c r="P165" s="752">
        <f>SUM(K172:K176,P172:P176)</f>
        <v>0</v>
      </c>
      <c r="Q165" s="753"/>
      <c r="R165" s="400"/>
      <c r="U165" s="367" t="str">
        <f>IF(P165&lt;16,"","1事業者あたり15人回までのため要修正")</f>
        <v/>
      </c>
    </row>
    <row r="166" spans="2:21" ht="29.25" customHeight="1">
      <c r="B166" s="728"/>
      <c r="C166" s="732"/>
      <c r="D166" s="733"/>
      <c r="E166" s="733"/>
      <c r="F166" s="733"/>
      <c r="G166" s="733"/>
      <c r="H166" s="733"/>
      <c r="I166" s="733"/>
      <c r="J166" s="733"/>
      <c r="K166" s="733"/>
      <c r="L166" s="734"/>
      <c r="M166" s="368"/>
      <c r="O166" s="369" t="s">
        <v>374</v>
      </c>
      <c r="P166" s="726">
        <f>K164*P165</f>
        <v>0</v>
      </c>
      <c r="Q166" s="726"/>
      <c r="R166" s="400"/>
    </row>
    <row r="167" spans="2:21" ht="5.25" customHeight="1"/>
    <row r="168" spans="2:21">
      <c r="B168" s="715" t="s">
        <v>212</v>
      </c>
      <c r="C168" s="715"/>
      <c r="D168" s="715"/>
      <c r="E168" s="715"/>
      <c r="F168" s="715"/>
      <c r="G168" s="715" t="s">
        <v>458</v>
      </c>
      <c r="H168" s="715"/>
      <c r="I168" s="715"/>
      <c r="J168" s="715"/>
      <c r="K168" s="715"/>
      <c r="L168" s="715"/>
      <c r="M168" s="715" t="s">
        <v>459</v>
      </c>
      <c r="N168" s="715"/>
      <c r="O168" s="715"/>
      <c r="P168" s="715"/>
      <c r="Q168" s="715"/>
      <c r="R168" s="370"/>
    </row>
    <row r="169" spans="2:21" ht="84.75" customHeight="1">
      <c r="B169" s="746"/>
      <c r="C169" s="747"/>
      <c r="D169" s="747"/>
      <c r="E169" s="747"/>
      <c r="F169" s="748"/>
      <c r="G169" s="716"/>
      <c r="H169" s="717"/>
      <c r="I169" s="717"/>
      <c r="J169" s="717"/>
      <c r="K169" s="717"/>
      <c r="L169" s="718"/>
      <c r="M169" s="716"/>
      <c r="N169" s="717"/>
      <c r="O169" s="717"/>
      <c r="P169" s="717"/>
      <c r="Q169" s="718"/>
      <c r="R169" s="401"/>
    </row>
    <row r="170" spans="2:21" ht="29.25" customHeight="1" thickBot="1">
      <c r="B170" s="749"/>
      <c r="C170" s="750"/>
      <c r="D170" s="750"/>
      <c r="E170" s="750"/>
      <c r="F170" s="751"/>
      <c r="G170" s="372"/>
      <c r="H170" s="373"/>
      <c r="I170" s="738" t="s">
        <v>461</v>
      </c>
      <c r="J170" s="739"/>
      <c r="K170" s="740"/>
      <c r="L170" s="374"/>
      <c r="M170" s="372"/>
      <c r="N170" s="373"/>
      <c r="O170" s="738" t="s">
        <v>461</v>
      </c>
      <c r="P170" s="740"/>
      <c r="Q170" s="374"/>
      <c r="R170" s="401"/>
    </row>
    <row r="171" spans="2:21" s="143" customFormat="1" ht="33.75" customHeight="1" thickTop="1">
      <c r="B171" s="556" t="s">
        <v>448</v>
      </c>
      <c r="C171" s="557" t="s">
        <v>508</v>
      </c>
      <c r="D171" s="741" t="s">
        <v>463</v>
      </c>
      <c r="E171" s="742"/>
      <c r="F171" s="743"/>
      <c r="G171" s="715" t="s">
        <v>214</v>
      </c>
      <c r="H171" s="715"/>
      <c r="I171" s="744" t="s">
        <v>215</v>
      </c>
      <c r="J171" s="745"/>
      <c r="K171" s="430" t="s">
        <v>525</v>
      </c>
      <c r="L171" s="431" t="s">
        <v>464</v>
      </c>
      <c r="M171" s="715" t="s">
        <v>214</v>
      </c>
      <c r="N171" s="715"/>
      <c r="O171" s="557" t="s">
        <v>215</v>
      </c>
      <c r="P171" s="430" t="s">
        <v>525</v>
      </c>
      <c r="Q171" s="431" t="s">
        <v>464</v>
      </c>
      <c r="R171" s="432"/>
      <c r="S171" s="554"/>
    </row>
    <row r="172" spans="2:21" s="384" customFormat="1" ht="32.25" customHeight="1">
      <c r="B172" s="377" t="s">
        <v>465</v>
      </c>
      <c r="C172" s="378"/>
      <c r="D172" s="735"/>
      <c r="E172" s="736"/>
      <c r="F172" s="737"/>
      <c r="G172" s="379"/>
      <c r="H172" s="382"/>
      <c r="I172" s="735"/>
      <c r="J172" s="737"/>
      <c r="K172" s="380"/>
      <c r="L172" s="381"/>
      <c r="M172" s="379"/>
      <c r="N172" s="382"/>
      <c r="O172" s="382"/>
      <c r="P172" s="380"/>
      <c r="Q172" s="381"/>
      <c r="R172" s="402"/>
      <c r="S172" s="403"/>
    </row>
    <row r="173" spans="2:21" s="384" customFormat="1" ht="32.25" customHeight="1">
      <c r="B173" s="385" t="s">
        <v>466</v>
      </c>
      <c r="C173" s="386"/>
      <c r="D173" s="686"/>
      <c r="E173" s="687"/>
      <c r="F173" s="688"/>
      <c r="G173" s="387"/>
      <c r="H173" s="437"/>
      <c r="I173" s="686"/>
      <c r="J173" s="688"/>
      <c r="K173" s="389"/>
      <c r="L173" s="388"/>
      <c r="M173" s="387"/>
      <c r="N173" s="437"/>
      <c r="O173" s="390"/>
      <c r="P173" s="389"/>
      <c r="Q173" s="388"/>
      <c r="R173" s="402"/>
      <c r="S173" s="403"/>
    </row>
    <row r="174" spans="2:21" s="384" customFormat="1" ht="32.25" customHeight="1">
      <c r="B174" s="385" t="s">
        <v>468</v>
      </c>
      <c r="C174" s="392"/>
      <c r="D174" s="686"/>
      <c r="E174" s="687"/>
      <c r="F174" s="688"/>
      <c r="G174" s="387"/>
      <c r="H174" s="437"/>
      <c r="I174" s="686"/>
      <c r="J174" s="688"/>
      <c r="K174" s="389"/>
      <c r="L174" s="388"/>
      <c r="M174" s="387"/>
      <c r="N174" s="437"/>
      <c r="O174" s="437"/>
      <c r="P174" s="389"/>
      <c r="Q174" s="388"/>
      <c r="R174" s="402"/>
      <c r="S174" s="403"/>
    </row>
    <row r="175" spans="2:21" s="384" customFormat="1" ht="32.25" customHeight="1">
      <c r="B175" s="385" t="s">
        <v>470</v>
      </c>
      <c r="C175" s="392"/>
      <c r="D175" s="686"/>
      <c r="E175" s="687"/>
      <c r="F175" s="688"/>
      <c r="G175" s="387"/>
      <c r="H175" s="437"/>
      <c r="I175" s="686"/>
      <c r="J175" s="688"/>
      <c r="K175" s="393"/>
      <c r="L175" s="388"/>
      <c r="M175" s="387"/>
      <c r="N175" s="437"/>
      <c r="O175" s="437"/>
      <c r="P175" s="389"/>
      <c r="Q175" s="388"/>
      <c r="R175" s="402"/>
      <c r="S175" s="403"/>
    </row>
    <row r="176" spans="2:21" s="384" customFormat="1" ht="32.25" customHeight="1">
      <c r="B176" s="394" t="s">
        <v>471</v>
      </c>
      <c r="C176" s="395"/>
      <c r="D176" s="700"/>
      <c r="E176" s="701"/>
      <c r="F176" s="702"/>
      <c r="G176" s="396"/>
      <c r="H176" s="438"/>
      <c r="I176" s="700"/>
      <c r="J176" s="702"/>
      <c r="K176" s="398"/>
      <c r="L176" s="397"/>
      <c r="M176" s="396"/>
      <c r="N176" s="438"/>
      <c r="O176" s="438"/>
      <c r="P176" s="398"/>
      <c r="Q176" s="397"/>
      <c r="R176" s="402"/>
      <c r="S176" s="403"/>
    </row>
    <row r="177" spans="2:21" ht="13.5" customHeight="1">
      <c r="B177" s="405"/>
      <c r="C177" s="117"/>
      <c r="D177" s="117"/>
      <c r="E177" s="117"/>
      <c r="F177" s="117"/>
      <c r="G177" s="405"/>
      <c r="H177" s="117"/>
      <c r="I177" s="117"/>
      <c r="J177" s="117"/>
      <c r="K177" s="117"/>
      <c r="L177" s="117"/>
      <c r="M177" s="405"/>
      <c r="N177" s="117"/>
      <c r="O177" s="117"/>
      <c r="P177" s="117"/>
      <c r="Q177" s="117"/>
    </row>
    <row r="178" spans="2:21">
      <c r="P178" s="348"/>
      <c r="Q178" s="99" t="str">
        <f>IF(様式第１_交付申請書!F9="","",様式第１_交付申請書!F9)</f>
        <v/>
      </c>
      <c r="R178" s="347"/>
    </row>
    <row r="179" spans="2:21" ht="29.25" customHeight="1">
      <c r="B179" s="719" t="s">
        <v>520</v>
      </c>
      <c r="C179" s="720"/>
      <c r="D179" s="721"/>
      <c r="E179" s="722"/>
      <c r="F179" s="722"/>
      <c r="G179" s="722"/>
      <c r="H179" s="722"/>
      <c r="I179" s="723"/>
      <c r="J179" s="363" t="s">
        <v>326</v>
      </c>
      <c r="K179" s="724"/>
      <c r="L179" s="725"/>
      <c r="M179" s="364"/>
      <c r="O179" s="365" t="s">
        <v>413</v>
      </c>
      <c r="P179" s="752">
        <f>SUM(L185,Q185)</f>
        <v>0</v>
      </c>
      <c r="Q179" s="753"/>
    </row>
    <row r="180" spans="2:21" ht="29.25" customHeight="1">
      <c r="B180" s="727" t="s">
        <v>407</v>
      </c>
      <c r="C180" s="729"/>
      <c r="D180" s="730"/>
      <c r="E180" s="730"/>
      <c r="F180" s="730"/>
      <c r="G180" s="730"/>
      <c r="H180" s="730"/>
      <c r="I180" s="730"/>
      <c r="J180" s="730"/>
      <c r="K180" s="730"/>
      <c r="L180" s="731"/>
      <c r="M180" s="368"/>
      <c r="O180" s="365" t="s">
        <v>456</v>
      </c>
      <c r="P180" s="752">
        <f>SUM(K187:K191,P187:P191)</f>
        <v>0</v>
      </c>
      <c r="Q180" s="753"/>
      <c r="R180" s="400"/>
      <c r="U180" s="367" t="str">
        <f>IF(P180&lt;16,"","1事業者あたり15人回までのため要修正")</f>
        <v/>
      </c>
    </row>
    <row r="181" spans="2:21" ht="29.25" customHeight="1">
      <c r="B181" s="728"/>
      <c r="C181" s="732"/>
      <c r="D181" s="733"/>
      <c r="E181" s="733"/>
      <c r="F181" s="733"/>
      <c r="G181" s="733"/>
      <c r="H181" s="733"/>
      <c r="I181" s="733"/>
      <c r="J181" s="733"/>
      <c r="K181" s="733"/>
      <c r="L181" s="734"/>
      <c r="M181" s="368"/>
      <c r="O181" s="369" t="s">
        <v>375</v>
      </c>
      <c r="P181" s="726">
        <f>K179*P180</f>
        <v>0</v>
      </c>
      <c r="Q181" s="726"/>
      <c r="R181" s="400"/>
    </row>
    <row r="182" spans="2:21" ht="5.25" customHeight="1"/>
    <row r="183" spans="2:21">
      <c r="B183" s="715" t="s">
        <v>212</v>
      </c>
      <c r="C183" s="715"/>
      <c r="D183" s="715"/>
      <c r="E183" s="715"/>
      <c r="F183" s="715"/>
      <c r="G183" s="715" t="s">
        <v>458</v>
      </c>
      <c r="H183" s="715"/>
      <c r="I183" s="715"/>
      <c r="J183" s="715"/>
      <c r="K183" s="715"/>
      <c r="L183" s="715"/>
      <c r="M183" s="715" t="s">
        <v>459</v>
      </c>
      <c r="N183" s="715"/>
      <c r="O183" s="715"/>
      <c r="P183" s="715"/>
      <c r="Q183" s="715"/>
      <c r="R183" s="370"/>
    </row>
    <row r="184" spans="2:21" ht="84.75" customHeight="1">
      <c r="B184" s="746"/>
      <c r="C184" s="747"/>
      <c r="D184" s="747"/>
      <c r="E184" s="747"/>
      <c r="F184" s="748"/>
      <c r="G184" s="716"/>
      <c r="H184" s="717"/>
      <c r="I184" s="717"/>
      <c r="J184" s="717"/>
      <c r="K184" s="717"/>
      <c r="L184" s="718"/>
      <c r="M184" s="716"/>
      <c r="N184" s="717"/>
      <c r="O184" s="717"/>
      <c r="P184" s="717"/>
      <c r="Q184" s="718"/>
      <c r="R184" s="401"/>
    </row>
    <row r="185" spans="2:21" ht="29.25" customHeight="1" thickBot="1">
      <c r="B185" s="749"/>
      <c r="C185" s="750"/>
      <c r="D185" s="750"/>
      <c r="E185" s="750"/>
      <c r="F185" s="751"/>
      <c r="G185" s="372"/>
      <c r="H185" s="373"/>
      <c r="I185" s="738" t="s">
        <v>461</v>
      </c>
      <c r="J185" s="739"/>
      <c r="K185" s="740"/>
      <c r="L185" s="374"/>
      <c r="M185" s="372"/>
      <c r="N185" s="373"/>
      <c r="O185" s="738" t="s">
        <v>461</v>
      </c>
      <c r="P185" s="740"/>
      <c r="Q185" s="374"/>
      <c r="R185" s="401"/>
    </row>
    <row r="186" spans="2:21" s="143" customFormat="1" ht="33.75" customHeight="1" thickTop="1">
      <c r="B186" s="556" t="s">
        <v>448</v>
      </c>
      <c r="C186" s="557" t="s">
        <v>508</v>
      </c>
      <c r="D186" s="741" t="s">
        <v>463</v>
      </c>
      <c r="E186" s="742"/>
      <c r="F186" s="743"/>
      <c r="G186" s="715" t="s">
        <v>214</v>
      </c>
      <c r="H186" s="715"/>
      <c r="I186" s="744" t="s">
        <v>215</v>
      </c>
      <c r="J186" s="745"/>
      <c r="K186" s="430" t="s">
        <v>525</v>
      </c>
      <c r="L186" s="431" t="s">
        <v>464</v>
      </c>
      <c r="M186" s="715" t="s">
        <v>214</v>
      </c>
      <c r="N186" s="715"/>
      <c r="O186" s="557" t="s">
        <v>215</v>
      </c>
      <c r="P186" s="430" t="s">
        <v>525</v>
      </c>
      <c r="Q186" s="431" t="s">
        <v>464</v>
      </c>
      <c r="R186" s="432"/>
      <c r="S186" s="554"/>
    </row>
    <row r="187" spans="2:21" s="384" customFormat="1" ht="32.25" customHeight="1">
      <c r="B187" s="377" t="s">
        <v>465</v>
      </c>
      <c r="C187" s="378"/>
      <c r="D187" s="735"/>
      <c r="E187" s="736"/>
      <c r="F187" s="737"/>
      <c r="G187" s="379"/>
      <c r="H187" s="382"/>
      <c r="I187" s="735"/>
      <c r="J187" s="737"/>
      <c r="K187" s="380"/>
      <c r="L187" s="381"/>
      <c r="M187" s="379"/>
      <c r="N187" s="382"/>
      <c r="O187" s="382"/>
      <c r="P187" s="380"/>
      <c r="Q187" s="381"/>
      <c r="R187" s="402"/>
      <c r="S187" s="403"/>
    </row>
    <row r="188" spans="2:21" s="384" customFormat="1" ht="32.25" customHeight="1">
      <c r="B188" s="385" t="s">
        <v>466</v>
      </c>
      <c r="C188" s="386"/>
      <c r="D188" s="686"/>
      <c r="E188" s="687"/>
      <c r="F188" s="688"/>
      <c r="G188" s="387"/>
      <c r="H188" s="437"/>
      <c r="I188" s="686"/>
      <c r="J188" s="688"/>
      <c r="K188" s="389"/>
      <c r="L188" s="388"/>
      <c r="M188" s="387"/>
      <c r="N188" s="437"/>
      <c r="O188" s="390"/>
      <c r="P188" s="389"/>
      <c r="Q188" s="388"/>
      <c r="R188" s="402"/>
      <c r="S188" s="403"/>
    </row>
    <row r="189" spans="2:21" s="384" customFormat="1" ht="32.25" customHeight="1">
      <c r="B189" s="385" t="s">
        <v>468</v>
      </c>
      <c r="C189" s="392"/>
      <c r="D189" s="686"/>
      <c r="E189" s="687"/>
      <c r="F189" s="688"/>
      <c r="G189" s="387"/>
      <c r="H189" s="437"/>
      <c r="I189" s="686"/>
      <c r="J189" s="688"/>
      <c r="K189" s="389"/>
      <c r="L189" s="388"/>
      <c r="M189" s="387"/>
      <c r="N189" s="437"/>
      <c r="O189" s="437"/>
      <c r="P189" s="389"/>
      <c r="Q189" s="388"/>
      <c r="R189" s="402"/>
      <c r="S189" s="403"/>
    </row>
    <row r="190" spans="2:21" s="384" customFormat="1" ht="32.25" customHeight="1">
      <c r="B190" s="385" t="s">
        <v>470</v>
      </c>
      <c r="C190" s="392"/>
      <c r="D190" s="686"/>
      <c r="E190" s="687"/>
      <c r="F190" s="688"/>
      <c r="G190" s="387"/>
      <c r="H190" s="437"/>
      <c r="I190" s="686"/>
      <c r="J190" s="688"/>
      <c r="K190" s="393"/>
      <c r="L190" s="388"/>
      <c r="M190" s="387"/>
      <c r="N190" s="437"/>
      <c r="O190" s="437"/>
      <c r="P190" s="389"/>
      <c r="Q190" s="388"/>
      <c r="R190" s="402"/>
      <c r="S190" s="403"/>
    </row>
    <row r="191" spans="2:21" s="384" customFormat="1" ht="32.25" customHeight="1">
      <c r="B191" s="394" t="s">
        <v>471</v>
      </c>
      <c r="C191" s="395"/>
      <c r="D191" s="700"/>
      <c r="E191" s="701"/>
      <c r="F191" s="702"/>
      <c r="G191" s="396"/>
      <c r="H191" s="438"/>
      <c r="I191" s="700"/>
      <c r="J191" s="702"/>
      <c r="K191" s="398"/>
      <c r="L191" s="397"/>
      <c r="M191" s="396"/>
      <c r="N191" s="438"/>
      <c r="O191" s="438"/>
      <c r="P191" s="398"/>
      <c r="Q191" s="397"/>
      <c r="R191" s="402"/>
      <c r="S191" s="403"/>
    </row>
    <row r="192" spans="2:21" ht="13.5" customHeight="1">
      <c r="B192" s="405"/>
      <c r="C192" s="117"/>
      <c r="D192" s="117"/>
      <c r="E192" s="117"/>
      <c r="F192" s="117"/>
      <c r="G192" s="405"/>
      <c r="H192" s="117"/>
      <c r="I192" s="117"/>
      <c r="J192" s="117"/>
      <c r="K192" s="117"/>
      <c r="L192" s="117"/>
      <c r="M192" s="405"/>
      <c r="N192" s="117"/>
      <c r="O192" s="117"/>
      <c r="P192" s="117"/>
      <c r="Q192" s="117"/>
    </row>
    <row r="193" spans="2:21">
      <c r="P193" s="348"/>
      <c r="Q193" s="99" t="str">
        <f>IF(様式第１_交付申請書!F9="","",様式第１_交付申請書!F9)</f>
        <v/>
      </c>
      <c r="R193" s="347"/>
    </row>
    <row r="194" spans="2:21" ht="29.25" customHeight="1">
      <c r="B194" s="719" t="s">
        <v>521</v>
      </c>
      <c r="C194" s="720"/>
      <c r="D194" s="721"/>
      <c r="E194" s="722"/>
      <c r="F194" s="722"/>
      <c r="G194" s="722"/>
      <c r="H194" s="722"/>
      <c r="I194" s="723"/>
      <c r="J194" s="363" t="s">
        <v>326</v>
      </c>
      <c r="K194" s="724"/>
      <c r="L194" s="725"/>
      <c r="M194" s="364"/>
      <c r="O194" s="365" t="s">
        <v>413</v>
      </c>
      <c r="P194" s="752">
        <f>SUM(L200,Q200)</f>
        <v>0</v>
      </c>
      <c r="Q194" s="753"/>
    </row>
    <row r="195" spans="2:21" ht="29.25" customHeight="1">
      <c r="B195" s="727" t="s">
        <v>407</v>
      </c>
      <c r="C195" s="729"/>
      <c r="D195" s="730"/>
      <c r="E195" s="730"/>
      <c r="F195" s="730"/>
      <c r="G195" s="730"/>
      <c r="H195" s="730"/>
      <c r="I195" s="730"/>
      <c r="J195" s="730"/>
      <c r="K195" s="730"/>
      <c r="L195" s="731"/>
      <c r="M195" s="368"/>
      <c r="O195" s="365" t="s">
        <v>456</v>
      </c>
      <c r="P195" s="752">
        <f>SUM(K202:K206,P202:P206)</f>
        <v>0</v>
      </c>
      <c r="Q195" s="753"/>
      <c r="R195" s="400"/>
      <c r="U195" s="367" t="str">
        <f>IF(P195&lt;16,"","1事業者あたり15人回までのため要修正")</f>
        <v/>
      </c>
    </row>
    <row r="196" spans="2:21" ht="29.25" customHeight="1">
      <c r="B196" s="728"/>
      <c r="C196" s="732"/>
      <c r="D196" s="733"/>
      <c r="E196" s="733"/>
      <c r="F196" s="733"/>
      <c r="G196" s="733"/>
      <c r="H196" s="733"/>
      <c r="I196" s="733"/>
      <c r="J196" s="733"/>
      <c r="K196" s="733"/>
      <c r="L196" s="734"/>
      <c r="M196" s="368"/>
      <c r="O196" s="369" t="s">
        <v>376</v>
      </c>
      <c r="P196" s="726">
        <f>K194*P195</f>
        <v>0</v>
      </c>
      <c r="Q196" s="726"/>
      <c r="R196" s="400"/>
    </row>
    <row r="197" spans="2:21" ht="5.25" customHeight="1"/>
    <row r="198" spans="2:21">
      <c r="B198" s="715" t="s">
        <v>212</v>
      </c>
      <c r="C198" s="715"/>
      <c r="D198" s="715"/>
      <c r="E198" s="715"/>
      <c r="F198" s="715"/>
      <c r="G198" s="715" t="s">
        <v>458</v>
      </c>
      <c r="H198" s="715"/>
      <c r="I198" s="715"/>
      <c r="J198" s="715"/>
      <c r="K198" s="715"/>
      <c r="L198" s="715"/>
      <c r="M198" s="715" t="s">
        <v>459</v>
      </c>
      <c r="N198" s="715"/>
      <c r="O198" s="715"/>
      <c r="P198" s="715"/>
      <c r="Q198" s="715"/>
      <c r="R198" s="370"/>
    </row>
    <row r="199" spans="2:21" ht="84.75" customHeight="1">
      <c r="B199" s="746"/>
      <c r="C199" s="747"/>
      <c r="D199" s="747"/>
      <c r="E199" s="747"/>
      <c r="F199" s="748"/>
      <c r="G199" s="754"/>
      <c r="H199" s="730"/>
      <c r="I199" s="730"/>
      <c r="J199" s="730"/>
      <c r="K199" s="730"/>
      <c r="L199" s="731"/>
      <c r="M199" s="716"/>
      <c r="N199" s="717"/>
      <c r="O199" s="717"/>
      <c r="P199" s="717"/>
      <c r="Q199" s="718"/>
      <c r="R199" s="401"/>
    </row>
    <row r="200" spans="2:21" ht="29.25" customHeight="1" thickBot="1">
      <c r="B200" s="749"/>
      <c r="C200" s="750"/>
      <c r="D200" s="750"/>
      <c r="E200" s="750"/>
      <c r="F200" s="751"/>
      <c r="G200" s="372"/>
      <c r="H200" s="373"/>
      <c r="I200" s="738" t="s">
        <v>461</v>
      </c>
      <c r="J200" s="739"/>
      <c r="K200" s="740"/>
      <c r="L200" s="374"/>
      <c r="M200" s="372"/>
      <c r="N200" s="373"/>
      <c r="O200" s="738" t="s">
        <v>461</v>
      </c>
      <c r="P200" s="740"/>
      <c r="Q200" s="374"/>
      <c r="R200" s="401"/>
    </row>
    <row r="201" spans="2:21" s="143" customFormat="1" ht="33.75" customHeight="1" thickTop="1">
      <c r="B201" s="556" t="s">
        <v>448</v>
      </c>
      <c r="C201" s="557" t="s">
        <v>508</v>
      </c>
      <c r="D201" s="741" t="s">
        <v>463</v>
      </c>
      <c r="E201" s="742"/>
      <c r="F201" s="743"/>
      <c r="G201" s="715" t="s">
        <v>214</v>
      </c>
      <c r="H201" s="715"/>
      <c r="I201" s="744" t="s">
        <v>215</v>
      </c>
      <c r="J201" s="745"/>
      <c r="K201" s="430" t="s">
        <v>525</v>
      </c>
      <c r="L201" s="431" t="s">
        <v>464</v>
      </c>
      <c r="M201" s="715" t="s">
        <v>214</v>
      </c>
      <c r="N201" s="715"/>
      <c r="O201" s="557" t="s">
        <v>215</v>
      </c>
      <c r="P201" s="430" t="s">
        <v>525</v>
      </c>
      <c r="Q201" s="431" t="s">
        <v>464</v>
      </c>
      <c r="R201" s="432"/>
      <c r="S201" s="554"/>
    </row>
    <row r="202" spans="2:21" s="384" customFormat="1" ht="32.25" customHeight="1">
      <c r="B202" s="377" t="s">
        <v>465</v>
      </c>
      <c r="C202" s="378"/>
      <c r="D202" s="735"/>
      <c r="E202" s="736"/>
      <c r="F202" s="737"/>
      <c r="G202" s="379"/>
      <c r="H202" s="382"/>
      <c r="I202" s="735"/>
      <c r="J202" s="737"/>
      <c r="K202" s="380"/>
      <c r="L202" s="381"/>
      <c r="M202" s="379"/>
      <c r="N202" s="382"/>
      <c r="O202" s="382"/>
      <c r="P202" s="380"/>
      <c r="Q202" s="381"/>
      <c r="R202" s="402"/>
      <c r="S202" s="403"/>
    </row>
    <row r="203" spans="2:21" s="384" customFormat="1" ht="32.25" customHeight="1">
      <c r="B203" s="385" t="s">
        <v>466</v>
      </c>
      <c r="C203" s="386"/>
      <c r="D203" s="686"/>
      <c r="E203" s="687"/>
      <c r="F203" s="688"/>
      <c r="G203" s="387"/>
      <c r="H203" s="437"/>
      <c r="I203" s="686"/>
      <c r="J203" s="688"/>
      <c r="K203" s="389"/>
      <c r="L203" s="388"/>
      <c r="M203" s="387"/>
      <c r="N203" s="437"/>
      <c r="O203" s="390"/>
      <c r="P203" s="389"/>
      <c r="Q203" s="388"/>
      <c r="R203" s="402"/>
      <c r="S203" s="403"/>
    </row>
    <row r="204" spans="2:21" s="384" customFormat="1" ht="32.25" customHeight="1">
      <c r="B204" s="385" t="s">
        <v>468</v>
      </c>
      <c r="C204" s="392"/>
      <c r="D204" s="686"/>
      <c r="E204" s="687"/>
      <c r="F204" s="688"/>
      <c r="G204" s="387"/>
      <c r="H204" s="437"/>
      <c r="I204" s="686"/>
      <c r="J204" s="688"/>
      <c r="K204" s="389"/>
      <c r="L204" s="388"/>
      <c r="M204" s="387"/>
      <c r="N204" s="437"/>
      <c r="O204" s="437"/>
      <c r="P204" s="389"/>
      <c r="Q204" s="388"/>
      <c r="R204" s="402"/>
      <c r="S204" s="403"/>
    </row>
    <row r="205" spans="2:21" s="384" customFormat="1" ht="32.25" customHeight="1">
      <c r="B205" s="385" t="s">
        <v>470</v>
      </c>
      <c r="C205" s="392"/>
      <c r="D205" s="686"/>
      <c r="E205" s="687"/>
      <c r="F205" s="688"/>
      <c r="G205" s="387"/>
      <c r="H205" s="437"/>
      <c r="I205" s="686"/>
      <c r="J205" s="688"/>
      <c r="K205" s="393"/>
      <c r="L205" s="388"/>
      <c r="M205" s="387"/>
      <c r="N205" s="437"/>
      <c r="O205" s="437"/>
      <c r="P205" s="389"/>
      <c r="Q205" s="388"/>
      <c r="R205" s="402"/>
      <c r="S205" s="403"/>
    </row>
    <row r="206" spans="2:21" s="384" customFormat="1" ht="32.25" customHeight="1">
      <c r="B206" s="394" t="s">
        <v>471</v>
      </c>
      <c r="C206" s="395"/>
      <c r="D206" s="700"/>
      <c r="E206" s="701"/>
      <c r="F206" s="702"/>
      <c r="G206" s="396"/>
      <c r="H206" s="438"/>
      <c r="I206" s="700"/>
      <c r="J206" s="702"/>
      <c r="K206" s="398"/>
      <c r="L206" s="397"/>
      <c r="M206" s="396"/>
      <c r="N206" s="438"/>
      <c r="O206" s="438"/>
      <c r="P206" s="398"/>
      <c r="Q206" s="397"/>
      <c r="R206" s="402"/>
      <c r="S206" s="403"/>
    </row>
    <row r="207" spans="2:21" ht="13.5" customHeight="1">
      <c r="B207" s="405"/>
      <c r="C207" s="117"/>
      <c r="D207" s="117"/>
      <c r="E207" s="117"/>
      <c r="F207" s="117"/>
      <c r="G207" s="405"/>
      <c r="H207" s="117"/>
      <c r="I207" s="117"/>
      <c r="J207" s="117"/>
      <c r="K207" s="117"/>
      <c r="L207" s="117"/>
      <c r="M207" s="405"/>
      <c r="N207" s="117"/>
      <c r="O207" s="117"/>
      <c r="P207" s="117"/>
      <c r="Q207" s="117"/>
    </row>
    <row r="208" spans="2:21">
      <c r="P208" s="348"/>
      <c r="Q208" s="99" t="str">
        <f>IF(様式第１_交付申請書!F9="","",様式第１_交付申請書!F9)</f>
        <v/>
      </c>
      <c r="R208" s="347"/>
    </row>
    <row r="209" spans="2:21" ht="29.25" customHeight="1">
      <c r="B209" s="719" t="s">
        <v>522</v>
      </c>
      <c r="C209" s="720"/>
      <c r="D209" s="721"/>
      <c r="E209" s="722"/>
      <c r="F209" s="722"/>
      <c r="G209" s="722"/>
      <c r="H209" s="722"/>
      <c r="I209" s="723"/>
      <c r="J209" s="363" t="s">
        <v>326</v>
      </c>
      <c r="K209" s="724"/>
      <c r="L209" s="725"/>
      <c r="M209" s="364"/>
      <c r="O209" s="365" t="s">
        <v>413</v>
      </c>
      <c r="P209" s="752">
        <f>SUM(L215,Q215)</f>
        <v>0</v>
      </c>
      <c r="Q209" s="753"/>
    </row>
    <row r="210" spans="2:21" ht="29.25" customHeight="1">
      <c r="B210" s="727" t="s">
        <v>407</v>
      </c>
      <c r="C210" s="729"/>
      <c r="D210" s="730"/>
      <c r="E210" s="730"/>
      <c r="F210" s="730"/>
      <c r="G210" s="730"/>
      <c r="H210" s="730"/>
      <c r="I210" s="730"/>
      <c r="J210" s="730"/>
      <c r="K210" s="730"/>
      <c r="L210" s="731"/>
      <c r="M210" s="368"/>
      <c r="O210" s="365" t="s">
        <v>456</v>
      </c>
      <c r="P210" s="752">
        <f>SUM(K217:K221,P217:P221)</f>
        <v>0</v>
      </c>
      <c r="Q210" s="753"/>
      <c r="R210" s="400"/>
      <c r="U210" s="367" t="str">
        <f>IF(P210&lt;16,"","1事業者あたり15人回までのため要修正")</f>
        <v/>
      </c>
    </row>
    <row r="211" spans="2:21" ht="29.25" customHeight="1">
      <c r="B211" s="728"/>
      <c r="C211" s="732"/>
      <c r="D211" s="733"/>
      <c r="E211" s="733"/>
      <c r="F211" s="733"/>
      <c r="G211" s="733"/>
      <c r="H211" s="733"/>
      <c r="I211" s="733"/>
      <c r="J211" s="733"/>
      <c r="K211" s="733"/>
      <c r="L211" s="734"/>
      <c r="M211" s="368"/>
      <c r="O211" s="369" t="s">
        <v>377</v>
      </c>
      <c r="P211" s="726">
        <f>K209*P210</f>
        <v>0</v>
      </c>
      <c r="Q211" s="726"/>
      <c r="R211" s="400"/>
    </row>
    <row r="212" spans="2:21" ht="5.25" customHeight="1"/>
    <row r="213" spans="2:21">
      <c r="B213" s="715" t="s">
        <v>212</v>
      </c>
      <c r="C213" s="715"/>
      <c r="D213" s="715"/>
      <c r="E213" s="715"/>
      <c r="F213" s="715"/>
      <c r="G213" s="715" t="s">
        <v>458</v>
      </c>
      <c r="H213" s="715"/>
      <c r="I213" s="715"/>
      <c r="J213" s="715"/>
      <c r="K213" s="715"/>
      <c r="L213" s="715"/>
      <c r="M213" s="715" t="s">
        <v>459</v>
      </c>
      <c r="N213" s="715"/>
      <c r="O213" s="715"/>
      <c r="P213" s="715"/>
      <c r="Q213" s="715"/>
      <c r="R213" s="370"/>
    </row>
    <row r="214" spans="2:21" ht="84.75" customHeight="1">
      <c r="B214" s="746"/>
      <c r="C214" s="747"/>
      <c r="D214" s="747"/>
      <c r="E214" s="747"/>
      <c r="F214" s="748"/>
      <c r="G214" s="716"/>
      <c r="H214" s="717"/>
      <c r="I214" s="717"/>
      <c r="J214" s="717"/>
      <c r="K214" s="717"/>
      <c r="L214" s="718"/>
      <c r="M214" s="716"/>
      <c r="N214" s="717"/>
      <c r="O214" s="717"/>
      <c r="P214" s="717"/>
      <c r="Q214" s="718"/>
      <c r="R214" s="401"/>
    </row>
    <row r="215" spans="2:21" ht="29.25" customHeight="1" thickBot="1">
      <c r="B215" s="749"/>
      <c r="C215" s="750"/>
      <c r="D215" s="750"/>
      <c r="E215" s="750"/>
      <c r="F215" s="751"/>
      <c r="G215" s="372"/>
      <c r="H215" s="373"/>
      <c r="I215" s="738" t="s">
        <v>461</v>
      </c>
      <c r="J215" s="739"/>
      <c r="K215" s="740"/>
      <c r="L215" s="374"/>
      <c r="M215" s="372"/>
      <c r="N215" s="373"/>
      <c r="O215" s="738" t="s">
        <v>461</v>
      </c>
      <c r="P215" s="740"/>
      <c r="Q215" s="374"/>
      <c r="R215" s="401"/>
    </row>
    <row r="216" spans="2:21" s="143" customFormat="1" ht="33.75" customHeight="1" thickTop="1">
      <c r="B216" s="556" t="s">
        <v>448</v>
      </c>
      <c r="C216" s="557" t="s">
        <v>508</v>
      </c>
      <c r="D216" s="741" t="s">
        <v>463</v>
      </c>
      <c r="E216" s="742"/>
      <c r="F216" s="743"/>
      <c r="G216" s="715" t="s">
        <v>214</v>
      </c>
      <c r="H216" s="715"/>
      <c r="I216" s="744" t="s">
        <v>215</v>
      </c>
      <c r="J216" s="745"/>
      <c r="K216" s="430" t="s">
        <v>525</v>
      </c>
      <c r="L216" s="431" t="s">
        <v>464</v>
      </c>
      <c r="M216" s="715" t="s">
        <v>214</v>
      </c>
      <c r="N216" s="715"/>
      <c r="O216" s="557" t="s">
        <v>215</v>
      </c>
      <c r="P216" s="430" t="s">
        <v>525</v>
      </c>
      <c r="Q216" s="431" t="s">
        <v>464</v>
      </c>
      <c r="R216" s="432"/>
      <c r="S216" s="554"/>
    </row>
    <row r="217" spans="2:21" s="384" customFormat="1" ht="32.25" customHeight="1">
      <c r="B217" s="377" t="s">
        <v>465</v>
      </c>
      <c r="C217" s="378"/>
      <c r="D217" s="735"/>
      <c r="E217" s="736"/>
      <c r="F217" s="737"/>
      <c r="G217" s="379"/>
      <c r="H217" s="382"/>
      <c r="I217" s="735"/>
      <c r="J217" s="737"/>
      <c r="K217" s="380"/>
      <c r="L217" s="381"/>
      <c r="M217" s="379"/>
      <c r="N217" s="382"/>
      <c r="O217" s="382"/>
      <c r="P217" s="380"/>
      <c r="Q217" s="381"/>
      <c r="R217" s="402"/>
      <c r="S217" s="403"/>
    </row>
    <row r="218" spans="2:21" s="384" customFormat="1" ht="32.25" customHeight="1">
      <c r="B218" s="385" t="s">
        <v>466</v>
      </c>
      <c r="C218" s="386"/>
      <c r="D218" s="686"/>
      <c r="E218" s="687"/>
      <c r="F218" s="688"/>
      <c r="G218" s="387"/>
      <c r="H218" s="437"/>
      <c r="I218" s="686"/>
      <c r="J218" s="688"/>
      <c r="K218" s="389"/>
      <c r="L218" s="388"/>
      <c r="M218" s="387"/>
      <c r="N218" s="437"/>
      <c r="O218" s="390"/>
      <c r="P218" s="389"/>
      <c r="Q218" s="388"/>
      <c r="R218" s="402"/>
      <c r="S218" s="403"/>
    </row>
    <row r="219" spans="2:21" s="384" customFormat="1" ht="32.25" customHeight="1">
      <c r="B219" s="385" t="s">
        <v>468</v>
      </c>
      <c r="C219" s="392"/>
      <c r="D219" s="686"/>
      <c r="E219" s="687"/>
      <c r="F219" s="688"/>
      <c r="G219" s="387"/>
      <c r="H219" s="437"/>
      <c r="I219" s="686"/>
      <c r="J219" s="688"/>
      <c r="K219" s="389"/>
      <c r="L219" s="388"/>
      <c r="M219" s="387"/>
      <c r="N219" s="437"/>
      <c r="O219" s="437"/>
      <c r="P219" s="389"/>
      <c r="Q219" s="388"/>
      <c r="R219" s="402"/>
      <c r="S219" s="403"/>
    </row>
    <row r="220" spans="2:21" s="384" customFormat="1" ht="32.25" customHeight="1">
      <c r="B220" s="385" t="s">
        <v>470</v>
      </c>
      <c r="C220" s="392"/>
      <c r="D220" s="686"/>
      <c r="E220" s="687"/>
      <c r="F220" s="688"/>
      <c r="G220" s="387"/>
      <c r="H220" s="437"/>
      <c r="I220" s="686"/>
      <c r="J220" s="688"/>
      <c r="K220" s="393"/>
      <c r="L220" s="388"/>
      <c r="M220" s="387"/>
      <c r="N220" s="437"/>
      <c r="O220" s="437"/>
      <c r="P220" s="389"/>
      <c r="Q220" s="388"/>
      <c r="R220" s="402"/>
      <c r="S220" s="403"/>
    </row>
    <row r="221" spans="2:21" s="384" customFormat="1" ht="32.25" customHeight="1">
      <c r="B221" s="394" t="s">
        <v>471</v>
      </c>
      <c r="C221" s="395"/>
      <c r="D221" s="700"/>
      <c r="E221" s="701"/>
      <c r="F221" s="702"/>
      <c r="G221" s="396"/>
      <c r="H221" s="438"/>
      <c r="I221" s="700"/>
      <c r="J221" s="702"/>
      <c r="K221" s="398"/>
      <c r="L221" s="397"/>
      <c r="M221" s="396"/>
      <c r="N221" s="438"/>
      <c r="O221" s="438"/>
      <c r="P221" s="398"/>
      <c r="Q221" s="397"/>
      <c r="R221" s="402"/>
      <c r="S221" s="403"/>
    </row>
  </sheetData>
  <sheetProtection password="CAD7" sheet="1" objects="1" scenarios="1" formatRows="0" insertRows="0"/>
  <mergeCells count="442">
    <mergeCell ref="D220:F220"/>
    <mergeCell ref="I220:J220"/>
    <mergeCell ref="D221:F221"/>
    <mergeCell ref="I221:J221"/>
    <mergeCell ref="D217:F217"/>
    <mergeCell ref="I217:J217"/>
    <mergeCell ref="D218:F218"/>
    <mergeCell ref="I218:J218"/>
    <mergeCell ref="D219:F219"/>
    <mergeCell ref="I219:J219"/>
    <mergeCell ref="B214:F215"/>
    <mergeCell ref="G214:L214"/>
    <mergeCell ref="M214:Q214"/>
    <mergeCell ref="I215:K215"/>
    <mergeCell ref="O215:P215"/>
    <mergeCell ref="D216:F216"/>
    <mergeCell ref="G216:H216"/>
    <mergeCell ref="I216:J216"/>
    <mergeCell ref="M216:N216"/>
    <mergeCell ref="B210:B211"/>
    <mergeCell ref="C210:L211"/>
    <mergeCell ref="P210:Q210"/>
    <mergeCell ref="P211:Q211"/>
    <mergeCell ref="B213:F213"/>
    <mergeCell ref="G213:L213"/>
    <mergeCell ref="M213:Q213"/>
    <mergeCell ref="D206:F206"/>
    <mergeCell ref="I206:J206"/>
    <mergeCell ref="B209:C209"/>
    <mergeCell ref="D209:I209"/>
    <mergeCell ref="K209:L209"/>
    <mergeCell ref="P209:Q209"/>
    <mergeCell ref="D203:F203"/>
    <mergeCell ref="I203:J203"/>
    <mergeCell ref="D204:F204"/>
    <mergeCell ref="I204:J204"/>
    <mergeCell ref="D205:F205"/>
    <mergeCell ref="I205:J205"/>
    <mergeCell ref="D201:F201"/>
    <mergeCell ref="G201:H201"/>
    <mergeCell ref="I201:J201"/>
    <mergeCell ref="M201:N201"/>
    <mergeCell ref="D202:F202"/>
    <mergeCell ref="I202:J202"/>
    <mergeCell ref="B198:F198"/>
    <mergeCell ref="G198:L198"/>
    <mergeCell ref="M198:Q198"/>
    <mergeCell ref="B199:F200"/>
    <mergeCell ref="G199:L199"/>
    <mergeCell ref="M199:Q199"/>
    <mergeCell ref="I200:K200"/>
    <mergeCell ref="O200:P200"/>
    <mergeCell ref="K194:L194"/>
    <mergeCell ref="P194:Q194"/>
    <mergeCell ref="B195:B196"/>
    <mergeCell ref="C195:L196"/>
    <mergeCell ref="P195:Q195"/>
    <mergeCell ref="P196:Q196"/>
    <mergeCell ref="D190:F190"/>
    <mergeCell ref="I190:J190"/>
    <mergeCell ref="D191:F191"/>
    <mergeCell ref="I191:J191"/>
    <mergeCell ref="B194:C194"/>
    <mergeCell ref="D194:I194"/>
    <mergeCell ref="D187:F187"/>
    <mergeCell ref="I187:J187"/>
    <mergeCell ref="D188:F188"/>
    <mergeCell ref="I188:J188"/>
    <mergeCell ref="D189:F189"/>
    <mergeCell ref="I189:J189"/>
    <mergeCell ref="B184:F185"/>
    <mergeCell ref="G184:L184"/>
    <mergeCell ref="M184:Q184"/>
    <mergeCell ref="I185:K185"/>
    <mergeCell ref="O185:P185"/>
    <mergeCell ref="D186:F186"/>
    <mergeCell ref="G186:H186"/>
    <mergeCell ref="I186:J186"/>
    <mergeCell ref="M186:N186"/>
    <mergeCell ref="B180:B181"/>
    <mergeCell ref="C180:L181"/>
    <mergeCell ref="P180:Q180"/>
    <mergeCell ref="P181:Q181"/>
    <mergeCell ref="B183:F183"/>
    <mergeCell ref="G183:L183"/>
    <mergeCell ref="M183:Q183"/>
    <mergeCell ref="D176:F176"/>
    <mergeCell ref="I176:J176"/>
    <mergeCell ref="B179:C179"/>
    <mergeCell ref="D179:I179"/>
    <mergeCell ref="K179:L179"/>
    <mergeCell ref="P179:Q179"/>
    <mergeCell ref="D173:F173"/>
    <mergeCell ref="I173:J173"/>
    <mergeCell ref="D174:F174"/>
    <mergeCell ref="I174:J174"/>
    <mergeCell ref="D175:F175"/>
    <mergeCell ref="I175:J175"/>
    <mergeCell ref="D171:F171"/>
    <mergeCell ref="G171:H171"/>
    <mergeCell ref="I171:J171"/>
    <mergeCell ref="M171:N171"/>
    <mergeCell ref="D172:F172"/>
    <mergeCell ref="I172:J172"/>
    <mergeCell ref="B168:F168"/>
    <mergeCell ref="G168:L168"/>
    <mergeCell ref="M168:Q168"/>
    <mergeCell ref="B169:F170"/>
    <mergeCell ref="G169:L169"/>
    <mergeCell ref="M169:Q169"/>
    <mergeCell ref="I170:K170"/>
    <mergeCell ref="O170:P170"/>
    <mergeCell ref="K164:L164"/>
    <mergeCell ref="P164:Q164"/>
    <mergeCell ref="B165:B166"/>
    <mergeCell ref="C165:L166"/>
    <mergeCell ref="P165:Q165"/>
    <mergeCell ref="P166:Q166"/>
    <mergeCell ref="D160:F160"/>
    <mergeCell ref="I160:J160"/>
    <mergeCell ref="D161:F161"/>
    <mergeCell ref="I161:J161"/>
    <mergeCell ref="B164:C164"/>
    <mergeCell ref="D164:I164"/>
    <mergeCell ref="D157:F157"/>
    <mergeCell ref="I157:J157"/>
    <mergeCell ref="D158:F158"/>
    <mergeCell ref="I158:J158"/>
    <mergeCell ref="D159:F159"/>
    <mergeCell ref="I159:J159"/>
    <mergeCell ref="B154:F155"/>
    <mergeCell ref="G154:L154"/>
    <mergeCell ref="M154:Q154"/>
    <mergeCell ref="I155:K155"/>
    <mergeCell ref="O155:P155"/>
    <mergeCell ref="D156:F156"/>
    <mergeCell ref="G156:H156"/>
    <mergeCell ref="I156:J156"/>
    <mergeCell ref="M156:N156"/>
    <mergeCell ref="B150:B151"/>
    <mergeCell ref="C150:L151"/>
    <mergeCell ref="P150:Q150"/>
    <mergeCell ref="P151:Q151"/>
    <mergeCell ref="B153:F153"/>
    <mergeCell ref="G153:L153"/>
    <mergeCell ref="M153:Q153"/>
    <mergeCell ref="D146:F146"/>
    <mergeCell ref="I146:J146"/>
    <mergeCell ref="B149:C149"/>
    <mergeCell ref="D149:I149"/>
    <mergeCell ref="K149:L149"/>
    <mergeCell ref="P149:Q149"/>
    <mergeCell ref="D143:F143"/>
    <mergeCell ref="I143:J143"/>
    <mergeCell ref="D144:F144"/>
    <mergeCell ref="I144:J144"/>
    <mergeCell ref="D145:F145"/>
    <mergeCell ref="I145:J145"/>
    <mergeCell ref="D141:F141"/>
    <mergeCell ref="G141:H141"/>
    <mergeCell ref="I141:J141"/>
    <mergeCell ref="M141:N141"/>
    <mergeCell ref="D142:F142"/>
    <mergeCell ref="I142:J142"/>
    <mergeCell ref="B138:F138"/>
    <mergeCell ref="G138:L138"/>
    <mergeCell ref="M138:Q138"/>
    <mergeCell ref="B139:F140"/>
    <mergeCell ref="G139:L139"/>
    <mergeCell ref="M139:Q139"/>
    <mergeCell ref="I140:K140"/>
    <mergeCell ref="O140:P140"/>
    <mergeCell ref="K134:L134"/>
    <mergeCell ref="P134:Q134"/>
    <mergeCell ref="B135:B136"/>
    <mergeCell ref="C135:L136"/>
    <mergeCell ref="P135:Q135"/>
    <mergeCell ref="P136:Q136"/>
    <mergeCell ref="D130:F130"/>
    <mergeCell ref="I130:J130"/>
    <mergeCell ref="D131:F131"/>
    <mergeCell ref="I131:J131"/>
    <mergeCell ref="B134:C134"/>
    <mergeCell ref="D134:I134"/>
    <mergeCell ref="D127:F127"/>
    <mergeCell ref="I127:J127"/>
    <mergeCell ref="D128:F128"/>
    <mergeCell ref="I128:J128"/>
    <mergeCell ref="D129:F129"/>
    <mergeCell ref="I129:J129"/>
    <mergeCell ref="B124:F125"/>
    <mergeCell ref="G124:L124"/>
    <mergeCell ref="M124:Q124"/>
    <mergeCell ref="I125:K125"/>
    <mergeCell ref="O125:P125"/>
    <mergeCell ref="D126:F126"/>
    <mergeCell ref="G126:H126"/>
    <mergeCell ref="I126:J126"/>
    <mergeCell ref="M126:N126"/>
    <mergeCell ref="B120:B121"/>
    <mergeCell ref="C120:L121"/>
    <mergeCell ref="P120:Q120"/>
    <mergeCell ref="P121:Q121"/>
    <mergeCell ref="B123:F123"/>
    <mergeCell ref="G123:L123"/>
    <mergeCell ref="M123:Q123"/>
    <mergeCell ref="D116:F116"/>
    <mergeCell ref="I116:J116"/>
    <mergeCell ref="B119:C119"/>
    <mergeCell ref="D119:I119"/>
    <mergeCell ref="K119:L119"/>
    <mergeCell ref="P119:Q119"/>
    <mergeCell ref="D113:F113"/>
    <mergeCell ref="I113:J113"/>
    <mergeCell ref="D114:F114"/>
    <mergeCell ref="I114:J114"/>
    <mergeCell ref="D115:F115"/>
    <mergeCell ref="I115:J115"/>
    <mergeCell ref="D111:F111"/>
    <mergeCell ref="G111:H111"/>
    <mergeCell ref="I111:J111"/>
    <mergeCell ref="M111:N111"/>
    <mergeCell ref="D112:F112"/>
    <mergeCell ref="I112:J112"/>
    <mergeCell ref="B108:F108"/>
    <mergeCell ref="G108:L108"/>
    <mergeCell ref="M108:Q108"/>
    <mergeCell ref="B109:F110"/>
    <mergeCell ref="G109:L109"/>
    <mergeCell ref="M109:Q109"/>
    <mergeCell ref="I110:K110"/>
    <mergeCell ref="O110:P110"/>
    <mergeCell ref="K104:L104"/>
    <mergeCell ref="P104:Q104"/>
    <mergeCell ref="B105:B106"/>
    <mergeCell ref="C105:L106"/>
    <mergeCell ref="P105:Q105"/>
    <mergeCell ref="P106:Q106"/>
    <mergeCell ref="D100:F100"/>
    <mergeCell ref="I100:J100"/>
    <mergeCell ref="D101:F101"/>
    <mergeCell ref="I101:J101"/>
    <mergeCell ref="B104:C104"/>
    <mergeCell ref="D104:I104"/>
    <mergeCell ref="D97:F97"/>
    <mergeCell ref="I97:J97"/>
    <mergeCell ref="D98:F98"/>
    <mergeCell ref="I98:J98"/>
    <mergeCell ref="D99:F99"/>
    <mergeCell ref="I99:J99"/>
    <mergeCell ref="B94:F95"/>
    <mergeCell ref="G94:L94"/>
    <mergeCell ref="M94:Q94"/>
    <mergeCell ref="I95:K95"/>
    <mergeCell ref="O95:P95"/>
    <mergeCell ref="D96:F96"/>
    <mergeCell ref="G96:H96"/>
    <mergeCell ref="I96:J96"/>
    <mergeCell ref="M96:N96"/>
    <mergeCell ref="B90:B91"/>
    <mergeCell ref="C90:L91"/>
    <mergeCell ref="P90:Q90"/>
    <mergeCell ref="P91:Q91"/>
    <mergeCell ref="B93:F93"/>
    <mergeCell ref="G93:L93"/>
    <mergeCell ref="M93:Q93"/>
    <mergeCell ref="D86:F86"/>
    <mergeCell ref="I86:J86"/>
    <mergeCell ref="B89:C89"/>
    <mergeCell ref="D89:I89"/>
    <mergeCell ref="K89:L89"/>
    <mergeCell ref="P89:Q89"/>
    <mergeCell ref="D83:F83"/>
    <mergeCell ref="I83:J83"/>
    <mergeCell ref="D84:F84"/>
    <mergeCell ref="I84:J84"/>
    <mergeCell ref="D85:F85"/>
    <mergeCell ref="I85:J85"/>
    <mergeCell ref="D81:F81"/>
    <mergeCell ref="G81:H81"/>
    <mergeCell ref="I81:J81"/>
    <mergeCell ref="M81:N81"/>
    <mergeCell ref="D82:F82"/>
    <mergeCell ref="I82:J82"/>
    <mergeCell ref="B78:F78"/>
    <mergeCell ref="G78:L78"/>
    <mergeCell ref="M78:Q78"/>
    <mergeCell ref="B79:F80"/>
    <mergeCell ref="G79:L79"/>
    <mergeCell ref="M79:Q79"/>
    <mergeCell ref="I80:K80"/>
    <mergeCell ref="O80:P80"/>
    <mergeCell ref="B55:B60"/>
    <mergeCell ref="E55:G55"/>
    <mergeCell ref="B74:C74"/>
    <mergeCell ref="D74:I74"/>
    <mergeCell ref="K74:L74"/>
    <mergeCell ref="P74:Q74"/>
    <mergeCell ref="B75:B76"/>
    <mergeCell ref="C75:L76"/>
    <mergeCell ref="P75:Q75"/>
    <mergeCell ref="P76:Q76"/>
    <mergeCell ref="D70:G70"/>
    <mergeCell ref="I70:O70"/>
    <mergeCell ref="D71:G71"/>
    <mergeCell ref="I71:O71"/>
    <mergeCell ref="D72:G72"/>
    <mergeCell ref="I72:O72"/>
    <mergeCell ref="I65:O65"/>
    <mergeCell ref="D66:G66"/>
    <mergeCell ref="I66:O66"/>
    <mergeCell ref="B67:B72"/>
    <mergeCell ref="E67:G67"/>
    <mergeCell ref="I67:O67"/>
    <mergeCell ref="D68:G68"/>
    <mergeCell ref="I68:O68"/>
    <mergeCell ref="D69:G69"/>
    <mergeCell ref="I69:O69"/>
    <mergeCell ref="B61:B66"/>
    <mergeCell ref="E61:G61"/>
    <mergeCell ref="I61:O61"/>
    <mergeCell ref="D62:G62"/>
    <mergeCell ref="I62:O62"/>
    <mergeCell ref="D63:G63"/>
    <mergeCell ref="I63:O63"/>
    <mergeCell ref="D64:G64"/>
    <mergeCell ref="I64:O64"/>
    <mergeCell ref="D65:G65"/>
    <mergeCell ref="D60:G60"/>
    <mergeCell ref="I60:O60"/>
    <mergeCell ref="I53:O53"/>
    <mergeCell ref="B43:B48"/>
    <mergeCell ref="E43:G43"/>
    <mergeCell ref="I43:O43"/>
    <mergeCell ref="D44:G44"/>
    <mergeCell ref="I44:O44"/>
    <mergeCell ref="D45:G45"/>
    <mergeCell ref="I45:O45"/>
    <mergeCell ref="D48:G48"/>
    <mergeCell ref="I48:O48"/>
    <mergeCell ref="I55:O55"/>
    <mergeCell ref="D56:G56"/>
    <mergeCell ref="I56:O56"/>
    <mergeCell ref="D57:G57"/>
    <mergeCell ref="I57:O57"/>
    <mergeCell ref="B49:B54"/>
    <mergeCell ref="E49:G49"/>
    <mergeCell ref="I49:O49"/>
    <mergeCell ref="D50:G50"/>
    <mergeCell ref="I50:O50"/>
    <mergeCell ref="D51:G51"/>
    <mergeCell ref="I51:O51"/>
    <mergeCell ref="D47:G47"/>
    <mergeCell ref="I47:O47"/>
    <mergeCell ref="C42:D42"/>
    <mergeCell ref="E42:G42"/>
    <mergeCell ref="H42:O42"/>
    <mergeCell ref="D58:G58"/>
    <mergeCell ref="I58:O58"/>
    <mergeCell ref="D59:G59"/>
    <mergeCell ref="I59:O59"/>
    <mergeCell ref="D52:G52"/>
    <mergeCell ref="I52:O52"/>
    <mergeCell ref="D53:G53"/>
    <mergeCell ref="D54:G54"/>
    <mergeCell ref="I54:O54"/>
    <mergeCell ref="B24:B29"/>
    <mergeCell ref="E24:G24"/>
    <mergeCell ref="D39:G39"/>
    <mergeCell ref="I39:O39"/>
    <mergeCell ref="D40:G40"/>
    <mergeCell ref="I40:O40"/>
    <mergeCell ref="D41:G41"/>
    <mergeCell ref="I41:O41"/>
    <mergeCell ref="D46:G46"/>
    <mergeCell ref="I46:O46"/>
    <mergeCell ref="I34:O34"/>
    <mergeCell ref="D35:G35"/>
    <mergeCell ref="I35:O35"/>
    <mergeCell ref="B36:B41"/>
    <mergeCell ref="E36:G36"/>
    <mergeCell ref="I36:O36"/>
    <mergeCell ref="D37:G37"/>
    <mergeCell ref="I37:O37"/>
    <mergeCell ref="D38:G38"/>
    <mergeCell ref="I38:O38"/>
    <mergeCell ref="B30:B35"/>
    <mergeCell ref="E30:G30"/>
    <mergeCell ref="I30:O30"/>
    <mergeCell ref="D31:G31"/>
    <mergeCell ref="D34:G34"/>
    <mergeCell ref="D19:G19"/>
    <mergeCell ref="I19:O19"/>
    <mergeCell ref="D20:G20"/>
    <mergeCell ref="I20:O20"/>
    <mergeCell ref="D21:G21"/>
    <mergeCell ref="I21:O21"/>
    <mergeCell ref="D22:G22"/>
    <mergeCell ref="D23:G23"/>
    <mergeCell ref="I23:O23"/>
    <mergeCell ref="D27:G27"/>
    <mergeCell ref="I27:O27"/>
    <mergeCell ref="D28:G28"/>
    <mergeCell ref="I28:O28"/>
    <mergeCell ref="D29:G29"/>
    <mergeCell ref="I29:O29"/>
    <mergeCell ref="I22:O22"/>
    <mergeCell ref="I24:O24"/>
    <mergeCell ref="D25:G25"/>
    <mergeCell ref="I17:O17"/>
    <mergeCell ref="I31:O31"/>
    <mergeCell ref="D32:G32"/>
    <mergeCell ref="I32:O32"/>
    <mergeCell ref="D33:G33"/>
    <mergeCell ref="I33:O33"/>
    <mergeCell ref="I25:O25"/>
    <mergeCell ref="D26:G26"/>
    <mergeCell ref="I26:O26"/>
    <mergeCell ref="B18:B23"/>
    <mergeCell ref="E18:G18"/>
    <mergeCell ref="I18:O18"/>
    <mergeCell ref="B7:C7"/>
    <mergeCell ref="L7:N7"/>
    <mergeCell ref="B8:J8"/>
    <mergeCell ref="L8:N8"/>
    <mergeCell ref="B9:D10"/>
    <mergeCell ref="L9:N9"/>
    <mergeCell ref="D15:G15"/>
    <mergeCell ref="I15:O15"/>
    <mergeCell ref="D16:G16"/>
    <mergeCell ref="I16:O16"/>
    <mergeCell ref="C11:D11"/>
    <mergeCell ref="E11:G11"/>
    <mergeCell ref="H11:O11"/>
    <mergeCell ref="B12:B17"/>
    <mergeCell ref="E12:G12"/>
    <mergeCell ref="I12:O12"/>
    <mergeCell ref="D13:G13"/>
    <mergeCell ref="I13:O13"/>
    <mergeCell ref="D14:G14"/>
    <mergeCell ref="I14:O14"/>
    <mergeCell ref="D17:G17"/>
  </mergeCells>
  <phoneticPr fontId="1"/>
  <conditionalFormatting sqref="P75 R90 R105 R120 R135 R150 R165 R180 R195 R210 R75">
    <cfRule type="cellIs" dxfId="148" priority="84" operator="greaterThan">
      <formula>15</formula>
    </cfRule>
  </conditionalFormatting>
  <conditionalFormatting sqref="U1:U1048576">
    <cfRule type="cellIs" dxfId="147" priority="83" operator="equal">
      <formula>"1事業者あたり15人回までのため要修正"</formula>
    </cfRule>
  </conditionalFormatting>
  <conditionalFormatting sqref="P74 R74">
    <cfRule type="cellIs" dxfId="146" priority="82" operator="greaterThan">
      <formula>15</formula>
    </cfRule>
  </conditionalFormatting>
  <conditionalFormatting sqref="P90">
    <cfRule type="cellIs" dxfId="145" priority="81" operator="greaterThan">
      <formula>15</formula>
    </cfRule>
  </conditionalFormatting>
  <conditionalFormatting sqref="P89">
    <cfRule type="cellIs" dxfId="144" priority="80" operator="greaterThan">
      <formula>15</formula>
    </cfRule>
  </conditionalFormatting>
  <conditionalFormatting sqref="P105">
    <cfRule type="cellIs" dxfId="143" priority="79" operator="greaterThan">
      <formula>15</formula>
    </cfRule>
  </conditionalFormatting>
  <conditionalFormatting sqref="P104">
    <cfRule type="cellIs" dxfId="142" priority="78" operator="greaterThan">
      <formula>15</formula>
    </cfRule>
  </conditionalFormatting>
  <conditionalFormatting sqref="P120">
    <cfRule type="cellIs" dxfId="141" priority="77" operator="greaterThan">
      <formula>15</formula>
    </cfRule>
  </conditionalFormatting>
  <conditionalFormatting sqref="P119">
    <cfRule type="cellIs" dxfId="140" priority="76" operator="greaterThan">
      <formula>15</formula>
    </cfRule>
  </conditionalFormatting>
  <conditionalFormatting sqref="P135">
    <cfRule type="cellIs" dxfId="139" priority="75" operator="greaterThan">
      <formula>15</formula>
    </cfRule>
  </conditionalFormatting>
  <conditionalFormatting sqref="P134">
    <cfRule type="cellIs" dxfId="138" priority="74" operator="greaterThan">
      <formula>15</formula>
    </cfRule>
  </conditionalFormatting>
  <conditionalFormatting sqref="P150">
    <cfRule type="cellIs" dxfId="137" priority="73" operator="greaterThan">
      <formula>15</formula>
    </cfRule>
  </conditionalFormatting>
  <conditionalFormatting sqref="P149">
    <cfRule type="cellIs" dxfId="136" priority="72" operator="greaterThan">
      <formula>15</formula>
    </cfRule>
  </conditionalFormatting>
  <conditionalFormatting sqref="P165">
    <cfRule type="cellIs" dxfId="135" priority="71" operator="greaterThan">
      <formula>15</formula>
    </cfRule>
  </conditionalFormatting>
  <conditionalFormatting sqref="P164">
    <cfRule type="cellIs" dxfId="134" priority="70" operator="greaterThan">
      <formula>15</formula>
    </cfRule>
  </conditionalFormatting>
  <conditionalFormatting sqref="P180">
    <cfRule type="cellIs" dxfId="133" priority="69" operator="greaterThan">
      <formula>15</formula>
    </cfRule>
  </conditionalFormatting>
  <conditionalFormatting sqref="P179">
    <cfRule type="cellIs" dxfId="132" priority="68" operator="greaterThan">
      <formula>15</formula>
    </cfRule>
  </conditionalFormatting>
  <conditionalFormatting sqref="P195">
    <cfRule type="cellIs" dxfId="131" priority="67" operator="greaterThan">
      <formula>15</formula>
    </cfRule>
  </conditionalFormatting>
  <conditionalFormatting sqref="P194">
    <cfRule type="cellIs" dxfId="130" priority="66" operator="greaterThan">
      <formula>15</formula>
    </cfRule>
  </conditionalFormatting>
  <conditionalFormatting sqref="P210">
    <cfRule type="cellIs" dxfId="129" priority="65" operator="greaterThan">
      <formula>15</formula>
    </cfRule>
  </conditionalFormatting>
  <conditionalFormatting sqref="P209">
    <cfRule type="cellIs" dxfId="128" priority="64" operator="greaterThan">
      <formula>15</formula>
    </cfRule>
  </conditionalFormatting>
  <conditionalFormatting sqref="D13:O17 D18 D24 D30 D36 D43 D49 D55 D61 D67 D74:I74 C75:L76 K74:L74 B79:F80 G79:Q79 Q80 L80 C82:Q86 D89:I89 C90:L91 C105:L106 D104:I104 C120:L121 D119:I119 D134:I134 C135:L136 C150:L151 D149:I149 D164:I164 C165:L166 C180:L181 D179:I179 D194:I194 C195:L196 D209:I209 C210:L211 K89:L89 K104:L104 K119:L119 K134:L134 K149:L149 K164:L164 K179:L179 K194:L194 K209:L209 D12 D19:O23 D25:O29 D31:O35 D37:O41 D44:O48 D50:O54 D56:O60 D62:O66 D68:O72">
    <cfRule type="containsBlanks" dxfId="127" priority="63">
      <formula>LEN(TRIM(B12))=0</formula>
    </cfRule>
  </conditionalFormatting>
  <conditionalFormatting sqref="D7">
    <cfRule type="containsBlanks" dxfId="126" priority="62">
      <formula>LEN(TRIM(D7))=0</formula>
    </cfRule>
  </conditionalFormatting>
  <conditionalFormatting sqref="B94:F95 G94:Q94 Q95 L95">
    <cfRule type="containsBlanks" dxfId="125" priority="61">
      <formula>LEN(TRIM(B94))=0</formula>
    </cfRule>
  </conditionalFormatting>
  <conditionalFormatting sqref="B109:F110 G109:Q109 Q110 L110">
    <cfRule type="containsBlanks" dxfId="124" priority="60">
      <formula>LEN(TRIM(B109))=0</formula>
    </cfRule>
  </conditionalFormatting>
  <conditionalFormatting sqref="B124:F125 G124:Q124 Q125 L125">
    <cfRule type="containsBlanks" dxfId="123" priority="59">
      <formula>LEN(TRIM(B124))=0</formula>
    </cfRule>
  </conditionalFormatting>
  <conditionalFormatting sqref="B139:F140 G139:Q139 Q140 L140">
    <cfRule type="containsBlanks" dxfId="122" priority="58">
      <formula>LEN(TRIM(B139))=0</formula>
    </cfRule>
  </conditionalFormatting>
  <conditionalFormatting sqref="B154:F155 G154:Q154 Q155 L155">
    <cfRule type="containsBlanks" dxfId="121" priority="57">
      <formula>LEN(TRIM(B154))=0</formula>
    </cfRule>
  </conditionalFormatting>
  <conditionalFormatting sqref="B169:F170 G169:Q169 Q170 L170">
    <cfRule type="containsBlanks" dxfId="120" priority="56">
      <formula>LEN(TRIM(B169))=0</formula>
    </cfRule>
  </conditionalFormatting>
  <conditionalFormatting sqref="B184:F185 G184:Q184 Q185 L185">
    <cfRule type="containsBlanks" dxfId="119" priority="55">
      <formula>LEN(TRIM(B184))=0</formula>
    </cfRule>
  </conditionalFormatting>
  <conditionalFormatting sqref="B199:F200 G199:Q199 Q200 L200">
    <cfRule type="containsBlanks" dxfId="118" priority="54">
      <formula>LEN(TRIM(B199))=0</formula>
    </cfRule>
  </conditionalFormatting>
  <conditionalFormatting sqref="B214:F215 G214:Q214 Q215 L215">
    <cfRule type="containsBlanks" dxfId="117" priority="53">
      <formula>LEN(TRIM(B214))=0</formula>
    </cfRule>
  </conditionalFormatting>
  <conditionalFormatting sqref="G199:L199">
    <cfRule type="expression" dxfId="116" priority="52">
      <formula>$G$199</formula>
    </cfRule>
  </conditionalFormatting>
  <conditionalFormatting sqref="G200:H200">
    <cfRule type="containsBlanks" dxfId="115" priority="51">
      <formula>LEN(TRIM(G200))=0</formula>
    </cfRule>
  </conditionalFormatting>
  <conditionalFormatting sqref="G200:H200">
    <cfRule type="expression" dxfId="114" priority="50">
      <formula>COUNTA($G$199)&gt;0</formula>
    </cfRule>
  </conditionalFormatting>
  <conditionalFormatting sqref="M200:N200">
    <cfRule type="containsBlanks" dxfId="113" priority="49">
      <formula>LEN(TRIM(M200))=0</formula>
    </cfRule>
  </conditionalFormatting>
  <conditionalFormatting sqref="M200:N200">
    <cfRule type="expression" dxfId="112" priority="48">
      <formula>COUNTA($M$199)&gt;0</formula>
    </cfRule>
  </conditionalFormatting>
  <conditionalFormatting sqref="G215:H215">
    <cfRule type="containsBlanks" dxfId="111" priority="47">
      <formula>LEN(TRIM(G215))=0</formula>
    </cfRule>
  </conditionalFormatting>
  <conditionalFormatting sqref="G215:H215">
    <cfRule type="expression" dxfId="110" priority="46">
      <formula>COUNTA($G$214)&gt;0</formula>
    </cfRule>
  </conditionalFormatting>
  <conditionalFormatting sqref="M215:N215">
    <cfRule type="containsBlanks" dxfId="109" priority="45">
      <formula>LEN(TRIM(M215))=0</formula>
    </cfRule>
  </conditionalFormatting>
  <conditionalFormatting sqref="M215:N215">
    <cfRule type="expression" dxfId="108" priority="44">
      <formula>COUNTA($M$214)&gt;0</formula>
    </cfRule>
  </conditionalFormatting>
  <conditionalFormatting sqref="G185:H185">
    <cfRule type="containsBlanks" dxfId="107" priority="43">
      <formula>LEN(TRIM(G185))=0</formula>
    </cfRule>
  </conditionalFormatting>
  <conditionalFormatting sqref="G185:H185">
    <cfRule type="expression" dxfId="106" priority="42">
      <formula>COUNTA($G$184)&gt;0</formula>
    </cfRule>
  </conditionalFormatting>
  <conditionalFormatting sqref="M185:N185">
    <cfRule type="containsBlanks" dxfId="105" priority="41">
      <formula>LEN(TRIM(M185))=0</formula>
    </cfRule>
  </conditionalFormatting>
  <conditionalFormatting sqref="M185:N185">
    <cfRule type="expression" dxfId="104" priority="40">
      <formula>COUNTA($M$184)&gt;0</formula>
    </cfRule>
  </conditionalFormatting>
  <conditionalFormatting sqref="G170:H170">
    <cfRule type="containsBlanks" dxfId="103" priority="39">
      <formula>LEN(TRIM(G170))=0</formula>
    </cfRule>
  </conditionalFormatting>
  <conditionalFormatting sqref="G170:H170">
    <cfRule type="expression" dxfId="102" priority="38">
      <formula>COUNTA($G$169)&gt;0</formula>
    </cfRule>
  </conditionalFormatting>
  <conditionalFormatting sqref="M170:N170">
    <cfRule type="containsBlanks" dxfId="101" priority="37">
      <formula>LEN(TRIM(M170))=0</formula>
    </cfRule>
  </conditionalFormatting>
  <conditionalFormatting sqref="M170:N170">
    <cfRule type="expression" dxfId="100" priority="36">
      <formula>COUNTA($M$169)&gt;0</formula>
    </cfRule>
  </conditionalFormatting>
  <conditionalFormatting sqref="G155:H155">
    <cfRule type="containsBlanks" dxfId="99" priority="35">
      <formula>LEN(TRIM(G155))=0</formula>
    </cfRule>
  </conditionalFormatting>
  <conditionalFormatting sqref="G155:H155">
    <cfRule type="expression" dxfId="98" priority="34">
      <formula>COUNTA($G$154)&gt;0</formula>
    </cfRule>
  </conditionalFormatting>
  <conditionalFormatting sqref="M155:N155">
    <cfRule type="containsBlanks" dxfId="97" priority="33">
      <formula>LEN(TRIM(M155))=0</formula>
    </cfRule>
  </conditionalFormatting>
  <conditionalFormatting sqref="M155:N155">
    <cfRule type="expression" dxfId="96" priority="32">
      <formula>COUNTA($M$154)&gt;0</formula>
    </cfRule>
  </conditionalFormatting>
  <conditionalFormatting sqref="G140:H140">
    <cfRule type="containsBlanks" dxfId="95" priority="31">
      <formula>LEN(TRIM(G140))=0</formula>
    </cfRule>
  </conditionalFormatting>
  <conditionalFormatting sqref="G140:H140">
    <cfRule type="expression" dxfId="94" priority="30">
      <formula>COUNTA($G$139)&gt;0</formula>
    </cfRule>
  </conditionalFormatting>
  <conditionalFormatting sqref="G125:H125">
    <cfRule type="containsBlanks" dxfId="93" priority="29">
      <formula>LEN(TRIM(G125))=0</formula>
    </cfRule>
  </conditionalFormatting>
  <conditionalFormatting sqref="G125:H125">
    <cfRule type="expression" dxfId="92" priority="28">
      <formula>COUNTA($G$124)&gt;0</formula>
    </cfRule>
  </conditionalFormatting>
  <conditionalFormatting sqref="M125:N125">
    <cfRule type="containsBlanks" dxfId="91" priority="27">
      <formula>LEN(TRIM(M125))=0</formula>
    </cfRule>
  </conditionalFormatting>
  <conditionalFormatting sqref="M125:N125">
    <cfRule type="expression" dxfId="90" priority="26">
      <formula>COUNTA($M$124)&gt;0</formula>
    </cfRule>
  </conditionalFormatting>
  <conditionalFormatting sqref="G110:H110">
    <cfRule type="containsBlanks" dxfId="89" priority="25">
      <formula>LEN(TRIM(G110))=0</formula>
    </cfRule>
  </conditionalFormatting>
  <conditionalFormatting sqref="G110:H110">
    <cfRule type="expression" dxfId="88" priority="24">
      <formula>COUNTA($G$109)&gt;0</formula>
    </cfRule>
  </conditionalFormatting>
  <conditionalFormatting sqref="M110:N110">
    <cfRule type="containsBlanks" dxfId="87" priority="23">
      <formula>LEN(TRIM(M110))=0</formula>
    </cfRule>
  </conditionalFormatting>
  <conditionalFormatting sqref="M110:N110">
    <cfRule type="expression" dxfId="86" priority="22">
      <formula>COUNTA($M$109)&gt;0</formula>
    </cfRule>
  </conditionalFormatting>
  <conditionalFormatting sqref="G80:H80">
    <cfRule type="containsBlanks" dxfId="85" priority="21">
      <formula>LEN(TRIM(G80))=0</formula>
    </cfRule>
  </conditionalFormatting>
  <conditionalFormatting sqref="G80:H80 G95:H95 G110:H110 G125:H125 G140:H140 G155:H155">
    <cfRule type="expression" dxfId="84" priority="20">
      <formula>COUNTA($G$79)&gt;0</formula>
    </cfRule>
  </conditionalFormatting>
  <conditionalFormatting sqref="M80:N80">
    <cfRule type="containsBlanks" dxfId="83" priority="19">
      <formula>LEN(TRIM(M80))=0</formula>
    </cfRule>
  </conditionalFormatting>
  <conditionalFormatting sqref="M80:N80">
    <cfRule type="expression" dxfId="82" priority="18">
      <formula>COUNTA($M$79)&gt;0</formula>
    </cfRule>
  </conditionalFormatting>
  <conditionalFormatting sqref="M95:N95">
    <cfRule type="containsBlanks" dxfId="81" priority="17">
      <formula>LEN(TRIM(M95))=0</formula>
    </cfRule>
  </conditionalFormatting>
  <conditionalFormatting sqref="M95:N95">
    <cfRule type="expression" dxfId="80" priority="16">
      <formula>COUNTA($M$94)&gt;0</formula>
    </cfRule>
  </conditionalFormatting>
  <conditionalFormatting sqref="G95:H95">
    <cfRule type="containsBlanks" dxfId="79" priority="15">
      <formula>LEN(TRIM(G95))=0</formula>
    </cfRule>
  </conditionalFormatting>
  <conditionalFormatting sqref="G95:H95">
    <cfRule type="expression" dxfId="78" priority="14">
      <formula>COUNTA($G$94)&gt;0</formula>
    </cfRule>
  </conditionalFormatting>
  <conditionalFormatting sqref="M140:N140">
    <cfRule type="containsBlanks" dxfId="77" priority="13">
      <formula>LEN(TRIM(M140))=0</formula>
    </cfRule>
  </conditionalFormatting>
  <conditionalFormatting sqref="M140:N140">
    <cfRule type="expression" dxfId="76" priority="12">
      <formula>COUNTA($M$124)&gt;0</formula>
    </cfRule>
  </conditionalFormatting>
  <conditionalFormatting sqref="M140:N140">
    <cfRule type="containsBlanks" dxfId="75" priority="11">
      <formula>LEN(TRIM(M140))=0</formula>
    </cfRule>
  </conditionalFormatting>
  <conditionalFormatting sqref="M140:N140">
    <cfRule type="expression" dxfId="74" priority="10">
      <formula>COUNTA($M$139)&gt;0</formula>
    </cfRule>
  </conditionalFormatting>
  <conditionalFormatting sqref="C97:Q101">
    <cfRule type="containsBlanks" dxfId="73" priority="9">
      <formula>LEN(TRIM(C97))=0</formula>
    </cfRule>
  </conditionalFormatting>
  <conditionalFormatting sqref="C112:Q116">
    <cfRule type="containsBlanks" dxfId="72" priority="8">
      <formula>LEN(TRIM(C112))=0</formula>
    </cfRule>
  </conditionalFormatting>
  <conditionalFormatting sqref="C127:Q131">
    <cfRule type="containsBlanks" dxfId="71" priority="7">
      <formula>LEN(TRIM(C127))=0</formula>
    </cfRule>
  </conditionalFormatting>
  <conditionalFormatting sqref="C142:Q146">
    <cfRule type="containsBlanks" dxfId="70" priority="6">
      <formula>LEN(TRIM(C142))=0</formula>
    </cfRule>
  </conditionalFormatting>
  <conditionalFormatting sqref="C157:Q161">
    <cfRule type="containsBlanks" dxfId="69" priority="5">
      <formula>LEN(TRIM(C157))=0</formula>
    </cfRule>
  </conditionalFormatting>
  <conditionalFormatting sqref="C172:Q176">
    <cfRule type="containsBlanks" dxfId="68" priority="4">
      <formula>LEN(TRIM(C172))=0</formula>
    </cfRule>
  </conditionalFormatting>
  <conditionalFormatting sqref="C187:Q191">
    <cfRule type="containsBlanks" dxfId="67" priority="3">
      <formula>LEN(TRIM(C187))=0</formula>
    </cfRule>
  </conditionalFormatting>
  <conditionalFormatting sqref="C202:Q206">
    <cfRule type="containsBlanks" dxfId="66" priority="2">
      <formula>LEN(TRIM(C202))=0</formula>
    </cfRule>
  </conditionalFormatting>
  <conditionalFormatting sqref="C217:Q221">
    <cfRule type="containsBlanks" dxfId="65" priority="1">
      <formula>LEN(TRIM(C217))=0</formula>
    </cfRule>
  </conditionalFormatting>
  <dataValidations count="7">
    <dataValidation type="whole" imeMode="halfAlpha" allowBlank="1" showInputMessage="1" showErrorMessage="1" sqref="L80 Q80 L95 Q95 L110 Q110 L125 Q125 L140 Q140 L155 Q155 L170 Q170 L185 Q185 L200 Q200 L215 Q215">
      <formula1>0</formula1>
      <formula2>15</formula2>
    </dataValidation>
    <dataValidation type="whole" imeMode="halfAlpha" allowBlank="1" showInputMessage="1" showErrorMessage="1" sqref="K74:L74 K82:K86 P82:P86 K194:L194 K209:L209 K97:K101 P97:P101 K112:K116 P112:P116 K127:K131 P127:P131 K142:K146 P142:P146 K157:K161 P157:P161 K172:K176 P172:P176 K187:K191 P187:P191 K202:K206 P202:P206 K89:L89 K104:L104 K119:L119 K134:L134 K149:L149 K164:L164 K179:L179 K217:K221 P217:P221">
      <formula1>0</formula1>
      <formula2>200</formula2>
    </dataValidation>
    <dataValidation type="whole" allowBlank="1" showInputMessage="1" showErrorMessage="1" sqref="H13:H17 H62:H66 H19:H23 H25:H29 H31:H35 H37:H41 H44:H48 H50:H54 H56:H60 H68:H72">
      <formula1>0</formula1>
      <formula2>4000</formula2>
    </dataValidation>
    <dataValidation type="list" showInputMessage="1" showErrorMessage="1" sqref="M202:M207 G82:G86 M82:M86 G187:G192 G157:G162 G97:G101 G172:G177 G112:G116 M187:M192 B192 G127:G131 G202:G207 G142:G147 M112:M116 M97:M101 M127:M131 B162 B207 M172:M177 B177 B147 M157:M162 M142:M147 G217:G221 M217:M221">
      <formula1>"職員,事務補助員,外部専門家"</formula1>
    </dataValidation>
    <dataValidation type="list" allowBlank="1" showInputMessage="1" showErrorMessage="1" sqref="D12 D18 D24 D30 D36 D43 D49 D55 D61 D67">
      <formula1>INDIRECT("職員")</formula1>
    </dataValidation>
    <dataValidation type="list" allowBlank="1" showInputMessage="1" showErrorMessage="1" sqref="N82:N86 H82:H86 N187:N191 H187:H191 N202:N206 H202:H206 N97:N101 H97:H101 N112:N116 H112:H116 N127:N131 H127:H131 N142:N146 H142:H146 N157:N161 H157:H161 N172:N176 H172:H176 N217:N221 H217:H221">
      <formula1>IF(G82="事務補助員",INDIRECT("職員"),INDIRECT(G82))</formula1>
    </dataValidation>
    <dataValidation type="list" allowBlank="1" showInputMessage="1" showErrorMessage="1" sqref="D7">
      <formula1>INDIRECT("支援地域")</formula1>
    </dataValidation>
  </dataValidations>
  <printOptions horizontalCentered="1"/>
  <pageMargins left="0.25" right="0.25" top="0.75" bottom="0.75" header="0.3" footer="0.3"/>
  <pageSetup paperSize="9" scale="59" fitToHeight="0" orientation="landscape" r:id="rId1"/>
  <rowBreaks count="11" manualBreakCount="11">
    <brk id="41" min="1" max="16" man="1"/>
    <brk id="72" min="1" max="16" man="1"/>
    <brk id="87" min="1" max="16" man="1"/>
    <brk id="102" min="1" max="16" man="1"/>
    <brk id="117" min="1" max="16" man="1"/>
    <brk id="132" min="1" max="16" man="1"/>
    <brk id="147" min="1" max="16" man="1"/>
    <brk id="162" min="1" max="16" man="1"/>
    <brk id="177" min="1" max="16" man="1"/>
    <brk id="192" min="1" max="16" man="1"/>
    <brk id="207" min="1" max="16"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6"/>
  <sheetViews>
    <sheetView showGridLines="0" topLeftCell="C1" zoomScaleNormal="100" zoomScaleSheetLayoutView="25" workbookViewId="0">
      <selection activeCell="C1" sqref="C1"/>
    </sheetView>
  </sheetViews>
  <sheetFormatPr defaultColWidth="8.875" defaultRowHeight="15.75" customHeight="1"/>
  <cols>
    <col min="1" max="2" width="5.625" style="31" hidden="1" customWidth="1"/>
    <col min="3" max="3" width="4.5" style="31" customWidth="1"/>
    <col min="4" max="4" width="4.125" style="31" customWidth="1"/>
    <col min="5" max="5" width="10.875" style="31" customWidth="1"/>
    <col min="6" max="6" width="28" style="31" customWidth="1"/>
    <col min="7" max="7" width="10.125" style="31" customWidth="1"/>
    <col min="8" max="8" width="38.875" style="31" customWidth="1"/>
    <col min="9" max="9" width="14.5" style="31" customWidth="1"/>
    <col min="10" max="10" width="18.625" style="31" customWidth="1"/>
    <col min="11" max="11" width="23.625" style="31" customWidth="1"/>
    <col min="12" max="12" width="26.875" style="31" customWidth="1"/>
    <col min="13" max="13" width="27.75" style="31" customWidth="1"/>
    <col min="14" max="14" width="41.75" style="32" customWidth="1"/>
    <col min="15" max="15" width="37.5" style="31" customWidth="1"/>
    <col min="16" max="16" width="10.375" style="31" customWidth="1"/>
    <col min="17" max="17" width="3.5" style="31" customWidth="1"/>
    <col min="18" max="16384" width="8.875" style="31"/>
  </cols>
  <sheetData>
    <row r="1" spans="1:31" ht="50.25" customHeight="1"/>
    <row r="2" spans="1:31" ht="28.5" customHeight="1">
      <c r="D2" s="30" t="s">
        <v>51</v>
      </c>
      <c r="E2" s="30"/>
      <c r="O2" s="33"/>
      <c r="P2" s="33"/>
    </row>
    <row r="3" spans="1:31" ht="28.5" customHeight="1">
      <c r="D3" s="137" t="s">
        <v>133</v>
      </c>
      <c r="E3" s="81"/>
      <c r="F3" s="64"/>
      <c r="G3" s="34"/>
      <c r="H3" s="34"/>
      <c r="I3" s="34"/>
      <c r="J3" s="34"/>
      <c r="K3" s="34"/>
      <c r="L3" s="34"/>
      <c r="M3" s="34"/>
      <c r="N3" s="34"/>
      <c r="O3" s="33"/>
      <c r="P3" s="33"/>
    </row>
    <row r="4" spans="1:31" ht="28.5" customHeight="1">
      <c r="D4" s="64"/>
      <c r="E4" s="64"/>
      <c r="F4" s="64" t="s">
        <v>367</v>
      </c>
      <c r="G4" s="34"/>
      <c r="H4" s="34"/>
      <c r="I4" s="34"/>
      <c r="J4" s="34"/>
      <c r="K4" s="34"/>
      <c r="L4" s="34"/>
      <c r="M4" s="34"/>
      <c r="N4" s="34"/>
      <c r="O4" s="33"/>
      <c r="P4" s="33"/>
    </row>
    <row r="5" spans="1:31" ht="28.5" customHeight="1">
      <c r="D5" s="64"/>
      <c r="E5" s="64"/>
      <c r="F5" s="64" t="s">
        <v>387</v>
      </c>
      <c r="G5" s="34"/>
      <c r="H5" s="34"/>
      <c r="I5" s="34"/>
      <c r="J5" s="34"/>
      <c r="K5" s="34"/>
      <c r="L5" s="34"/>
      <c r="M5" s="34"/>
      <c r="N5" s="34"/>
      <c r="O5" s="33"/>
      <c r="P5" s="33"/>
      <c r="R5" s="755" t="s">
        <v>27</v>
      </c>
      <c r="S5" s="756"/>
      <c r="T5" s="756"/>
      <c r="U5" s="756"/>
      <c r="V5" s="756"/>
      <c r="W5" s="756"/>
      <c r="X5" s="756"/>
      <c r="Y5" s="756"/>
      <c r="Z5" s="756"/>
      <c r="AA5" s="756"/>
      <c r="AB5" s="756"/>
      <c r="AC5" s="756"/>
      <c r="AD5" s="756"/>
      <c r="AE5" s="756"/>
    </row>
    <row r="6" spans="1:31" ht="28.5" customHeight="1">
      <c r="D6" s="777" t="s">
        <v>52</v>
      </c>
      <c r="E6" s="778"/>
      <c r="F6" s="779"/>
      <c r="G6" s="762" t="str">
        <f>IF(様式第１_交付申請書!C17="","",様式第１_交付申請書!C17)</f>
        <v/>
      </c>
      <c r="H6" s="763"/>
      <c r="I6" s="764"/>
      <c r="J6" s="82"/>
      <c r="K6" s="42"/>
      <c r="N6" s="35"/>
      <c r="R6" s="489" t="s">
        <v>555</v>
      </c>
      <c r="S6" s="490"/>
      <c r="T6" s="490"/>
      <c r="U6" s="490"/>
      <c r="V6" s="490"/>
      <c r="W6" s="490"/>
      <c r="X6" s="490"/>
      <c r="Y6" s="491"/>
      <c r="Z6" s="491"/>
      <c r="AA6" s="491"/>
      <c r="AB6" s="491"/>
      <c r="AC6" s="491"/>
      <c r="AD6" s="491"/>
      <c r="AE6" s="492"/>
    </row>
    <row r="7" spans="1:31" ht="28.5" customHeight="1">
      <c r="D7" s="777" t="s">
        <v>53</v>
      </c>
      <c r="E7" s="778"/>
      <c r="F7" s="779"/>
      <c r="G7" s="765" t="str">
        <f>IF(様式第１_交付申請書!F9="","",様式第１_交付申請書!F9)</f>
        <v/>
      </c>
      <c r="H7" s="766"/>
      <c r="I7" s="767"/>
      <c r="J7" s="82"/>
      <c r="K7" s="42"/>
      <c r="N7" s="36"/>
      <c r="R7" s="493" t="s">
        <v>544</v>
      </c>
      <c r="S7" s="494"/>
      <c r="T7" s="494"/>
      <c r="U7" s="494"/>
      <c r="V7" s="494"/>
      <c r="W7" s="494"/>
      <c r="X7" s="494"/>
      <c r="Y7" s="495"/>
      <c r="Z7" s="495"/>
      <c r="AA7" s="495"/>
      <c r="AB7" s="495"/>
      <c r="AC7" s="495"/>
      <c r="AD7" s="495"/>
      <c r="AE7" s="496"/>
    </row>
    <row r="8" spans="1:31" ht="28.5" customHeight="1">
      <c r="D8" s="51"/>
      <c r="E8" s="51"/>
      <c r="F8" s="51"/>
      <c r="G8" s="37"/>
      <c r="H8" s="37"/>
      <c r="I8" s="37"/>
      <c r="J8" s="37"/>
      <c r="N8" s="36"/>
      <c r="R8" s="493"/>
      <c r="S8" s="494"/>
      <c r="T8" s="494"/>
      <c r="U8" s="494"/>
      <c r="V8" s="494"/>
      <c r="W8" s="494"/>
      <c r="X8" s="494"/>
      <c r="Y8" s="495"/>
      <c r="Z8" s="495"/>
      <c r="AA8" s="495"/>
      <c r="AB8" s="495"/>
      <c r="AC8" s="495"/>
      <c r="AD8" s="495"/>
      <c r="AE8" s="496"/>
    </row>
    <row r="9" spans="1:31" ht="28.5" customHeight="1">
      <c r="D9" s="138"/>
      <c r="E9" s="138"/>
      <c r="F9" s="51"/>
      <c r="G9" s="37"/>
      <c r="H9" s="37"/>
      <c r="I9" s="37"/>
      <c r="J9" s="37"/>
      <c r="N9" s="36"/>
      <c r="R9" s="493"/>
      <c r="S9" s="494"/>
      <c r="T9" s="494"/>
      <c r="U9" s="494"/>
      <c r="V9" s="494"/>
      <c r="W9" s="494"/>
      <c r="X9" s="494"/>
      <c r="Y9" s="495"/>
      <c r="Z9" s="495"/>
      <c r="AA9" s="495"/>
      <c r="AB9" s="495"/>
      <c r="AC9" s="495"/>
      <c r="AD9" s="495"/>
      <c r="AE9" s="496"/>
    </row>
    <row r="10" spans="1:31" ht="28.5" customHeight="1">
      <c r="D10" s="34"/>
      <c r="E10" s="34"/>
      <c r="F10" s="38"/>
      <c r="G10" s="38"/>
      <c r="H10" s="38"/>
      <c r="I10" s="39"/>
      <c r="J10" s="39"/>
      <c r="K10" s="39"/>
      <c r="L10" s="31" t="s">
        <v>54</v>
      </c>
      <c r="N10" s="34"/>
      <c r="O10" s="33"/>
      <c r="P10" s="460" t="str">
        <f>G7</f>
        <v/>
      </c>
      <c r="R10" s="493"/>
      <c r="S10" s="494"/>
      <c r="T10" s="494"/>
      <c r="U10" s="494"/>
      <c r="V10" s="494"/>
      <c r="W10" s="494"/>
      <c r="X10" s="494"/>
      <c r="Y10" s="495"/>
      <c r="Z10" s="495"/>
      <c r="AA10" s="495"/>
      <c r="AB10" s="495"/>
      <c r="AC10" s="495"/>
      <c r="AD10" s="495"/>
      <c r="AE10" s="496"/>
    </row>
    <row r="11" spans="1:31" ht="28.5" customHeight="1">
      <c r="D11" s="774" t="s">
        <v>55</v>
      </c>
      <c r="E11" s="771" t="s">
        <v>341</v>
      </c>
      <c r="F11" s="772"/>
      <c r="G11" s="772"/>
      <c r="H11" s="773"/>
      <c r="I11" s="771" t="s">
        <v>185</v>
      </c>
      <c r="J11" s="772"/>
      <c r="K11" s="772"/>
      <c r="L11" s="772"/>
      <c r="M11" s="773"/>
      <c r="N11" s="759" t="s">
        <v>56</v>
      </c>
      <c r="O11" s="759" t="s">
        <v>198</v>
      </c>
      <c r="P11" s="759" t="s">
        <v>57</v>
      </c>
      <c r="R11" s="757"/>
      <c r="S11" s="758"/>
      <c r="T11" s="758"/>
      <c r="U11" s="758"/>
      <c r="V11" s="758"/>
      <c r="W11" s="758"/>
      <c r="X11" s="758"/>
      <c r="Y11" s="495"/>
      <c r="Z11" s="495"/>
      <c r="AA11" s="495"/>
      <c r="AB11" s="495"/>
      <c r="AC11" s="495"/>
      <c r="AD11" s="495"/>
      <c r="AE11" s="496"/>
    </row>
    <row r="12" spans="1:31" ht="23.25" customHeight="1">
      <c r="D12" s="775"/>
      <c r="E12" s="782" t="s">
        <v>340</v>
      </c>
      <c r="F12" s="774" t="s">
        <v>58</v>
      </c>
      <c r="G12" s="780" t="s">
        <v>202</v>
      </c>
      <c r="H12" s="781"/>
      <c r="I12" s="768" t="s">
        <v>60</v>
      </c>
      <c r="J12" s="769"/>
      <c r="K12" s="770"/>
      <c r="L12" s="768" t="s">
        <v>61</v>
      </c>
      <c r="M12" s="770"/>
      <c r="N12" s="760"/>
      <c r="O12" s="760"/>
      <c r="P12" s="760"/>
      <c r="R12" s="757"/>
      <c r="S12" s="758"/>
      <c r="T12" s="758"/>
      <c r="U12" s="758"/>
      <c r="V12" s="758"/>
      <c r="W12" s="758"/>
      <c r="X12" s="758"/>
      <c r="Y12" s="495"/>
      <c r="Z12" s="495"/>
      <c r="AA12" s="495"/>
      <c r="AB12" s="495"/>
      <c r="AC12" s="495"/>
      <c r="AD12" s="495"/>
      <c r="AE12" s="496"/>
    </row>
    <row r="13" spans="1:31" ht="84.75" customHeight="1">
      <c r="A13" s="44" t="s">
        <v>272</v>
      </c>
      <c r="D13" s="776"/>
      <c r="E13" s="783"/>
      <c r="F13" s="776"/>
      <c r="G13" s="418" t="s">
        <v>151</v>
      </c>
      <c r="H13" s="419" t="s">
        <v>153</v>
      </c>
      <c r="I13" s="288" t="s">
        <v>154</v>
      </c>
      <c r="J13" s="84" t="s">
        <v>155</v>
      </c>
      <c r="K13" s="84" t="s">
        <v>156</v>
      </c>
      <c r="L13" s="135" t="s">
        <v>184</v>
      </c>
      <c r="M13" s="420" t="s">
        <v>206</v>
      </c>
      <c r="N13" s="761"/>
      <c r="O13" s="761"/>
      <c r="P13" s="761"/>
      <c r="R13" s="757"/>
      <c r="S13" s="758"/>
      <c r="T13" s="758"/>
      <c r="U13" s="758"/>
      <c r="V13" s="758"/>
      <c r="W13" s="758"/>
      <c r="X13" s="758"/>
      <c r="Y13" s="495"/>
      <c r="Z13" s="495"/>
      <c r="AA13" s="495"/>
      <c r="AB13" s="495"/>
      <c r="AC13" s="495"/>
      <c r="AD13" s="495"/>
      <c r="AE13" s="496"/>
    </row>
    <row r="14" spans="1:31" s="196" customFormat="1" ht="18.75" hidden="1" customHeight="1">
      <c r="A14" s="208"/>
      <c r="D14" s="197"/>
      <c r="E14" s="207"/>
      <c r="F14" s="202"/>
      <c r="G14" s="203"/>
      <c r="H14" s="204"/>
      <c r="I14" s="202"/>
      <c r="J14" s="206"/>
      <c r="K14" s="202"/>
      <c r="L14" s="201"/>
      <c r="M14" s="201"/>
      <c r="N14" s="201"/>
      <c r="O14" s="201"/>
      <c r="P14" s="200"/>
      <c r="R14" s="497"/>
      <c r="S14" s="498"/>
      <c r="T14" s="498"/>
      <c r="U14" s="498"/>
      <c r="V14" s="498"/>
      <c r="W14" s="498"/>
      <c r="X14" s="498"/>
      <c r="Y14" s="499"/>
      <c r="Z14" s="499"/>
      <c r="AA14" s="499"/>
      <c r="AB14" s="499"/>
      <c r="AC14" s="499"/>
      <c r="AD14" s="499"/>
      <c r="AE14" s="500"/>
    </row>
    <row r="15" spans="1:31" s="196" customFormat="1" ht="18.75" hidden="1" customHeight="1">
      <c r="A15" s="208"/>
      <c r="D15" s="197"/>
      <c r="E15" s="207"/>
      <c r="F15" s="202"/>
      <c r="G15" s="203"/>
      <c r="H15" s="204"/>
      <c r="I15" s="202" t="s">
        <v>414</v>
      </c>
      <c r="J15" s="206"/>
      <c r="K15" s="202"/>
      <c r="L15" s="201"/>
      <c r="M15" s="201"/>
      <c r="N15" s="201"/>
      <c r="O15" s="201"/>
      <c r="P15" s="200"/>
      <c r="R15" s="497"/>
      <c r="S15" s="498"/>
      <c r="T15" s="498"/>
      <c r="U15" s="498"/>
      <c r="V15" s="498"/>
      <c r="W15" s="498"/>
      <c r="X15" s="498"/>
      <c r="Y15" s="499"/>
      <c r="Z15" s="499"/>
      <c r="AA15" s="499"/>
      <c r="AB15" s="499"/>
      <c r="AC15" s="499"/>
      <c r="AD15" s="499"/>
      <c r="AE15" s="500"/>
    </row>
    <row r="16" spans="1:31" s="196" customFormat="1" ht="18.75" hidden="1" customHeight="1">
      <c r="A16" s="208"/>
      <c r="D16" s="197"/>
      <c r="E16" s="207"/>
      <c r="F16" s="202"/>
      <c r="G16" s="203"/>
      <c r="H16" s="204"/>
      <c r="I16" s="202" t="s">
        <v>559</v>
      </c>
      <c r="J16" s="206"/>
      <c r="K16" s="202"/>
      <c r="L16" s="201"/>
      <c r="M16" s="201"/>
      <c r="N16" s="201"/>
      <c r="O16" s="201"/>
      <c r="P16" s="200"/>
      <c r="R16" s="497"/>
      <c r="S16" s="498"/>
      <c r="T16" s="498"/>
      <c r="U16" s="498"/>
      <c r="V16" s="498"/>
      <c r="W16" s="498"/>
      <c r="X16" s="498"/>
      <c r="Y16" s="499"/>
      <c r="Z16" s="499"/>
      <c r="AA16" s="499"/>
      <c r="AB16" s="499"/>
      <c r="AC16" s="499"/>
      <c r="AD16" s="499"/>
      <c r="AE16" s="500"/>
    </row>
    <row r="17" spans="1:31" s="98" customFormat="1" ht="40.5">
      <c r="A17" s="153" t="str">
        <f>IF(E17="","",COUNTIFS($E$17:$E17,$A$13,$P$17:$P17,""))</f>
        <v/>
      </c>
      <c r="B17" s="98" t="str">
        <f>$A$13&amp;A17</f>
        <v>外部専門家</v>
      </c>
      <c r="D17" s="417">
        <v>1</v>
      </c>
      <c r="E17" s="258"/>
      <c r="F17" s="258"/>
      <c r="G17" s="264"/>
      <c r="H17" s="466"/>
      <c r="I17" s="262"/>
      <c r="J17" s="263"/>
      <c r="K17" s="262"/>
      <c r="L17" s="258"/>
      <c r="M17" s="258"/>
      <c r="N17" s="258"/>
      <c r="O17" s="258"/>
      <c r="P17" s="258"/>
      <c r="R17" s="497"/>
      <c r="S17" s="498"/>
      <c r="T17" s="498"/>
      <c r="U17" s="498"/>
      <c r="V17" s="498"/>
      <c r="W17" s="498"/>
      <c r="X17" s="498"/>
      <c r="Y17" s="499"/>
      <c r="Z17" s="499"/>
      <c r="AA17" s="499"/>
      <c r="AB17" s="499"/>
      <c r="AC17" s="499"/>
      <c r="AD17" s="499"/>
      <c r="AE17" s="500"/>
    </row>
    <row r="18" spans="1:31" s="98" customFormat="1" ht="40.5">
      <c r="A18" s="153" t="str">
        <f>IF(E18="","",COUNTIFS($E$17:$E18,$A$13,$P$17:$P18,""))</f>
        <v/>
      </c>
      <c r="B18" s="98" t="str">
        <f>$A$13&amp;A18</f>
        <v>外部専門家</v>
      </c>
      <c r="D18" s="120">
        <v>2</v>
      </c>
      <c r="E18" s="258"/>
      <c r="F18" s="257"/>
      <c r="G18" s="260"/>
      <c r="H18" s="467"/>
      <c r="I18" s="259"/>
      <c r="J18" s="261"/>
      <c r="K18" s="259"/>
      <c r="L18" s="257"/>
      <c r="M18" s="257"/>
      <c r="N18" s="257"/>
      <c r="O18" s="258"/>
      <c r="P18" s="257"/>
      <c r="R18" s="501"/>
      <c r="S18" s="498"/>
      <c r="T18" s="498"/>
      <c r="U18" s="498"/>
      <c r="V18" s="498"/>
      <c r="W18" s="498"/>
      <c r="X18" s="498"/>
      <c r="Y18" s="499"/>
      <c r="Z18" s="499"/>
      <c r="AA18" s="499"/>
      <c r="AB18" s="499"/>
      <c r="AC18" s="499"/>
      <c r="AD18" s="499"/>
      <c r="AE18" s="500"/>
    </row>
    <row r="19" spans="1:31" s="98" customFormat="1" ht="40.5">
      <c r="A19" s="153" t="str">
        <f>IF(E19="","",COUNTIFS($E$17:$E19,$A$13,$P$17:$P19,""))</f>
        <v/>
      </c>
      <c r="B19" s="98" t="str">
        <f t="shared" ref="B19:B56" si="0">$A$13&amp;A19</f>
        <v>外部専門家</v>
      </c>
      <c r="D19" s="120">
        <v>3</v>
      </c>
      <c r="E19" s="258"/>
      <c r="F19" s="258"/>
      <c r="G19" s="260"/>
      <c r="H19" s="467"/>
      <c r="I19" s="262"/>
      <c r="J19" s="261"/>
      <c r="K19" s="259"/>
      <c r="L19" s="258"/>
      <c r="M19" s="258"/>
      <c r="N19" s="258"/>
      <c r="O19" s="258"/>
      <c r="P19" s="257"/>
      <c r="R19" s="497"/>
      <c r="S19" s="498"/>
      <c r="T19" s="498"/>
      <c r="U19" s="498"/>
      <c r="V19" s="498"/>
      <c r="W19" s="498"/>
      <c r="X19" s="498"/>
      <c r="Y19" s="499"/>
      <c r="Z19" s="499"/>
      <c r="AA19" s="499"/>
      <c r="AB19" s="499"/>
      <c r="AC19" s="499"/>
      <c r="AD19" s="499"/>
      <c r="AE19" s="500"/>
    </row>
    <row r="20" spans="1:31" s="98" customFormat="1" ht="40.5">
      <c r="A20" s="153" t="str">
        <f>IF(E20="","",COUNTIFS($E$17:$E20,$A$13,$P$17:$P20,""))</f>
        <v/>
      </c>
      <c r="B20" s="98" t="str">
        <f t="shared" si="0"/>
        <v>外部専門家</v>
      </c>
      <c r="D20" s="120">
        <v>4</v>
      </c>
      <c r="E20" s="258"/>
      <c r="F20" s="258"/>
      <c r="G20" s="260"/>
      <c r="H20" s="467"/>
      <c r="I20" s="262"/>
      <c r="J20" s="261"/>
      <c r="K20" s="259"/>
      <c r="L20" s="258"/>
      <c r="M20" s="258"/>
      <c r="N20" s="258"/>
      <c r="O20" s="258"/>
      <c r="P20" s="257"/>
      <c r="R20" s="502"/>
      <c r="S20" s="498"/>
      <c r="T20" s="498"/>
      <c r="U20" s="498"/>
      <c r="V20" s="498"/>
      <c r="W20" s="498"/>
      <c r="X20" s="498"/>
      <c r="Y20" s="499"/>
      <c r="Z20" s="499"/>
      <c r="AA20" s="499"/>
      <c r="AB20" s="499"/>
      <c r="AC20" s="499"/>
      <c r="AD20" s="499"/>
      <c r="AE20" s="500"/>
    </row>
    <row r="21" spans="1:31" s="98" customFormat="1" ht="40.5">
      <c r="A21" s="153" t="str">
        <f>IF(E21="","",COUNTIFS($E$17:$E21,$A$13,$P$17:$P21,""))</f>
        <v/>
      </c>
      <c r="B21" s="98" t="str">
        <f t="shared" si="0"/>
        <v>外部専門家</v>
      </c>
      <c r="D21" s="120">
        <v>5</v>
      </c>
      <c r="E21" s="258"/>
      <c r="F21" s="258"/>
      <c r="G21" s="260"/>
      <c r="H21" s="466"/>
      <c r="I21" s="262"/>
      <c r="J21" s="263"/>
      <c r="K21" s="262"/>
      <c r="L21" s="258"/>
      <c r="M21" s="258"/>
      <c r="N21" s="258"/>
      <c r="O21" s="258"/>
      <c r="P21" s="257"/>
      <c r="R21" s="502" t="s">
        <v>197</v>
      </c>
      <c r="S21" s="498"/>
      <c r="T21" s="498"/>
      <c r="U21" s="498"/>
      <c r="V21" s="498"/>
      <c r="W21" s="498"/>
      <c r="X21" s="498"/>
      <c r="Y21" s="499"/>
      <c r="Z21" s="499"/>
      <c r="AA21" s="499"/>
      <c r="AB21" s="499"/>
      <c r="AC21" s="499"/>
      <c r="AD21" s="499"/>
      <c r="AE21" s="500"/>
    </row>
    <row r="22" spans="1:31" s="98" customFormat="1" ht="40.5">
      <c r="A22" s="153" t="str">
        <f>IF(E22="","",COUNTIFS($E$17:$E22,$A$13,$P$17:$P22,""))</f>
        <v/>
      </c>
      <c r="B22" s="98" t="str">
        <f t="shared" si="0"/>
        <v>外部専門家</v>
      </c>
      <c r="D22" s="120">
        <v>6</v>
      </c>
      <c r="E22" s="258"/>
      <c r="F22" s="258"/>
      <c r="G22" s="264"/>
      <c r="H22" s="466"/>
      <c r="I22" s="262"/>
      <c r="J22" s="263"/>
      <c r="K22" s="262"/>
      <c r="L22" s="258"/>
      <c r="M22" s="258"/>
      <c r="N22" s="258"/>
      <c r="O22" s="258"/>
      <c r="P22" s="257"/>
      <c r="R22" s="502" t="s">
        <v>347</v>
      </c>
      <c r="S22" s="498"/>
      <c r="T22" s="498"/>
      <c r="U22" s="498"/>
      <c r="V22" s="498"/>
      <c r="W22" s="498"/>
      <c r="X22" s="498"/>
      <c r="Y22" s="499"/>
      <c r="Z22" s="499"/>
      <c r="AA22" s="499"/>
      <c r="AB22" s="499"/>
      <c r="AC22" s="499"/>
      <c r="AD22" s="499"/>
      <c r="AE22" s="500"/>
    </row>
    <row r="23" spans="1:31" s="98" customFormat="1" ht="40.5">
      <c r="A23" s="153" t="str">
        <f>IF(E23="","",COUNTIFS($E$17:$E23,$A$13,$P$17:$P23,""))</f>
        <v/>
      </c>
      <c r="B23" s="98" t="str">
        <f t="shared" si="0"/>
        <v>外部専門家</v>
      </c>
      <c r="D23" s="120">
        <v>7</v>
      </c>
      <c r="E23" s="258"/>
      <c r="F23" s="258"/>
      <c r="G23" s="264"/>
      <c r="H23" s="466"/>
      <c r="I23" s="262"/>
      <c r="J23" s="263"/>
      <c r="K23" s="262"/>
      <c r="L23" s="258"/>
      <c r="M23" s="258"/>
      <c r="N23" s="258"/>
      <c r="O23" s="258"/>
      <c r="P23" s="257"/>
      <c r="R23" s="502" t="s">
        <v>207</v>
      </c>
      <c r="S23" s="498"/>
      <c r="T23" s="498"/>
      <c r="U23" s="498"/>
      <c r="V23" s="498"/>
      <c r="W23" s="498"/>
      <c r="X23" s="498"/>
      <c r="Y23" s="499"/>
      <c r="Z23" s="499"/>
      <c r="AA23" s="499"/>
      <c r="AB23" s="499"/>
      <c r="AC23" s="499"/>
      <c r="AD23" s="499"/>
      <c r="AE23" s="500"/>
    </row>
    <row r="24" spans="1:31" s="98" customFormat="1" ht="40.5">
      <c r="A24" s="153" t="str">
        <f>IF(E24="","",COUNTIFS($E$17:$E24,$A$13,$P$17:$P24,""))</f>
        <v/>
      </c>
      <c r="B24" s="98" t="str">
        <f t="shared" si="0"/>
        <v>外部専門家</v>
      </c>
      <c r="D24" s="120">
        <v>8</v>
      </c>
      <c r="E24" s="258"/>
      <c r="F24" s="258"/>
      <c r="G24" s="264"/>
      <c r="H24" s="466"/>
      <c r="I24" s="262"/>
      <c r="J24" s="263"/>
      <c r="K24" s="262"/>
      <c r="L24" s="258"/>
      <c r="M24" s="258"/>
      <c r="N24" s="258"/>
      <c r="O24" s="258"/>
      <c r="P24" s="257"/>
      <c r="R24" s="502" t="s">
        <v>196</v>
      </c>
      <c r="S24" s="498"/>
      <c r="T24" s="498"/>
      <c r="U24" s="498"/>
      <c r="V24" s="498"/>
      <c r="W24" s="498"/>
      <c r="X24" s="498"/>
      <c r="Y24" s="499"/>
      <c r="Z24" s="499"/>
      <c r="AA24" s="499"/>
      <c r="AB24" s="499"/>
      <c r="AC24" s="499"/>
      <c r="AD24" s="499"/>
      <c r="AE24" s="500"/>
    </row>
    <row r="25" spans="1:31" s="98" customFormat="1" ht="40.5">
      <c r="A25" s="153" t="str">
        <f>IF(E25="","",COUNTIFS($E$17:$E25,$A$13,$P$17:$P25,""))</f>
        <v/>
      </c>
      <c r="B25" s="98" t="str">
        <f t="shared" si="0"/>
        <v>外部専門家</v>
      </c>
      <c r="D25" s="120">
        <v>9</v>
      </c>
      <c r="E25" s="258"/>
      <c r="F25" s="258"/>
      <c r="G25" s="264"/>
      <c r="H25" s="466"/>
      <c r="I25" s="262"/>
      <c r="J25" s="263"/>
      <c r="K25" s="262"/>
      <c r="L25" s="258"/>
      <c r="M25" s="258"/>
      <c r="N25" s="258"/>
      <c r="O25" s="258"/>
      <c r="P25" s="257"/>
      <c r="R25" s="503" t="s">
        <v>199</v>
      </c>
      <c r="S25" s="504"/>
      <c r="T25" s="504"/>
      <c r="U25" s="504"/>
      <c r="V25" s="504"/>
      <c r="W25" s="504"/>
      <c r="X25" s="504"/>
      <c r="Y25" s="505"/>
      <c r="Z25" s="505"/>
      <c r="AA25" s="505"/>
      <c r="AB25" s="505"/>
      <c r="AC25" s="505"/>
      <c r="AD25" s="505"/>
      <c r="AE25" s="506"/>
    </row>
    <row r="26" spans="1:31" s="98" customFormat="1" ht="40.5">
      <c r="A26" s="153" t="str">
        <f>IF(E26="","",COUNTIFS($E$17:$E26,$A$13,$P$17:$P26,""))</f>
        <v/>
      </c>
      <c r="B26" s="98" t="str">
        <f t="shared" si="0"/>
        <v>外部専門家</v>
      </c>
      <c r="D26" s="120">
        <v>10</v>
      </c>
      <c r="E26" s="258"/>
      <c r="F26" s="258"/>
      <c r="G26" s="264"/>
      <c r="H26" s="466"/>
      <c r="I26" s="262"/>
      <c r="J26" s="263"/>
      <c r="K26" s="262"/>
      <c r="L26" s="258"/>
      <c r="M26" s="258"/>
      <c r="N26" s="258"/>
      <c r="O26" s="258"/>
      <c r="P26" s="257"/>
      <c r="R26" s="52"/>
      <c r="S26" s="459"/>
      <c r="T26" s="459"/>
      <c r="U26" s="459"/>
      <c r="V26" s="459"/>
      <c r="W26" s="459"/>
      <c r="X26" s="459"/>
      <c r="Y26" s="196"/>
      <c r="Z26" s="196"/>
      <c r="AA26" s="196"/>
      <c r="AB26" s="196"/>
      <c r="AC26" s="196"/>
      <c r="AD26" s="196"/>
      <c r="AE26" s="196"/>
    </row>
    <row r="27" spans="1:31" s="98" customFormat="1" ht="40.5">
      <c r="A27" s="153" t="str">
        <f>IF(E27="","",COUNTIFS($E$17:$E27,$A$13,$P$17:$P27,""))</f>
        <v/>
      </c>
      <c r="B27" s="98" t="str">
        <f t="shared" si="0"/>
        <v>外部専門家</v>
      </c>
      <c r="D27" s="120">
        <v>11</v>
      </c>
      <c r="E27" s="258"/>
      <c r="F27" s="258"/>
      <c r="G27" s="264"/>
      <c r="H27" s="466"/>
      <c r="I27" s="262"/>
      <c r="J27" s="263"/>
      <c r="K27" s="262"/>
      <c r="L27" s="258"/>
      <c r="M27" s="258"/>
      <c r="N27" s="258"/>
      <c r="O27" s="258"/>
      <c r="P27" s="257"/>
      <c r="R27" s="52"/>
      <c r="S27" s="459"/>
      <c r="T27" s="459"/>
      <c r="U27" s="459"/>
      <c r="V27" s="459"/>
      <c r="W27" s="459"/>
      <c r="X27" s="459"/>
      <c r="Y27" s="196"/>
      <c r="Z27" s="196"/>
      <c r="AA27" s="196"/>
      <c r="AB27" s="196"/>
      <c r="AC27" s="196"/>
      <c r="AD27" s="196"/>
      <c r="AE27" s="196"/>
    </row>
    <row r="28" spans="1:31" s="98" customFormat="1" ht="40.5">
      <c r="A28" s="153" t="str">
        <f>IF(E28="","",COUNTIFS($E$17:$E28,$A$13,$P$17:$P28,""))</f>
        <v/>
      </c>
      <c r="B28" s="98" t="str">
        <f t="shared" si="0"/>
        <v>外部専門家</v>
      </c>
      <c r="D28" s="120">
        <v>12</v>
      </c>
      <c r="E28" s="258"/>
      <c r="F28" s="258"/>
      <c r="G28" s="264"/>
      <c r="H28" s="466"/>
      <c r="I28" s="262"/>
      <c r="J28" s="263"/>
      <c r="K28" s="262"/>
      <c r="L28" s="258"/>
      <c r="M28" s="258"/>
      <c r="N28" s="258"/>
      <c r="O28" s="258"/>
      <c r="P28" s="257"/>
      <c r="R28" s="52"/>
      <c r="S28" s="459"/>
      <c r="T28" s="459"/>
      <c r="U28" s="459"/>
      <c r="V28" s="459"/>
      <c r="W28" s="459"/>
      <c r="X28" s="459"/>
      <c r="Y28" s="196"/>
      <c r="Z28" s="196"/>
      <c r="AA28" s="196"/>
      <c r="AB28" s="196"/>
      <c r="AC28" s="196"/>
      <c r="AD28" s="196"/>
      <c r="AE28" s="196"/>
    </row>
    <row r="29" spans="1:31" s="98" customFormat="1" ht="40.5">
      <c r="A29" s="153" t="str">
        <f>IF(E29="","",COUNTIFS($E$17:$E29,$A$13,$P$17:$P29,""))</f>
        <v/>
      </c>
      <c r="B29" s="98" t="str">
        <f t="shared" si="0"/>
        <v>外部専門家</v>
      </c>
      <c r="D29" s="120">
        <v>13</v>
      </c>
      <c r="E29" s="258"/>
      <c r="F29" s="258"/>
      <c r="G29" s="264"/>
      <c r="H29" s="466"/>
      <c r="I29" s="262"/>
      <c r="J29" s="263"/>
      <c r="K29" s="262"/>
      <c r="L29" s="258"/>
      <c r="M29" s="258"/>
      <c r="N29" s="258"/>
      <c r="O29" s="258"/>
      <c r="P29" s="257"/>
      <c r="R29" s="52"/>
      <c r="S29" s="459"/>
      <c r="T29" s="459"/>
      <c r="U29" s="459"/>
      <c r="V29" s="459"/>
      <c r="W29" s="459"/>
      <c r="X29" s="459"/>
      <c r="Y29" s="196"/>
      <c r="Z29" s="196"/>
      <c r="AA29" s="196"/>
      <c r="AB29" s="196"/>
      <c r="AC29" s="196"/>
      <c r="AD29" s="196"/>
      <c r="AE29" s="196"/>
    </row>
    <row r="30" spans="1:31" s="98" customFormat="1" ht="40.5">
      <c r="A30" s="153" t="str">
        <f>IF(E30="","",COUNTIFS($E$17:$E30,$A$13,$P$17:$P30,""))</f>
        <v/>
      </c>
      <c r="B30" s="98" t="str">
        <f t="shared" si="0"/>
        <v>外部専門家</v>
      </c>
      <c r="D30" s="120">
        <v>14</v>
      </c>
      <c r="E30" s="258"/>
      <c r="F30" s="258"/>
      <c r="G30" s="264"/>
      <c r="H30" s="466"/>
      <c r="I30" s="262"/>
      <c r="J30" s="263"/>
      <c r="K30" s="262"/>
      <c r="L30" s="258"/>
      <c r="M30" s="258"/>
      <c r="N30" s="258"/>
      <c r="O30" s="258"/>
      <c r="P30" s="257"/>
      <c r="R30" s="52"/>
      <c r="S30" s="459"/>
      <c r="T30" s="459"/>
      <c r="U30" s="459"/>
      <c r="V30" s="459"/>
      <c r="W30" s="459"/>
      <c r="X30" s="459"/>
      <c r="Y30" s="196"/>
      <c r="Z30" s="196"/>
      <c r="AA30" s="196"/>
      <c r="AB30" s="196"/>
      <c r="AC30" s="196"/>
      <c r="AD30" s="196"/>
      <c r="AE30" s="196"/>
    </row>
    <row r="31" spans="1:31" s="98" customFormat="1" ht="40.5">
      <c r="A31" s="153" t="str">
        <f>IF(E31="","",COUNTIFS($E$17:$E31,$A$13,$P$17:$P31,""))</f>
        <v/>
      </c>
      <c r="B31" s="98" t="str">
        <f t="shared" si="0"/>
        <v>外部専門家</v>
      </c>
      <c r="D31" s="120">
        <v>15</v>
      </c>
      <c r="E31" s="258"/>
      <c r="F31" s="258"/>
      <c r="G31" s="264"/>
      <c r="H31" s="466"/>
      <c r="I31" s="262"/>
      <c r="J31" s="263"/>
      <c r="K31" s="262"/>
      <c r="L31" s="258"/>
      <c r="M31" s="258"/>
      <c r="N31" s="258"/>
      <c r="O31" s="258"/>
      <c r="P31" s="257"/>
      <c r="R31" s="40"/>
      <c r="S31" s="196"/>
      <c r="T31" s="196"/>
      <c r="U31" s="196"/>
      <c r="V31" s="196"/>
      <c r="W31" s="196"/>
      <c r="X31" s="196"/>
      <c r="Y31" s="196"/>
      <c r="Z31" s="196"/>
      <c r="AA31" s="196"/>
      <c r="AB31" s="196"/>
      <c r="AC31" s="196"/>
      <c r="AD31" s="196"/>
      <c r="AE31" s="196"/>
    </row>
    <row r="32" spans="1:31" s="98" customFormat="1" ht="40.5">
      <c r="A32" s="153" t="str">
        <f>IF(E32="","",COUNTIFS($E$17:$E32,$A$13,$P$17:$P32,""))</f>
        <v/>
      </c>
      <c r="B32" s="98" t="str">
        <f t="shared" si="0"/>
        <v>外部専門家</v>
      </c>
      <c r="D32" s="120">
        <v>16</v>
      </c>
      <c r="E32" s="258"/>
      <c r="F32" s="258"/>
      <c r="G32" s="264"/>
      <c r="H32" s="466"/>
      <c r="I32" s="262"/>
      <c r="J32" s="263"/>
      <c r="K32" s="262"/>
      <c r="L32" s="258"/>
      <c r="M32" s="258"/>
      <c r="N32" s="258"/>
      <c r="O32" s="258"/>
      <c r="P32" s="257"/>
      <c r="R32" s="40"/>
      <c r="S32" s="196"/>
      <c r="T32" s="196"/>
      <c r="U32" s="196"/>
      <c r="V32" s="196"/>
      <c r="W32" s="196"/>
      <c r="X32" s="196"/>
      <c r="Y32" s="196"/>
      <c r="Z32" s="196"/>
      <c r="AA32" s="196"/>
      <c r="AB32" s="196"/>
      <c r="AC32" s="196"/>
      <c r="AD32" s="196"/>
      <c r="AE32" s="196"/>
    </row>
    <row r="33" spans="1:31" s="98" customFormat="1" ht="40.5">
      <c r="A33" s="153" t="str">
        <f>IF(E33="","",COUNTIFS($E$17:$E33,$A$13,$P$17:$P33,""))</f>
        <v/>
      </c>
      <c r="B33" s="98" t="str">
        <f t="shared" si="0"/>
        <v>外部専門家</v>
      </c>
      <c r="D33" s="120">
        <v>17</v>
      </c>
      <c r="E33" s="258"/>
      <c r="F33" s="258"/>
      <c r="G33" s="264"/>
      <c r="H33" s="466"/>
      <c r="I33" s="262"/>
      <c r="J33" s="263"/>
      <c r="K33" s="262"/>
      <c r="L33" s="258"/>
      <c r="M33" s="258"/>
      <c r="N33" s="258"/>
      <c r="O33" s="258"/>
      <c r="P33" s="257"/>
      <c r="R33" s="40"/>
      <c r="S33" s="196"/>
      <c r="T33" s="196"/>
      <c r="U33" s="196"/>
      <c r="V33" s="196"/>
      <c r="W33" s="196"/>
      <c r="X33" s="196"/>
      <c r="Y33" s="196"/>
      <c r="Z33" s="196"/>
      <c r="AA33" s="196"/>
      <c r="AB33" s="196"/>
      <c r="AC33" s="196"/>
      <c r="AD33" s="196"/>
      <c r="AE33" s="196"/>
    </row>
    <row r="34" spans="1:31" s="98" customFormat="1" ht="40.5">
      <c r="A34" s="153" t="str">
        <f>IF(E34="","",COUNTIFS($E$17:$E34,$A$13,$P$17:$P34,""))</f>
        <v/>
      </c>
      <c r="B34" s="98" t="str">
        <f t="shared" si="0"/>
        <v>外部専門家</v>
      </c>
      <c r="D34" s="120">
        <v>18</v>
      </c>
      <c r="E34" s="258"/>
      <c r="F34" s="258"/>
      <c r="G34" s="264"/>
      <c r="H34" s="466"/>
      <c r="I34" s="262"/>
      <c r="J34" s="263"/>
      <c r="K34" s="262"/>
      <c r="L34" s="258"/>
      <c r="M34" s="258"/>
      <c r="N34" s="258"/>
      <c r="O34" s="258"/>
      <c r="P34" s="257"/>
      <c r="R34" s="40"/>
      <c r="S34" s="196"/>
      <c r="T34" s="196"/>
      <c r="U34" s="196"/>
      <c r="V34" s="196"/>
      <c r="W34" s="196"/>
      <c r="X34" s="196"/>
      <c r="Y34" s="196"/>
      <c r="Z34" s="196"/>
      <c r="AA34" s="196"/>
      <c r="AB34" s="196"/>
      <c r="AC34" s="196"/>
      <c r="AD34" s="196"/>
      <c r="AE34" s="196"/>
    </row>
    <row r="35" spans="1:31" s="98" customFormat="1" ht="40.5">
      <c r="A35" s="153" t="str">
        <f>IF(E35="","",COUNTIFS($E$17:$E35,$A$13,$P$17:$P35,""))</f>
        <v/>
      </c>
      <c r="B35" s="98" t="str">
        <f t="shared" si="0"/>
        <v>外部専門家</v>
      </c>
      <c r="D35" s="120">
        <v>19</v>
      </c>
      <c r="E35" s="258"/>
      <c r="F35" s="258"/>
      <c r="G35" s="264"/>
      <c r="H35" s="466"/>
      <c r="I35" s="262"/>
      <c r="J35" s="263"/>
      <c r="K35" s="262"/>
      <c r="L35" s="258"/>
      <c r="M35" s="258"/>
      <c r="N35" s="258"/>
      <c r="O35" s="258"/>
      <c r="P35" s="257"/>
      <c r="R35" s="40"/>
      <c r="S35" s="196"/>
      <c r="T35" s="196"/>
      <c r="U35" s="196"/>
      <c r="V35" s="196"/>
      <c r="W35" s="196"/>
      <c r="X35" s="196"/>
      <c r="Y35" s="196"/>
      <c r="Z35" s="196"/>
      <c r="AA35" s="196"/>
      <c r="AB35" s="196"/>
      <c r="AC35" s="196"/>
      <c r="AD35" s="196"/>
      <c r="AE35" s="196"/>
    </row>
    <row r="36" spans="1:31" s="98" customFormat="1" ht="40.5">
      <c r="A36" s="153" t="str">
        <f>IF(E36="","",COUNTIFS($E$17:$E36,$A$13,$P$17:$P36,""))</f>
        <v/>
      </c>
      <c r="B36" s="98" t="str">
        <f t="shared" si="0"/>
        <v>外部専門家</v>
      </c>
      <c r="D36" s="120">
        <v>20</v>
      </c>
      <c r="E36" s="258"/>
      <c r="F36" s="258"/>
      <c r="G36" s="264"/>
      <c r="H36" s="466"/>
      <c r="I36" s="262"/>
      <c r="J36" s="263"/>
      <c r="K36" s="262"/>
      <c r="L36" s="258"/>
      <c r="M36" s="258"/>
      <c r="N36" s="258"/>
      <c r="O36" s="258"/>
      <c r="P36" s="257"/>
      <c r="R36" s="40"/>
      <c r="S36" s="196"/>
      <c r="T36" s="196"/>
      <c r="U36" s="196"/>
      <c r="V36" s="196"/>
      <c r="W36" s="196"/>
      <c r="X36" s="196"/>
      <c r="Y36" s="196"/>
      <c r="Z36" s="196"/>
      <c r="AA36" s="196"/>
      <c r="AB36" s="196"/>
      <c r="AC36" s="196"/>
      <c r="AD36" s="196"/>
      <c r="AE36" s="196"/>
    </row>
    <row r="37" spans="1:31" s="98" customFormat="1" ht="40.5">
      <c r="A37" s="153" t="str">
        <f>IF(E37="","",COUNTIFS($E$17:$E37,$A$13,$P$17:$P37,""))</f>
        <v/>
      </c>
      <c r="B37" s="98" t="str">
        <f t="shared" si="0"/>
        <v>外部専門家</v>
      </c>
      <c r="D37" s="120">
        <v>21</v>
      </c>
      <c r="E37" s="258"/>
      <c r="F37" s="258"/>
      <c r="G37" s="264"/>
      <c r="H37" s="466"/>
      <c r="I37" s="262"/>
      <c r="J37" s="263"/>
      <c r="K37" s="262"/>
      <c r="L37" s="258"/>
      <c r="M37" s="258"/>
      <c r="N37" s="258"/>
      <c r="O37" s="258"/>
      <c r="P37" s="257"/>
      <c r="R37" s="40"/>
      <c r="S37" s="196"/>
      <c r="T37" s="196"/>
      <c r="U37" s="196"/>
      <c r="V37" s="196"/>
      <c r="W37" s="196"/>
      <c r="X37" s="196"/>
      <c r="Y37" s="196"/>
      <c r="Z37" s="196"/>
      <c r="AA37" s="196"/>
      <c r="AB37" s="196"/>
      <c r="AC37" s="196"/>
      <c r="AD37" s="196"/>
      <c r="AE37" s="196"/>
    </row>
    <row r="38" spans="1:31" s="98" customFormat="1" ht="40.5">
      <c r="A38" s="153" t="str">
        <f>IF(E38="","",COUNTIFS($E$17:$E38,$A$13,$P$17:$P38,""))</f>
        <v/>
      </c>
      <c r="B38" s="98" t="str">
        <f t="shared" si="0"/>
        <v>外部専門家</v>
      </c>
      <c r="D38" s="120">
        <v>22</v>
      </c>
      <c r="E38" s="258"/>
      <c r="F38" s="258"/>
      <c r="G38" s="264"/>
      <c r="H38" s="466"/>
      <c r="I38" s="262"/>
      <c r="J38" s="263"/>
      <c r="K38" s="262"/>
      <c r="L38" s="258"/>
      <c r="M38" s="258"/>
      <c r="N38" s="258"/>
      <c r="O38" s="258"/>
      <c r="P38" s="257"/>
      <c r="R38" s="40"/>
      <c r="S38" s="196"/>
      <c r="T38" s="196"/>
      <c r="U38" s="196"/>
      <c r="V38" s="196"/>
      <c r="W38" s="196"/>
      <c r="X38" s="196"/>
      <c r="Y38" s="196"/>
      <c r="Z38" s="196"/>
      <c r="AA38" s="196"/>
      <c r="AB38" s="196"/>
      <c r="AC38" s="196"/>
      <c r="AD38" s="196"/>
      <c r="AE38" s="196"/>
    </row>
    <row r="39" spans="1:31" s="98" customFormat="1" ht="40.5">
      <c r="A39" s="153" t="str">
        <f>IF(E39="","",COUNTIFS($E$17:$E39,$A$13,$P$17:$P39,""))</f>
        <v/>
      </c>
      <c r="B39" s="98" t="str">
        <f t="shared" si="0"/>
        <v>外部専門家</v>
      </c>
      <c r="D39" s="120">
        <v>23</v>
      </c>
      <c r="E39" s="258"/>
      <c r="F39" s="258"/>
      <c r="G39" s="264"/>
      <c r="H39" s="466"/>
      <c r="I39" s="262"/>
      <c r="J39" s="263"/>
      <c r="K39" s="262"/>
      <c r="L39" s="258"/>
      <c r="M39" s="258"/>
      <c r="N39" s="258"/>
      <c r="O39" s="258"/>
      <c r="P39" s="257"/>
      <c r="R39" s="40"/>
      <c r="S39" s="196"/>
      <c r="T39" s="196"/>
      <c r="U39" s="196"/>
      <c r="V39" s="196"/>
      <c r="W39" s="196"/>
      <c r="X39" s="196"/>
      <c r="Y39" s="196"/>
      <c r="Z39" s="196"/>
      <c r="AA39" s="196"/>
      <c r="AB39" s="196"/>
      <c r="AC39" s="196"/>
      <c r="AD39" s="196"/>
      <c r="AE39" s="196"/>
    </row>
    <row r="40" spans="1:31" s="98" customFormat="1" ht="40.5">
      <c r="A40" s="153" t="str">
        <f>IF(E40="","",COUNTIFS($E$17:$E40,$A$13,$P$17:$P40,""))</f>
        <v/>
      </c>
      <c r="B40" s="98" t="str">
        <f t="shared" si="0"/>
        <v>外部専門家</v>
      </c>
      <c r="D40" s="120">
        <v>24</v>
      </c>
      <c r="E40" s="258"/>
      <c r="F40" s="258"/>
      <c r="G40" s="264"/>
      <c r="H40" s="466"/>
      <c r="I40" s="262"/>
      <c r="J40" s="263"/>
      <c r="K40" s="262"/>
      <c r="L40" s="258"/>
      <c r="M40" s="258"/>
      <c r="N40" s="258"/>
      <c r="O40" s="258"/>
      <c r="P40" s="257"/>
      <c r="R40" s="40"/>
      <c r="S40" s="196"/>
      <c r="T40" s="196"/>
      <c r="U40" s="196"/>
      <c r="V40" s="196"/>
      <c r="W40" s="196"/>
      <c r="X40" s="196"/>
      <c r="Y40" s="196"/>
      <c r="Z40" s="196"/>
      <c r="AA40" s="196"/>
      <c r="AB40" s="196"/>
      <c r="AC40" s="196"/>
      <c r="AD40" s="196"/>
      <c r="AE40" s="196"/>
    </row>
    <row r="41" spans="1:31" s="98" customFormat="1" ht="40.5">
      <c r="A41" s="153" t="str">
        <f>IF(E41="","",COUNTIFS($E$17:$E41,$A$13,$P$17:$P41,""))</f>
        <v/>
      </c>
      <c r="B41" s="98" t="str">
        <f t="shared" si="0"/>
        <v>外部専門家</v>
      </c>
      <c r="D41" s="120">
        <v>25</v>
      </c>
      <c r="E41" s="258"/>
      <c r="F41" s="258"/>
      <c r="G41" s="264"/>
      <c r="H41" s="466"/>
      <c r="I41" s="262"/>
      <c r="J41" s="263"/>
      <c r="K41" s="262"/>
      <c r="L41" s="258"/>
      <c r="M41" s="258"/>
      <c r="N41" s="258"/>
      <c r="O41" s="258"/>
      <c r="P41" s="257"/>
      <c r="R41" s="40"/>
      <c r="S41" s="196"/>
      <c r="T41" s="196"/>
      <c r="U41" s="196"/>
      <c r="V41" s="196"/>
      <c r="W41" s="196"/>
      <c r="X41" s="196"/>
      <c r="Y41" s="196"/>
      <c r="Z41" s="196"/>
      <c r="AA41" s="196"/>
      <c r="AB41" s="196"/>
      <c r="AC41" s="196"/>
      <c r="AD41" s="196"/>
      <c r="AE41" s="196"/>
    </row>
    <row r="42" spans="1:31" s="98" customFormat="1" ht="40.5">
      <c r="A42" s="153" t="str">
        <f>IF(E42="","",COUNTIFS($E$17:$E42,$A$13,$P$17:$P42,""))</f>
        <v/>
      </c>
      <c r="B42" s="98" t="str">
        <f t="shared" si="0"/>
        <v>外部専門家</v>
      </c>
      <c r="D42" s="120">
        <v>26</v>
      </c>
      <c r="E42" s="258"/>
      <c r="F42" s="258"/>
      <c r="G42" s="264"/>
      <c r="H42" s="466"/>
      <c r="I42" s="262"/>
      <c r="J42" s="263"/>
      <c r="K42" s="262"/>
      <c r="L42" s="258"/>
      <c r="M42" s="258"/>
      <c r="N42" s="258"/>
      <c r="O42" s="258"/>
      <c r="P42" s="257"/>
      <c r="R42" s="40"/>
      <c r="S42" s="196"/>
      <c r="T42" s="196"/>
      <c r="U42" s="196"/>
      <c r="V42" s="196"/>
      <c r="W42" s="196"/>
      <c r="X42" s="196"/>
      <c r="Y42" s="196"/>
      <c r="Z42" s="196"/>
      <c r="AA42" s="196"/>
      <c r="AB42" s="196"/>
      <c r="AC42" s="196"/>
      <c r="AD42" s="196"/>
      <c r="AE42" s="196"/>
    </row>
    <row r="43" spans="1:31" s="98" customFormat="1" ht="40.5">
      <c r="A43" s="153" t="str">
        <f>IF(E43="","",COUNTIFS($E$17:$E43,$A$13,$P$17:$P43,""))</f>
        <v/>
      </c>
      <c r="B43" s="98" t="str">
        <f t="shared" si="0"/>
        <v>外部専門家</v>
      </c>
      <c r="D43" s="120">
        <v>27</v>
      </c>
      <c r="E43" s="258"/>
      <c r="F43" s="258"/>
      <c r="G43" s="264"/>
      <c r="H43" s="466"/>
      <c r="I43" s="262"/>
      <c r="J43" s="263"/>
      <c r="K43" s="262"/>
      <c r="L43" s="258"/>
      <c r="M43" s="258"/>
      <c r="N43" s="258"/>
      <c r="O43" s="258"/>
      <c r="P43" s="257"/>
      <c r="R43" s="40"/>
      <c r="S43" s="196"/>
      <c r="T43" s="196"/>
      <c r="U43" s="196"/>
      <c r="V43" s="196"/>
      <c r="W43" s="196"/>
      <c r="X43" s="196"/>
      <c r="Y43" s="196"/>
      <c r="Z43" s="196"/>
      <c r="AA43" s="196"/>
      <c r="AB43" s="196"/>
      <c r="AC43" s="196"/>
      <c r="AD43" s="196"/>
      <c r="AE43" s="196"/>
    </row>
    <row r="44" spans="1:31" s="98" customFormat="1" ht="40.5">
      <c r="A44" s="153" t="str">
        <f>IF(E44="","",COUNTIFS($E$17:$E44,$A$13,$P$17:$P44,""))</f>
        <v/>
      </c>
      <c r="B44" s="98" t="str">
        <f t="shared" si="0"/>
        <v>外部専門家</v>
      </c>
      <c r="D44" s="120">
        <v>28</v>
      </c>
      <c r="E44" s="258"/>
      <c r="F44" s="258"/>
      <c r="G44" s="264"/>
      <c r="H44" s="466"/>
      <c r="I44" s="262"/>
      <c r="J44" s="263"/>
      <c r="K44" s="262"/>
      <c r="L44" s="258"/>
      <c r="M44" s="258"/>
      <c r="N44" s="258"/>
      <c r="O44" s="258"/>
      <c r="P44" s="257"/>
      <c r="R44" s="40"/>
      <c r="S44" s="196"/>
      <c r="T44" s="196"/>
      <c r="U44" s="196"/>
      <c r="V44" s="196"/>
      <c r="W44" s="196"/>
      <c r="X44" s="196"/>
      <c r="Y44" s="196"/>
      <c r="Z44" s="196"/>
      <c r="AA44" s="196"/>
      <c r="AB44" s="196"/>
      <c r="AC44" s="196"/>
      <c r="AD44" s="196"/>
      <c r="AE44" s="196"/>
    </row>
    <row r="45" spans="1:31" s="98" customFormat="1" ht="40.5">
      <c r="A45" s="153" t="str">
        <f>IF(E45="","",COUNTIFS($E$17:$E45,$A$13,$P$17:$P45,""))</f>
        <v/>
      </c>
      <c r="B45" s="98" t="str">
        <f t="shared" si="0"/>
        <v>外部専門家</v>
      </c>
      <c r="D45" s="120">
        <v>29</v>
      </c>
      <c r="E45" s="258"/>
      <c r="F45" s="258"/>
      <c r="G45" s="264"/>
      <c r="H45" s="466"/>
      <c r="I45" s="262"/>
      <c r="J45" s="263"/>
      <c r="K45" s="262"/>
      <c r="L45" s="258"/>
      <c r="M45" s="258"/>
      <c r="N45" s="258"/>
      <c r="O45" s="258"/>
      <c r="P45" s="257"/>
      <c r="R45" s="40"/>
      <c r="S45" s="196"/>
      <c r="T45" s="196"/>
      <c r="U45" s="196"/>
      <c r="V45" s="196"/>
      <c r="W45" s="196"/>
      <c r="X45" s="196"/>
      <c r="Y45" s="196"/>
      <c r="Z45" s="196"/>
      <c r="AA45" s="196"/>
      <c r="AB45" s="196"/>
      <c r="AC45" s="196"/>
      <c r="AD45" s="196"/>
      <c r="AE45" s="196"/>
    </row>
    <row r="46" spans="1:31" s="98" customFormat="1" ht="40.5">
      <c r="A46" s="153" t="str">
        <f>IF(E46="","",COUNTIFS($E$17:$E46,$A$13,$P$17:$P46,""))</f>
        <v/>
      </c>
      <c r="B46" s="98" t="str">
        <f t="shared" si="0"/>
        <v>外部専門家</v>
      </c>
      <c r="D46" s="120">
        <v>30</v>
      </c>
      <c r="E46" s="258"/>
      <c r="F46" s="258"/>
      <c r="G46" s="264"/>
      <c r="H46" s="466"/>
      <c r="I46" s="262"/>
      <c r="J46" s="263"/>
      <c r="K46" s="262"/>
      <c r="L46" s="258"/>
      <c r="M46" s="258"/>
      <c r="N46" s="258"/>
      <c r="O46" s="258"/>
      <c r="P46" s="257"/>
      <c r="R46" s="40"/>
      <c r="S46" s="196"/>
      <c r="T46" s="196"/>
      <c r="U46" s="196"/>
      <c r="V46" s="196"/>
      <c r="W46" s="196"/>
      <c r="X46" s="196"/>
      <c r="Y46" s="196"/>
      <c r="Z46" s="196"/>
      <c r="AA46" s="196"/>
      <c r="AB46" s="196"/>
      <c r="AC46" s="196"/>
      <c r="AD46" s="196"/>
      <c r="AE46" s="196"/>
    </row>
    <row r="47" spans="1:31" s="98" customFormat="1" ht="40.5">
      <c r="A47" s="153" t="str">
        <f>IF(E47="","",COUNTIFS($E$17:$E47,$A$13,$P$17:$P47,""))</f>
        <v/>
      </c>
      <c r="B47" s="98" t="str">
        <f t="shared" si="0"/>
        <v>外部専門家</v>
      </c>
      <c r="D47" s="120">
        <v>31</v>
      </c>
      <c r="E47" s="258"/>
      <c r="F47" s="258"/>
      <c r="G47" s="264"/>
      <c r="H47" s="466"/>
      <c r="I47" s="262"/>
      <c r="J47" s="263"/>
      <c r="K47" s="262"/>
      <c r="L47" s="258"/>
      <c r="M47" s="258"/>
      <c r="N47" s="258"/>
      <c r="O47" s="258"/>
      <c r="P47" s="257"/>
      <c r="R47" s="40"/>
      <c r="S47" s="196"/>
      <c r="T47" s="196"/>
      <c r="U47" s="196"/>
      <c r="V47" s="196"/>
      <c r="W47" s="196"/>
      <c r="X47" s="196"/>
      <c r="Y47" s="196"/>
      <c r="Z47" s="196"/>
      <c r="AA47" s="196"/>
      <c r="AB47" s="196"/>
      <c r="AC47" s="196"/>
      <c r="AD47" s="196"/>
      <c r="AE47" s="196"/>
    </row>
    <row r="48" spans="1:31" s="98" customFormat="1" ht="40.5">
      <c r="A48" s="153" t="str">
        <f>IF(E48="","",COUNTIFS($E$17:$E48,$A$13,$P$17:$P48,""))</f>
        <v/>
      </c>
      <c r="B48" s="98" t="str">
        <f t="shared" si="0"/>
        <v>外部専門家</v>
      </c>
      <c r="D48" s="120">
        <v>32</v>
      </c>
      <c r="E48" s="258"/>
      <c r="F48" s="258"/>
      <c r="G48" s="264"/>
      <c r="H48" s="466"/>
      <c r="I48" s="262"/>
      <c r="J48" s="263"/>
      <c r="K48" s="262"/>
      <c r="L48" s="258"/>
      <c r="M48" s="258"/>
      <c r="N48" s="258"/>
      <c r="O48" s="258"/>
      <c r="P48" s="257"/>
      <c r="R48" s="40"/>
      <c r="S48" s="196"/>
      <c r="T48" s="196"/>
      <c r="U48" s="196"/>
      <c r="V48" s="196"/>
      <c r="W48" s="196"/>
      <c r="X48" s="196"/>
      <c r="Y48" s="196"/>
      <c r="Z48" s="196"/>
      <c r="AA48" s="196"/>
      <c r="AB48" s="196"/>
      <c r="AC48" s="196"/>
      <c r="AD48" s="196"/>
      <c r="AE48" s="196"/>
    </row>
    <row r="49" spans="1:31" s="98" customFormat="1" ht="40.5">
      <c r="A49" s="153" t="str">
        <f>IF(E49="","",COUNTIFS($E$17:$E49,$A$13,$P$17:$P49,""))</f>
        <v/>
      </c>
      <c r="B49" s="98" t="str">
        <f t="shared" si="0"/>
        <v>外部専門家</v>
      </c>
      <c r="D49" s="120">
        <v>33</v>
      </c>
      <c r="E49" s="258"/>
      <c r="F49" s="258"/>
      <c r="G49" s="264"/>
      <c r="H49" s="466"/>
      <c r="I49" s="262"/>
      <c r="J49" s="263"/>
      <c r="K49" s="262"/>
      <c r="L49" s="258"/>
      <c r="M49" s="258"/>
      <c r="N49" s="258"/>
      <c r="O49" s="258"/>
      <c r="P49" s="257"/>
      <c r="R49" s="40"/>
      <c r="S49" s="196"/>
      <c r="T49" s="196"/>
      <c r="U49" s="196"/>
      <c r="V49" s="196"/>
      <c r="W49" s="196"/>
      <c r="X49" s="196"/>
      <c r="Y49" s="196"/>
      <c r="Z49" s="196"/>
      <c r="AA49" s="196"/>
      <c r="AB49" s="196"/>
      <c r="AC49" s="196"/>
      <c r="AD49" s="196"/>
      <c r="AE49" s="196"/>
    </row>
    <row r="50" spans="1:31" s="98" customFormat="1" ht="40.5">
      <c r="A50" s="153" t="str">
        <f>IF(E50="","",COUNTIFS($E$17:$E50,$A$13,$P$17:$P50,""))</f>
        <v/>
      </c>
      <c r="B50" s="98" t="str">
        <f t="shared" si="0"/>
        <v>外部専門家</v>
      </c>
      <c r="D50" s="120">
        <v>34</v>
      </c>
      <c r="E50" s="258"/>
      <c r="F50" s="258"/>
      <c r="G50" s="264"/>
      <c r="H50" s="466"/>
      <c r="I50" s="262"/>
      <c r="J50" s="263"/>
      <c r="K50" s="262"/>
      <c r="L50" s="258"/>
      <c r="M50" s="258"/>
      <c r="N50" s="258"/>
      <c r="O50" s="258"/>
      <c r="P50" s="257"/>
      <c r="R50" s="40"/>
      <c r="S50" s="196"/>
      <c r="T50" s="196"/>
      <c r="U50" s="196"/>
      <c r="V50" s="196"/>
      <c r="W50" s="196"/>
      <c r="X50" s="196"/>
      <c r="Y50" s="196"/>
      <c r="Z50" s="196"/>
      <c r="AA50" s="196"/>
      <c r="AB50" s="196"/>
      <c r="AC50" s="196"/>
      <c r="AD50" s="196"/>
      <c r="AE50" s="196"/>
    </row>
    <row r="51" spans="1:31" s="98" customFormat="1" ht="40.5">
      <c r="A51" s="153" t="str">
        <f>IF(E51="","",COUNTIFS($E$17:$E51,$A$13,$P$17:$P51,""))</f>
        <v/>
      </c>
      <c r="B51" s="98" t="str">
        <f t="shared" si="0"/>
        <v>外部専門家</v>
      </c>
      <c r="D51" s="120">
        <v>35</v>
      </c>
      <c r="E51" s="258"/>
      <c r="F51" s="258"/>
      <c r="G51" s="264"/>
      <c r="H51" s="466"/>
      <c r="I51" s="262"/>
      <c r="J51" s="263"/>
      <c r="K51" s="262"/>
      <c r="L51" s="258"/>
      <c r="M51" s="258"/>
      <c r="N51" s="258"/>
      <c r="O51" s="258"/>
      <c r="P51" s="257"/>
      <c r="R51" s="40"/>
      <c r="S51" s="196"/>
      <c r="T51" s="196"/>
      <c r="U51" s="196"/>
      <c r="V51" s="196"/>
      <c r="W51" s="196"/>
      <c r="X51" s="196"/>
      <c r="Y51" s="196"/>
      <c r="Z51" s="196"/>
      <c r="AA51" s="196"/>
      <c r="AB51" s="196"/>
      <c r="AC51" s="196"/>
      <c r="AD51" s="196"/>
      <c r="AE51" s="196"/>
    </row>
    <row r="52" spans="1:31" s="98" customFormat="1" ht="40.5">
      <c r="A52" s="153" t="str">
        <f>IF(E52="","",COUNTIFS($E$17:$E52,$A$13,$P$17:$P52,""))</f>
        <v/>
      </c>
      <c r="B52" s="98" t="str">
        <f t="shared" si="0"/>
        <v>外部専門家</v>
      </c>
      <c r="D52" s="120">
        <v>36</v>
      </c>
      <c r="E52" s="258"/>
      <c r="F52" s="258"/>
      <c r="G52" s="264"/>
      <c r="H52" s="466"/>
      <c r="I52" s="262"/>
      <c r="J52" s="263"/>
      <c r="K52" s="262"/>
      <c r="L52" s="258"/>
      <c r="M52" s="258"/>
      <c r="N52" s="258"/>
      <c r="O52" s="258"/>
      <c r="P52" s="257"/>
      <c r="R52" s="40"/>
      <c r="S52" s="196"/>
      <c r="T52" s="196"/>
      <c r="U52" s="196"/>
      <c r="V52" s="196"/>
      <c r="W52" s="196"/>
      <c r="X52" s="196"/>
      <c r="Y52" s="196"/>
      <c r="Z52" s="196"/>
      <c r="AA52" s="196"/>
      <c r="AB52" s="196"/>
      <c r="AC52" s="196"/>
      <c r="AD52" s="196"/>
      <c r="AE52" s="196"/>
    </row>
    <row r="53" spans="1:31" s="98" customFormat="1" ht="40.5">
      <c r="A53" s="153" t="str">
        <f>IF(E53="","",COUNTIFS($E$17:$E53,$A$13,$P$17:$P53,""))</f>
        <v/>
      </c>
      <c r="B53" s="98" t="str">
        <f t="shared" si="0"/>
        <v>外部専門家</v>
      </c>
      <c r="D53" s="120">
        <v>37</v>
      </c>
      <c r="E53" s="258"/>
      <c r="F53" s="258"/>
      <c r="G53" s="264"/>
      <c r="H53" s="466"/>
      <c r="I53" s="262"/>
      <c r="J53" s="263"/>
      <c r="K53" s="262"/>
      <c r="L53" s="258"/>
      <c r="M53" s="258"/>
      <c r="N53" s="258"/>
      <c r="O53" s="258"/>
      <c r="P53" s="257"/>
      <c r="R53" s="40"/>
      <c r="S53" s="196"/>
      <c r="T53" s="196"/>
      <c r="U53" s="196"/>
      <c r="V53" s="196"/>
      <c r="W53" s="196"/>
      <c r="X53" s="196"/>
      <c r="Y53" s="196"/>
      <c r="Z53" s="196"/>
      <c r="AA53" s="196"/>
      <c r="AB53" s="196"/>
      <c r="AC53" s="196"/>
      <c r="AD53" s="196"/>
      <c r="AE53" s="196"/>
    </row>
    <row r="54" spans="1:31" s="98" customFormat="1" ht="40.5">
      <c r="A54" s="153" t="str">
        <f>IF(E54="","",COUNTIFS($E$17:$E54,$A$13,$P$17:$P54,""))</f>
        <v/>
      </c>
      <c r="B54" s="98" t="str">
        <f t="shared" si="0"/>
        <v>外部専門家</v>
      </c>
      <c r="D54" s="120">
        <v>38</v>
      </c>
      <c r="E54" s="258"/>
      <c r="F54" s="258"/>
      <c r="G54" s="264"/>
      <c r="H54" s="466"/>
      <c r="I54" s="262"/>
      <c r="J54" s="263"/>
      <c r="K54" s="262"/>
      <c r="L54" s="258"/>
      <c r="M54" s="258"/>
      <c r="N54" s="258"/>
      <c r="O54" s="258"/>
      <c r="P54" s="257"/>
      <c r="R54" s="40"/>
      <c r="S54" s="196"/>
      <c r="T54" s="196"/>
      <c r="U54" s="196"/>
      <c r="V54" s="196"/>
      <c r="W54" s="196"/>
      <c r="X54" s="196"/>
      <c r="Y54" s="196"/>
      <c r="Z54" s="196"/>
      <c r="AA54" s="196"/>
      <c r="AB54" s="196"/>
      <c r="AC54" s="196"/>
      <c r="AD54" s="196"/>
      <c r="AE54" s="196"/>
    </row>
    <row r="55" spans="1:31" s="98" customFormat="1" ht="40.5">
      <c r="A55" s="153" t="str">
        <f>IF(E55="","",COUNTIFS($E$17:$E55,$A$13,$P$17:$P55,""))</f>
        <v/>
      </c>
      <c r="B55" s="98" t="str">
        <f t="shared" si="0"/>
        <v>外部専門家</v>
      </c>
      <c r="D55" s="120">
        <v>39</v>
      </c>
      <c r="E55" s="258"/>
      <c r="F55" s="258"/>
      <c r="G55" s="264"/>
      <c r="H55" s="466"/>
      <c r="I55" s="262"/>
      <c r="J55" s="263"/>
      <c r="K55" s="262"/>
      <c r="L55" s="258"/>
      <c r="M55" s="258"/>
      <c r="N55" s="258"/>
      <c r="O55" s="258"/>
      <c r="P55" s="257"/>
      <c r="R55" s="40"/>
      <c r="S55" s="196"/>
      <c r="T55" s="196"/>
      <c r="U55" s="196"/>
      <c r="V55" s="196"/>
      <c r="W55" s="196"/>
      <c r="X55" s="196"/>
      <c r="Y55" s="196"/>
      <c r="Z55" s="196"/>
      <c r="AA55" s="196"/>
      <c r="AB55" s="196"/>
      <c r="AC55" s="196"/>
      <c r="AD55" s="196"/>
      <c r="AE55" s="196"/>
    </row>
    <row r="56" spans="1:31" s="98" customFormat="1" ht="40.5">
      <c r="A56" s="153" t="str">
        <f>IF(E56="","",COUNTIFS($E$17:$E56,$A$13,$P$17:$P56,""))</f>
        <v/>
      </c>
      <c r="B56" s="98" t="str">
        <f t="shared" si="0"/>
        <v>外部専門家</v>
      </c>
      <c r="D56" s="134">
        <v>40</v>
      </c>
      <c r="E56" s="265"/>
      <c r="F56" s="265"/>
      <c r="G56" s="267"/>
      <c r="H56" s="468"/>
      <c r="I56" s="266"/>
      <c r="J56" s="268"/>
      <c r="K56" s="266"/>
      <c r="L56" s="265"/>
      <c r="M56" s="265"/>
      <c r="N56" s="265"/>
      <c r="O56" s="265"/>
      <c r="P56" s="265"/>
      <c r="R56" s="40"/>
      <c r="S56" s="196"/>
      <c r="T56" s="196"/>
      <c r="U56" s="196"/>
      <c r="V56" s="196"/>
      <c r="W56" s="196"/>
      <c r="X56" s="196"/>
      <c r="Y56" s="196"/>
      <c r="Z56" s="196"/>
      <c r="AA56" s="196"/>
      <c r="AB56" s="196"/>
      <c r="AC56" s="196"/>
      <c r="AD56" s="196"/>
      <c r="AE56" s="196"/>
    </row>
  </sheetData>
  <sheetProtection password="CAD7" sheet="1" objects="1" scenarios="1" formatColumns="0" formatRows="0" insertRows="0"/>
  <mergeCells count="17">
    <mergeCell ref="D11:D13"/>
    <mergeCell ref="F12:F13"/>
    <mergeCell ref="D6:F6"/>
    <mergeCell ref="D7:F7"/>
    <mergeCell ref="G12:H12"/>
    <mergeCell ref="E12:E13"/>
    <mergeCell ref="E11:H11"/>
    <mergeCell ref="R5:AE5"/>
    <mergeCell ref="R11:X13"/>
    <mergeCell ref="P11:P13"/>
    <mergeCell ref="G6:I6"/>
    <mergeCell ref="G7:I7"/>
    <mergeCell ref="N11:N13"/>
    <mergeCell ref="O11:O13"/>
    <mergeCell ref="I12:K12"/>
    <mergeCell ref="L12:M12"/>
    <mergeCell ref="I11:M11"/>
  </mergeCells>
  <phoneticPr fontId="1"/>
  <conditionalFormatting sqref="G6:I7">
    <cfRule type="cellIs" dxfId="64" priority="8" operator="equal">
      <formula>0</formula>
    </cfRule>
  </conditionalFormatting>
  <conditionalFormatting sqref="E17:P56">
    <cfRule type="containsBlanks" dxfId="63" priority="9">
      <formula>LEN(TRIM(E17))=0</formula>
    </cfRule>
  </conditionalFormatting>
  <dataValidations count="4">
    <dataValidation type="list" allowBlank="1" showInputMessage="1" showErrorMessage="1" sqref="E17:E56">
      <formula1>"職員,外部専門家"</formula1>
    </dataValidation>
    <dataValidation type="list" allowBlank="1" showInputMessage="1" showErrorMessage="1" sqref="P17:P1048576">
      <formula1>",辞退"</formula1>
    </dataValidation>
    <dataValidation imeMode="halfAlpha" allowBlank="1" showInputMessage="1" showErrorMessage="1" sqref="K17:K56"/>
    <dataValidation type="textLength" imeMode="halfAlpha" allowBlank="1" showInputMessage="1" showErrorMessage="1" sqref="J17:J56">
      <formula1>12</formula1>
      <formula2>13</formula2>
    </dataValidation>
  </dataValidations>
  <pageMargins left="0.70866141732283472" right="0.70866141732283472" top="0.74803149606299213" bottom="0.74803149606299213" header="0.31496062992125984" footer="0.31496062992125984"/>
  <pageSetup paperSize="9" scale="46"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6"/>
  <sheetViews>
    <sheetView showGridLines="0" zoomScaleNormal="100" zoomScaleSheetLayoutView="25" workbookViewId="0"/>
  </sheetViews>
  <sheetFormatPr defaultColWidth="8.875" defaultRowHeight="15.75" customHeight="1"/>
  <cols>
    <col min="1" max="1" width="4.75" style="31" customWidth="1"/>
    <col min="2" max="2" width="5.25" style="31" customWidth="1"/>
    <col min="3" max="4" width="18.25" style="31" customWidth="1"/>
    <col min="5" max="5" width="21.75" style="31" customWidth="1"/>
    <col min="6" max="6" width="20.625" style="31" customWidth="1"/>
    <col min="7" max="7" width="12.25" style="31" customWidth="1"/>
    <col min="8" max="8" width="31.25" style="31" customWidth="1"/>
    <col min="9" max="9" width="20.625" style="31" customWidth="1"/>
    <col min="10" max="10" width="35.125" style="31" customWidth="1"/>
    <col min="11" max="12" width="15.5" style="31" customWidth="1"/>
    <col min="13" max="13" width="19.25" style="31" customWidth="1"/>
    <col min="14" max="14" width="2.875" style="31" customWidth="1"/>
    <col min="15" max="16384" width="8.875" style="31"/>
  </cols>
  <sheetData>
    <row r="1" spans="1:28" ht="51" customHeight="1"/>
    <row r="2" spans="1:28" ht="21" customHeight="1">
      <c r="B2" s="62" t="s">
        <v>64</v>
      </c>
      <c r="C2" s="41"/>
      <c r="D2" s="41"/>
      <c r="E2" s="42"/>
      <c r="F2" s="42"/>
      <c r="G2" s="42"/>
      <c r="H2" s="42"/>
      <c r="J2" s="42"/>
      <c r="K2" s="42"/>
      <c r="L2" s="43"/>
      <c r="M2" s="43"/>
    </row>
    <row r="3" spans="1:28" s="44" customFormat="1" ht="30" customHeight="1">
      <c r="B3" s="45" t="s">
        <v>68</v>
      </c>
      <c r="C3" s="46"/>
      <c r="D3" s="46"/>
      <c r="E3" s="47"/>
      <c r="F3" s="47"/>
      <c r="G3" s="47"/>
      <c r="H3" s="47"/>
      <c r="J3" s="47"/>
      <c r="K3" s="47"/>
      <c r="L3" s="48"/>
      <c r="M3" s="48"/>
    </row>
    <row r="4" spans="1:28" ht="27.75" customHeight="1">
      <c r="B4" s="49" t="s">
        <v>545</v>
      </c>
      <c r="C4" s="44"/>
      <c r="D4" s="44"/>
      <c r="E4" s="50"/>
      <c r="F4" s="47"/>
      <c r="G4" s="47"/>
      <c r="H4" s="47"/>
      <c r="J4" s="42"/>
      <c r="K4" s="42"/>
      <c r="L4" s="37"/>
      <c r="M4" s="37"/>
    </row>
    <row r="5" spans="1:28" s="44" customFormat="1" ht="24.75" customHeight="1">
      <c r="B5" s="49" t="s">
        <v>368</v>
      </c>
      <c r="E5" s="50"/>
      <c r="F5" s="47"/>
      <c r="G5" s="47"/>
      <c r="H5" s="47"/>
      <c r="J5" s="47"/>
      <c r="K5" s="47"/>
      <c r="L5" s="47"/>
      <c r="M5" s="47"/>
      <c r="O5" s="755" t="s">
        <v>27</v>
      </c>
      <c r="P5" s="756"/>
      <c r="Q5" s="756"/>
      <c r="R5" s="756"/>
      <c r="S5" s="756"/>
      <c r="T5" s="756"/>
      <c r="U5" s="756"/>
      <c r="V5" s="756"/>
      <c r="W5" s="756"/>
      <c r="X5" s="756"/>
      <c r="Y5" s="756"/>
      <c r="Z5" s="756"/>
      <c r="AA5" s="756"/>
      <c r="AB5" s="756"/>
    </row>
    <row r="6" spans="1:28" s="44" customFormat="1" ht="27.75" customHeight="1">
      <c r="B6" s="789" t="s">
        <v>52</v>
      </c>
      <c r="C6" s="790"/>
      <c r="D6" s="762" t="str">
        <f>IF(様式第１_交付申請書!C17="","",様式第１_交付申請書!C17)</f>
        <v/>
      </c>
      <c r="E6" s="763"/>
      <c r="F6" s="764"/>
      <c r="J6" s="48"/>
      <c r="K6" s="48"/>
      <c r="L6" s="51"/>
      <c r="M6" s="51"/>
      <c r="O6" s="489" t="s">
        <v>543</v>
      </c>
      <c r="P6" s="490"/>
      <c r="Q6" s="490"/>
      <c r="R6" s="490"/>
      <c r="S6" s="490"/>
      <c r="T6" s="490"/>
      <c r="U6" s="490"/>
      <c r="V6" s="490"/>
      <c r="W6" s="490"/>
      <c r="X6" s="490"/>
      <c r="Y6" s="490"/>
      <c r="Z6" s="490"/>
      <c r="AA6" s="490"/>
      <c r="AB6" s="507"/>
    </row>
    <row r="7" spans="1:28" s="44" customFormat="1" ht="27.75" customHeight="1">
      <c r="B7" s="791" t="s">
        <v>53</v>
      </c>
      <c r="C7" s="792"/>
      <c r="D7" s="765" t="str">
        <f>IF(様式第１_交付申請書!F9="","",様式第１_交付申請書!F9)</f>
        <v/>
      </c>
      <c r="E7" s="766"/>
      <c r="F7" s="767"/>
      <c r="J7" s="48"/>
      <c r="K7" s="48"/>
      <c r="L7" s="51"/>
      <c r="M7" s="51"/>
      <c r="O7" s="493" t="s">
        <v>544</v>
      </c>
      <c r="P7" s="494"/>
      <c r="Q7" s="494"/>
      <c r="R7" s="494"/>
      <c r="S7" s="494"/>
      <c r="T7" s="494"/>
      <c r="U7" s="494"/>
      <c r="V7" s="494"/>
      <c r="W7" s="494"/>
      <c r="X7" s="494"/>
      <c r="Y7" s="494"/>
      <c r="Z7" s="494"/>
      <c r="AA7" s="494"/>
      <c r="AB7" s="508"/>
    </row>
    <row r="8" spans="1:28" s="44" customFormat="1" ht="24.95" customHeight="1">
      <c r="B8" s="51"/>
      <c r="C8" s="51"/>
      <c r="D8" s="51"/>
      <c r="E8" s="51"/>
      <c r="F8" s="51"/>
      <c r="G8" s="49" t="s">
        <v>69</v>
      </c>
      <c r="I8" s="51"/>
      <c r="J8" s="48"/>
      <c r="K8" s="48" t="s">
        <v>218</v>
      </c>
      <c r="L8" s="51"/>
      <c r="M8" s="51"/>
      <c r="O8" s="493"/>
      <c r="P8" s="494"/>
      <c r="Q8" s="494"/>
      <c r="R8" s="494"/>
      <c r="S8" s="494"/>
      <c r="T8" s="494"/>
      <c r="U8" s="494"/>
      <c r="V8" s="494"/>
      <c r="W8" s="494"/>
      <c r="X8" s="494"/>
      <c r="Y8" s="494"/>
      <c r="Z8" s="494"/>
      <c r="AA8" s="494"/>
      <c r="AB8" s="508"/>
    </row>
    <row r="9" spans="1:28" s="44" customFormat="1" ht="22.5" customHeight="1">
      <c r="B9" s="782" t="s">
        <v>219</v>
      </c>
      <c r="C9" s="787" t="s">
        <v>187</v>
      </c>
      <c r="D9" s="782" t="s">
        <v>229</v>
      </c>
      <c r="E9" s="59"/>
      <c r="F9" s="60"/>
      <c r="G9" s="60"/>
      <c r="H9" s="60" t="s">
        <v>186</v>
      </c>
      <c r="I9" s="60"/>
      <c r="J9" s="61"/>
      <c r="K9" s="786" t="s">
        <v>220</v>
      </c>
      <c r="L9" s="786"/>
      <c r="M9" s="786"/>
      <c r="O9" s="493"/>
      <c r="P9" s="494"/>
      <c r="Q9" s="494"/>
      <c r="R9" s="494"/>
      <c r="S9" s="494"/>
      <c r="T9" s="494"/>
      <c r="U9" s="494"/>
      <c r="V9" s="494"/>
      <c r="W9" s="494"/>
      <c r="X9" s="494"/>
      <c r="Y9" s="494"/>
      <c r="Z9" s="494"/>
      <c r="AA9" s="494"/>
      <c r="AB9" s="508"/>
    </row>
    <row r="10" spans="1:28" s="44" customFormat="1" ht="37.5" customHeight="1">
      <c r="B10" s="793"/>
      <c r="C10" s="794"/>
      <c r="D10" s="794"/>
      <c r="E10" s="782" t="s">
        <v>249</v>
      </c>
      <c r="F10" s="787" t="s">
        <v>66</v>
      </c>
      <c r="G10" s="771" t="s">
        <v>59</v>
      </c>
      <c r="H10" s="773"/>
      <c r="I10" s="787" t="s">
        <v>65</v>
      </c>
      <c r="J10" s="782" t="s">
        <v>67</v>
      </c>
      <c r="K10" s="787" t="s">
        <v>221</v>
      </c>
      <c r="L10" s="784" t="s">
        <v>63</v>
      </c>
      <c r="M10" s="784" t="s">
        <v>222</v>
      </c>
      <c r="O10" s="493"/>
      <c r="P10" s="494"/>
      <c r="Q10" s="494"/>
      <c r="R10" s="494"/>
      <c r="S10" s="494"/>
      <c r="T10" s="494"/>
      <c r="U10" s="494"/>
      <c r="V10" s="494"/>
      <c r="W10" s="494"/>
      <c r="X10" s="494"/>
      <c r="Y10" s="494"/>
      <c r="Z10" s="494"/>
      <c r="AA10" s="494"/>
      <c r="AB10" s="508"/>
    </row>
    <row r="11" spans="1:28" s="44" customFormat="1" ht="16.5" customHeight="1">
      <c r="B11" s="783"/>
      <c r="C11" s="788"/>
      <c r="D11" s="788"/>
      <c r="E11" s="783"/>
      <c r="F11" s="788"/>
      <c r="G11" s="83" t="s">
        <v>151</v>
      </c>
      <c r="H11" s="95" t="s">
        <v>153</v>
      </c>
      <c r="I11" s="788"/>
      <c r="J11" s="783"/>
      <c r="K11" s="788"/>
      <c r="L11" s="785"/>
      <c r="M11" s="785"/>
      <c r="O11" s="493"/>
      <c r="P11" s="494"/>
      <c r="Q11" s="494"/>
      <c r="R11" s="494"/>
      <c r="S11" s="494"/>
      <c r="T11" s="494"/>
      <c r="U11" s="494"/>
      <c r="V11" s="494"/>
      <c r="W11" s="494"/>
      <c r="X11" s="494"/>
      <c r="Y11" s="494"/>
      <c r="Z11" s="494"/>
      <c r="AA11" s="494"/>
      <c r="AB11" s="508"/>
    </row>
    <row r="12" spans="1:28" s="136" customFormat="1" ht="21.95" customHeight="1">
      <c r="A12" s="127"/>
      <c r="B12" s="97">
        <v>1</v>
      </c>
      <c r="C12" s="259"/>
      <c r="D12" s="259"/>
      <c r="E12" s="257"/>
      <c r="F12" s="259"/>
      <c r="G12" s="260"/>
      <c r="H12" s="464"/>
      <c r="I12" s="257"/>
      <c r="J12" s="257"/>
      <c r="K12" s="259"/>
      <c r="L12" s="341"/>
      <c r="M12" s="341"/>
      <c r="O12" s="502" t="s">
        <v>200</v>
      </c>
      <c r="P12" s="498"/>
      <c r="Q12" s="498"/>
      <c r="R12" s="498"/>
      <c r="S12" s="498"/>
      <c r="T12" s="498"/>
      <c r="U12" s="498"/>
      <c r="V12" s="498"/>
      <c r="W12" s="498"/>
      <c r="X12" s="498"/>
      <c r="Y12" s="498"/>
      <c r="Z12" s="498"/>
      <c r="AA12" s="498"/>
      <c r="AB12" s="509"/>
    </row>
    <row r="13" spans="1:28" s="136" customFormat="1" ht="21.95" customHeight="1">
      <c r="A13" s="128"/>
      <c r="B13" s="97">
        <v>2</v>
      </c>
      <c r="C13" s="259"/>
      <c r="D13" s="259"/>
      <c r="E13" s="257"/>
      <c r="F13" s="262"/>
      <c r="G13" s="264"/>
      <c r="H13" s="465"/>
      <c r="I13" s="258"/>
      <c r="J13" s="257"/>
      <c r="K13" s="262"/>
      <c r="L13" s="262"/>
      <c r="M13" s="262"/>
      <c r="O13" s="501"/>
      <c r="P13" s="498"/>
      <c r="Q13" s="498"/>
      <c r="R13" s="498"/>
      <c r="S13" s="498"/>
      <c r="T13" s="498"/>
      <c r="U13" s="498"/>
      <c r="V13" s="498"/>
      <c r="W13" s="498"/>
      <c r="X13" s="498"/>
      <c r="Y13" s="498"/>
      <c r="Z13" s="498"/>
      <c r="AA13" s="498"/>
      <c r="AB13" s="509"/>
    </row>
    <row r="14" spans="1:28" s="136" customFormat="1" ht="21.95" customHeight="1">
      <c r="A14" s="128"/>
      <c r="B14" s="97">
        <v>3</v>
      </c>
      <c r="C14" s="259"/>
      <c r="D14" s="259"/>
      <c r="E14" s="257"/>
      <c r="F14" s="262"/>
      <c r="G14" s="264"/>
      <c r="H14" s="465"/>
      <c r="I14" s="258"/>
      <c r="J14" s="257"/>
      <c r="K14" s="262"/>
      <c r="L14" s="262"/>
      <c r="M14" s="262"/>
      <c r="O14" s="502" t="s">
        <v>344</v>
      </c>
      <c r="P14" s="498"/>
      <c r="Q14" s="498"/>
      <c r="R14" s="498"/>
      <c r="S14" s="498"/>
      <c r="T14" s="498"/>
      <c r="U14" s="498"/>
      <c r="V14" s="498"/>
      <c r="W14" s="498"/>
      <c r="X14" s="498"/>
      <c r="Y14" s="498"/>
      <c r="Z14" s="498"/>
      <c r="AA14" s="498"/>
      <c r="AB14" s="509"/>
    </row>
    <row r="15" spans="1:28" s="136" customFormat="1" ht="21.95" customHeight="1">
      <c r="A15" s="128"/>
      <c r="B15" s="97">
        <v>4</v>
      </c>
      <c r="C15" s="259"/>
      <c r="D15" s="259"/>
      <c r="E15" s="257"/>
      <c r="F15" s="262"/>
      <c r="G15" s="264"/>
      <c r="H15" s="465"/>
      <c r="I15" s="258"/>
      <c r="J15" s="257"/>
      <c r="K15" s="262"/>
      <c r="L15" s="262"/>
      <c r="M15" s="262"/>
      <c r="O15" s="502"/>
      <c r="P15" s="498"/>
      <c r="Q15" s="498"/>
      <c r="R15" s="498"/>
      <c r="S15" s="498"/>
      <c r="T15" s="498"/>
      <c r="U15" s="498"/>
      <c r="V15" s="498"/>
      <c r="W15" s="498"/>
      <c r="X15" s="498"/>
      <c r="Y15" s="498"/>
      <c r="Z15" s="498"/>
      <c r="AA15" s="498"/>
      <c r="AB15" s="509"/>
    </row>
    <row r="16" spans="1:28" s="136" customFormat="1" ht="21.95" customHeight="1">
      <c r="A16" s="128"/>
      <c r="B16" s="97">
        <v>5</v>
      </c>
      <c r="C16" s="259"/>
      <c r="D16" s="259"/>
      <c r="E16" s="257"/>
      <c r="F16" s="262"/>
      <c r="G16" s="264"/>
      <c r="H16" s="465"/>
      <c r="I16" s="258"/>
      <c r="J16" s="257"/>
      <c r="K16" s="262"/>
      <c r="L16" s="262"/>
      <c r="M16" s="262"/>
      <c r="O16" s="502" t="s">
        <v>343</v>
      </c>
      <c r="P16" s="498"/>
      <c r="Q16" s="498"/>
      <c r="R16" s="498"/>
      <c r="S16" s="498"/>
      <c r="T16" s="498"/>
      <c r="U16" s="498"/>
      <c r="V16" s="498"/>
      <c r="W16" s="498"/>
      <c r="X16" s="498"/>
      <c r="Y16" s="498"/>
      <c r="Z16" s="498"/>
      <c r="AA16" s="498"/>
      <c r="AB16" s="509"/>
    </row>
    <row r="17" spans="1:28" s="136" customFormat="1" ht="21.95" customHeight="1">
      <c r="A17" s="128"/>
      <c r="B17" s="97">
        <v>6</v>
      </c>
      <c r="C17" s="259"/>
      <c r="D17" s="259"/>
      <c r="E17" s="257"/>
      <c r="F17" s="259"/>
      <c r="G17" s="260"/>
      <c r="H17" s="464"/>
      <c r="I17" s="258"/>
      <c r="J17" s="257"/>
      <c r="K17" s="259"/>
      <c r="L17" s="262"/>
      <c r="M17" s="262"/>
      <c r="O17" s="502"/>
      <c r="P17" s="498"/>
      <c r="Q17" s="498"/>
      <c r="R17" s="498"/>
      <c r="S17" s="498"/>
      <c r="T17" s="498"/>
      <c r="U17" s="498"/>
      <c r="V17" s="498"/>
      <c r="W17" s="498"/>
      <c r="X17" s="498"/>
      <c r="Y17" s="498"/>
      <c r="Z17" s="498"/>
      <c r="AA17" s="498"/>
      <c r="AB17" s="509"/>
    </row>
    <row r="18" spans="1:28" s="136" customFormat="1" ht="21.95" customHeight="1">
      <c r="A18" s="128"/>
      <c r="B18" s="97">
        <v>7</v>
      </c>
      <c r="C18" s="259"/>
      <c r="D18" s="259"/>
      <c r="E18" s="257"/>
      <c r="F18" s="259"/>
      <c r="G18" s="260"/>
      <c r="H18" s="464"/>
      <c r="I18" s="258"/>
      <c r="J18" s="257"/>
      <c r="K18" s="259"/>
      <c r="L18" s="262"/>
      <c r="M18" s="262"/>
      <c r="O18" s="502" t="s">
        <v>369</v>
      </c>
      <c r="P18" s="498"/>
      <c r="Q18" s="498"/>
      <c r="R18" s="498"/>
      <c r="S18" s="498"/>
      <c r="T18" s="498"/>
      <c r="U18" s="498"/>
      <c r="V18" s="498"/>
      <c r="W18" s="498"/>
      <c r="X18" s="498"/>
      <c r="Y18" s="498"/>
      <c r="Z18" s="498"/>
      <c r="AA18" s="498"/>
      <c r="AB18" s="509"/>
    </row>
    <row r="19" spans="1:28" s="136" customFormat="1" ht="21.95" customHeight="1">
      <c r="A19" s="128"/>
      <c r="B19" s="97">
        <v>8</v>
      </c>
      <c r="C19" s="259"/>
      <c r="D19" s="259"/>
      <c r="E19" s="257"/>
      <c r="F19" s="259"/>
      <c r="G19" s="260"/>
      <c r="H19" s="464"/>
      <c r="I19" s="258"/>
      <c r="J19" s="257"/>
      <c r="K19" s="262"/>
      <c r="L19" s="262"/>
      <c r="M19" s="262"/>
      <c r="O19" s="502"/>
      <c r="P19" s="498"/>
      <c r="Q19" s="498"/>
      <c r="R19" s="498"/>
      <c r="S19" s="498"/>
      <c r="T19" s="498"/>
      <c r="U19" s="498"/>
      <c r="V19" s="498"/>
      <c r="W19" s="498"/>
      <c r="X19" s="498"/>
      <c r="Y19" s="498"/>
      <c r="Z19" s="498"/>
      <c r="AA19" s="498"/>
      <c r="AB19" s="509"/>
    </row>
    <row r="20" spans="1:28" s="136" customFormat="1" ht="21.95" customHeight="1">
      <c r="A20" s="128"/>
      <c r="B20" s="97">
        <v>9</v>
      </c>
      <c r="C20" s="259"/>
      <c r="D20" s="259"/>
      <c r="E20" s="257"/>
      <c r="F20" s="259"/>
      <c r="G20" s="260"/>
      <c r="H20" s="464"/>
      <c r="I20" s="258"/>
      <c r="J20" s="257"/>
      <c r="K20" s="342"/>
      <c r="L20" s="342"/>
      <c r="M20" s="342"/>
      <c r="O20" s="502" t="s">
        <v>342</v>
      </c>
      <c r="P20" s="498"/>
      <c r="Q20" s="498"/>
      <c r="R20" s="498"/>
      <c r="S20" s="498"/>
      <c r="T20" s="498"/>
      <c r="U20" s="498"/>
      <c r="V20" s="498"/>
      <c r="W20" s="498"/>
      <c r="X20" s="498"/>
      <c r="Y20" s="498"/>
      <c r="Z20" s="498"/>
      <c r="AA20" s="498"/>
      <c r="AB20" s="509"/>
    </row>
    <row r="21" spans="1:28" s="136" customFormat="1" ht="21.95" customHeight="1">
      <c r="A21" s="128"/>
      <c r="B21" s="97">
        <v>10</v>
      </c>
      <c r="C21" s="259"/>
      <c r="D21" s="259"/>
      <c r="E21" s="257"/>
      <c r="F21" s="259"/>
      <c r="G21" s="260"/>
      <c r="H21" s="464"/>
      <c r="I21" s="258"/>
      <c r="J21" s="257"/>
      <c r="K21" s="342"/>
      <c r="L21" s="342"/>
      <c r="M21" s="342"/>
      <c r="O21" s="510"/>
      <c r="P21" s="504"/>
      <c r="Q21" s="504"/>
      <c r="R21" s="504"/>
      <c r="S21" s="504"/>
      <c r="T21" s="504"/>
      <c r="U21" s="504"/>
      <c r="V21" s="504"/>
      <c r="W21" s="504"/>
      <c r="X21" s="504"/>
      <c r="Y21" s="504"/>
      <c r="Z21" s="504"/>
      <c r="AA21" s="504"/>
      <c r="AB21" s="511"/>
    </row>
    <row r="22" spans="1:28" s="136" customFormat="1" ht="21.95" customHeight="1">
      <c r="A22" s="128"/>
      <c r="B22" s="97">
        <v>11</v>
      </c>
      <c r="C22" s="259"/>
      <c r="D22" s="259"/>
      <c r="E22" s="257"/>
      <c r="F22" s="259"/>
      <c r="G22" s="260"/>
      <c r="H22" s="464"/>
      <c r="I22" s="258"/>
      <c r="J22" s="257"/>
      <c r="K22" s="342"/>
      <c r="L22" s="342"/>
      <c r="M22" s="342"/>
      <c r="O22" s="459"/>
      <c r="P22" s="459"/>
      <c r="Q22" s="459"/>
      <c r="R22" s="459"/>
      <c r="S22" s="459"/>
      <c r="T22" s="459"/>
      <c r="U22" s="459"/>
      <c r="V22" s="459"/>
      <c r="W22" s="459"/>
      <c r="X22" s="459"/>
      <c r="Y22" s="459"/>
      <c r="Z22" s="459"/>
      <c r="AA22" s="459"/>
      <c r="AB22" s="459"/>
    </row>
    <row r="23" spans="1:28" s="136" customFormat="1" ht="21.95" customHeight="1">
      <c r="A23" s="128"/>
      <c r="B23" s="97">
        <v>12</v>
      </c>
      <c r="C23" s="259"/>
      <c r="D23" s="259"/>
      <c r="E23" s="257"/>
      <c r="F23" s="259"/>
      <c r="G23" s="260"/>
      <c r="H23" s="464"/>
      <c r="I23" s="258"/>
      <c r="J23" s="257"/>
      <c r="K23" s="342"/>
      <c r="L23" s="342"/>
      <c r="M23" s="342"/>
      <c r="O23" s="459"/>
      <c r="P23" s="459"/>
      <c r="Q23" s="459"/>
      <c r="R23" s="459"/>
      <c r="S23" s="459"/>
      <c r="T23" s="459"/>
      <c r="U23" s="459"/>
      <c r="V23" s="459"/>
      <c r="W23" s="459"/>
      <c r="X23" s="459"/>
      <c r="Y23" s="459"/>
      <c r="Z23" s="459"/>
      <c r="AA23" s="459"/>
      <c r="AB23" s="459"/>
    </row>
    <row r="24" spans="1:28" s="136" customFormat="1" ht="21.95" customHeight="1">
      <c r="A24" s="128"/>
      <c r="B24" s="97">
        <v>13</v>
      </c>
      <c r="C24" s="259"/>
      <c r="D24" s="259"/>
      <c r="E24" s="257"/>
      <c r="F24" s="259"/>
      <c r="G24" s="260"/>
      <c r="H24" s="464"/>
      <c r="I24" s="258"/>
      <c r="J24" s="257"/>
      <c r="K24" s="342"/>
      <c r="L24" s="342"/>
      <c r="M24" s="342"/>
      <c r="O24" s="459"/>
      <c r="P24" s="459"/>
      <c r="Q24" s="459"/>
      <c r="R24" s="459"/>
      <c r="S24" s="459"/>
      <c r="T24" s="459"/>
      <c r="U24" s="459"/>
      <c r="V24" s="459"/>
      <c r="W24" s="459"/>
      <c r="X24" s="459"/>
      <c r="Y24" s="459"/>
      <c r="Z24" s="459"/>
      <c r="AA24" s="459"/>
      <c r="AB24" s="459"/>
    </row>
    <row r="25" spans="1:28" s="136" customFormat="1" ht="21.95" customHeight="1">
      <c r="A25" s="128"/>
      <c r="B25" s="97">
        <v>14</v>
      </c>
      <c r="C25" s="259"/>
      <c r="D25" s="259"/>
      <c r="E25" s="257"/>
      <c r="F25" s="259"/>
      <c r="G25" s="260"/>
      <c r="H25" s="464"/>
      <c r="I25" s="258"/>
      <c r="J25" s="257"/>
      <c r="K25" s="342"/>
      <c r="L25" s="342"/>
      <c r="M25" s="342"/>
      <c r="O25" s="52"/>
      <c r="P25" s="459"/>
      <c r="Q25" s="459"/>
      <c r="R25" s="459"/>
      <c r="S25" s="459"/>
      <c r="T25" s="459"/>
      <c r="U25" s="459"/>
      <c r="V25" s="459"/>
      <c r="W25" s="459"/>
      <c r="X25" s="459"/>
      <c r="Y25" s="459"/>
      <c r="Z25" s="459"/>
      <c r="AA25" s="459"/>
      <c r="AB25" s="459"/>
    </row>
    <row r="26" spans="1:28" s="136" customFormat="1" ht="21.95" customHeight="1">
      <c r="A26" s="128"/>
      <c r="B26" s="97">
        <v>15</v>
      </c>
      <c r="C26" s="259"/>
      <c r="D26" s="259"/>
      <c r="E26" s="257"/>
      <c r="F26" s="259"/>
      <c r="G26" s="260"/>
      <c r="H26" s="464"/>
      <c r="I26" s="258"/>
      <c r="J26" s="257"/>
      <c r="K26" s="342"/>
      <c r="L26" s="342"/>
      <c r="M26" s="342"/>
      <c r="O26" s="52"/>
      <c r="P26" s="459"/>
      <c r="Q26" s="459"/>
      <c r="R26" s="459"/>
      <c r="S26" s="459"/>
      <c r="T26" s="459"/>
      <c r="U26" s="459"/>
      <c r="V26" s="459"/>
      <c r="W26" s="459"/>
      <c r="X26" s="459"/>
      <c r="Y26" s="459"/>
      <c r="Z26" s="459"/>
      <c r="AA26" s="459"/>
      <c r="AB26" s="459"/>
    </row>
    <row r="27" spans="1:28" s="136" customFormat="1" ht="21.95" customHeight="1">
      <c r="A27" s="128"/>
      <c r="B27" s="97">
        <v>16</v>
      </c>
      <c r="C27" s="259"/>
      <c r="D27" s="259"/>
      <c r="E27" s="257"/>
      <c r="F27" s="259"/>
      <c r="G27" s="260"/>
      <c r="H27" s="464"/>
      <c r="I27" s="258"/>
      <c r="J27" s="257"/>
      <c r="K27" s="342"/>
      <c r="L27" s="342"/>
      <c r="M27" s="342"/>
      <c r="O27" s="52"/>
      <c r="P27" s="459"/>
      <c r="Q27" s="459"/>
      <c r="R27" s="459"/>
      <c r="S27" s="459"/>
      <c r="T27" s="459"/>
      <c r="U27" s="459"/>
      <c r="V27" s="459"/>
      <c r="W27" s="459"/>
      <c r="X27" s="459"/>
      <c r="Y27" s="459"/>
      <c r="Z27" s="459"/>
      <c r="AA27" s="459"/>
      <c r="AB27" s="459"/>
    </row>
    <row r="28" spans="1:28" s="136" customFormat="1" ht="21.95" customHeight="1">
      <c r="A28" s="128"/>
      <c r="B28" s="97">
        <v>17</v>
      </c>
      <c r="C28" s="259"/>
      <c r="D28" s="259"/>
      <c r="E28" s="257"/>
      <c r="F28" s="259"/>
      <c r="G28" s="260"/>
      <c r="H28" s="464"/>
      <c r="I28" s="258"/>
      <c r="J28" s="257"/>
      <c r="K28" s="342"/>
      <c r="L28" s="342"/>
      <c r="M28" s="342"/>
      <c r="O28" s="52"/>
      <c r="P28" s="459"/>
      <c r="Q28" s="459"/>
      <c r="R28" s="459"/>
      <c r="S28" s="459"/>
      <c r="T28" s="459"/>
      <c r="U28" s="459"/>
      <c r="V28" s="459"/>
      <c r="W28" s="459"/>
      <c r="X28" s="459"/>
      <c r="Y28" s="459"/>
      <c r="Z28" s="459"/>
      <c r="AA28" s="459"/>
      <c r="AB28" s="459"/>
    </row>
    <row r="29" spans="1:28" s="136" customFormat="1" ht="21.95" customHeight="1">
      <c r="A29" s="128"/>
      <c r="B29" s="97">
        <v>18</v>
      </c>
      <c r="C29" s="259"/>
      <c r="D29" s="259"/>
      <c r="E29" s="257"/>
      <c r="F29" s="259"/>
      <c r="G29" s="260"/>
      <c r="H29" s="464"/>
      <c r="I29" s="258"/>
      <c r="J29" s="257"/>
      <c r="K29" s="342"/>
      <c r="L29" s="342"/>
      <c r="M29" s="342"/>
      <c r="O29" s="52"/>
      <c r="P29" s="459"/>
      <c r="Q29" s="459"/>
      <c r="R29" s="459"/>
      <c r="S29" s="459"/>
      <c r="T29" s="459"/>
      <c r="U29" s="459"/>
      <c r="V29" s="459"/>
      <c r="W29" s="459"/>
      <c r="X29" s="459"/>
      <c r="Y29" s="459"/>
      <c r="Z29" s="459"/>
      <c r="AA29" s="459"/>
      <c r="AB29" s="459"/>
    </row>
    <row r="30" spans="1:28" s="136" customFormat="1" ht="21.95" customHeight="1">
      <c r="A30" s="128"/>
      <c r="B30" s="97">
        <v>19</v>
      </c>
      <c r="C30" s="259"/>
      <c r="D30" s="259"/>
      <c r="E30" s="257"/>
      <c r="F30" s="259"/>
      <c r="G30" s="260"/>
      <c r="H30" s="464"/>
      <c r="I30" s="258"/>
      <c r="J30" s="257"/>
      <c r="K30" s="342"/>
      <c r="L30" s="342"/>
      <c r="M30" s="342"/>
      <c r="O30" s="52"/>
      <c r="P30" s="459"/>
      <c r="Q30" s="459"/>
      <c r="R30" s="459"/>
      <c r="S30" s="459"/>
      <c r="T30" s="459"/>
      <c r="U30" s="459"/>
      <c r="V30" s="459"/>
      <c r="W30" s="459"/>
      <c r="X30" s="459"/>
      <c r="Y30" s="459"/>
      <c r="Z30" s="459"/>
      <c r="AA30" s="459"/>
      <c r="AB30" s="459"/>
    </row>
    <row r="31" spans="1:28" s="136" customFormat="1" ht="21.95" customHeight="1">
      <c r="A31" s="128"/>
      <c r="B31" s="97">
        <v>20</v>
      </c>
      <c r="C31" s="259"/>
      <c r="D31" s="259"/>
      <c r="E31" s="257"/>
      <c r="F31" s="259"/>
      <c r="G31" s="260"/>
      <c r="H31" s="464"/>
      <c r="I31" s="258"/>
      <c r="J31" s="257"/>
      <c r="K31" s="342"/>
      <c r="L31" s="342"/>
      <c r="M31" s="342"/>
      <c r="O31" s="52"/>
      <c r="P31" s="459"/>
      <c r="Q31" s="459"/>
      <c r="R31" s="459"/>
      <c r="S31" s="459"/>
      <c r="T31" s="459"/>
      <c r="U31" s="459"/>
      <c r="V31" s="459"/>
      <c r="W31" s="459"/>
      <c r="X31" s="459"/>
      <c r="Y31" s="459"/>
      <c r="Z31" s="459"/>
      <c r="AA31" s="459"/>
      <c r="AB31" s="459"/>
    </row>
    <row r="32" spans="1:28" s="136" customFormat="1" ht="21.95" customHeight="1">
      <c r="A32" s="128"/>
      <c r="B32" s="97">
        <v>21</v>
      </c>
      <c r="C32" s="259"/>
      <c r="D32" s="259"/>
      <c r="E32" s="257"/>
      <c r="F32" s="259"/>
      <c r="G32" s="260"/>
      <c r="H32" s="464"/>
      <c r="I32" s="258"/>
      <c r="J32" s="257"/>
      <c r="K32" s="342"/>
      <c r="L32" s="342"/>
      <c r="M32" s="342"/>
      <c r="O32" s="52"/>
      <c r="P32" s="459"/>
      <c r="Q32" s="459"/>
      <c r="R32" s="459"/>
      <c r="S32" s="459"/>
      <c r="T32" s="459"/>
      <c r="U32" s="459"/>
      <c r="V32" s="459"/>
      <c r="W32" s="459"/>
      <c r="X32" s="459"/>
      <c r="Y32" s="459"/>
      <c r="Z32" s="459"/>
      <c r="AA32" s="459"/>
      <c r="AB32" s="459"/>
    </row>
    <row r="33" spans="1:28" s="136" customFormat="1" ht="21.95" customHeight="1">
      <c r="A33" s="128"/>
      <c r="B33" s="97">
        <v>22</v>
      </c>
      <c r="C33" s="259"/>
      <c r="D33" s="259"/>
      <c r="E33" s="257"/>
      <c r="F33" s="259"/>
      <c r="G33" s="260"/>
      <c r="H33" s="464"/>
      <c r="I33" s="258"/>
      <c r="J33" s="257"/>
      <c r="K33" s="342"/>
      <c r="L33" s="342"/>
      <c r="M33" s="342"/>
      <c r="O33" s="52"/>
      <c r="P33" s="459"/>
      <c r="Q33" s="459"/>
      <c r="R33" s="459"/>
      <c r="S33" s="459"/>
      <c r="T33" s="459"/>
      <c r="U33" s="459"/>
      <c r="V33" s="459"/>
      <c r="W33" s="459"/>
      <c r="X33" s="459"/>
      <c r="Y33" s="459"/>
      <c r="Z33" s="459"/>
      <c r="AA33" s="459"/>
      <c r="AB33" s="459"/>
    </row>
    <row r="34" spans="1:28" s="136" customFormat="1" ht="21.95" customHeight="1">
      <c r="A34" s="128"/>
      <c r="B34" s="97">
        <v>23</v>
      </c>
      <c r="C34" s="259"/>
      <c r="D34" s="259"/>
      <c r="E34" s="257"/>
      <c r="F34" s="259"/>
      <c r="G34" s="260"/>
      <c r="H34" s="464"/>
      <c r="I34" s="258"/>
      <c r="J34" s="257"/>
      <c r="K34" s="342"/>
      <c r="L34" s="342"/>
      <c r="M34" s="342"/>
      <c r="O34" s="52"/>
      <c r="P34" s="459"/>
      <c r="Q34" s="459"/>
      <c r="R34" s="459"/>
      <c r="S34" s="459"/>
      <c r="T34" s="459"/>
      <c r="U34" s="459"/>
      <c r="V34" s="459"/>
      <c r="W34" s="459"/>
      <c r="X34" s="459"/>
      <c r="Y34" s="459"/>
      <c r="Z34" s="459"/>
      <c r="AA34" s="459"/>
      <c r="AB34" s="459"/>
    </row>
    <row r="35" spans="1:28" s="136" customFormat="1" ht="21.95" customHeight="1">
      <c r="A35" s="128"/>
      <c r="B35" s="97">
        <v>24</v>
      </c>
      <c r="C35" s="259"/>
      <c r="D35" s="259"/>
      <c r="E35" s="257"/>
      <c r="F35" s="259"/>
      <c r="G35" s="260"/>
      <c r="H35" s="464"/>
      <c r="I35" s="258"/>
      <c r="J35" s="257"/>
      <c r="K35" s="342"/>
      <c r="L35" s="342"/>
      <c r="M35" s="342"/>
      <c r="O35" s="52"/>
      <c r="P35" s="459"/>
      <c r="Q35" s="459"/>
      <c r="R35" s="459"/>
      <c r="S35" s="459"/>
      <c r="T35" s="459"/>
      <c r="U35" s="459"/>
      <c r="V35" s="459"/>
      <c r="W35" s="459"/>
      <c r="X35" s="459"/>
      <c r="Y35" s="459"/>
      <c r="Z35" s="459"/>
      <c r="AA35" s="459"/>
      <c r="AB35" s="459"/>
    </row>
    <row r="36" spans="1:28" s="136" customFormat="1" ht="21.95" customHeight="1">
      <c r="A36" s="128"/>
      <c r="B36" s="97">
        <v>25</v>
      </c>
      <c r="C36" s="259"/>
      <c r="D36" s="343"/>
      <c r="E36" s="257"/>
      <c r="F36" s="259"/>
      <c r="G36" s="260"/>
      <c r="H36" s="464"/>
      <c r="I36" s="258"/>
      <c r="J36" s="257"/>
      <c r="K36" s="342"/>
      <c r="L36" s="342"/>
      <c r="M36" s="342"/>
      <c r="O36" s="52"/>
      <c r="P36" s="459"/>
      <c r="Q36" s="459"/>
      <c r="R36" s="459"/>
      <c r="S36" s="459"/>
      <c r="T36" s="459"/>
      <c r="U36" s="459"/>
      <c r="V36" s="459"/>
      <c r="W36" s="459"/>
      <c r="X36" s="459"/>
      <c r="Y36" s="459"/>
      <c r="Z36" s="459"/>
      <c r="AA36" s="459"/>
      <c r="AB36" s="459"/>
    </row>
    <row r="37" spans="1:28" s="136" customFormat="1" ht="21.95" customHeight="1">
      <c r="A37" s="128"/>
      <c r="B37" s="97">
        <v>26</v>
      </c>
      <c r="C37" s="259"/>
      <c r="D37" s="343"/>
      <c r="E37" s="257"/>
      <c r="F37" s="259"/>
      <c r="G37" s="260"/>
      <c r="H37" s="464"/>
      <c r="I37" s="258"/>
      <c r="J37" s="257"/>
      <c r="K37" s="342"/>
      <c r="L37" s="342"/>
      <c r="M37" s="342"/>
      <c r="O37" s="52"/>
      <c r="P37" s="459"/>
      <c r="Q37" s="459"/>
      <c r="R37" s="459"/>
      <c r="S37" s="459"/>
      <c r="T37" s="459"/>
      <c r="U37" s="459"/>
      <c r="V37" s="459"/>
      <c r="W37" s="459"/>
      <c r="X37" s="459"/>
      <c r="Y37" s="459"/>
      <c r="Z37" s="459"/>
      <c r="AA37" s="459"/>
      <c r="AB37" s="459"/>
    </row>
    <row r="38" spans="1:28" s="136" customFormat="1" ht="21.95" customHeight="1">
      <c r="A38" s="128"/>
      <c r="B38" s="97">
        <v>27</v>
      </c>
      <c r="C38" s="259"/>
      <c r="D38" s="343"/>
      <c r="E38" s="257"/>
      <c r="F38" s="259"/>
      <c r="G38" s="260"/>
      <c r="H38" s="464"/>
      <c r="I38" s="258"/>
      <c r="J38" s="257"/>
      <c r="K38" s="342"/>
      <c r="L38" s="342"/>
      <c r="M38" s="342"/>
      <c r="O38" s="52"/>
      <c r="P38" s="459"/>
      <c r="Q38" s="459"/>
      <c r="R38" s="459"/>
      <c r="S38" s="459"/>
      <c r="T38" s="459"/>
      <c r="U38" s="459"/>
      <c r="V38" s="459"/>
      <c r="W38" s="459"/>
      <c r="X38" s="459"/>
      <c r="Y38" s="459"/>
      <c r="Z38" s="459"/>
      <c r="AA38" s="459"/>
      <c r="AB38" s="459"/>
    </row>
    <row r="39" spans="1:28" s="136" customFormat="1" ht="21.95" customHeight="1">
      <c r="A39" s="128"/>
      <c r="B39" s="97">
        <v>28</v>
      </c>
      <c r="C39" s="259"/>
      <c r="D39" s="343"/>
      <c r="E39" s="257"/>
      <c r="F39" s="259"/>
      <c r="G39" s="260"/>
      <c r="H39" s="464"/>
      <c r="I39" s="258"/>
      <c r="J39" s="257"/>
      <c r="K39" s="342"/>
      <c r="L39" s="342"/>
      <c r="M39" s="342"/>
      <c r="O39" s="52"/>
      <c r="P39" s="459"/>
      <c r="Q39" s="459"/>
      <c r="R39" s="459"/>
      <c r="S39" s="459"/>
      <c r="T39" s="459"/>
      <c r="U39" s="459"/>
      <c r="V39" s="459"/>
      <c r="W39" s="459"/>
      <c r="X39" s="459"/>
      <c r="Y39" s="459"/>
      <c r="Z39" s="459"/>
      <c r="AA39" s="459"/>
      <c r="AB39" s="459"/>
    </row>
    <row r="40" spans="1:28" s="136" customFormat="1" ht="21.95" customHeight="1">
      <c r="A40" s="128"/>
      <c r="B40" s="97">
        <v>29</v>
      </c>
      <c r="C40" s="259"/>
      <c r="D40" s="343"/>
      <c r="E40" s="257"/>
      <c r="F40" s="259"/>
      <c r="G40" s="260"/>
      <c r="H40" s="464"/>
      <c r="I40" s="258"/>
      <c r="J40" s="257"/>
      <c r="K40" s="342"/>
      <c r="L40" s="342"/>
      <c r="M40" s="342"/>
      <c r="O40" s="52"/>
      <c r="P40" s="459"/>
      <c r="Q40" s="459"/>
      <c r="R40" s="459"/>
      <c r="S40" s="459"/>
      <c r="T40" s="459"/>
      <c r="U40" s="459"/>
      <c r="V40" s="459"/>
      <c r="W40" s="459"/>
      <c r="X40" s="459"/>
      <c r="Y40" s="459"/>
      <c r="Z40" s="459"/>
      <c r="AA40" s="459"/>
      <c r="AB40" s="459"/>
    </row>
    <row r="41" spans="1:28" s="136" customFormat="1" ht="21.95" customHeight="1">
      <c r="A41" s="128"/>
      <c r="B41" s="567">
        <v>30</v>
      </c>
      <c r="C41" s="568"/>
      <c r="D41" s="568"/>
      <c r="E41" s="265"/>
      <c r="F41" s="266"/>
      <c r="G41" s="267"/>
      <c r="H41" s="569"/>
      <c r="I41" s="265"/>
      <c r="J41" s="265"/>
      <c r="K41" s="568"/>
      <c r="L41" s="568"/>
      <c r="M41" s="568"/>
      <c r="O41" s="52"/>
      <c r="P41" s="459"/>
      <c r="Q41" s="459"/>
      <c r="R41" s="459"/>
      <c r="S41" s="459"/>
      <c r="T41" s="459"/>
      <c r="U41" s="459"/>
      <c r="V41" s="459"/>
      <c r="W41" s="459"/>
      <c r="X41" s="459"/>
      <c r="Y41" s="459"/>
      <c r="Z41" s="459"/>
      <c r="AA41" s="459"/>
      <c r="AB41" s="459"/>
    </row>
    <row r="42" spans="1:28" s="44" customFormat="1" ht="15.75" customHeight="1">
      <c r="B42" s="48"/>
      <c r="C42" s="48"/>
      <c r="D42" s="48"/>
      <c r="E42" s="48"/>
      <c r="F42" s="48"/>
      <c r="G42" s="48"/>
      <c r="H42" s="48"/>
      <c r="I42" s="48"/>
      <c r="J42" s="48"/>
      <c r="K42" s="48"/>
      <c r="L42" s="48"/>
      <c r="M42" s="48"/>
    </row>
    <row r="43" spans="1:28" s="44" customFormat="1" ht="15.75" customHeight="1"/>
    <row r="44" spans="1:28" s="44" customFormat="1" ht="15.75" customHeight="1"/>
    <row r="45" spans="1:28" s="44" customFormat="1" ht="15.75" customHeight="1"/>
    <row r="46" spans="1:28" s="44" customFormat="1" ht="15.75" customHeight="1"/>
  </sheetData>
  <sheetProtection password="CAD7" sheet="1" objects="1" scenarios="1" formatCells="0" formatRows="0" insertRows="0"/>
  <mergeCells count="17">
    <mergeCell ref="B6:C6"/>
    <mergeCell ref="B7:C7"/>
    <mergeCell ref="B9:B11"/>
    <mergeCell ref="C9:C11"/>
    <mergeCell ref="D9:D11"/>
    <mergeCell ref="D6:F6"/>
    <mergeCell ref="D7:F7"/>
    <mergeCell ref="O5:AB5"/>
    <mergeCell ref="L10:L11"/>
    <mergeCell ref="M10:M11"/>
    <mergeCell ref="K9:M9"/>
    <mergeCell ref="E10:E11"/>
    <mergeCell ref="F10:F11"/>
    <mergeCell ref="G10:H10"/>
    <mergeCell ref="I10:I11"/>
    <mergeCell ref="J10:J11"/>
    <mergeCell ref="K10:K11"/>
  </mergeCells>
  <phoneticPr fontId="1"/>
  <conditionalFormatting sqref="C12:M41">
    <cfRule type="containsBlanks" dxfId="62" priority="5">
      <formula>LEN(TRIM(C12))=0</formula>
    </cfRule>
  </conditionalFormatting>
  <conditionalFormatting sqref="D7:F7">
    <cfRule type="cellIs" dxfId="61" priority="2" operator="equal">
      <formula>0</formula>
    </cfRule>
  </conditionalFormatting>
  <conditionalFormatting sqref="D6:F6">
    <cfRule type="cellIs" dxfId="60" priority="1" operator="equal">
      <formula>0</formula>
    </cfRule>
  </conditionalFormatting>
  <dataValidations count="3">
    <dataValidation type="list" allowBlank="1" showInputMessage="1" showErrorMessage="1" sqref="J12:J41">
      <formula1>"実施同意が取れている,本事業の説明を行い、実施意向を確認している,近く事業説明を行う予定である,接触を図っている段階である"</formula1>
    </dataValidation>
    <dataValidation type="list" allowBlank="1" showInputMessage="1" showErrorMessage="1" sqref="C12:C41">
      <formula1>支援地域</formula1>
    </dataValidation>
    <dataValidation imeMode="halfAlpha" allowBlank="1" showInputMessage="1" showErrorMessage="1" sqref="L12:M41"/>
  </dataValidations>
  <pageMargins left="0.35" right="0.32" top="0.54" bottom="0.2" header="0.31496062992125984" footer="0.16"/>
  <pageSetup paperSize="9" scale="61" fitToHeight="0" orientation="landscape" horizontalDpi="300" verticalDpi="30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20"/>
  <sheetViews>
    <sheetView showGridLines="0" zoomScaleNormal="100" zoomScaleSheetLayoutView="55" workbookViewId="0"/>
  </sheetViews>
  <sheetFormatPr defaultRowHeight="12"/>
  <cols>
    <col min="1" max="1" width="2.75" style="218" customWidth="1"/>
    <col min="2" max="2" width="14.625" style="218" customWidth="1"/>
    <col min="3" max="3" width="21.75" style="218" customWidth="1"/>
    <col min="4" max="9" width="19.125" style="218" customWidth="1"/>
    <col min="10" max="12" width="14" style="218" customWidth="1"/>
    <col min="13" max="13" width="16" style="218" customWidth="1"/>
    <col min="14" max="14" width="2" style="456" customWidth="1"/>
    <col min="15" max="15" width="174.375" style="222" customWidth="1"/>
    <col min="16" max="16" width="5.125" style="218" customWidth="1"/>
    <col min="17" max="17" width="2.125" style="218" customWidth="1"/>
    <col min="18" max="19" width="10.625" style="218" customWidth="1"/>
    <col min="20" max="20" width="9.125" style="218" customWidth="1"/>
    <col min="21" max="22" width="10.625" style="218" customWidth="1"/>
    <col min="23" max="16384" width="9" style="218"/>
  </cols>
  <sheetData>
    <row r="1" spans="1:22" s="191" customFormat="1" ht="62.25" customHeight="1">
      <c r="G1" s="176"/>
      <c r="N1" s="192"/>
      <c r="R1" s="857" t="str">
        <f>IF(I6="消費税の扱いを選択してください",I6,"")</f>
        <v>消費税の扱いを選択してください</v>
      </c>
      <c r="S1" s="857"/>
      <c r="T1" s="857"/>
      <c r="U1" s="857"/>
      <c r="V1" s="857"/>
    </row>
    <row r="2" spans="1:22" s="191" customFormat="1" ht="15.75" customHeight="1">
      <c r="B2" s="185" t="str">
        <f>IF($I$6="消費税の扱いを選択してください","（別添２）",IF($I$6="消費税を補助対象に含めない","（別添２－Ａ）","（別添２－Ｂ）"))</f>
        <v>（別添２）</v>
      </c>
      <c r="I2" s="875" t="s">
        <v>328</v>
      </c>
      <c r="J2" s="876"/>
      <c r="K2" s="876"/>
      <c r="L2" s="876"/>
      <c r="M2" s="877"/>
      <c r="N2" s="461"/>
      <c r="O2" s="563" t="s">
        <v>27</v>
      </c>
    </row>
    <row r="3" spans="1:22" s="191" customFormat="1" ht="21.75" customHeight="1">
      <c r="A3" s="173"/>
      <c r="C3" s="173"/>
      <c r="D3" s="173"/>
      <c r="E3" s="173"/>
      <c r="F3" s="173"/>
      <c r="G3" s="177"/>
      <c r="I3" s="762">
        <f>様式第１_交付申請書!F9</f>
        <v>0</v>
      </c>
      <c r="J3" s="763"/>
      <c r="K3" s="763"/>
      <c r="L3" s="763"/>
      <c r="M3" s="764"/>
      <c r="N3" s="192"/>
      <c r="O3" s="564" t="s">
        <v>566</v>
      </c>
    </row>
    <row r="4" spans="1:22" s="191" customFormat="1" ht="25.5" customHeight="1">
      <c r="A4" s="173"/>
      <c r="B4" s="178" t="s">
        <v>74</v>
      </c>
      <c r="C4" s="174"/>
      <c r="D4" s="867"/>
      <c r="E4" s="867"/>
      <c r="F4" s="867"/>
      <c r="G4" s="867"/>
      <c r="N4" s="192"/>
      <c r="R4" s="183" t="s">
        <v>388</v>
      </c>
      <c r="S4" s="183" t="s">
        <v>398</v>
      </c>
      <c r="T4" s="183" t="s">
        <v>399</v>
      </c>
    </row>
    <row r="5" spans="1:22" s="191" customFormat="1" ht="37.5" customHeight="1" thickBot="1">
      <c r="A5" s="173"/>
      <c r="B5" s="283" t="s">
        <v>580</v>
      </c>
      <c r="C5" s="282"/>
      <c r="D5" s="192"/>
      <c r="E5" s="192"/>
      <c r="I5" s="868" t="s">
        <v>378</v>
      </c>
      <c r="J5" s="869"/>
      <c r="K5" s="878" t="str">
        <f>IF($I$6="消費税の扱いを選択してください","",IF($I$6="消費税を補助対象に含めない","※ 全ての金額を税抜単価"&amp;CHAR(10)&amp;"　　で作成すること","※ 全ての金額を税込単価"&amp;CHAR(10)&amp;"　　で作成すること"))</f>
        <v/>
      </c>
      <c r="L5" s="878"/>
      <c r="M5" s="878"/>
      <c r="N5" s="192"/>
      <c r="R5" s="184" t="s">
        <v>396</v>
      </c>
      <c r="S5" s="184" t="s">
        <v>395</v>
      </c>
      <c r="T5" s="183" t="s">
        <v>390</v>
      </c>
    </row>
    <row r="6" spans="1:22" s="191" customFormat="1" ht="37.5" customHeight="1" thickBot="1">
      <c r="A6" s="173"/>
      <c r="B6" s="852" t="s">
        <v>565</v>
      </c>
      <c r="C6" s="852"/>
      <c r="D6" s="852"/>
      <c r="E6" s="852"/>
      <c r="F6" s="852"/>
      <c r="G6" s="852"/>
      <c r="I6" s="870" t="s">
        <v>388</v>
      </c>
      <c r="J6" s="871"/>
      <c r="K6" s="878"/>
      <c r="L6" s="878"/>
      <c r="M6" s="878"/>
      <c r="N6" s="192"/>
      <c r="O6" s="872" t="s">
        <v>400</v>
      </c>
      <c r="R6" s="183"/>
      <c r="S6" s="183"/>
      <c r="T6" s="183" t="s">
        <v>397</v>
      </c>
    </row>
    <row r="7" spans="1:22" s="191" customFormat="1" ht="37.5" customHeight="1">
      <c r="A7" s="173"/>
      <c r="B7" s="852"/>
      <c r="C7" s="852"/>
      <c r="D7" s="852"/>
      <c r="E7" s="852"/>
      <c r="F7" s="852"/>
      <c r="G7" s="852"/>
      <c r="H7" s="214"/>
      <c r="I7" s="906" t="str">
        <f>IF(I6="消費税を補助対象に含める","事業者の属性を"&amp;CHAR(10)&amp;"選択してください"&amp;CHAR(10)&amp;"↓↓↓↓","")</f>
        <v/>
      </c>
      <c r="J7" s="906"/>
      <c r="K7" s="182"/>
      <c r="L7" s="182"/>
      <c r="M7" s="182"/>
      <c r="N7" s="462"/>
      <c r="O7" s="873"/>
      <c r="P7" s="180"/>
      <c r="R7" s="183"/>
      <c r="S7" s="183"/>
      <c r="T7" s="183" t="s">
        <v>391</v>
      </c>
    </row>
    <row r="8" spans="1:22" s="191" customFormat="1" ht="37.5" customHeight="1">
      <c r="A8" s="173"/>
      <c r="B8" s="852"/>
      <c r="C8" s="852"/>
      <c r="D8" s="852"/>
      <c r="E8" s="852"/>
      <c r="F8" s="852"/>
      <c r="G8" s="852"/>
      <c r="H8" s="214"/>
      <c r="I8" s="907"/>
      <c r="J8" s="907"/>
      <c r="K8" s="213"/>
      <c r="L8" s="213"/>
      <c r="M8" s="213"/>
      <c r="N8" s="192"/>
      <c r="O8" s="873"/>
      <c r="P8" s="180"/>
      <c r="Q8" s="180"/>
      <c r="R8" s="183"/>
      <c r="S8" s="183"/>
      <c r="T8" s="183" t="s">
        <v>392</v>
      </c>
    </row>
    <row r="9" spans="1:22" s="191" customFormat="1" ht="37.5" customHeight="1">
      <c r="A9" s="173"/>
      <c r="B9" s="852"/>
      <c r="C9" s="852"/>
      <c r="D9" s="852"/>
      <c r="E9" s="852"/>
      <c r="F9" s="852"/>
      <c r="G9" s="852"/>
      <c r="H9" s="214"/>
      <c r="I9" s="843" t="s">
        <v>389</v>
      </c>
      <c r="J9" s="844"/>
      <c r="K9" s="844"/>
      <c r="L9" s="844"/>
      <c r="M9" s="845"/>
      <c r="N9" s="192"/>
      <c r="O9" s="874"/>
      <c r="P9" s="180"/>
      <c r="Q9" s="180"/>
      <c r="R9" s="183"/>
      <c r="S9" s="183"/>
      <c r="T9" s="183" t="s">
        <v>393</v>
      </c>
    </row>
    <row r="10" spans="1:22" s="191" customFormat="1" ht="37.5" customHeight="1">
      <c r="H10" s="214"/>
      <c r="I10" s="846"/>
      <c r="J10" s="847"/>
      <c r="K10" s="847"/>
      <c r="L10" s="847"/>
      <c r="M10" s="848"/>
      <c r="N10" s="192"/>
      <c r="R10" s="183"/>
      <c r="S10" s="183"/>
      <c r="T10" s="183" t="s">
        <v>394</v>
      </c>
    </row>
    <row r="11" spans="1:22" s="215" customFormat="1" ht="24" customHeight="1">
      <c r="B11" s="216" t="s">
        <v>442</v>
      </c>
      <c r="C11" s="216"/>
      <c r="D11" s="216"/>
      <c r="E11" s="216"/>
      <c r="F11" s="216"/>
      <c r="G11" s="179"/>
      <c r="H11" s="216"/>
      <c r="I11" s="216"/>
      <c r="J11" s="216"/>
      <c r="K11" s="216"/>
      <c r="L11" s="216"/>
      <c r="M11" s="216"/>
      <c r="N11" s="240"/>
      <c r="O11" s="216" t="s">
        <v>379</v>
      </c>
      <c r="P11" s="217"/>
      <c r="T11" s="183" t="s">
        <v>536</v>
      </c>
    </row>
    <row r="12" spans="1:22" ht="25.5" customHeight="1">
      <c r="B12" s="841" t="s">
        <v>256</v>
      </c>
      <c r="C12" s="841" t="s">
        <v>214</v>
      </c>
      <c r="D12" s="841" t="s">
        <v>418</v>
      </c>
      <c r="E12" s="219" t="s">
        <v>380</v>
      </c>
      <c r="F12" s="220" t="s">
        <v>476</v>
      </c>
      <c r="G12" s="220" t="s">
        <v>478</v>
      </c>
      <c r="H12" s="221"/>
      <c r="I12" s="222"/>
      <c r="J12" s="222"/>
      <c r="K12" s="222"/>
      <c r="L12" s="222"/>
      <c r="M12" s="222"/>
      <c r="O12" s="476" t="s">
        <v>546</v>
      </c>
      <c r="P12" s="223"/>
    </row>
    <row r="13" spans="1:22" ht="18.75" customHeight="1">
      <c r="B13" s="842"/>
      <c r="C13" s="842"/>
      <c r="D13" s="842"/>
      <c r="E13" s="224" t="s">
        <v>484</v>
      </c>
      <c r="F13" s="225" t="str">
        <f>IF($I$6="消費税の扱いを選択してください","",IF($I$6="消費税を補助対象に含めない","（税抜）","（税込）"))</f>
        <v/>
      </c>
      <c r="G13" s="225" t="str">
        <f>IF($I$6="消費税の扱いを選択してください","",IF($I$6="消費税を補助対象に含めない","（税抜）","（税込）"))</f>
        <v/>
      </c>
      <c r="H13" s="221"/>
      <c r="I13" s="222"/>
      <c r="J13" s="222"/>
      <c r="K13" s="222"/>
      <c r="L13" s="222"/>
      <c r="M13" s="222"/>
      <c r="O13" s="512" t="s">
        <v>489</v>
      </c>
      <c r="P13" s="223"/>
    </row>
    <row r="14" spans="1:22" s="248" customFormat="1" ht="25.5" customHeight="1">
      <c r="B14" s="297"/>
      <c r="C14" s="298"/>
      <c r="D14" s="300" t="str">
        <f>IFERROR(VLOOKUP(C14,'補助事業概要説明書（別添１）１～４'!B:C,2,0),"")</f>
        <v/>
      </c>
      <c r="E14" s="947"/>
      <c r="F14" s="299"/>
      <c r="G14" s="453">
        <f>IFERROR(E14*F14,"")</f>
        <v>0</v>
      </c>
      <c r="H14" s="253"/>
      <c r="I14" s="252"/>
      <c r="J14" s="252"/>
      <c r="K14" s="252"/>
      <c r="L14" s="252"/>
      <c r="M14" s="252"/>
      <c r="N14" s="251"/>
      <c r="O14" s="513" t="s">
        <v>338</v>
      </c>
      <c r="P14" s="250"/>
    </row>
    <row r="15" spans="1:22" s="248" customFormat="1" ht="25.5" customHeight="1">
      <c r="B15" s="246"/>
      <c r="C15" s="301"/>
      <c r="D15" s="317" t="str">
        <f>IFERROR(VLOOKUP(C15,'補助事業概要説明書（別添１）１～４'!B:C,2,0),"")</f>
        <v/>
      </c>
      <c r="E15" s="303"/>
      <c r="F15" s="302"/>
      <c r="G15" s="454">
        <f t="shared" ref="G15:G22" si="0">IFERROR(E15*F15,"")</f>
        <v>0</v>
      </c>
      <c r="H15" s="253"/>
      <c r="I15" s="252"/>
      <c r="J15" s="252"/>
      <c r="K15" s="252"/>
      <c r="L15" s="252"/>
      <c r="M15" s="252"/>
      <c r="N15" s="251"/>
      <c r="O15" s="513" t="s">
        <v>567</v>
      </c>
      <c r="P15" s="254"/>
    </row>
    <row r="16" spans="1:22" s="248" customFormat="1" ht="25.5" customHeight="1">
      <c r="B16" s="246"/>
      <c r="C16" s="575"/>
      <c r="D16" s="317" t="str">
        <f>IFERROR(VLOOKUP(C16,'補助事業概要説明書（別添１）１～４'!B:C,2,0),"")</f>
        <v/>
      </c>
      <c r="E16" s="303"/>
      <c r="F16" s="302"/>
      <c r="G16" s="454">
        <f t="shared" si="0"/>
        <v>0</v>
      </c>
      <c r="H16" s="253"/>
      <c r="I16" s="252"/>
      <c r="J16" s="252"/>
      <c r="K16" s="252"/>
      <c r="L16" s="252"/>
      <c r="M16" s="252"/>
      <c r="N16" s="251"/>
      <c r="O16" s="513" t="s">
        <v>568</v>
      </c>
      <c r="P16" s="250"/>
    </row>
    <row r="17" spans="2:23" s="248" customFormat="1" ht="25.5" customHeight="1">
      <c r="B17" s="246"/>
      <c r="C17" s="575"/>
      <c r="D17" s="317" t="str">
        <f>IFERROR(VLOOKUP(C17,'補助事業概要説明書（別添１）１～４'!B:C,2,0),"")</f>
        <v/>
      </c>
      <c r="E17" s="303"/>
      <c r="F17" s="302"/>
      <c r="G17" s="454">
        <f t="shared" si="0"/>
        <v>0</v>
      </c>
      <c r="H17" s="252"/>
      <c r="I17" s="252"/>
      <c r="J17" s="252"/>
      <c r="K17" s="252"/>
      <c r="L17" s="252"/>
      <c r="M17" s="252"/>
      <c r="N17" s="251"/>
      <c r="O17" s="513" t="s">
        <v>497</v>
      </c>
      <c r="P17" s="250"/>
    </row>
    <row r="18" spans="2:23" s="248" customFormat="1" ht="25.5" customHeight="1">
      <c r="B18" s="246"/>
      <c r="C18" s="575"/>
      <c r="D18" s="317" t="str">
        <f>IFERROR(VLOOKUP(C18,'補助事業概要説明書（別添１）１～４'!B:C,2,0),"")</f>
        <v/>
      </c>
      <c r="E18" s="303"/>
      <c r="F18" s="302"/>
      <c r="G18" s="454">
        <f t="shared" si="0"/>
        <v>0</v>
      </c>
      <c r="H18" s="252"/>
      <c r="I18" s="252"/>
      <c r="J18" s="252"/>
      <c r="K18" s="252"/>
      <c r="L18" s="252"/>
      <c r="M18" s="252"/>
      <c r="N18" s="251"/>
      <c r="O18" s="513"/>
      <c r="P18" s="250"/>
    </row>
    <row r="19" spans="2:23" s="248" customFormat="1" ht="25.5" customHeight="1">
      <c r="B19" s="246"/>
      <c r="C19" s="575"/>
      <c r="D19" s="317" t="str">
        <f>IFERROR(VLOOKUP(C19,'補助事業概要説明書（別添１）１～４'!B:C,2,0),"")</f>
        <v/>
      </c>
      <c r="E19" s="303"/>
      <c r="F19" s="302"/>
      <c r="G19" s="454">
        <f>IFERROR(E19*F19,"")</f>
        <v>0</v>
      </c>
      <c r="H19" s="252"/>
      <c r="I19" s="252"/>
      <c r="J19" s="252"/>
      <c r="K19" s="252"/>
      <c r="L19" s="252"/>
      <c r="M19" s="252"/>
      <c r="N19" s="251"/>
      <c r="O19" s="513"/>
      <c r="P19" s="250"/>
    </row>
    <row r="20" spans="2:23" s="248" customFormat="1" ht="25.5" customHeight="1">
      <c r="B20" s="246"/>
      <c r="C20" s="575"/>
      <c r="D20" s="317" t="str">
        <f>IFERROR(VLOOKUP(C20,'補助事業概要説明書（別添１）１～４'!B:C,2,0),"")</f>
        <v/>
      </c>
      <c r="E20" s="303"/>
      <c r="F20" s="302"/>
      <c r="G20" s="454">
        <f t="shared" si="0"/>
        <v>0</v>
      </c>
      <c r="H20" s="252"/>
      <c r="I20" s="252"/>
      <c r="J20" s="252"/>
      <c r="K20" s="252"/>
      <c r="L20" s="252"/>
      <c r="M20" s="252"/>
      <c r="N20" s="251"/>
      <c r="O20" s="513"/>
      <c r="P20" s="250"/>
    </row>
    <row r="21" spans="2:23" s="248" customFormat="1" ht="25.5" customHeight="1">
      <c r="B21" s="246"/>
      <c r="C21" s="575"/>
      <c r="D21" s="317" t="str">
        <f>IFERROR(VLOOKUP(C21,'補助事業概要説明書（別添１）１～４'!B:C,2,0),"")</f>
        <v/>
      </c>
      <c r="E21" s="303"/>
      <c r="F21" s="302"/>
      <c r="G21" s="454">
        <f t="shared" si="0"/>
        <v>0</v>
      </c>
      <c r="H21" s="253"/>
      <c r="I21" s="252"/>
      <c r="J21" s="252"/>
      <c r="K21" s="252"/>
      <c r="L21" s="252"/>
      <c r="M21" s="252"/>
      <c r="N21" s="251"/>
      <c r="O21" s="513"/>
      <c r="P21" s="250"/>
    </row>
    <row r="22" spans="2:23" s="248" customFormat="1" ht="25.5" customHeight="1">
      <c r="B22" s="246"/>
      <c r="C22" s="575"/>
      <c r="D22" s="317" t="str">
        <f>IFERROR(VLOOKUP(C22,'補助事業概要説明書（別添１）１～４'!B:C,2,0),"")</f>
        <v/>
      </c>
      <c r="E22" s="303"/>
      <c r="F22" s="302"/>
      <c r="G22" s="454">
        <f t="shared" si="0"/>
        <v>0</v>
      </c>
      <c r="H22" s="253"/>
      <c r="I22" s="252"/>
      <c r="J22" s="252"/>
      <c r="K22" s="252"/>
      <c r="L22" s="252"/>
      <c r="M22" s="252"/>
      <c r="N22" s="251"/>
      <c r="O22" s="513"/>
      <c r="P22" s="250"/>
    </row>
    <row r="23" spans="2:23" s="248" customFormat="1" ht="25.5" customHeight="1">
      <c r="B23" s="247"/>
      <c r="C23" s="576"/>
      <c r="D23" s="330" t="str">
        <f>IFERROR(VLOOKUP(C23,'補助事業概要説明書（別添１）１～４'!B:C,2,0),"")</f>
        <v/>
      </c>
      <c r="E23" s="305"/>
      <c r="F23" s="304"/>
      <c r="G23" s="455">
        <f>IFERROR(E23*F23,"")</f>
        <v>0</v>
      </c>
      <c r="H23" s="255"/>
      <c r="I23" s="252"/>
      <c r="J23" s="252"/>
      <c r="K23" s="252"/>
      <c r="L23" s="252"/>
      <c r="M23" s="252"/>
      <c r="N23" s="251"/>
      <c r="O23" s="514"/>
      <c r="P23" s="250"/>
    </row>
    <row r="24" spans="2:23" ht="25.5" customHeight="1">
      <c r="B24" s="227"/>
      <c r="C24" s="227"/>
      <c r="D24" s="228"/>
      <c r="E24" s="228"/>
      <c r="F24" s="228"/>
      <c r="G24" s="229"/>
      <c r="H24" s="226"/>
      <c r="I24" s="222"/>
      <c r="J24" s="222"/>
      <c r="K24" s="222"/>
      <c r="L24" s="222"/>
      <c r="M24" s="222"/>
      <c r="O24" s="192"/>
      <c r="P24" s="192"/>
    </row>
    <row r="25" spans="2:23" s="215" customFormat="1" ht="17.25">
      <c r="B25" s="216" t="s">
        <v>506</v>
      </c>
      <c r="C25" s="216"/>
      <c r="D25" s="216"/>
      <c r="E25" s="216"/>
      <c r="F25" s="216"/>
      <c r="G25" s="216"/>
      <c r="H25" s="216"/>
      <c r="I25" s="216"/>
      <c r="J25" s="216"/>
      <c r="K25" s="216"/>
      <c r="L25" s="216"/>
      <c r="M25" s="216"/>
      <c r="N25" s="240"/>
      <c r="O25" s="216"/>
      <c r="R25" s="248"/>
      <c r="S25" s="248"/>
      <c r="T25" s="248"/>
      <c r="U25" s="248"/>
      <c r="V25" s="248"/>
      <c r="W25" s="248"/>
    </row>
    <row r="26" spans="2:23" ht="24" customHeight="1">
      <c r="B26" s="841" t="s">
        <v>256</v>
      </c>
      <c r="C26" s="841" t="s">
        <v>228</v>
      </c>
      <c r="D26" s="841" t="s">
        <v>441</v>
      </c>
      <c r="E26" s="230" t="s">
        <v>478</v>
      </c>
      <c r="F26" s="858" t="s">
        <v>439</v>
      </c>
      <c r="G26" s="859"/>
      <c r="H26" s="859"/>
      <c r="I26" s="859"/>
      <c r="J26" s="859"/>
      <c r="K26" s="859"/>
      <c r="L26" s="860"/>
      <c r="M26" s="229"/>
      <c r="O26" s="515" t="s">
        <v>487</v>
      </c>
      <c r="Q26" s="181"/>
      <c r="R26" s="248"/>
      <c r="S26" s="248"/>
      <c r="T26" s="248"/>
      <c r="U26" s="248"/>
      <c r="V26" s="248"/>
      <c r="W26" s="248"/>
    </row>
    <row r="27" spans="2:23" s="233" customFormat="1" ht="15.75" customHeight="1">
      <c r="B27" s="856"/>
      <c r="C27" s="856"/>
      <c r="D27" s="856"/>
      <c r="E27" s="232" t="str">
        <f>IF($I$6="消費税の扱いを選択してください","",IF($I$6="消費税を補助対象に含めない","（税抜）","（税込）"))</f>
        <v/>
      </c>
      <c r="F27" s="861"/>
      <c r="G27" s="862"/>
      <c r="H27" s="862"/>
      <c r="I27" s="862"/>
      <c r="J27" s="862"/>
      <c r="K27" s="862"/>
      <c r="L27" s="863"/>
      <c r="M27" s="229"/>
      <c r="N27" s="463"/>
      <c r="O27" s="516" t="s">
        <v>472</v>
      </c>
      <c r="Q27" s="212"/>
      <c r="R27" s="248"/>
      <c r="S27" s="248"/>
      <c r="T27" s="248"/>
      <c r="U27" s="248"/>
      <c r="V27" s="248"/>
      <c r="W27" s="248"/>
    </row>
    <row r="28" spans="2:23" s="248" customFormat="1" ht="27" customHeight="1">
      <c r="B28" s="572"/>
      <c r="C28" s="306"/>
      <c r="D28" s="307"/>
      <c r="E28" s="308"/>
      <c r="F28" s="864"/>
      <c r="G28" s="865"/>
      <c r="H28" s="865"/>
      <c r="I28" s="865"/>
      <c r="J28" s="865"/>
      <c r="K28" s="865"/>
      <c r="L28" s="866"/>
      <c r="M28" s="249"/>
      <c r="N28" s="251"/>
      <c r="O28" s="517" t="s">
        <v>498</v>
      </c>
      <c r="Q28" s="250"/>
    </row>
    <row r="29" spans="2:23" s="248" customFormat="1" ht="27" customHeight="1">
      <c r="B29" s="573"/>
      <c r="C29" s="575"/>
      <c r="D29" s="307"/>
      <c r="E29" s="308"/>
      <c r="F29" s="853"/>
      <c r="G29" s="854"/>
      <c r="H29" s="854"/>
      <c r="I29" s="854"/>
      <c r="J29" s="854"/>
      <c r="K29" s="854"/>
      <c r="L29" s="855"/>
      <c r="M29" s="249"/>
      <c r="N29" s="251"/>
      <c r="O29" s="518" t="s">
        <v>556</v>
      </c>
      <c r="Q29" s="250"/>
    </row>
    <row r="30" spans="2:23" s="248" customFormat="1" ht="27" customHeight="1">
      <c r="B30" s="573"/>
      <c r="C30" s="575"/>
      <c r="D30" s="307"/>
      <c r="E30" s="303"/>
      <c r="F30" s="853"/>
      <c r="G30" s="854"/>
      <c r="H30" s="854"/>
      <c r="I30" s="854"/>
      <c r="J30" s="854"/>
      <c r="K30" s="854"/>
      <c r="L30" s="855"/>
      <c r="M30" s="249"/>
      <c r="N30" s="251"/>
      <c r="O30" s="517" t="s">
        <v>473</v>
      </c>
      <c r="Q30" s="250"/>
    </row>
    <row r="31" spans="2:23" s="248" customFormat="1" ht="27" customHeight="1">
      <c r="B31" s="573"/>
      <c r="C31" s="575"/>
      <c r="D31" s="307"/>
      <c r="E31" s="303"/>
      <c r="F31" s="853"/>
      <c r="G31" s="854"/>
      <c r="H31" s="854"/>
      <c r="I31" s="854"/>
      <c r="J31" s="854"/>
      <c r="K31" s="854"/>
      <c r="L31" s="855"/>
      <c r="M31" s="249"/>
      <c r="N31" s="251" t="s">
        <v>482</v>
      </c>
      <c r="O31" s="518" t="s">
        <v>550</v>
      </c>
      <c r="Q31" s="250"/>
    </row>
    <row r="32" spans="2:23" s="248" customFormat="1" ht="27" customHeight="1">
      <c r="B32" s="573"/>
      <c r="C32" s="575"/>
      <c r="D32" s="307"/>
      <c r="E32" s="303"/>
      <c r="F32" s="853"/>
      <c r="G32" s="854"/>
      <c r="H32" s="854"/>
      <c r="I32" s="854"/>
      <c r="J32" s="854"/>
      <c r="K32" s="854"/>
      <c r="L32" s="855"/>
      <c r="M32" s="249"/>
      <c r="N32" s="251"/>
      <c r="O32" s="517" t="s">
        <v>569</v>
      </c>
      <c r="Q32" s="250"/>
    </row>
    <row r="33" spans="2:23" s="248" customFormat="1" ht="27" customHeight="1">
      <c r="B33" s="573"/>
      <c r="C33" s="575"/>
      <c r="D33" s="307"/>
      <c r="E33" s="303"/>
      <c r="F33" s="853"/>
      <c r="G33" s="854"/>
      <c r="H33" s="854"/>
      <c r="I33" s="854"/>
      <c r="J33" s="854"/>
      <c r="K33" s="854"/>
      <c r="L33" s="855"/>
      <c r="M33" s="249"/>
      <c r="N33" s="251"/>
      <c r="O33" s="519"/>
      <c r="Q33" s="250"/>
    </row>
    <row r="34" spans="2:23" s="248" customFormat="1" ht="27" customHeight="1">
      <c r="B34" s="573"/>
      <c r="C34" s="575"/>
      <c r="D34" s="307"/>
      <c r="E34" s="303"/>
      <c r="F34" s="853"/>
      <c r="G34" s="854"/>
      <c r="H34" s="854"/>
      <c r="I34" s="854"/>
      <c r="J34" s="854"/>
      <c r="K34" s="854"/>
      <c r="L34" s="855"/>
      <c r="M34" s="249"/>
      <c r="N34" s="251"/>
      <c r="O34" s="517" t="s">
        <v>547</v>
      </c>
      <c r="Q34" s="250"/>
    </row>
    <row r="35" spans="2:23" s="248" customFormat="1" ht="27" customHeight="1">
      <c r="B35" s="573"/>
      <c r="C35" s="575"/>
      <c r="D35" s="307"/>
      <c r="E35" s="303"/>
      <c r="F35" s="853"/>
      <c r="G35" s="854"/>
      <c r="H35" s="854"/>
      <c r="I35" s="854"/>
      <c r="J35" s="854"/>
      <c r="K35" s="854"/>
      <c r="L35" s="855"/>
      <c r="M35" s="249"/>
      <c r="N35" s="251"/>
      <c r="O35" s="519"/>
      <c r="Q35" s="250"/>
    </row>
    <row r="36" spans="2:23" s="248" customFormat="1" ht="27" customHeight="1">
      <c r="B36" s="573"/>
      <c r="C36" s="575"/>
      <c r="D36" s="307"/>
      <c r="E36" s="303"/>
      <c r="F36" s="836"/>
      <c r="G36" s="837"/>
      <c r="H36" s="837"/>
      <c r="I36" s="837"/>
      <c r="J36" s="837"/>
      <c r="K36" s="837"/>
      <c r="L36" s="838"/>
      <c r="M36" s="249"/>
      <c r="N36" s="251"/>
      <c r="O36" s="519" t="s">
        <v>570</v>
      </c>
      <c r="Q36" s="250"/>
    </row>
    <row r="37" spans="2:23" s="248" customFormat="1" ht="27" customHeight="1">
      <c r="B37" s="573"/>
      <c r="C37" s="575"/>
      <c r="D37" s="307"/>
      <c r="E37" s="303"/>
      <c r="F37" s="836"/>
      <c r="G37" s="837"/>
      <c r="H37" s="837"/>
      <c r="I37" s="837"/>
      <c r="J37" s="837"/>
      <c r="K37" s="837"/>
      <c r="L37" s="838"/>
      <c r="M37" s="249"/>
      <c r="N37" s="251"/>
      <c r="O37" s="518" t="s">
        <v>571</v>
      </c>
      <c r="Q37" s="250"/>
    </row>
    <row r="38" spans="2:23" s="248" customFormat="1" ht="27" customHeight="1">
      <c r="B38" s="573"/>
      <c r="C38" s="575"/>
      <c r="D38" s="307"/>
      <c r="E38" s="303"/>
      <c r="F38" s="836"/>
      <c r="G38" s="837"/>
      <c r="H38" s="837"/>
      <c r="I38" s="837"/>
      <c r="J38" s="837"/>
      <c r="K38" s="837"/>
      <c r="L38" s="838"/>
      <c r="M38" s="249"/>
      <c r="N38" s="251"/>
      <c r="O38" s="519"/>
      <c r="Q38" s="251"/>
    </row>
    <row r="39" spans="2:23" s="248" customFormat="1" ht="27" customHeight="1">
      <c r="B39" s="573"/>
      <c r="C39" s="575"/>
      <c r="D39" s="307"/>
      <c r="E39" s="303"/>
      <c r="F39" s="836"/>
      <c r="G39" s="837"/>
      <c r="H39" s="837"/>
      <c r="I39" s="837"/>
      <c r="J39" s="837"/>
      <c r="K39" s="837"/>
      <c r="L39" s="838"/>
      <c r="M39" s="249"/>
      <c r="N39" s="251"/>
      <c r="O39" s="518"/>
      <c r="Q39" s="251"/>
    </row>
    <row r="40" spans="2:23" s="248" customFormat="1" ht="27" customHeight="1">
      <c r="B40" s="573"/>
      <c r="C40" s="575"/>
      <c r="D40" s="307"/>
      <c r="E40" s="303"/>
      <c r="F40" s="836"/>
      <c r="G40" s="837"/>
      <c r="H40" s="837"/>
      <c r="I40" s="837"/>
      <c r="J40" s="837"/>
      <c r="K40" s="837"/>
      <c r="L40" s="838"/>
      <c r="M40" s="249"/>
      <c r="N40" s="251"/>
      <c r="O40" s="518"/>
      <c r="Q40" s="251"/>
    </row>
    <row r="41" spans="2:23" s="248" customFormat="1" ht="27" customHeight="1">
      <c r="B41" s="573"/>
      <c r="C41" s="575"/>
      <c r="D41" s="307"/>
      <c r="E41" s="303"/>
      <c r="F41" s="836"/>
      <c r="G41" s="837"/>
      <c r="H41" s="837"/>
      <c r="I41" s="837"/>
      <c r="J41" s="837"/>
      <c r="K41" s="837"/>
      <c r="L41" s="838"/>
      <c r="M41" s="249"/>
      <c r="N41" s="251"/>
      <c r="O41" s="518"/>
      <c r="Q41" s="251"/>
    </row>
    <row r="42" spans="2:23" s="248" customFormat="1" ht="27" customHeight="1">
      <c r="B42" s="573"/>
      <c r="C42" s="575"/>
      <c r="D42" s="307"/>
      <c r="E42" s="303"/>
      <c r="F42" s="836"/>
      <c r="G42" s="837"/>
      <c r="H42" s="837"/>
      <c r="I42" s="837"/>
      <c r="J42" s="837"/>
      <c r="K42" s="837"/>
      <c r="L42" s="838"/>
      <c r="M42" s="249"/>
      <c r="N42" s="251"/>
      <c r="O42" s="518"/>
      <c r="Q42" s="251"/>
    </row>
    <row r="43" spans="2:23" s="248" customFormat="1" ht="27" customHeight="1">
      <c r="B43" s="573"/>
      <c r="C43" s="575"/>
      <c r="D43" s="307"/>
      <c r="E43" s="303"/>
      <c r="F43" s="836"/>
      <c r="G43" s="837"/>
      <c r="H43" s="837"/>
      <c r="I43" s="837"/>
      <c r="J43" s="837"/>
      <c r="K43" s="837"/>
      <c r="L43" s="838"/>
      <c r="M43" s="249"/>
      <c r="N43" s="251"/>
      <c r="O43" s="518"/>
      <c r="Q43" s="251"/>
    </row>
    <row r="44" spans="2:23" s="248" customFormat="1" ht="27" customHeight="1">
      <c r="B44" s="573"/>
      <c r="C44" s="575"/>
      <c r="D44" s="307"/>
      <c r="E44" s="303"/>
      <c r="F44" s="836"/>
      <c r="G44" s="837"/>
      <c r="H44" s="837"/>
      <c r="I44" s="837"/>
      <c r="J44" s="837"/>
      <c r="K44" s="837"/>
      <c r="L44" s="838"/>
      <c r="M44" s="249"/>
      <c r="N44" s="251"/>
      <c r="O44" s="518"/>
      <c r="Q44" s="251"/>
    </row>
    <row r="45" spans="2:23" s="248" customFormat="1" ht="27" customHeight="1">
      <c r="B45" s="573"/>
      <c r="C45" s="575"/>
      <c r="D45" s="307"/>
      <c r="E45" s="303"/>
      <c r="F45" s="836"/>
      <c r="G45" s="837"/>
      <c r="H45" s="837"/>
      <c r="I45" s="837"/>
      <c r="J45" s="837"/>
      <c r="K45" s="837"/>
      <c r="L45" s="838"/>
      <c r="M45" s="249"/>
      <c r="N45" s="251"/>
      <c r="O45" s="518"/>
      <c r="Q45" s="251"/>
    </row>
    <row r="46" spans="2:23" s="248" customFormat="1" ht="27" customHeight="1">
      <c r="B46" s="573"/>
      <c r="C46" s="575"/>
      <c r="D46" s="307"/>
      <c r="E46" s="303"/>
      <c r="F46" s="836"/>
      <c r="G46" s="837"/>
      <c r="H46" s="837"/>
      <c r="I46" s="837"/>
      <c r="J46" s="837"/>
      <c r="K46" s="837"/>
      <c r="L46" s="838"/>
      <c r="M46" s="249"/>
      <c r="N46" s="251"/>
      <c r="O46" s="513"/>
      <c r="Q46" s="251"/>
    </row>
    <row r="47" spans="2:23" s="248" customFormat="1" ht="27" customHeight="1">
      <c r="B47" s="574"/>
      <c r="C47" s="576"/>
      <c r="D47" s="309"/>
      <c r="E47" s="305"/>
      <c r="F47" s="849"/>
      <c r="G47" s="850"/>
      <c r="H47" s="850"/>
      <c r="I47" s="850"/>
      <c r="J47" s="850"/>
      <c r="K47" s="850"/>
      <c r="L47" s="851"/>
      <c r="M47" s="249"/>
      <c r="N47" s="251"/>
      <c r="O47" s="520"/>
      <c r="Q47" s="251"/>
    </row>
    <row r="48" spans="2:23" ht="25.5" customHeight="1">
      <c r="B48" s="221"/>
      <c r="C48" s="227"/>
      <c r="D48" s="227"/>
      <c r="E48" s="228"/>
      <c r="F48" s="229"/>
      <c r="G48" s="229"/>
      <c r="H48" s="235"/>
      <c r="I48" s="229"/>
      <c r="J48" s="221"/>
      <c r="K48" s="221"/>
      <c r="L48" s="221"/>
      <c r="M48" s="236"/>
      <c r="Q48" s="223"/>
      <c r="R48" s="248"/>
      <c r="S48" s="248"/>
      <c r="T48" s="248"/>
      <c r="U48" s="248"/>
      <c r="V48" s="248"/>
      <c r="W48" s="248"/>
    </row>
    <row r="49" spans="2:23" ht="25.5" customHeight="1">
      <c r="B49" s="222"/>
      <c r="C49" s="222"/>
      <c r="D49" s="222"/>
      <c r="E49" s="222"/>
      <c r="F49" s="222"/>
      <c r="G49" s="222"/>
      <c r="H49" s="222"/>
      <c r="I49" s="222"/>
      <c r="J49" s="222"/>
      <c r="K49" s="222"/>
      <c r="L49" s="222"/>
      <c r="M49" s="237">
        <f>I3</f>
        <v>0</v>
      </c>
      <c r="O49" s="191"/>
      <c r="P49" s="191"/>
      <c r="R49" s="248"/>
      <c r="S49" s="248"/>
      <c r="T49" s="248"/>
      <c r="U49" s="248"/>
      <c r="V49" s="248"/>
      <c r="W49" s="248"/>
    </row>
    <row r="50" spans="2:23" ht="59.25" customHeight="1">
      <c r="B50" s="834" t="s">
        <v>505</v>
      </c>
      <c r="C50" s="835"/>
      <c r="D50" s="835"/>
      <c r="E50" s="835"/>
      <c r="F50" s="835"/>
      <c r="G50" s="835"/>
      <c r="H50" s="835"/>
      <c r="I50" s="222"/>
      <c r="J50" s="222"/>
      <c r="K50" s="222"/>
      <c r="L50" s="222"/>
      <c r="M50" s="222"/>
      <c r="O50" s="191"/>
      <c r="P50" s="191"/>
      <c r="R50" s="248"/>
      <c r="S50" s="248"/>
      <c r="T50" s="248"/>
      <c r="U50" s="248"/>
      <c r="V50" s="248"/>
      <c r="W50" s="248"/>
    </row>
    <row r="51" spans="2:23" s="215" customFormat="1" ht="17.25">
      <c r="B51" s="216" t="s">
        <v>499</v>
      </c>
      <c r="C51" s="216"/>
      <c r="D51" s="216"/>
      <c r="E51" s="216"/>
      <c r="F51" s="216"/>
      <c r="G51" s="216"/>
      <c r="H51" s="216"/>
      <c r="I51" s="216"/>
      <c r="J51" s="216"/>
      <c r="K51" s="216"/>
      <c r="L51" s="216"/>
      <c r="M51" s="216"/>
      <c r="N51" s="240"/>
      <c r="O51" s="191"/>
      <c r="P51" s="191"/>
      <c r="R51" s="248"/>
      <c r="S51" s="248"/>
      <c r="T51" s="248"/>
      <c r="U51" s="248"/>
      <c r="V51" s="248"/>
      <c r="W51" s="248"/>
    </row>
    <row r="52" spans="2:23" ht="39" customHeight="1">
      <c r="B52" s="881" t="s">
        <v>419</v>
      </c>
      <c r="C52" s="421" t="s">
        <v>256</v>
      </c>
      <c r="D52" s="884" t="s">
        <v>329</v>
      </c>
      <c r="E52" s="819"/>
      <c r="F52" s="825" t="s">
        <v>432</v>
      </c>
      <c r="G52" s="826"/>
      <c r="H52" s="825" t="s">
        <v>431</v>
      </c>
      <c r="I52" s="826"/>
      <c r="J52" s="825" t="s">
        <v>415</v>
      </c>
      <c r="K52" s="890"/>
      <c r="L52" s="825" t="s">
        <v>429</v>
      </c>
      <c r="M52" s="826"/>
      <c r="O52" s="521" t="s">
        <v>557</v>
      </c>
      <c r="Q52" s="192"/>
      <c r="R52" s="248"/>
      <c r="S52" s="248"/>
      <c r="T52" s="248"/>
      <c r="U52" s="248"/>
      <c r="V52" s="248"/>
      <c r="W52" s="248"/>
    </row>
    <row r="53" spans="2:23" ht="27" customHeight="1">
      <c r="B53" s="882"/>
      <c r="C53" s="310"/>
      <c r="D53" s="885"/>
      <c r="E53" s="886"/>
      <c r="F53" s="948"/>
      <c r="G53" s="949"/>
      <c r="H53" s="950"/>
      <c r="I53" s="951"/>
      <c r="J53" s="823" t="str">
        <f>IFERROR(L53/H53,"")</f>
        <v/>
      </c>
      <c r="K53" s="824"/>
      <c r="L53" s="823">
        <f>SUM(I56:I65)</f>
        <v>0</v>
      </c>
      <c r="M53" s="824"/>
      <c r="O53" s="566" t="s">
        <v>572</v>
      </c>
      <c r="Q53" s="181"/>
      <c r="R53" s="231" t="s">
        <v>551</v>
      </c>
      <c r="S53" s="231" t="s">
        <v>251</v>
      </c>
      <c r="T53" s="231" t="s">
        <v>258</v>
      </c>
      <c r="U53" s="231" t="s">
        <v>336</v>
      </c>
      <c r="V53" s="231" t="s">
        <v>337</v>
      </c>
      <c r="W53" s="248"/>
    </row>
    <row r="54" spans="2:23" ht="40.5" customHeight="1">
      <c r="B54" s="882"/>
      <c r="C54" s="879" t="s">
        <v>416</v>
      </c>
      <c r="D54" s="826" t="s">
        <v>417</v>
      </c>
      <c r="E54" s="830" t="s">
        <v>430</v>
      </c>
      <c r="F54" s="830" t="s">
        <v>483</v>
      </c>
      <c r="G54" s="311" t="s">
        <v>537</v>
      </c>
      <c r="H54" s="311" t="s">
        <v>538</v>
      </c>
      <c r="I54" s="311" t="s">
        <v>477</v>
      </c>
      <c r="J54" s="830" t="s">
        <v>438</v>
      </c>
      <c r="K54" s="830"/>
      <c r="L54" s="830"/>
      <c r="M54" s="830"/>
      <c r="O54" s="522" t="s">
        <v>579</v>
      </c>
      <c r="R54" s="234" t="str">
        <f>IFERROR(IF(D54="職員",G54*F54,"")*F53,"")</f>
        <v/>
      </c>
      <c r="S54" s="234" t="str">
        <f>IFERROR(IF(D54="事務補助員",G54*F54,"")*F53,"")</f>
        <v/>
      </c>
      <c r="T54" s="234" t="str">
        <f>IFERROR(IF(OR(D54="職員",D54="事務補助員"),H54*F54,"")*F53,"")</f>
        <v/>
      </c>
      <c r="U54" s="234" t="str">
        <f>IFERROR(IF(D54="外部専門家",G54*F54,"")*F53,"")</f>
        <v/>
      </c>
      <c r="V54" s="234" t="str">
        <f>IFERROR(IF(D54="外部専門家",H54*F54,"")*F53,"")</f>
        <v/>
      </c>
      <c r="W54" s="248"/>
    </row>
    <row r="55" spans="2:23" ht="15" customHeight="1">
      <c r="B55" s="882"/>
      <c r="C55" s="880"/>
      <c r="D55" s="826"/>
      <c r="E55" s="830"/>
      <c r="F55" s="830"/>
      <c r="G55" s="312" t="str">
        <f>IF($I$6="消費税の扱いを選択してください","",IF($I$6="消費税を補助対象に含めない","（税抜）","（税込）"))</f>
        <v/>
      </c>
      <c r="H55" s="312" t="str">
        <f>IF($I$6="消費税の扱いを選択してください","",IF($I$6="消費税を補助対象に含めない","（税抜）","（税込）"))</f>
        <v/>
      </c>
      <c r="I55" s="312" t="str">
        <f>IF($I$6="消費税の扱いを選択してください","",IF($I$6="消費税を補助対象に含めない","（税抜）","（税込）"))</f>
        <v/>
      </c>
      <c r="J55" s="830"/>
      <c r="K55" s="830"/>
      <c r="L55" s="830"/>
      <c r="M55" s="830"/>
      <c r="O55" s="523" t="s">
        <v>573</v>
      </c>
      <c r="R55" s="234" t="str">
        <f>IFERROR(IF(D55="職員",G55*F55,"")*F53,"")</f>
        <v/>
      </c>
      <c r="S55" s="234" t="str">
        <f>IFERROR(IF(D55="事務補助員",G55*F55,"")*F53,"")</f>
        <v/>
      </c>
      <c r="T55" s="234" t="str">
        <f>IFERROR(IF(OR(D55="職員",D55="事務補助員"),H55*F55,"")*F53,"")</f>
        <v/>
      </c>
      <c r="U55" s="234" t="str">
        <f>IFERROR(IF(D55="外部専門家",G55*F55,"")*F53,"")</f>
        <v/>
      </c>
      <c r="V55" s="234" t="str">
        <f>IFERROR(IF(D55="外部専門家",H55*F55,"")*F53,"")</f>
        <v/>
      </c>
      <c r="W55" s="248"/>
    </row>
    <row r="56" spans="2:23" ht="25.5" customHeight="1">
      <c r="B56" s="882"/>
      <c r="C56" s="297"/>
      <c r="D56" s="313" t="str">
        <f>IF(C56="","",IFERROR(VLOOKUP(C56,'補助事業概要説明書（別添１）１～４'!B:C,2,0),IF(ISNA(VLOOKUP(C56,'専門家一覧（別紙１）'!I:I,1,0)),"要確認","外部専門家")))</f>
        <v/>
      </c>
      <c r="E56" s="314"/>
      <c r="F56" s="315"/>
      <c r="G56" s="308"/>
      <c r="H56" s="308"/>
      <c r="I56" s="316">
        <f t="shared" ref="I56:I65" si="1">F56*(G56+H56)</f>
        <v>0</v>
      </c>
      <c r="J56" s="831"/>
      <c r="K56" s="832"/>
      <c r="L56" s="832"/>
      <c r="M56" s="833"/>
      <c r="O56" s="523" t="s">
        <v>575</v>
      </c>
      <c r="R56" s="234" t="str">
        <f>IFERROR(IF(D56="職員",G56*F56,"")*F53,"")</f>
        <v/>
      </c>
      <c r="S56" s="234" t="str">
        <f>IFERROR(IF(D56="事務補助員",G56*F56,"")*F53,"")</f>
        <v/>
      </c>
      <c r="T56" s="234" t="str">
        <f>IFERROR(IF(OR(D56="職員",D56="事務補助員"),H56*F56,"")*F53,"")</f>
        <v/>
      </c>
      <c r="U56" s="234" t="str">
        <f>IFERROR(IF(D56="外部専門家",G56*F56,"")*F53,"")</f>
        <v/>
      </c>
      <c r="V56" s="234" t="str">
        <f>IFERROR(IF(D56="外部専門家",H56*F56,"")*F53,"")</f>
        <v/>
      </c>
      <c r="W56" s="248"/>
    </row>
    <row r="57" spans="2:23" ht="25.5" customHeight="1">
      <c r="B57" s="882"/>
      <c r="C57" s="246"/>
      <c r="D57" s="313" t="str">
        <f>IF(C57="","",IFERROR(VLOOKUP(C57,'補助事業概要説明書（別添１）１～４'!B:C,2,0),IF(ISNA(VLOOKUP(C57,'専門家一覧（別紙１）'!I:I,1,0)),"要確認","外部専門家")))</f>
        <v/>
      </c>
      <c r="E57" s="314"/>
      <c r="F57" s="315"/>
      <c r="G57" s="308"/>
      <c r="H57" s="308"/>
      <c r="I57" s="317">
        <f t="shared" si="1"/>
        <v>0</v>
      </c>
      <c r="J57" s="820"/>
      <c r="K57" s="821"/>
      <c r="L57" s="821"/>
      <c r="M57" s="822"/>
      <c r="O57" s="523" t="s">
        <v>576</v>
      </c>
      <c r="R57" s="234" t="str">
        <f>IFERROR(IF(D57="職員",G57*F57,"")*F53,"")</f>
        <v/>
      </c>
      <c r="S57" s="234" t="str">
        <f>IFERROR(IF(D57="事務補助員",G57*F57,"")*F53,"")</f>
        <v/>
      </c>
      <c r="T57" s="234" t="str">
        <f>IFERROR(IF(OR(D57="職員",D57="事務補助員"),H57*F57,"")*F53,"")</f>
        <v/>
      </c>
      <c r="U57" s="234" t="str">
        <f>IFERROR(IF(D57="外部専門家",G57*F57,"")*F53,"")</f>
        <v/>
      </c>
      <c r="V57" s="234" t="str">
        <f>IFERROR(IF(D57="外部専門家",H57*F57,"")*F53,"")</f>
        <v/>
      </c>
      <c r="W57" s="248"/>
    </row>
    <row r="58" spans="2:23" ht="25.5" customHeight="1">
      <c r="B58" s="882"/>
      <c r="C58" s="246"/>
      <c r="D58" s="318" t="str">
        <f>IF(C58="","",IFERROR(VLOOKUP(C58,'補助事業概要説明書（別添１）１～４'!B:C,2,0),IF(ISNA(VLOOKUP(C58,'専門家一覧（別紙１）'!I:I,1,0)),"要確認","外部専門家")))</f>
        <v/>
      </c>
      <c r="E58" s="314"/>
      <c r="F58" s="302"/>
      <c r="G58" s="303"/>
      <c r="H58" s="303"/>
      <c r="I58" s="317">
        <f t="shared" si="1"/>
        <v>0</v>
      </c>
      <c r="J58" s="820"/>
      <c r="K58" s="821"/>
      <c r="L58" s="821"/>
      <c r="M58" s="822"/>
      <c r="O58" s="523" t="s">
        <v>577</v>
      </c>
      <c r="R58" s="234" t="str">
        <f>IFERROR(IF(D58="職員",G58*F58,"")*F53,"")</f>
        <v/>
      </c>
      <c r="S58" s="234" t="str">
        <f>IFERROR(IF(D58="事務補助員",G58*F58,"")*F53,"")</f>
        <v/>
      </c>
      <c r="T58" s="234" t="str">
        <f>IFERROR(IF(OR(D58="職員",D58="事務補助員"),H58*F58,"")*F53,"")</f>
        <v/>
      </c>
      <c r="U58" s="234" t="str">
        <f>IFERROR(IF(D58="外部専門家",G58*F58,"")*F53,"")</f>
        <v/>
      </c>
      <c r="V58" s="234" t="str">
        <f>IFERROR(IF(D58="外部専門家",H58*F58,"")*F53,"")</f>
        <v/>
      </c>
      <c r="W58" s="248"/>
    </row>
    <row r="59" spans="2:23" ht="25.5" customHeight="1">
      <c r="B59" s="882"/>
      <c r="C59" s="246"/>
      <c r="D59" s="318" t="str">
        <f>IF(C59="","",IFERROR(VLOOKUP(C59,'補助事業概要説明書（別添１）１～４'!B:C,2,0),IF(ISNA(VLOOKUP(C59,'専門家一覧（別紙１）'!I:I,1,0)),"要確認","外部専門家")))</f>
        <v/>
      </c>
      <c r="E59" s="314"/>
      <c r="F59" s="302"/>
      <c r="G59" s="303"/>
      <c r="H59" s="303"/>
      <c r="I59" s="317">
        <f t="shared" si="1"/>
        <v>0</v>
      </c>
      <c r="J59" s="820"/>
      <c r="K59" s="821"/>
      <c r="L59" s="821"/>
      <c r="M59" s="822"/>
      <c r="O59" s="524" t="s">
        <v>491</v>
      </c>
      <c r="R59" s="234" t="str">
        <f>IFERROR(IF(D59="職員",G59*F59,"")*F53,"")</f>
        <v/>
      </c>
      <c r="S59" s="234" t="str">
        <f>IFERROR(IF(D59="事務補助員",G59*F59,"")*F53,"")</f>
        <v/>
      </c>
      <c r="T59" s="234" t="str">
        <f>IFERROR(IF(OR(D59="職員",D59="事務補助員"),H59*F59,"")*F53,"")</f>
        <v/>
      </c>
      <c r="U59" s="234" t="str">
        <f>IFERROR(IF(D59="外部専門家",G59*F59,"")*F53,"")</f>
        <v/>
      </c>
      <c r="V59" s="234" t="str">
        <f>IFERROR(IF(D59="外部専門家",H59*F59,"")*F53,"")</f>
        <v/>
      </c>
      <c r="W59" s="248"/>
    </row>
    <row r="60" spans="2:23" ht="25.5" customHeight="1">
      <c r="B60" s="882"/>
      <c r="C60" s="246"/>
      <c r="D60" s="318" t="str">
        <f>IF(C60="","",IFERROR(VLOOKUP(C60,'補助事業概要説明書（別添１）１～４'!B:C,2,0),IF(ISNA(VLOOKUP(C60,'専門家一覧（別紙１）'!I:I,1,0)),"要確認","外部専門家")))</f>
        <v/>
      </c>
      <c r="E60" s="314"/>
      <c r="F60" s="302"/>
      <c r="G60" s="303"/>
      <c r="H60" s="303"/>
      <c r="I60" s="317">
        <f t="shared" si="1"/>
        <v>0</v>
      </c>
      <c r="J60" s="820"/>
      <c r="K60" s="821"/>
      <c r="L60" s="821"/>
      <c r="M60" s="822"/>
      <c r="O60" s="525" t="s">
        <v>492</v>
      </c>
      <c r="R60" s="234" t="str">
        <f>IFERROR(IF(D60="職員",G60*F60,"")*F53,"")</f>
        <v/>
      </c>
      <c r="S60" s="234" t="str">
        <f>IFERROR(IF(D60="事務補助員",G60*F60,"")*F53,"")</f>
        <v/>
      </c>
      <c r="T60" s="234" t="str">
        <f>IFERROR(IF(OR(D60="職員",D60="事務補助員"),H60*F60,"")*F53,"")</f>
        <v/>
      </c>
      <c r="U60" s="234" t="str">
        <f>IFERROR(IF(D60="外部専門家",G60*F60,"")*F53,"")</f>
        <v/>
      </c>
      <c r="V60" s="234" t="str">
        <f>IFERROR(IF(D60="外部専門家",H60*F60,"")*F53,"")</f>
        <v/>
      </c>
      <c r="W60" s="248"/>
    </row>
    <row r="61" spans="2:23" ht="25.5" customHeight="1">
      <c r="B61" s="882"/>
      <c r="C61" s="246"/>
      <c r="D61" s="318" t="str">
        <f>IF(C61="","",IFERROR(VLOOKUP(C61,'補助事業概要説明書（別添１）１～４'!B:C,2,0),IF(ISNA(VLOOKUP(C61,'専門家一覧（別紙１）'!I:I,1,0)),"要確認","外部専門家")))</f>
        <v/>
      </c>
      <c r="E61" s="314"/>
      <c r="F61" s="302"/>
      <c r="G61" s="303"/>
      <c r="H61" s="303"/>
      <c r="I61" s="317">
        <f t="shared" si="1"/>
        <v>0</v>
      </c>
      <c r="J61" s="820"/>
      <c r="K61" s="821"/>
      <c r="L61" s="821"/>
      <c r="M61" s="822"/>
      <c r="O61" s="526" t="s">
        <v>493</v>
      </c>
      <c r="R61" s="234" t="str">
        <f>IFERROR(IF(D61="職員",G61*F61,"")*F53,"")</f>
        <v/>
      </c>
      <c r="S61" s="234" t="str">
        <f>IFERROR(IF(D61="事務補助員",G61*F61,"")*F53,"")</f>
        <v/>
      </c>
      <c r="T61" s="234" t="str">
        <f>IFERROR(IF(OR(D61="職員",D61="事務補助員"),H61*F61,"")*F53,"")</f>
        <v/>
      </c>
      <c r="U61" s="234" t="str">
        <f>IFERROR(IF(D61="外部専門家",G61*F61,"")*F53,"")</f>
        <v/>
      </c>
      <c r="V61" s="234" t="str">
        <f>IFERROR(IF(D61="外部専門家",H61*F61,"")*F53,"")</f>
        <v/>
      </c>
      <c r="W61" s="248"/>
    </row>
    <row r="62" spans="2:23" ht="25.5" customHeight="1">
      <c r="B62" s="882"/>
      <c r="C62" s="246"/>
      <c r="D62" s="318" t="str">
        <f>IF(C62="","",IFERROR(VLOOKUP(C62,'補助事業概要説明書（別添１）１～４'!B:C,2,0),IF(ISNA(VLOOKUP(C62,'専門家一覧（別紙１）'!I:I,1,0)),"要確認","外部専門家")))</f>
        <v/>
      </c>
      <c r="E62" s="314"/>
      <c r="F62" s="319"/>
      <c r="G62" s="303"/>
      <c r="H62" s="303"/>
      <c r="I62" s="317">
        <f t="shared" si="1"/>
        <v>0</v>
      </c>
      <c r="J62" s="820"/>
      <c r="K62" s="821"/>
      <c r="L62" s="821"/>
      <c r="M62" s="822"/>
      <c r="O62" s="565" t="s">
        <v>578</v>
      </c>
      <c r="R62" s="234" t="str">
        <f>IFERROR(IF(D62="職員",G62*F62,"")*F53,"")</f>
        <v/>
      </c>
      <c r="S62" s="234" t="str">
        <f>IFERROR(IF(D62="事務補助員",G62*F62,"")*F53,"")</f>
        <v/>
      </c>
      <c r="T62" s="234" t="str">
        <f>IFERROR(IF(OR(D62="職員",D62="事務補助員"),H62*F62,"")*F53,"")</f>
        <v/>
      </c>
      <c r="U62" s="234" t="str">
        <f>IFERROR(IF(D62="外部専門家",G62*F62,"")*F53,"")</f>
        <v/>
      </c>
      <c r="V62" s="234" t="str">
        <f>IFERROR(IF(D62="外部専門家",H62*F62,"")*F53,"")</f>
        <v/>
      </c>
      <c r="W62" s="248"/>
    </row>
    <row r="63" spans="2:23" ht="25.5" customHeight="1">
      <c r="B63" s="882"/>
      <c r="C63" s="246"/>
      <c r="D63" s="320" t="str">
        <f>IF(C63="","",IFERROR(VLOOKUP(C63,'補助事業概要説明書（別添１）１～４'!B:C,2,0),IF(ISNA(VLOOKUP(C63,'専門家一覧（別紙１）'!I:I,1,0)),"要確認","外部専門家")))</f>
        <v/>
      </c>
      <c r="E63" s="314"/>
      <c r="F63" s="319"/>
      <c r="G63" s="321"/>
      <c r="H63" s="321"/>
      <c r="I63" s="322">
        <f t="shared" si="1"/>
        <v>0</v>
      </c>
      <c r="J63" s="820"/>
      <c r="K63" s="821"/>
      <c r="L63" s="821"/>
      <c r="M63" s="822"/>
      <c r="O63" s="524" t="s">
        <v>528</v>
      </c>
      <c r="R63" s="234" t="str">
        <f>IFERROR(IF(D63="職員",G63*F63,"")*F53,"")</f>
        <v/>
      </c>
      <c r="S63" s="234" t="str">
        <f>IFERROR(IF(D63="事務補助員",G63*F63,"")*F53,"")</f>
        <v/>
      </c>
      <c r="T63" s="234" t="str">
        <f>IFERROR(IF(OR(D63="職員",D63="事務補助員"),H63*F63,"")*F53,"")</f>
        <v/>
      </c>
      <c r="U63" s="234" t="str">
        <f>IFERROR(IF(D63="外部専門家",G63*F63,"")*F53,"")</f>
        <v/>
      </c>
      <c r="V63" s="234" t="str">
        <f>IFERROR(IF(D63="外部専門家",H63*F63,"")*F53,"")</f>
        <v/>
      </c>
      <c r="W63" s="248"/>
    </row>
    <row r="64" spans="2:23" ht="25.5" customHeight="1">
      <c r="B64" s="882"/>
      <c r="C64" s="246"/>
      <c r="D64" s="320" t="str">
        <f>IF(C64="","",IFERROR(VLOOKUP(C64,'補助事業概要説明書（別添１）１～４'!B:C,2,0),IF(ISNA(VLOOKUP(C64,'専門家一覧（別紙１）'!I:I,1,0)),"要確認","外部専門家")))</f>
        <v/>
      </c>
      <c r="E64" s="314"/>
      <c r="F64" s="319"/>
      <c r="G64" s="321"/>
      <c r="H64" s="321"/>
      <c r="I64" s="322">
        <f t="shared" si="1"/>
        <v>0</v>
      </c>
      <c r="J64" s="820"/>
      <c r="K64" s="821"/>
      <c r="L64" s="821"/>
      <c r="M64" s="822"/>
      <c r="O64" s="523" t="s">
        <v>495</v>
      </c>
      <c r="R64" s="234" t="str">
        <f>IFERROR(IF(D64="職員",G64*F64,"")*F53,"")</f>
        <v/>
      </c>
      <c r="S64" s="234" t="str">
        <f>IFERROR(IF(D64="事務補助員",G64*F64,"")*F53,"")</f>
        <v/>
      </c>
      <c r="T64" s="234" t="str">
        <f>IFERROR(IF(OR(D64="職員",D64="事務補助員"),H64*F64,"")*F53,"")</f>
        <v/>
      </c>
      <c r="U64" s="234" t="str">
        <f>IFERROR(IF(D64="外部専門家",G64*F64,"")*F53,"")</f>
        <v/>
      </c>
      <c r="V64" s="234" t="str">
        <f>IFERROR(IF(D64="外部専門家",H64*F64,"")*F53,"")</f>
        <v/>
      </c>
      <c r="W64" s="248"/>
    </row>
    <row r="65" spans="2:23" ht="25.5" customHeight="1" thickBot="1">
      <c r="B65" s="883"/>
      <c r="C65" s="323"/>
      <c r="D65" s="324" t="str">
        <f>IF(C65="","",IFERROR(VLOOKUP(C65,'補助事業概要説明書（別添１）１～４'!B:C,2,0),IF(ISNA(VLOOKUP(C65,'専門家一覧（別紙１）'!I:I,1,0)),"要確認","外部専門家")))</f>
        <v/>
      </c>
      <c r="E65" s="325"/>
      <c r="F65" s="326"/>
      <c r="G65" s="327"/>
      <c r="H65" s="327"/>
      <c r="I65" s="328">
        <f t="shared" si="1"/>
        <v>0</v>
      </c>
      <c r="J65" s="827"/>
      <c r="K65" s="828"/>
      <c r="L65" s="828"/>
      <c r="M65" s="829"/>
      <c r="O65" s="526" t="s">
        <v>496</v>
      </c>
      <c r="R65" s="234" t="str">
        <f>IFERROR(IF(D65="職員",G65*F65,"")*F53,"")</f>
        <v/>
      </c>
      <c r="S65" s="234" t="str">
        <f>IFERROR(IF(D65="事務補助員",G65*F65,"")*F53,"")</f>
        <v/>
      </c>
      <c r="T65" s="234" t="str">
        <f>IFERROR(IF(OR(D65="職員",D65="事務補助員"),H65*F65,"")*F53,"")</f>
        <v/>
      </c>
      <c r="U65" s="234" t="str">
        <f>IFERROR(IF(D65="外部専門家",G65*F65,"")*F53,"")</f>
        <v/>
      </c>
      <c r="V65" s="234" t="str">
        <f>IFERROR(IF(D65="外部専門家",H65*F65,"")*F53,"")</f>
        <v/>
      </c>
      <c r="W65" s="248"/>
    </row>
    <row r="66" spans="2:23" ht="39" customHeight="1" thickTop="1">
      <c r="B66" s="891" t="s">
        <v>420</v>
      </c>
      <c r="C66" s="421" t="s">
        <v>256</v>
      </c>
      <c r="D66" s="884" t="s">
        <v>329</v>
      </c>
      <c r="E66" s="809"/>
      <c r="F66" s="825" t="s">
        <v>432</v>
      </c>
      <c r="G66" s="826"/>
      <c r="H66" s="825" t="s">
        <v>431</v>
      </c>
      <c r="I66" s="826"/>
      <c r="J66" s="825" t="s">
        <v>415</v>
      </c>
      <c r="K66" s="890"/>
      <c r="L66" s="825" t="s">
        <v>429</v>
      </c>
      <c r="M66" s="826"/>
      <c r="O66" s="527" t="s">
        <v>481</v>
      </c>
      <c r="R66" s="234"/>
      <c r="S66" s="234"/>
      <c r="T66" s="234"/>
      <c r="U66" s="234"/>
      <c r="V66" s="234"/>
      <c r="W66" s="248"/>
    </row>
    <row r="67" spans="2:23" ht="25.5" customHeight="1">
      <c r="B67" s="882"/>
      <c r="C67" s="310"/>
      <c r="D67" s="885"/>
      <c r="E67" s="886"/>
      <c r="F67" s="948"/>
      <c r="G67" s="949"/>
      <c r="H67" s="950"/>
      <c r="I67" s="951"/>
      <c r="J67" s="823" t="str">
        <f>IFERROR(L67/H67,"")</f>
        <v/>
      </c>
      <c r="K67" s="824"/>
      <c r="L67" s="823">
        <f>SUM(I70:I79)</f>
        <v>0</v>
      </c>
      <c r="M67" s="824"/>
      <c r="O67" s="528" t="s">
        <v>494</v>
      </c>
      <c r="R67" s="234"/>
      <c r="S67" s="234"/>
      <c r="T67" s="234"/>
      <c r="U67" s="234"/>
      <c r="V67" s="234"/>
      <c r="W67" s="248"/>
    </row>
    <row r="68" spans="2:23" ht="40.5" customHeight="1">
      <c r="B68" s="882"/>
      <c r="C68" s="879" t="s">
        <v>416</v>
      </c>
      <c r="D68" s="826" t="s">
        <v>417</v>
      </c>
      <c r="E68" s="830" t="s">
        <v>430</v>
      </c>
      <c r="F68" s="830" t="s">
        <v>483</v>
      </c>
      <c r="G68" s="311" t="s">
        <v>537</v>
      </c>
      <c r="H68" s="311" t="s">
        <v>538</v>
      </c>
      <c r="I68" s="311" t="s">
        <v>477</v>
      </c>
      <c r="J68" s="830" t="s">
        <v>438</v>
      </c>
      <c r="K68" s="830"/>
      <c r="L68" s="830"/>
      <c r="M68" s="830"/>
      <c r="R68" s="234" t="str">
        <f>IFERROR(IF(D68="職員",G68*F68,"")*F67,"")</f>
        <v/>
      </c>
      <c r="S68" s="234" t="str">
        <f>IFERROR(IF(D68="事務補助員",G68*F68,"")*F67,"")</f>
        <v/>
      </c>
      <c r="T68" s="234" t="str">
        <f>IFERROR(IF(OR(D68="職員",D68="事務補助員"),H68*F68,"")*F67,"")</f>
        <v/>
      </c>
      <c r="U68" s="234" t="str">
        <f>IFERROR(IF(D68="外部専門家",G68*F68,"")*F67,"")</f>
        <v/>
      </c>
      <c r="V68" s="234" t="str">
        <f>IFERROR(IF(D68="外部専門家",H68*F68,"")*F67,"")</f>
        <v/>
      </c>
      <c r="W68" s="248"/>
    </row>
    <row r="69" spans="2:23" ht="15" customHeight="1">
      <c r="B69" s="882"/>
      <c r="C69" s="880"/>
      <c r="D69" s="826"/>
      <c r="E69" s="830"/>
      <c r="F69" s="830"/>
      <c r="G69" s="312" t="str">
        <f>IF($I$6="消費税の扱いを選択してください","",IF($I$6="消費税を補助対象に含めない","（税抜）","（税込）"))</f>
        <v/>
      </c>
      <c r="H69" s="312" t="str">
        <f>IF($I$6="消費税の扱いを選択してください","",IF($I$6="消費税を補助対象に含めない","（税抜）","（税込）"))</f>
        <v/>
      </c>
      <c r="I69" s="312" t="str">
        <f>IF($I$6="消費税の扱いを選択してください","",IF($I$6="消費税を補助対象に含めない","（税抜）","（税込）"))</f>
        <v/>
      </c>
      <c r="J69" s="830"/>
      <c r="K69" s="830"/>
      <c r="L69" s="830"/>
      <c r="M69" s="830"/>
      <c r="R69" s="234" t="str">
        <f>IFERROR(IF(D69="職員",G69*F69,"")*F67,"")</f>
        <v/>
      </c>
      <c r="S69" s="234" t="str">
        <f>IFERROR(IF(D69="事務補助員",G69*F69,"")*F67,"")</f>
        <v/>
      </c>
      <c r="T69" s="234" t="str">
        <f>IFERROR(IF(OR(D69="職員",D69="事務補助員"),H69*F69,"")*F67,"")</f>
        <v/>
      </c>
      <c r="U69" s="234" t="str">
        <f>IFERROR(IF(D69="外部専門家",G69*F69,"")*F67,"")</f>
        <v/>
      </c>
      <c r="V69" s="234" t="str">
        <f>IFERROR(IF(D69="外部専門家",H69*F69,"")*F67,"")</f>
        <v/>
      </c>
      <c r="W69" s="248"/>
    </row>
    <row r="70" spans="2:23" ht="25.5" customHeight="1">
      <c r="B70" s="882"/>
      <c r="C70" s="297"/>
      <c r="D70" s="313" t="str">
        <f>IF(C70="","",IFERROR(VLOOKUP(C70,'補助事業概要説明書（別添１）１～４'!B:C,2,0),IF(ISNA(VLOOKUP(C70,'専門家一覧（別紙１）'!I:I,1,0)),"要確認","外部専門家")))</f>
        <v/>
      </c>
      <c r="E70" s="314"/>
      <c r="F70" s="315"/>
      <c r="G70" s="308"/>
      <c r="H70" s="308"/>
      <c r="I70" s="316">
        <f t="shared" ref="I70:I79" si="2">F70*(G70+H70)</f>
        <v>0</v>
      </c>
      <c r="J70" s="831"/>
      <c r="K70" s="832"/>
      <c r="L70" s="832"/>
      <c r="M70" s="833"/>
      <c r="R70" s="234" t="str">
        <f>IFERROR(IF(D70="職員",G70*F70,"")*F67,"")</f>
        <v/>
      </c>
      <c r="S70" s="234" t="str">
        <f>IFERROR(IF(D70="事務補助員",G70*F70,"")*F67,"")</f>
        <v/>
      </c>
      <c r="T70" s="234" t="str">
        <f>IFERROR(IF(OR(D70="職員",D70="事務補助員"),H70*F70,"")*F67,"")</f>
        <v/>
      </c>
      <c r="U70" s="234" t="str">
        <f>IFERROR(IF(D70="外部専門家",G70*F70,"")*F67,"")</f>
        <v/>
      </c>
      <c r="V70" s="234" t="str">
        <f>IFERROR(IF(D70="外部専門家",H70*F70,"")*F67,"")</f>
        <v/>
      </c>
      <c r="W70" s="248"/>
    </row>
    <row r="71" spans="2:23" ht="25.5" customHeight="1">
      <c r="B71" s="882"/>
      <c r="C71" s="246"/>
      <c r="D71" s="313" t="str">
        <f>IF(C71="","",IFERROR(VLOOKUP(C71,'補助事業概要説明書（別添１）１～４'!B:C,2,0),IF(ISNA(VLOOKUP(C71,'専門家一覧（別紙１）'!I:I,1,0)),"要確認","外部専門家")))</f>
        <v/>
      </c>
      <c r="E71" s="314"/>
      <c r="F71" s="315"/>
      <c r="G71" s="308"/>
      <c r="H71" s="308"/>
      <c r="I71" s="317">
        <f t="shared" si="2"/>
        <v>0</v>
      </c>
      <c r="J71" s="820"/>
      <c r="K71" s="821"/>
      <c r="L71" s="821"/>
      <c r="M71" s="822"/>
      <c r="R71" s="234" t="str">
        <f>IFERROR(IF(D71="職員",G71*F71,"")*F67,"")</f>
        <v/>
      </c>
      <c r="S71" s="234" t="str">
        <f>IFERROR(IF(D71="事務補助員",G71*F71,"")*F67,"")</f>
        <v/>
      </c>
      <c r="T71" s="234" t="str">
        <f>IFERROR(IF(OR(D71="職員",D71="事務補助員"),H71*F71,"")*F67,"")</f>
        <v/>
      </c>
      <c r="U71" s="234" t="str">
        <f>IFERROR(IF(D71="外部専門家",G71*F71,"")*F67,"")</f>
        <v/>
      </c>
      <c r="V71" s="234" t="str">
        <f>IFERROR(IF(D71="外部専門家",H71*F71,"")*F67,"")</f>
        <v/>
      </c>
      <c r="W71" s="248"/>
    </row>
    <row r="72" spans="2:23" ht="25.5" customHeight="1">
      <c r="B72" s="882"/>
      <c r="C72" s="246"/>
      <c r="D72" s="318" t="str">
        <f>IF(C72="","",IFERROR(VLOOKUP(C72,'補助事業概要説明書（別添１）１～４'!B:C,2,0),IF(ISNA(VLOOKUP(C72,'専門家一覧（別紙１）'!I:I,1,0)),"要確認","外部専門家")))</f>
        <v/>
      </c>
      <c r="E72" s="314"/>
      <c r="F72" s="302"/>
      <c r="G72" s="303"/>
      <c r="H72" s="303"/>
      <c r="I72" s="317">
        <f t="shared" si="2"/>
        <v>0</v>
      </c>
      <c r="J72" s="820"/>
      <c r="K72" s="821"/>
      <c r="L72" s="821"/>
      <c r="M72" s="822"/>
      <c r="R72" s="234" t="str">
        <f>IFERROR(IF(D72="職員",G72*F72,"")*F67,"")</f>
        <v/>
      </c>
      <c r="S72" s="234" t="str">
        <f>IFERROR(IF(D72="事務補助員",G72*F72,"")*F67,"")</f>
        <v/>
      </c>
      <c r="T72" s="234" t="str">
        <f>IFERROR(IF(OR(D72="職員",D72="事務補助員"),H72*F72,"")*F67,"")</f>
        <v/>
      </c>
      <c r="U72" s="234" t="str">
        <f>IFERROR(IF(D72="外部専門家",G72*F72,"")*F67,"")</f>
        <v/>
      </c>
      <c r="V72" s="234" t="str">
        <f>IFERROR(IF(D72="外部専門家",H72*F72,"")*F67,"")</f>
        <v/>
      </c>
      <c r="W72" s="248"/>
    </row>
    <row r="73" spans="2:23" ht="25.5" customHeight="1">
      <c r="B73" s="882"/>
      <c r="C73" s="246"/>
      <c r="D73" s="318" t="str">
        <f>IF(C73="","",IFERROR(VLOOKUP(C73,'補助事業概要説明書（別添１）１～４'!B:C,2,0),IF(ISNA(VLOOKUP(C73,'専門家一覧（別紙１）'!I:I,1,0)),"要確認","外部専門家")))</f>
        <v/>
      </c>
      <c r="E73" s="314"/>
      <c r="F73" s="302"/>
      <c r="G73" s="303"/>
      <c r="H73" s="303"/>
      <c r="I73" s="317">
        <f t="shared" si="2"/>
        <v>0</v>
      </c>
      <c r="J73" s="820"/>
      <c r="K73" s="821"/>
      <c r="L73" s="821"/>
      <c r="M73" s="822"/>
      <c r="R73" s="234" t="str">
        <f>IFERROR(IF(D73="職員",G73*F73,"")*F67,"")</f>
        <v/>
      </c>
      <c r="S73" s="234" t="str">
        <f>IFERROR(IF(D73="事務補助員",G73*F73,"")*F67,"")</f>
        <v/>
      </c>
      <c r="T73" s="234" t="str">
        <f>IFERROR(IF(OR(D73="職員",D73="事務補助員"),H73*F73,"")*F67,"")</f>
        <v/>
      </c>
      <c r="U73" s="234" t="str">
        <f>IFERROR(IF(D73="外部専門家",G73*F73,"")*F67,"")</f>
        <v/>
      </c>
      <c r="V73" s="234" t="str">
        <f>IFERROR(IF(D73="外部専門家",H73*F73,"")*F67,"")</f>
        <v/>
      </c>
      <c r="W73" s="248"/>
    </row>
    <row r="74" spans="2:23" ht="25.5" customHeight="1">
      <c r="B74" s="882"/>
      <c r="C74" s="246"/>
      <c r="D74" s="318" t="str">
        <f>IF(C74="","",IFERROR(VLOOKUP(C74,'補助事業概要説明書（別添１）１～４'!B:C,2,0),IF(ISNA(VLOOKUP(C74,'専門家一覧（別紙１）'!I:I,1,0)),"要確認","外部専門家")))</f>
        <v/>
      </c>
      <c r="E74" s="314"/>
      <c r="F74" s="302"/>
      <c r="G74" s="303"/>
      <c r="H74" s="303"/>
      <c r="I74" s="317">
        <f t="shared" si="2"/>
        <v>0</v>
      </c>
      <c r="J74" s="820"/>
      <c r="K74" s="821"/>
      <c r="L74" s="821"/>
      <c r="M74" s="822"/>
      <c r="R74" s="234" t="str">
        <f>IFERROR(IF(D74="職員",G74*F74,"")*F67,"")</f>
        <v/>
      </c>
      <c r="S74" s="234" t="str">
        <f>IFERROR(IF(D74="事務補助員",G74*F74,"")*F67,"")</f>
        <v/>
      </c>
      <c r="T74" s="234" t="str">
        <f>IFERROR(IF(OR(D74="職員",D74="事務補助員"),H74*F74,"")*F67,"")</f>
        <v/>
      </c>
      <c r="U74" s="234" t="str">
        <f>IFERROR(IF(D74="外部専門家",G74*F74,"")*F67,"")</f>
        <v/>
      </c>
      <c r="V74" s="234" t="str">
        <f>IFERROR(IF(D74="外部専門家",H74*F74,"")*F67,"")</f>
        <v/>
      </c>
      <c r="W74" s="248"/>
    </row>
    <row r="75" spans="2:23" ht="25.5" customHeight="1">
      <c r="B75" s="882"/>
      <c r="C75" s="246"/>
      <c r="D75" s="318" t="str">
        <f>IF(C75="","",IFERROR(VLOOKUP(C75,'補助事業概要説明書（別添１）１～４'!B:C,2,0),IF(ISNA(VLOOKUP(C75,'専門家一覧（別紙１）'!I:I,1,0)),"要確認","外部専門家")))</f>
        <v/>
      </c>
      <c r="E75" s="314"/>
      <c r="F75" s="302"/>
      <c r="G75" s="303"/>
      <c r="H75" s="303"/>
      <c r="I75" s="317">
        <f t="shared" si="2"/>
        <v>0</v>
      </c>
      <c r="J75" s="820"/>
      <c r="K75" s="821"/>
      <c r="L75" s="821"/>
      <c r="M75" s="822"/>
      <c r="R75" s="234" t="str">
        <f>IFERROR(IF(D75="職員",G75*F75,"")*F67,"")</f>
        <v/>
      </c>
      <c r="S75" s="234" t="str">
        <f>IFERROR(IF(D75="事務補助員",G75*F75,"")*F67,"")</f>
        <v/>
      </c>
      <c r="T75" s="234" t="str">
        <f>IFERROR(IF(OR(D75="職員",D75="事務補助員"),H75*F75,"")*F67,"")</f>
        <v/>
      </c>
      <c r="U75" s="234" t="str">
        <f>IFERROR(IF(D75="外部専門家",G75*F75,"")*F67,"")</f>
        <v/>
      </c>
      <c r="V75" s="234" t="str">
        <f>IFERROR(IF(D75="外部専門家",H75*F75,"")*F67,"")</f>
        <v/>
      </c>
      <c r="W75" s="248"/>
    </row>
    <row r="76" spans="2:23" ht="25.5" customHeight="1">
      <c r="B76" s="882"/>
      <c r="C76" s="246"/>
      <c r="D76" s="318" t="str">
        <f>IF(C76="","",IFERROR(VLOOKUP(C76,'補助事業概要説明書（別添１）１～４'!B:C,2,0),IF(ISNA(VLOOKUP(C76,'専門家一覧（別紙１）'!I:I,1,0)),"要確認","外部専門家")))</f>
        <v/>
      </c>
      <c r="E76" s="314"/>
      <c r="F76" s="319"/>
      <c r="G76" s="303"/>
      <c r="H76" s="303"/>
      <c r="I76" s="317">
        <f t="shared" si="2"/>
        <v>0</v>
      </c>
      <c r="J76" s="820"/>
      <c r="K76" s="821"/>
      <c r="L76" s="821"/>
      <c r="M76" s="822"/>
      <c r="R76" s="234" t="str">
        <f>IFERROR(IF(D76="職員",G76*F76,"")*F67,"")</f>
        <v/>
      </c>
      <c r="S76" s="234" t="str">
        <f>IFERROR(IF(D76="事務補助員",G76*F76,"")*F67,"")</f>
        <v/>
      </c>
      <c r="T76" s="234" t="str">
        <f>IFERROR(IF(OR(D76="職員",D76="事務補助員"),H76*F76,"")*F67,"")</f>
        <v/>
      </c>
      <c r="U76" s="234" t="str">
        <f>IFERROR(IF(D76="外部専門家",G76*F76,"")*F67,"")</f>
        <v/>
      </c>
      <c r="V76" s="234" t="str">
        <f>IFERROR(IF(D76="外部専門家",H76*F76,"")*F67,"")</f>
        <v/>
      </c>
      <c r="W76" s="248"/>
    </row>
    <row r="77" spans="2:23" ht="25.5" customHeight="1">
      <c r="B77" s="882"/>
      <c r="C77" s="246"/>
      <c r="D77" s="320" t="str">
        <f>IF(C77="","",IFERROR(VLOOKUP(C77,'補助事業概要説明書（別添１）１～４'!B:C,2,0),IF(ISNA(VLOOKUP(C77,'専門家一覧（別紙１）'!I:I,1,0)),"要確認","外部専門家")))</f>
        <v/>
      </c>
      <c r="E77" s="314"/>
      <c r="F77" s="319"/>
      <c r="G77" s="321"/>
      <c r="H77" s="321"/>
      <c r="I77" s="322">
        <f t="shared" si="2"/>
        <v>0</v>
      </c>
      <c r="J77" s="820"/>
      <c r="K77" s="821"/>
      <c r="L77" s="821"/>
      <c r="M77" s="822"/>
      <c r="R77" s="234" t="str">
        <f>IFERROR(IF(D77="職員",G77*F77,"")*F67,"")</f>
        <v/>
      </c>
      <c r="S77" s="234" t="str">
        <f>IFERROR(IF(D77="事務補助員",G77*F77,"")*F67,"")</f>
        <v/>
      </c>
      <c r="T77" s="234" t="str">
        <f>IFERROR(IF(OR(D77="職員",D77="事務補助員"),H77*F77,"")*F67,"")</f>
        <v/>
      </c>
      <c r="U77" s="234" t="str">
        <f>IFERROR(IF(D77="外部専門家",G77*F77,"")*F67,"")</f>
        <v/>
      </c>
      <c r="V77" s="234" t="str">
        <f>IFERROR(IF(D77="外部専門家",H77*F77,"")*F67,"")</f>
        <v/>
      </c>
      <c r="W77" s="248"/>
    </row>
    <row r="78" spans="2:23" ht="25.5" customHeight="1">
      <c r="B78" s="882"/>
      <c r="C78" s="246"/>
      <c r="D78" s="320" t="str">
        <f>IF(C78="","",IFERROR(VLOOKUP(C78,'補助事業概要説明書（別添１）１～４'!B:C,2,0),IF(ISNA(VLOOKUP(C78,'専門家一覧（別紙１）'!I:I,1,0)),"要確認","外部専門家")))</f>
        <v/>
      </c>
      <c r="E78" s="314"/>
      <c r="F78" s="319"/>
      <c r="G78" s="321"/>
      <c r="H78" s="321"/>
      <c r="I78" s="322">
        <f t="shared" si="2"/>
        <v>0</v>
      </c>
      <c r="J78" s="820"/>
      <c r="K78" s="821"/>
      <c r="L78" s="821"/>
      <c r="M78" s="822"/>
      <c r="R78" s="234" t="str">
        <f>IFERROR(IF(D78="職員",G78*F78,"")*F67,"")</f>
        <v/>
      </c>
      <c r="S78" s="234" t="str">
        <f>IFERROR(IF(D78="事務補助員",G78*F78,"")*F67,"")</f>
        <v/>
      </c>
      <c r="T78" s="234" t="str">
        <f>IFERROR(IF(OR(D78="職員",D78="事務補助員"),H78*F78,"")*F67,"")</f>
        <v/>
      </c>
      <c r="U78" s="234" t="str">
        <f>IFERROR(IF(D78="外部専門家",G78*F78,"")*F67,"")</f>
        <v/>
      </c>
      <c r="V78" s="234" t="str">
        <f>IFERROR(IF(D78="外部専門家",H78*F78,"")*F67,"")</f>
        <v/>
      </c>
      <c r="W78" s="248"/>
    </row>
    <row r="79" spans="2:23" ht="25.5" customHeight="1" thickBot="1">
      <c r="B79" s="883"/>
      <c r="C79" s="323"/>
      <c r="D79" s="324" t="str">
        <f>IF(C79="","",IFERROR(VLOOKUP(C79,'補助事業概要説明書（別添１）１～４'!B:C,2,0),IF(ISNA(VLOOKUP(C79,'専門家一覧（別紙１）'!I:I,1,0)),"要確認","外部専門家")))</f>
        <v/>
      </c>
      <c r="E79" s="325"/>
      <c r="F79" s="326"/>
      <c r="G79" s="327"/>
      <c r="H79" s="327"/>
      <c r="I79" s="328">
        <f t="shared" si="2"/>
        <v>0</v>
      </c>
      <c r="J79" s="827"/>
      <c r="K79" s="828"/>
      <c r="L79" s="828"/>
      <c r="M79" s="829"/>
      <c r="R79" s="234" t="str">
        <f>IFERROR(IF(D79="職員",G79*F79,"")*F67,"")</f>
        <v/>
      </c>
      <c r="S79" s="234" t="str">
        <f>IFERROR(IF(D79="事務補助員",G79*F79,"")*F67,"")</f>
        <v/>
      </c>
      <c r="T79" s="234" t="str">
        <f>IFERROR(IF(OR(D79="職員",D79="事務補助員"),H79*F79,"")*F67,"")</f>
        <v/>
      </c>
      <c r="U79" s="234" t="str">
        <f>IFERROR(IF(D79="外部専門家",G79*F79,"")*F67,"")</f>
        <v/>
      </c>
      <c r="V79" s="234" t="str">
        <f>IFERROR(IF(D79="外部専門家",H79*F79,"")*F67,"")</f>
        <v/>
      </c>
      <c r="W79" s="248"/>
    </row>
    <row r="80" spans="2:23" ht="39" customHeight="1" thickTop="1">
      <c r="B80" s="891" t="s">
        <v>421</v>
      </c>
      <c r="C80" s="421" t="s">
        <v>256</v>
      </c>
      <c r="D80" s="884" t="s">
        <v>329</v>
      </c>
      <c r="E80" s="819"/>
      <c r="F80" s="825" t="s">
        <v>432</v>
      </c>
      <c r="G80" s="826"/>
      <c r="H80" s="825" t="s">
        <v>431</v>
      </c>
      <c r="I80" s="826"/>
      <c r="J80" s="825" t="s">
        <v>415</v>
      </c>
      <c r="K80" s="890"/>
      <c r="L80" s="825" t="s">
        <v>429</v>
      </c>
      <c r="M80" s="826"/>
      <c r="R80" s="234"/>
      <c r="S80" s="234" t="str">
        <f t="shared" ref="S80:S123" si="3">IFERROR(IF(D80="事務補助員",G80*F80,"")*$F$53*$H$53,"")</f>
        <v/>
      </c>
      <c r="T80" s="234" t="str">
        <f t="shared" ref="T80:T123" si="4">IFERROR(IF(OR(D80="職員",D80="事務補助員"),H80*F80,"")*$F$53*$H$53,"")</f>
        <v/>
      </c>
      <c r="U80" s="234" t="str">
        <f t="shared" ref="U80:U123" si="5">IFERROR(IF(D80="外部専門家",G80*F80,"")*$F$53*$H$53,"")</f>
        <v/>
      </c>
      <c r="V80" s="234" t="str">
        <f t="shared" ref="V80:V123" si="6">IFERROR(IF(D80="外部専門家",H80*F80,"")*$F$53*$H$53,"")</f>
        <v/>
      </c>
      <c r="W80" s="248"/>
    </row>
    <row r="81" spans="2:23" ht="25.5" customHeight="1">
      <c r="B81" s="882"/>
      <c r="C81" s="310"/>
      <c r="D81" s="885"/>
      <c r="E81" s="886"/>
      <c r="F81" s="948"/>
      <c r="G81" s="949"/>
      <c r="H81" s="950"/>
      <c r="I81" s="951"/>
      <c r="J81" s="823" t="str">
        <f>IFERROR(L81/H81,"")</f>
        <v/>
      </c>
      <c r="K81" s="824"/>
      <c r="L81" s="823">
        <f>SUM(I84:I93)</f>
        <v>0</v>
      </c>
      <c r="M81" s="824"/>
      <c r="R81" s="234"/>
      <c r="S81" s="234" t="str">
        <f t="shared" si="3"/>
        <v/>
      </c>
      <c r="T81" s="234" t="str">
        <f t="shared" si="4"/>
        <v/>
      </c>
      <c r="U81" s="234" t="str">
        <f t="shared" si="5"/>
        <v/>
      </c>
      <c r="V81" s="234" t="str">
        <f t="shared" si="6"/>
        <v/>
      </c>
      <c r="W81" s="248"/>
    </row>
    <row r="82" spans="2:23" ht="40.5" customHeight="1">
      <c r="B82" s="882"/>
      <c r="C82" s="879" t="s">
        <v>416</v>
      </c>
      <c r="D82" s="826" t="s">
        <v>417</v>
      </c>
      <c r="E82" s="830" t="s">
        <v>430</v>
      </c>
      <c r="F82" s="830" t="s">
        <v>483</v>
      </c>
      <c r="G82" s="311" t="s">
        <v>537</v>
      </c>
      <c r="H82" s="311" t="s">
        <v>538</v>
      </c>
      <c r="I82" s="311" t="s">
        <v>477</v>
      </c>
      <c r="J82" s="830" t="s">
        <v>438</v>
      </c>
      <c r="K82" s="830"/>
      <c r="L82" s="830"/>
      <c r="M82" s="830"/>
      <c r="R82" s="234" t="str">
        <f>IFERROR(IF(D82="職員",G82*F82,"")*F81,"")</f>
        <v/>
      </c>
      <c r="S82" s="234" t="str">
        <f>IFERROR(IF(D82="事務補助員",G82*F82,"")*F81,"")</f>
        <v/>
      </c>
      <c r="T82" s="234" t="str">
        <f>IFERROR(IF(OR(D82="職員",D82="事務補助員"),H82*F82,"")*F81,"")</f>
        <v/>
      </c>
      <c r="U82" s="234" t="str">
        <f>IFERROR(IF(D82="外部専門家",G82*F82,"")*F81,"")</f>
        <v/>
      </c>
      <c r="V82" s="234" t="str">
        <f>IFERROR(IF(D82="外部専門家",H82*F82,"")*F81,"")</f>
        <v/>
      </c>
      <c r="W82" s="248"/>
    </row>
    <row r="83" spans="2:23" ht="15" customHeight="1">
      <c r="B83" s="882"/>
      <c r="C83" s="880"/>
      <c r="D83" s="826"/>
      <c r="E83" s="830"/>
      <c r="F83" s="830"/>
      <c r="G83" s="312" t="str">
        <f>IF($I$6="消費税の扱いを選択してください","",IF($I$6="消費税を補助対象に含めない","（税抜）","（税込）"))</f>
        <v/>
      </c>
      <c r="H83" s="312" t="str">
        <f>IF($I$6="消費税の扱いを選択してください","",IF($I$6="消費税を補助対象に含めない","（税抜）","（税込）"))</f>
        <v/>
      </c>
      <c r="I83" s="312" t="str">
        <f>IF($I$6="消費税の扱いを選択してください","",IF($I$6="消費税を補助対象に含めない","（税抜）","（税込）"))</f>
        <v/>
      </c>
      <c r="J83" s="830"/>
      <c r="K83" s="830"/>
      <c r="L83" s="830"/>
      <c r="M83" s="830"/>
      <c r="R83" s="234" t="str">
        <f>IFERROR(IF(D83="職員",G83*F83,"")*F81,"")</f>
        <v/>
      </c>
      <c r="S83" s="234" t="str">
        <f>IFERROR(IF(D83="事務補助員",G83*F83,"")*F81,"")</f>
        <v/>
      </c>
      <c r="T83" s="234" t="str">
        <f>IFERROR(IF(OR(D83="職員",D83="事務補助員"),H83*F83,"")*F81,"")</f>
        <v/>
      </c>
      <c r="U83" s="234" t="str">
        <f>IFERROR(IF(D83="外部専門家",G83*F83,"")*F81,"")</f>
        <v/>
      </c>
      <c r="V83" s="234" t="str">
        <f>IFERROR(IF(D83="外部専門家",H83*F83,"")*F81,"")</f>
        <v/>
      </c>
      <c r="W83" s="248"/>
    </row>
    <row r="84" spans="2:23" ht="25.5" customHeight="1">
      <c r="B84" s="882"/>
      <c r="C84" s="297"/>
      <c r="D84" s="313" t="str">
        <f>IF(C84="","",IFERROR(VLOOKUP(C84,'補助事業概要説明書（別添１）１～４'!B:C,2,0),IF(ISNA(VLOOKUP(C84,'専門家一覧（別紙１）'!I:I,1,0)),"要確認","外部専門家")))</f>
        <v/>
      </c>
      <c r="E84" s="314"/>
      <c r="F84" s="315"/>
      <c r="G84" s="308"/>
      <c r="H84" s="308"/>
      <c r="I84" s="316">
        <f t="shared" ref="I84:I93" si="7">F84*(G84+H84)</f>
        <v>0</v>
      </c>
      <c r="J84" s="831"/>
      <c r="K84" s="832"/>
      <c r="L84" s="832"/>
      <c r="M84" s="833"/>
      <c r="R84" s="234" t="str">
        <f>IFERROR(IF(D84="職員",G84*F84,"")*F81,"")</f>
        <v/>
      </c>
      <c r="S84" s="234" t="str">
        <f>IFERROR(IF(D84="事務補助員",G84*F84,"")*F81,"")</f>
        <v/>
      </c>
      <c r="T84" s="234" t="str">
        <f>IFERROR(IF(OR(D84="職員",D84="事務補助員"),H84*F84,"")*F81,"")</f>
        <v/>
      </c>
      <c r="U84" s="234" t="str">
        <f>IFERROR(IF(D84="外部専門家",G84*F84,"")*F81,"")</f>
        <v/>
      </c>
      <c r="V84" s="234" t="str">
        <f>IFERROR(IF(D84="外部専門家",H84*F84,"")*F81,"")</f>
        <v/>
      </c>
      <c r="W84" s="248"/>
    </row>
    <row r="85" spans="2:23" ht="25.5" customHeight="1">
      <c r="B85" s="882"/>
      <c r="C85" s="246"/>
      <c r="D85" s="313" t="str">
        <f>IF(C85="","",IFERROR(VLOOKUP(C85,'補助事業概要説明書（別添１）１～４'!B:C,2,0),IF(ISNA(VLOOKUP(C85,'専門家一覧（別紙１）'!I:I,1,0)),"要確認","外部専門家")))</f>
        <v/>
      </c>
      <c r="E85" s="314"/>
      <c r="F85" s="315"/>
      <c r="G85" s="308"/>
      <c r="H85" s="308"/>
      <c r="I85" s="317">
        <f t="shared" si="7"/>
        <v>0</v>
      </c>
      <c r="J85" s="820"/>
      <c r="K85" s="821"/>
      <c r="L85" s="821"/>
      <c r="M85" s="822"/>
      <c r="R85" s="234" t="str">
        <f>IFERROR(IF(D85="職員",G85*F85,"")*F81,"")</f>
        <v/>
      </c>
      <c r="S85" s="234" t="str">
        <f>IFERROR(IF(D85="事務補助員",G85*F85,"")*F81,"")</f>
        <v/>
      </c>
      <c r="T85" s="234" t="str">
        <f>IFERROR(IF(OR(D85="職員",D85="事務補助員"),H85*F85,"")*F81,"")</f>
        <v/>
      </c>
      <c r="U85" s="234" t="str">
        <f>IFERROR(IF(D85="外部専門家",G85*F85,"")*F81,"")</f>
        <v/>
      </c>
      <c r="V85" s="234" t="str">
        <f>IFERROR(IF(D85="外部専門家",H85*F85,"")*F81,"")</f>
        <v/>
      </c>
      <c r="W85" s="248"/>
    </row>
    <row r="86" spans="2:23" ht="25.5" customHeight="1">
      <c r="B86" s="882"/>
      <c r="C86" s="246"/>
      <c r="D86" s="318" t="str">
        <f>IF(C86="","",IFERROR(VLOOKUP(C86,'補助事業概要説明書（別添１）１～４'!B:C,2,0),IF(ISNA(VLOOKUP(C86,'専門家一覧（別紙１）'!I:I,1,0)),"要確認","外部専門家")))</f>
        <v/>
      </c>
      <c r="E86" s="314"/>
      <c r="F86" s="302"/>
      <c r="G86" s="303"/>
      <c r="H86" s="303"/>
      <c r="I86" s="317">
        <f t="shared" si="7"/>
        <v>0</v>
      </c>
      <c r="J86" s="820"/>
      <c r="K86" s="821"/>
      <c r="L86" s="821"/>
      <c r="M86" s="822"/>
      <c r="R86" s="234" t="str">
        <f>IFERROR(IF(D86="職員",G86*F86,"")*F81,"")</f>
        <v/>
      </c>
      <c r="S86" s="234" t="str">
        <f>IFERROR(IF(D86="事務補助員",G86*F86,"")*F81,"")</f>
        <v/>
      </c>
      <c r="T86" s="234" t="str">
        <f>IFERROR(IF(OR(D86="職員",D86="事務補助員"),H86*F86,"")*F81,"")</f>
        <v/>
      </c>
      <c r="U86" s="234" t="str">
        <f>IFERROR(IF(D86="外部専門家",G86*F86,"")*F81,"")</f>
        <v/>
      </c>
      <c r="V86" s="234" t="str">
        <f>IFERROR(IF(D86="外部専門家",H86*F86,"")*F81,"")</f>
        <v/>
      </c>
      <c r="W86" s="248"/>
    </row>
    <row r="87" spans="2:23" ht="25.5" customHeight="1">
      <c r="B87" s="882"/>
      <c r="C87" s="246"/>
      <c r="D87" s="318" t="str">
        <f>IF(C87="","",IFERROR(VLOOKUP(C87,'補助事業概要説明書（別添１）１～４'!B:C,2,0),IF(ISNA(VLOOKUP(C87,'専門家一覧（別紙１）'!I:I,1,0)),"要確認","外部専門家")))</f>
        <v/>
      </c>
      <c r="E87" s="314"/>
      <c r="F87" s="302"/>
      <c r="G87" s="303"/>
      <c r="H87" s="303"/>
      <c r="I87" s="317">
        <f t="shared" si="7"/>
        <v>0</v>
      </c>
      <c r="J87" s="820"/>
      <c r="K87" s="821"/>
      <c r="L87" s="821"/>
      <c r="M87" s="822"/>
      <c r="R87" s="234" t="str">
        <f>IFERROR(IF(D87="職員",G87*F87,"")*F81,"")</f>
        <v/>
      </c>
      <c r="S87" s="234" t="str">
        <f>IFERROR(IF(D87="事務補助員",G87*F87,"")*F81,"")</f>
        <v/>
      </c>
      <c r="T87" s="234" t="str">
        <f>IFERROR(IF(OR(D87="職員",D87="事務補助員"),H87*F87,"")*F81,"")</f>
        <v/>
      </c>
      <c r="U87" s="234" t="str">
        <f>IFERROR(IF(D87="外部専門家",G87*F87,"")*F81,"")</f>
        <v/>
      </c>
      <c r="V87" s="234" t="str">
        <f>IFERROR(IF(D87="外部専門家",H87*F87,"")*F81,"")</f>
        <v/>
      </c>
      <c r="W87" s="248"/>
    </row>
    <row r="88" spans="2:23" ht="25.5" customHeight="1">
      <c r="B88" s="882"/>
      <c r="C88" s="246"/>
      <c r="D88" s="318" t="str">
        <f>IF(C88="","",IFERROR(VLOOKUP(C88,'補助事業概要説明書（別添１）１～４'!B:C,2,0),IF(ISNA(VLOOKUP(C88,'専門家一覧（別紙１）'!I:I,1,0)),"要確認","外部専門家")))</f>
        <v/>
      </c>
      <c r="E88" s="314"/>
      <c r="F88" s="302"/>
      <c r="G88" s="303"/>
      <c r="H88" s="303"/>
      <c r="I88" s="317">
        <f t="shared" si="7"/>
        <v>0</v>
      </c>
      <c r="J88" s="820"/>
      <c r="K88" s="821"/>
      <c r="L88" s="821"/>
      <c r="M88" s="822"/>
      <c r="R88" s="234" t="str">
        <f>IFERROR(IF(D88="職員",G88*F88,"")*F81,"")</f>
        <v/>
      </c>
      <c r="S88" s="234" t="str">
        <f>IFERROR(IF(D88="事務補助員",G88*F88,"")*F81,"")</f>
        <v/>
      </c>
      <c r="T88" s="234" t="str">
        <f>IFERROR(IF(OR(D88="職員",D88="事務補助員"),H88*F88,"")*F81,"")</f>
        <v/>
      </c>
      <c r="U88" s="234" t="str">
        <f>IFERROR(IF(D88="外部専門家",G88*F88,"")*F81,"")</f>
        <v/>
      </c>
      <c r="V88" s="234" t="str">
        <f>IFERROR(IF(D88="外部専門家",H88*F88,"")*F81,"")</f>
        <v/>
      </c>
      <c r="W88" s="248"/>
    </row>
    <row r="89" spans="2:23" ht="25.5" customHeight="1">
      <c r="B89" s="882"/>
      <c r="C89" s="246"/>
      <c r="D89" s="318" t="str">
        <f>IF(C89="","",IFERROR(VLOOKUP(C89,'補助事業概要説明書（別添１）１～４'!B:C,2,0),IF(ISNA(VLOOKUP(C89,'専門家一覧（別紙１）'!I:I,1,0)),"要確認","外部専門家")))</f>
        <v/>
      </c>
      <c r="E89" s="314"/>
      <c r="F89" s="302"/>
      <c r="G89" s="303"/>
      <c r="H89" s="303"/>
      <c r="I89" s="317">
        <f t="shared" si="7"/>
        <v>0</v>
      </c>
      <c r="J89" s="820"/>
      <c r="K89" s="821"/>
      <c r="L89" s="821"/>
      <c r="M89" s="822"/>
      <c r="R89" s="234" t="str">
        <f>IFERROR(IF(D89="職員",G89*F89,"")*F81,"")</f>
        <v/>
      </c>
      <c r="S89" s="234" t="str">
        <f>IFERROR(IF(D89="事務補助員",G89*F89,"")*F81,"")</f>
        <v/>
      </c>
      <c r="T89" s="234" t="str">
        <f>IFERROR(IF(OR(D89="職員",D89="事務補助員"),H89*F89,"")*F81,"")</f>
        <v/>
      </c>
      <c r="U89" s="234" t="str">
        <f>IFERROR(IF(D89="外部専門家",G89*F89,"")*F81,"")</f>
        <v/>
      </c>
      <c r="V89" s="234" t="str">
        <f>IFERROR(IF(D89="外部専門家",H89*F89,"")*F81,"")</f>
        <v/>
      </c>
      <c r="W89" s="248"/>
    </row>
    <row r="90" spans="2:23" ht="25.5" customHeight="1">
      <c r="B90" s="882"/>
      <c r="C90" s="246"/>
      <c r="D90" s="318" t="str">
        <f>IF(C90="","",IFERROR(VLOOKUP(C90,'補助事業概要説明書（別添１）１～４'!B:C,2,0),IF(ISNA(VLOOKUP(C90,'専門家一覧（別紙１）'!I:I,1,0)),"要確認","外部専門家")))</f>
        <v/>
      </c>
      <c r="E90" s="314"/>
      <c r="F90" s="319"/>
      <c r="G90" s="303"/>
      <c r="H90" s="303"/>
      <c r="I90" s="317">
        <f t="shared" si="7"/>
        <v>0</v>
      </c>
      <c r="J90" s="820"/>
      <c r="K90" s="821"/>
      <c r="L90" s="821"/>
      <c r="M90" s="822"/>
      <c r="R90" s="234" t="str">
        <f>IFERROR(IF(D90="職員",G90*F90,"")*F81,"")</f>
        <v/>
      </c>
      <c r="S90" s="234" t="str">
        <f>IFERROR(IF(D90="事務補助員",G90*F90,"")*F81,"")</f>
        <v/>
      </c>
      <c r="T90" s="234" t="str">
        <f>IFERROR(IF(OR(D90="職員",D90="事務補助員"),H90*F90,"")*F81,"")</f>
        <v/>
      </c>
      <c r="U90" s="234" t="str">
        <f>IFERROR(IF(D90="外部専門家",G90*F90,"")*F81,"")</f>
        <v/>
      </c>
      <c r="V90" s="234" t="str">
        <f>IFERROR(IF(D90="外部専門家",H90*F90,"")*F81,"")</f>
        <v/>
      </c>
      <c r="W90" s="248"/>
    </row>
    <row r="91" spans="2:23" ht="25.5" customHeight="1">
      <c r="B91" s="882"/>
      <c r="C91" s="246"/>
      <c r="D91" s="320" t="str">
        <f>IF(C91="","",IFERROR(VLOOKUP(C91,'補助事業概要説明書（別添１）１～４'!B:C,2,0),IF(ISNA(VLOOKUP(C91,'専門家一覧（別紙１）'!I:I,1,0)),"要確認","外部専門家")))</f>
        <v/>
      </c>
      <c r="E91" s="314"/>
      <c r="F91" s="319"/>
      <c r="G91" s="321"/>
      <c r="H91" s="321"/>
      <c r="I91" s="322">
        <f t="shared" si="7"/>
        <v>0</v>
      </c>
      <c r="J91" s="820"/>
      <c r="K91" s="821"/>
      <c r="L91" s="821"/>
      <c r="M91" s="822"/>
      <c r="R91" s="234" t="str">
        <f>IFERROR(IF(D91="職員",G91*F91,"")*F81,"")</f>
        <v/>
      </c>
      <c r="S91" s="234" t="str">
        <f>IFERROR(IF(D91="事務補助員",G91*F91,"")*F81,"")</f>
        <v/>
      </c>
      <c r="T91" s="234" t="str">
        <f>IFERROR(IF(OR(D91="職員",D91="事務補助員"),H91*F91,"")*F81,"")</f>
        <v/>
      </c>
      <c r="U91" s="234" t="str">
        <f>IFERROR(IF(D91="外部専門家",G91*F91,"")*F81,"")</f>
        <v/>
      </c>
      <c r="V91" s="234" t="str">
        <f>IFERROR(IF(D91="外部専門家",H91*F91,"")*F81,"")</f>
        <v/>
      </c>
      <c r="W91" s="248"/>
    </row>
    <row r="92" spans="2:23" ht="25.5" customHeight="1">
      <c r="B92" s="882"/>
      <c r="C92" s="246"/>
      <c r="D92" s="320" t="str">
        <f>IF(C92="","",IFERROR(VLOOKUP(C92,'補助事業概要説明書（別添１）１～４'!B:C,2,0),IF(ISNA(VLOOKUP(C92,'専門家一覧（別紙１）'!I:I,1,0)),"要確認","外部専門家")))</f>
        <v/>
      </c>
      <c r="E92" s="314"/>
      <c r="F92" s="319"/>
      <c r="G92" s="321"/>
      <c r="H92" s="321"/>
      <c r="I92" s="322">
        <f t="shared" si="7"/>
        <v>0</v>
      </c>
      <c r="J92" s="820"/>
      <c r="K92" s="821"/>
      <c r="L92" s="821"/>
      <c r="M92" s="822"/>
      <c r="R92" s="234" t="str">
        <f>IFERROR(IF(D92="職員",G92*F92,"")*F81,"")</f>
        <v/>
      </c>
      <c r="S92" s="234" t="str">
        <f>IFERROR(IF(D92="事務補助員",G92*F92,"")*F81,"")</f>
        <v/>
      </c>
      <c r="T92" s="234" t="str">
        <f>IFERROR(IF(OR(D92="職員",D92="事務補助員"),H92*F92,"")*F81,"")</f>
        <v/>
      </c>
      <c r="U92" s="234" t="str">
        <f>IFERROR(IF(D92="外部専門家",G92*F92,"")*F81,"")</f>
        <v/>
      </c>
      <c r="V92" s="234" t="str">
        <f>IFERROR(IF(D92="外部専門家",H92*F92,"")*F81,"")</f>
        <v/>
      </c>
      <c r="W92" s="248"/>
    </row>
    <row r="93" spans="2:23" ht="25.5" customHeight="1" thickBot="1">
      <c r="B93" s="883"/>
      <c r="C93" s="323"/>
      <c r="D93" s="324" t="str">
        <f>IF(C93="","",IFERROR(VLOOKUP(C93,'補助事業概要説明書（別添１）１～４'!B:C,2,0),IF(ISNA(VLOOKUP(C93,'専門家一覧（別紙１）'!I:I,1,0)),"要確認","外部専門家")))</f>
        <v/>
      </c>
      <c r="E93" s="325"/>
      <c r="F93" s="326"/>
      <c r="G93" s="327"/>
      <c r="H93" s="327"/>
      <c r="I93" s="328">
        <f t="shared" si="7"/>
        <v>0</v>
      </c>
      <c r="J93" s="827"/>
      <c r="K93" s="828"/>
      <c r="L93" s="828"/>
      <c r="M93" s="829"/>
      <c r="R93" s="234" t="str">
        <f>IFERROR(IF(D93="職員",G93*F93,"")*F81,"")</f>
        <v/>
      </c>
      <c r="S93" s="234" t="str">
        <f>IFERROR(IF(D93="事務補助員",G93*F93,"")*F81,"")</f>
        <v/>
      </c>
      <c r="T93" s="234" t="str">
        <f>IFERROR(IF(OR(D93="職員",D93="事務補助員"),H93*F93,"")*F81,"")</f>
        <v/>
      </c>
      <c r="U93" s="234" t="str">
        <f>IFERROR(IF(D93="外部専門家",G93*F93,"")*F81,"")</f>
        <v/>
      </c>
      <c r="V93" s="234" t="str">
        <f>IFERROR(IF(D93="外部専門家",H93*F93,"")*F81,"")</f>
        <v/>
      </c>
      <c r="W93" s="248"/>
    </row>
    <row r="94" spans="2:23" ht="39" customHeight="1" thickTop="1">
      <c r="B94" s="891" t="s">
        <v>422</v>
      </c>
      <c r="C94" s="421" t="s">
        <v>256</v>
      </c>
      <c r="D94" s="884" t="s">
        <v>329</v>
      </c>
      <c r="E94" s="819"/>
      <c r="F94" s="825" t="s">
        <v>432</v>
      </c>
      <c r="G94" s="826"/>
      <c r="H94" s="825" t="s">
        <v>431</v>
      </c>
      <c r="I94" s="826"/>
      <c r="J94" s="825" t="s">
        <v>415</v>
      </c>
      <c r="K94" s="890"/>
      <c r="L94" s="825" t="s">
        <v>429</v>
      </c>
      <c r="M94" s="826"/>
      <c r="R94" s="234"/>
      <c r="S94" s="234" t="str">
        <f t="shared" si="3"/>
        <v/>
      </c>
      <c r="T94" s="234" t="str">
        <f t="shared" si="4"/>
        <v/>
      </c>
      <c r="U94" s="234" t="str">
        <f t="shared" si="5"/>
        <v/>
      </c>
      <c r="V94" s="234" t="str">
        <f t="shared" si="6"/>
        <v/>
      </c>
      <c r="W94" s="248"/>
    </row>
    <row r="95" spans="2:23" ht="25.5" customHeight="1">
      <c r="B95" s="882"/>
      <c r="C95" s="310"/>
      <c r="D95" s="885"/>
      <c r="E95" s="886"/>
      <c r="F95" s="948"/>
      <c r="G95" s="949"/>
      <c r="H95" s="950"/>
      <c r="I95" s="951"/>
      <c r="J95" s="823" t="str">
        <f>IFERROR(L95/H95,"")</f>
        <v/>
      </c>
      <c r="K95" s="824"/>
      <c r="L95" s="823">
        <f>SUM(I98:I107)</f>
        <v>0</v>
      </c>
      <c r="M95" s="824"/>
      <c r="R95" s="234"/>
      <c r="S95" s="234" t="str">
        <f t="shared" si="3"/>
        <v/>
      </c>
      <c r="T95" s="234" t="str">
        <f t="shared" si="4"/>
        <v/>
      </c>
      <c r="U95" s="234" t="str">
        <f t="shared" si="5"/>
        <v/>
      </c>
      <c r="V95" s="234" t="str">
        <f t="shared" si="6"/>
        <v/>
      </c>
      <c r="W95" s="248"/>
    </row>
    <row r="96" spans="2:23" ht="40.5" customHeight="1">
      <c r="B96" s="882"/>
      <c r="C96" s="879" t="s">
        <v>416</v>
      </c>
      <c r="D96" s="826" t="s">
        <v>417</v>
      </c>
      <c r="E96" s="830" t="s">
        <v>430</v>
      </c>
      <c r="F96" s="830" t="s">
        <v>483</v>
      </c>
      <c r="G96" s="311" t="s">
        <v>537</v>
      </c>
      <c r="H96" s="311" t="s">
        <v>538</v>
      </c>
      <c r="I96" s="311" t="s">
        <v>477</v>
      </c>
      <c r="J96" s="830" t="s">
        <v>438</v>
      </c>
      <c r="K96" s="830"/>
      <c r="L96" s="830"/>
      <c r="M96" s="830"/>
      <c r="R96" s="234" t="str">
        <f>IFERROR(IF(D96="職員",G96*F96,"")*F95,"")</f>
        <v/>
      </c>
      <c r="S96" s="234" t="str">
        <f>IFERROR(IF(D96="事務補助員",G96*F96,"")*F95,"")</f>
        <v/>
      </c>
      <c r="T96" s="234" t="str">
        <f>IFERROR(IF(OR(D96="職員",D96="事務補助員"),H96*F96,"")*F95,"")</f>
        <v/>
      </c>
      <c r="U96" s="234" t="str">
        <f>IFERROR(IF(D96="外部専門家",G96*F96,"")*F95,"")</f>
        <v/>
      </c>
      <c r="V96" s="234" t="str">
        <f>IFERROR(IF(D96="外部専門家",H96*F96,"")*F95,"")</f>
        <v/>
      </c>
      <c r="W96" s="248"/>
    </row>
    <row r="97" spans="2:23" ht="15" customHeight="1">
      <c r="B97" s="882"/>
      <c r="C97" s="880"/>
      <c r="D97" s="826"/>
      <c r="E97" s="830"/>
      <c r="F97" s="830"/>
      <c r="G97" s="312" t="str">
        <f>IF($I$6="消費税の扱いを選択してください","",IF($I$6="消費税を補助対象に含めない","（税抜）","（税込）"))</f>
        <v/>
      </c>
      <c r="H97" s="312" t="str">
        <f>IF($I$6="消費税の扱いを選択してください","",IF($I$6="消費税を補助対象に含めない","（税抜）","（税込）"))</f>
        <v/>
      </c>
      <c r="I97" s="312" t="str">
        <f>IF($I$6="消費税の扱いを選択してください","",IF($I$6="消費税を補助対象に含めない","（税抜）","（税込）"))</f>
        <v/>
      </c>
      <c r="J97" s="830"/>
      <c r="K97" s="830"/>
      <c r="L97" s="830"/>
      <c r="M97" s="830"/>
      <c r="R97" s="234" t="str">
        <f>IFERROR(IF(D97="職員",G97*F97,"")*F95,"")</f>
        <v/>
      </c>
      <c r="S97" s="234" t="str">
        <f>IFERROR(IF(D97="事務補助員",G97*F97,"")*F95,"")</f>
        <v/>
      </c>
      <c r="T97" s="234" t="str">
        <f>IFERROR(IF(OR(D97="職員",D97="事務補助員"),H97*F97,"")*F95,"")</f>
        <v/>
      </c>
      <c r="U97" s="234" t="str">
        <f>IFERROR(IF(D97="外部専門家",G97*F97,"")*F95,"")</f>
        <v/>
      </c>
      <c r="V97" s="234" t="str">
        <f>IFERROR(IF(D97="外部専門家",H97*F97,"")*F95,"")</f>
        <v/>
      </c>
      <c r="W97" s="248"/>
    </row>
    <row r="98" spans="2:23" ht="25.5" customHeight="1">
      <c r="B98" s="882"/>
      <c r="C98" s="297"/>
      <c r="D98" s="313" t="str">
        <f>IF(C98="","",IFERROR(VLOOKUP(C98,'補助事業概要説明書（別添１）１～４'!B:C,2,0),IF(ISNA(VLOOKUP(C98,'専門家一覧（別紙１）'!I:I,1,0)),"要確認","外部専門家")))</f>
        <v/>
      </c>
      <c r="E98" s="314"/>
      <c r="F98" s="315"/>
      <c r="G98" s="308"/>
      <c r="H98" s="308"/>
      <c r="I98" s="316">
        <f t="shared" ref="I98:I107" si="8">F98*(G98+H98)</f>
        <v>0</v>
      </c>
      <c r="J98" s="831"/>
      <c r="K98" s="832"/>
      <c r="L98" s="832"/>
      <c r="M98" s="833"/>
      <c r="R98" s="234" t="str">
        <f>IFERROR(IF(D98="職員",G98*F98,"")*F95,"")</f>
        <v/>
      </c>
      <c r="S98" s="234" t="str">
        <f>IFERROR(IF(D98="事務補助員",G98*F98,"")*F95,"")</f>
        <v/>
      </c>
      <c r="T98" s="234" t="str">
        <f>IFERROR(IF(OR(D98="職員",D98="事務補助員"),H98*F98,"")*F95,"")</f>
        <v/>
      </c>
      <c r="U98" s="234" t="str">
        <f>IFERROR(IF(D98="外部専門家",G98*F98,"")*F95,"")</f>
        <v/>
      </c>
      <c r="V98" s="234" t="str">
        <f>IFERROR(IF(D98="外部専門家",H98*F98,"")*F95,"")</f>
        <v/>
      </c>
      <c r="W98" s="248"/>
    </row>
    <row r="99" spans="2:23" ht="25.5" customHeight="1">
      <c r="B99" s="882"/>
      <c r="C99" s="246"/>
      <c r="D99" s="313" t="str">
        <f>IF(C99="","",IFERROR(VLOOKUP(C99,'補助事業概要説明書（別添１）１～４'!B:C,2,0),IF(ISNA(VLOOKUP(C99,'専門家一覧（別紙１）'!I:I,1,0)),"要確認","外部専門家")))</f>
        <v/>
      </c>
      <c r="E99" s="314"/>
      <c r="F99" s="315"/>
      <c r="G99" s="308"/>
      <c r="H99" s="308"/>
      <c r="I99" s="317">
        <f t="shared" si="8"/>
        <v>0</v>
      </c>
      <c r="J99" s="820"/>
      <c r="K99" s="821"/>
      <c r="L99" s="821"/>
      <c r="M99" s="822"/>
      <c r="R99" s="234" t="str">
        <f>IFERROR(IF(D99="職員",G99*F99,"")*F95,"")</f>
        <v/>
      </c>
      <c r="S99" s="234" t="str">
        <f>IFERROR(IF(D99="事務補助員",G99*F99,"")*F95,"")</f>
        <v/>
      </c>
      <c r="T99" s="234" t="str">
        <f>IFERROR(IF(OR(D99="職員",D99="事務補助員"),H99*F99,"")*F95,"")</f>
        <v/>
      </c>
      <c r="U99" s="234" t="str">
        <f>IFERROR(IF(D99="外部専門家",G99*F99,"")*F95,"")</f>
        <v/>
      </c>
      <c r="V99" s="234" t="str">
        <f>IFERROR(IF(D99="外部専門家",H99*F99,"")*F95,"")</f>
        <v/>
      </c>
      <c r="W99" s="248"/>
    </row>
    <row r="100" spans="2:23" ht="25.5" customHeight="1">
      <c r="B100" s="882"/>
      <c r="C100" s="246"/>
      <c r="D100" s="318" t="str">
        <f>IF(C100="","",IFERROR(VLOOKUP(C100,'補助事業概要説明書（別添１）１～４'!B:C,2,0),IF(ISNA(VLOOKUP(C100,'専門家一覧（別紙１）'!I:I,1,0)),"要確認","外部専門家")))</f>
        <v/>
      </c>
      <c r="E100" s="314"/>
      <c r="F100" s="302"/>
      <c r="G100" s="303"/>
      <c r="H100" s="303"/>
      <c r="I100" s="317">
        <f t="shared" si="8"/>
        <v>0</v>
      </c>
      <c r="J100" s="820"/>
      <c r="K100" s="821"/>
      <c r="L100" s="821"/>
      <c r="M100" s="822"/>
      <c r="R100" s="234" t="str">
        <f>IFERROR(IF(D100="職員",G100*F100,"")*F95,"")</f>
        <v/>
      </c>
      <c r="S100" s="234" t="str">
        <f>IFERROR(IF(D100="事務補助員",G100*F100,"")*F95,"")</f>
        <v/>
      </c>
      <c r="T100" s="234" t="str">
        <f>IFERROR(IF(OR(D100="職員",D100="事務補助員"),H100*F100,"")*F95,"")</f>
        <v/>
      </c>
      <c r="U100" s="234" t="str">
        <f>IFERROR(IF(D100="外部専門家",G100*F100,"")*F95,"")</f>
        <v/>
      </c>
      <c r="V100" s="234" t="str">
        <f>IFERROR(IF(D100="外部専門家",H100*F100,"")*F95,"")</f>
        <v/>
      </c>
      <c r="W100" s="248"/>
    </row>
    <row r="101" spans="2:23" ht="25.5" customHeight="1">
      <c r="B101" s="882"/>
      <c r="C101" s="246"/>
      <c r="D101" s="318" t="str">
        <f>IF(C101="","",IFERROR(VLOOKUP(C101,'補助事業概要説明書（別添１）１～４'!B:C,2,0),IF(ISNA(VLOOKUP(C101,'専門家一覧（別紙１）'!I:I,1,0)),"要確認","外部専門家")))</f>
        <v/>
      </c>
      <c r="E101" s="314"/>
      <c r="F101" s="302"/>
      <c r="G101" s="303"/>
      <c r="H101" s="303"/>
      <c r="I101" s="317">
        <f t="shared" si="8"/>
        <v>0</v>
      </c>
      <c r="J101" s="820"/>
      <c r="K101" s="821"/>
      <c r="L101" s="821"/>
      <c r="M101" s="822"/>
      <c r="R101" s="234" t="str">
        <f>IFERROR(IF(D101="職員",G101*F101,"")*F95,"")</f>
        <v/>
      </c>
      <c r="S101" s="234" t="str">
        <f>IFERROR(IF(D101="事務補助員",G101*F101,"")*F95,"")</f>
        <v/>
      </c>
      <c r="T101" s="234" t="str">
        <f>IFERROR(IF(OR(D101="職員",D101="事務補助員"),H101*F101,"")*F95,"")</f>
        <v/>
      </c>
      <c r="U101" s="234" t="str">
        <f>IFERROR(IF(D101="外部専門家",G101*F101,"")*F95,"")</f>
        <v/>
      </c>
      <c r="V101" s="234" t="str">
        <f>IFERROR(IF(D101="外部専門家",H101*F101,"")*F95,"")</f>
        <v/>
      </c>
      <c r="W101" s="248"/>
    </row>
    <row r="102" spans="2:23" ht="25.5" customHeight="1">
      <c r="B102" s="882"/>
      <c r="C102" s="246"/>
      <c r="D102" s="318" t="str">
        <f>IF(C102="","",IFERROR(VLOOKUP(C102,'補助事業概要説明書（別添１）１～４'!B:C,2,0),IF(ISNA(VLOOKUP(C102,'専門家一覧（別紙１）'!I:I,1,0)),"要確認","外部専門家")))</f>
        <v/>
      </c>
      <c r="E102" s="314"/>
      <c r="F102" s="302"/>
      <c r="G102" s="303"/>
      <c r="H102" s="303"/>
      <c r="I102" s="317">
        <f t="shared" si="8"/>
        <v>0</v>
      </c>
      <c r="J102" s="820"/>
      <c r="K102" s="821"/>
      <c r="L102" s="821"/>
      <c r="M102" s="822"/>
      <c r="R102" s="234" t="str">
        <f>IFERROR(IF(D102="職員",G102*F102,"")*F95,"")</f>
        <v/>
      </c>
      <c r="S102" s="234" t="str">
        <f>IFERROR(IF(D102="事務補助員",G102*F102,"")*F95,"")</f>
        <v/>
      </c>
      <c r="T102" s="234" t="str">
        <f>IFERROR(IF(OR(D102="職員",D102="事務補助員"),H102*F102,"")*F95,"")</f>
        <v/>
      </c>
      <c r="U102" s="234" t="str">
        <f>IFERROR(IF(D102="外部専門家",G102*F102,"")*F95,"")</f>
        <v/>
      </c>
      <c r="V102" s="234" t="str">
        <f>IFERROR(IF(D102="外部専門家",H102*F102,"")*F95,"")</f>
        <v/>
      </c>
      <c r="W102" s="248"/>
    </row>
    <row r="103" spans="2:23" ht="25.5" customHeight="1">
      <c r="B103" s="882"/>
      <c r="C103" s="246"/>
      <c r="D103" s="318" t="str">
        <f>IF(C103="","",IFERROR(VLOOKUP(C103,'補助事業概要説明書（別添１）１～４'!B:C,2,0),IF(ISNA(VLOOKUP(C103,'専門家一覧（別紙１）'!I:I,1,0)),"要確認","外部専門家")))</f>
        <v/>
      </c>
      <c r="E103" s="314"/>
      <c r="F103" s="302"/>
      <c r="G103" s="303"/>
      <c r="H103" s="303"/>
      <c r="I103" s="317">
        <f t="shared" si="8"/>
        <v>0</v>
      </c>
      <c r="J103" s="820"/>
      <c r="K103" s="821"/>
      <c r="L103" s="821"/>
      <c r="M103" s="822"/>
      <c r="R103" s="234" t="str">
        <f>IFERROR(IF(D103="職員",G103*F103,"")*F95,"")</f>
        <v/>
      </c>
      <c r="S103" s="234" t="str">
        <f>IFERROR(IF(D103="事務補助員",G103*F103,"")*F95,"")</f>
        <v/>
      </c>
      <c r="T103" s="234" t="str">
        <f>IFERROR(IF(OR(D103="職員",D103="事務補助員"),H103*F103,"")*F95,"")</f>
        <v/>
      </c>
      <c r="U103" s="234" t="str">
        <f>IFERROR(IF(D103="外部専門家",G103*F103,"")*F95,"")</f>
        <v/>
      </c>
      <c r="V103" s="234" t="str">
        <f>IFERROR(IF(D103="外部専門家",H103*F103,"")*F95,"")</f>
        <v/>
      </c>
      <c r="W103" s="248"/>
    </row>
    <row r="104" spans="2:23" ht="25.5" customHeight="1">
      <c r="B104" s="882"/>
      <c r="C104" s="246"/>
      <c r="D104" s="318" t="str">
        <f>IF(C104="","",IFERROR(VLOOKUP(C104,'補助事業概要説明書（別添１）１～４'!B:C,2,0),IF(ISNA(VLOOKUP(C104,'専門家一覧（別紙１）'!I:I,1,0)),"要確認","外部専門家")))</f>
        <v/>
      </c>
      <c r="E104" s="314"/>
      <c r="F104" s="319"/>
      <c r="G104" s="303"/>
      <c r="H104" s="303"/>
      <c r="I104" s="317">
        <f t="shared" si="8"/>
        <v>0</v>
      </c>
      <c r="J104" s="820"/>
      <c r="K104" s="821"/>
      <c r="L104" s="821"/>
      <c r="M104" s="822"/>
      <c r="R104" s="234" t="str">
        <f>IFERROR(IF(D104="職員",G104*F104,"")*F95,"")</f>
        <v/>
      </c>
      <c r="S104" s="234" t="str">
        <f>IFERROR(IF(D104="事務補助員",G104*F104,"")*F95,"")</f>
        <v/>
      </c>
      <c r="T104" s="234" t="str">
        <f>IFERROR(IF(OR(D104="職員",D104="事務補助員"),H104*F104,"")*F95,"")</f>
        <v/>
      </c>
      <c r="U104" s="234" t="str">
        <f>IFERROR(IF(D104="外部専門家",G104*F104,"")*F95,"")</f>
        <v/>
      </c>
      <c r="V104" s="234" t="str">
        <f>IFERROR(IF(D104="外部専門家",H104*F104,"")*F95,"")</f>
        <v/>
      </c>
      <c r="W104" s="248"/>
    </row>
    <row r="105" spans="2:23" ht="25.5" customHeight="1">
      <c r="B105" s="882"/>
      <c r="C105" s="246"/>
      <c r="D105" s="320" t="str">
        <f>IF(C105="","",IFERROR(VLOOKUP(C105,'補助事業概要説明書（別添１）１～４'!B:C,2,0),IF(ISNA(VLOOKUP(C105,'専門家一覧（別紙１）'!I:I,1,0)),"要確認","外部専門家")))</f>
        <v/>
      </c>
      <c r="E105" s="314"/>
      <c r="F105" s="319"/>
      <c r="G105" s="321"/>
      <c r="H105" s="321"/>
      <c r="I105" s="322">
        <f t="shared" si="8"/>
        <v>0</v>
      </c>
      <c r="J105" s="820"/>
      <c r="K105" s="821"/>
      <c r="L105" s="821"/>
      <c r="M105" s="822"/>
      <c r="R105" s="234" t="str">
        <f>IFERROR(IF(D105="職員",G105*F105,"")*F95,"")</f>
        <v/>
      </c>
      <c r="S105" s="234" t="str">
        <f>IFERROR(IF(D105="事務補助員",G105*F105,"")*F95,"")</f>
        <v/>
      </c>
      <c r="T105" s="234" t="str">
        <f>IFERROR(IF(OR(D105="職員",D105="事務補助員"),H105*F105,"")*F95,"")</f>
        <v/>
      </c>
      <c r="U105" s="234" t="str">
        <f>IFERROR(IF(D105="外部専門家",G105*F105,"")*F95,"")</f>
        <v/>
      </c>
      <c r="V105" s="234" t="str">
        <f>IFERROR(IF(D105="外部専門家",H105*F105,"")*F95,"")</f>
        <v/>
      </c>
      <c r="W105" s="248"/>
    </row>
    <row r="106" spans="2:23" ht="25.5" customHeight="1">
      <c r="B106" s="882"/>
      <c r="C106" s="246"/>
      <c r="D106" s="320" t="str">
        <f>IF(C106="","",IFERROR(VLOOKUP(C106,'補助事業概要説明書（別添１）１～４'!B:C,2,0),IF(ISNA(VLOOKUP(C106,'専門家一覧（別紙１）'!I:I,1,0)),"要確認","外部専門家")))</f>
        <v/>
      </c>
      <c r="E106" s="314"/>
      <c r="F106" s="319"/>
      <c r="G106" s="321"/>
      <c r="H106" s="321"/>
      <c r="I106" s="322">
        <f t="shared" si="8"/>
        <v>0</v>
      </c>
      <c r="J106" s="820"/>
      <c r="K106" s="821"/>
      <c r="L106" s="821"/>
      <c r="M106" s="822"/>
      <c r="R106" s="234" t="str">
        <f>IFERROR(IF(D106="職員",G106*F106,"")*F95,"")</f>
        <v/>
      </c>
      <c r="S106" s="234" t="str">
        <f>IFERROR(IF(D106="事務補助員",G106*F106,"")*F95,"")</f>
        <v/>
      </c>
      <c r="T106" s="234" t="str">
        <f>IFERROR(IF(OR(D106="職員",D106="事務補助員"),H106*F106,"")*F95,"")</f>
        <v/>
      </c>
      <c r="U106" s="234" t="str">
        <f>IFERROR(IF(D106="外部専門家",G106*F106,"")*F95,"")</f>
        <v/>
      </c>
      <c r="V106" s="234" t="str">
        <f>IFERROR(IF(D106="外部専門家",H106*F106,"")*F95,"")</f>
        <v/>
      </c>
      <c r="W106" s="248"/>
    </row>
    <row r="107" spans="2:23" ht="25.5" customHeight="1" thickBot="1">
      <c r="B107" s="883"/>
      <c r="C107" s="323"/>
      <c r="D107" s="324" t="str">
        <f>IF(C107="","",IFERROR(VLOOKUP(C107,'補助事業概要説明書（別添１）１～４'!B:C,2,0),IF(ISNA(VLOOKUP(C107,'専門家一覧（別紙１）'!I:I,1,0)),"要確認","外部専門家")))</f>
        <v/>
      </c>
      <c r="E107" s="325"/>
      <c r="F107" s="326"/>
      <c r="G107" s="327"/>
      <c r="H107" s="327"/>
      <c r="I107" s="328">
        <f t="shared" si="8"/>
        <v>0</v>
      </c>
      <c r="J107" s="827"/>
      <c r="K107" s="828"/>
      <c r="L107" s="828"/>
      <c r="M107" s="829"/>
      <c r="R107" s="234" t="str">
        <f>IFERROR(IF(D107="職員",G107*F107,"")*F95,"")</f>
        <v/>
      </c>
      <c r="S107" s="234" t="str">
        <f>IFERROR(IF(D107="事務補助員",G107*F107,"")*F95,"")</f>
        <v/>
      </c>
      <c r="T107" s="234" t="str">
        <f>IFERROR(IF(OR(D107="職員",D107="事務補助員"),H107*F107,"")*F95,"")</f>
        <v/>
      </c>
      <c r="U107" s="234" t="str">
        <f>IFERROR(IF(D107="外部専門家",G107*F107,"")*F95,"")</f>
        <v/>
      </c>
      <c r="V107" s="234" t="str">
        <f>IFERROR(IF(D107="外部専門家",H107*F107,"")*F95,"")</f>
        <v/>
      </c>
      <c r="W107" s="248"/>
    </row>
    <row r="108" spans="2:23" ht="39" customHeight="1" thickTop="1">
      <c r="B108" s="891" t="s">
        <v>423</v>
      </c>
      <c r="C108" s="421" t="s">
        <v>256</v>
      </c>
      <c r="D108" s="884" t="s">
        <v>329</v>
      </c>
      <c r="E108" s="819"/>
      <c r="F108" s="825" t="s">
        <v>432</v>
      </c>
      <c r="G108" s="826"/>
      <c r="H108" s="825" t="s">
        <v>431</v>
      </c>
      <c r="I108" s="826"/>
      <c r="J108" s="825" t="s">
        <v>415</v>
      </c>
      <c r="K108" s="890"/>
      <c r="L108" s="825" t="s">
        <v>429</v>
      </c>
      <c r="M108" s="826"/>
      <c r="R108" s="234"/>
      <c r="S108" s="234" t="str">
        <f t="shared" si="3"/>
        <v/>
      </c>
      <c r="T108" s="234" t="str">
        <f t="shared" si="4"/>
        <v/>
      </c>
      <c r="U108" s="234" t="str">
        <f t="shared" si="5"/>
        <v/>
      </c>
      <c r="V108" s="234" t="str">
        <f t="shared" si="6"/>
        <v/>
      </c>
      <c r="W108" s="248"/>
    </row>
    <row r="109" spans="2:23" ht="25.5" customHeight="1">
      <c r="B109" s="882"/>
      <c r="C109" s="310"/>
      <c r="D109" s="885"/>
      <c r="E109" s="886"/>
      <c r="F109" s="948"/>
      <c r="G109" s="949"/>
      <c r="H109" s="950"/>
      <c r="I109" s="951"/>
      <c r="J109" s="823" t="str">
        <f>IFERROR(L109/H109,"")</f>
        <v/>
      </c>
      <c r="K109" s="824"/>
      <c r="L109" s="823">
        <f>SUM(I112:I121)</f>
        <v>0</v>
      </c>
      <c r="M109" s="824"/>
      <c r="R109" s="234"/>
      <c r="S109" s="234" t="str">
        <f t="shared" si="3"/>
        <v/>
      </c>
      <c r="T109" s="234" t="str">
        <f t="shared" si="4"/>
        <v/>
      </c>
      <c r="U109" s="234" t="str">
        <f t="shared" si="5"/>
        <v/>
      </c>
      <c r="V109" s="234" t="str">
        <f t="shared" si="6"/>
        <v/>
      </c>
      <c r="W109" s="248"/>
    </row>
    <row r="110" spans="2:23" ht="40.5" customHeight="1">
      <c r="B110" s="882"/>
      <c r="C110" s="879" t="s">
        <v>416</v>
      </c>
      <c r="D110" s="826" t="s">
        <v>417</v>
      </c>
      <c r="E110" s="830" t="s">
        <v>430</v>
      </c>
      <c r="F110" s="830" t="s">
        <v>483</v>
      </c>
      <c r="G110" s="311" t="s">
        <v>537</v>
      </c>
      <c r="H110" s="311" t="s">
        <v>538</v>
      </c>
      <c r="I110" s="311" t="s">
        <v>477</v>
      </c>
      <c r="J110" s="830" t="s">
        <v>438</v>
      </c>
      <c r="K110" s="830"/>
      <c r="L110" s="830"/>
      <c r="M110" s="830"/>
      <c r="R110" s="234" t="str">
        <f>IFERROR(IF(D110="職員",G110*F110,"")*F109,"")</f>
        <v/>
      </c>
      <c r="S110" s="234" t="str">
        <f>IFERROR(IF(D110="事務補助員",G110*F110,"")*F109,"")</f>
        <v/>
      </c>
      <c r="T110" s="234" t="str">
        <f>IFERROR(IF(OR(D110="職員",D110="事務補助員"),H110*F110,"")*F109,"")</f>
        <v/>
      </c>
      <c r="U110" s="234" t="str">
        <f>IFERROR(IF(D110="外部専門家",G110*F110,"")*F109,"")</f>
        <v/>
      </c>
      <c r="V110" s="234" t="str">
        <f>IFERROR(IF(D110="外部専門家",H110*F110,"")*F109,"")</f>
        <v/>
      </c>
      <c r="W110" s="248"/>
    </row>
    <row r="111" spans="2:23" ht="15" customHeight="1">
      <c r="B111" s="882"/>
      <c r="C111" s="880"/>
      <c r="D111" s="826"/>
      <c r="E111" s="830"/>
      <c r="F111" s="830"/>
      <c r="G111" s="312" t="str">
        <f>IF($I$6="消費税の扱いを選択してください","",IF($I$6="消費税を補助対象に含めない","（税抜）","（税込）"))</f>
        <v/>
      </c>
      <c r="H111" s="312" t="str">
        <f>IF($I$6="消費税の扱いを選択してください","",IF($I$6="消費税を補助対象に含めない","（税抜）","（税込）"))</f>
        <v/>
      </c>
      <c r="I111" s="312" t="str">
        <f>IF($I$6="消費税の扱いを選択してください","",IF($I$6="消費税を補助対象に含めない","（税抜）","（税込）"))</f>
        <v/>
      </c>
      <c r="J111" s="830"/>
      <c r="K111" s="830"/>
      <c r="L111" s="830"/>
      <c r="M111" s="830"/>
      <c r="R111" s="234" t="str">
        <f>IFERROR(IF(D111="職員",G111*F111,"")*F109,"")</f>
        <v/>
      </c>
      <c r="S111" s="234" t="str">
        <f>IFERROR(IF(D111="事務補助員",G111*F111,"")*F109,"")</f>
        <v/>
      </c>
      <c r="T111" s="234" t="str">
        <f>IFERROR(IF(OR(D111="職員",D111="事務補助員"),H111*F111,"")*F109,"")</f>
        <v/>
      </c>
      <c r="U111" s="234" t="str">
        <f>IFERROR(IF(D111="外部専門家",G111*F111,"")*F109,"")</f>
        <v/>
      </c>
      <c r="V111" s="234" t="str">
        <f>IFERROR(IF(D111="外部専門家",H111*F111,"")*F109,"")</f>
        <v/>
      </c>
      <c r="W111" s="248"/>
    </row>
    <row r="112" spans="2:23" ht="25.5" customHeight="1">
      <c r="B112" s="882"/>
      <c r="C112" s="297"/>
      <c r="D112" s="313" t="str">
        <f>IF(C112="","",IFERROR(VLOOKUP(C112,'補助事業概要説明書（別添１）１～４'!B:C,2,0),IF(ISNA(VLOOKUP(C112,'専門家一覧（別紙１）'!I:I,1,0)),"要確認","外部専門家")))</f>
        <v/>
      </c>
      <c r="E112" s="314"/>
      <c r="F112" s="315"/>
      <c r="G112" s="308"/>
      <c r="H112" s="308"/>
      <c r="I112" s="316">
        <f t="shared" ref="I112:I121" si="9">F112*(G112+H112)</f>
        <v>0</v>
      </c>
      <c r="J112" s="831"/>
      <c r="K112" s="832"/>
      <c r="L112" s="832"/>
      <c r="M112" s="833"/>
      <c r="R112" s="234" t="str">
        <f>IFERROR(IF(D112="職員",G112*F112,"")*F109,"")</f>
        <v/>
      </c>
      <c r="S112" s="234" t="str">
        <f>IFERROR(IF(D112="事務補助員",G112*F112,"")*F109,"")</f>
        <v/>
      </c>
      <c r="T112" s="234" t="str">
        <f>IFERROR(IF(OR(D112="職員",D112="事務補助員"),H112*F112,"")*F109,"")</f>
        <v/>
      </c>
      <c r="U112" s="234" t="str">
        <f>IFERROR(IF(D112="外部専門家",G112*F112,"")*F109,"")</f>
        <v/>
      </c>
      <c r="V112" s="234" t="str">
        <f>IFERROR(IF(D112="外部専門家",H112*F112,"")*F109,"")</f>
        <v/>
      </c>
      <c r="W112" s="248"/>
    </row>
    <row r="113" spans="2:23" ht="25.5" customHeight="1">
      <c r="B113" s="882"/>
      <c r="C113" s="246"/>
      <c r="D113" s="313" t="str">
        <f>IF(C113="","",IFERROR(VLOOKUP(C113,'補助事業概要説明書（別添１）１～４'!B:C,2,0),IF(ISNA(VLOOKUP(C113,'専門家一覧（別紙１）'!I:I,1,0)),"要確認","外部専門家")))</f>
        <v/>
      </c>
      <c r="E113" s="314"/>
      <c r="F113" s="315"/>
      <c r="G113" s="308"/>
      <c r="H113" s="308"/>
      <c r="I113" s="317">
        <f t="shared" si="9"/>
        <v>0</v>
      </c>
      <c r="J113" s="820"/>
      <c r="K113" s="821"/>
      <c r="L113" s="821"/>
      <c r="M113" s="822"/>
      <c r="R113" s="234" t="str">
        <f>IFERROR(IF(D113="職員",G113*F113,"")*F109,"")</f>
        <v/>
      </c>
      <c r="S113" s="234" t="str">
        <f>IFERROR(IF(D113="事務補助員",G113*F113,"")*F109,"")</f>
        <v/>
      </c>
      <c r="T113" s="234" t="str">
        <f>IFERROR(IF(OR(D113="職員",D113="事務補助員"),H113*F113,"")*F109,"")</f>
        <v/>
      </c>
      <c r="U113" s="234" t="str">
        <f>IFERROR(IF(D113="外部専門家",G113*F113,"")*F109,"")</f>
        <v/>
      </c>
      <c r="V113" s="234" t="str">
        <f>IFERROR(IF(D113="外部専門家",H113*F113,"")*F109,"")</f>
        <v/>
      </c>
      <c r="W113" s="248"/>
    </row>
    <row r="114" spans="2:23" ht="25.5" customHeight="1">
      <c r="B114" s="882"/>
      <c r="C114" s="246"/>
      <c r="D114" s="318" t="str">
        <f>IF(C114="","",IFERROR(VLOOKUP(C114,'補助事業概要説明書（別添１）１～４'!B:C,2,0),IF(ISNA(VLOOKUP(C114,'専門家一覧（別紙１）'!I:I,1,0)),"要確認","外部専門家")))</f>
        <v/>
      </c>
      <c r="E114" s="314"/>
      <c r="F114" s="302"/>
      <c r="G114" s="303"/>
      <c r="H114" s="303"/>
      <c r="I114" s="317">
        <f t="shared" si="9"/>
        <v>0</v>
      </c>
      <c r="J114" s="820"/>
      <c r="K114" s="821"/>
      <c r="L114" s="821"/>
      <c r="M114" s="822"/>
      <c r="R114" s="234" t="str">
        <f>IFERROR(IF(D114="職員",G114*F114,"")*F109,"")</f>
        <v/>
      </c>
      <c r="S114" s="234" t="str">
        <f>IFERROR(IF(D114="事務補助員",G114*F114,"")*F109,"")</f>
        <v/>
      </c>
      <c r="T114" s="234" t="str">
        <f>IFERROR(IF(OR(D114="職員",D114="事務補助員"),H114*F114,"")*F109,"")</f>
        <v/>
      </c>
      <c r="U114" s="234" t="str">
        <f>IFERROR(IF(D114="外部専門家",G114*F114,"")*F109,"")</f>
        <v/>
      </c>
      <c r="V114" s="234" t="str">
        <f>IFERROR(IF(D114="外部専門家",H114*F114,"")*F109,"")</f>
        <v/>
      </c>
      <c r="W114" s="248"/>
    </row>
    <row r="115" spans="2:23" ht="25.5" customHeight="1">
      <c r="B115" s="882"/>
      <c r="C115" s="246"/>
      <c r="D115" s="318" t="str">
        <f>IF(C115="","",IFERROR(VLOOKUP(C115,'補助事業概要説明書（別添１）１～４'!B:C,2,0),IF(ISNA(VLOOKUP(C115,'専門家一覧（別紙１）'!I:I,1,0)),"要確認","外部専門家")))</f>
        <v/>
      </c>
      <c r="E115" s="314"/>
      <c r="F115" s="302"/>
      <c r="G115" s="303"/>
      <c r="H115" s="303"/>
      <c r="I115" s="317">
        <f t="shared" si="9"/>
        <v>0</v>
      </c>
      <c r="J115" s="820"/>
      <c r="K115" s="821"/>
      <c r="L115" s="821"/>
      <c r="M115" s="822"/>
      <c r="R115" s="234" t="str">
        <f>IFERROR(IF(D115="職員",G115*F115,"")*F109,"")</f>
        <v/>
      </c>
      <c r="S115" s="234" t="str">
        <f>IFERROR(IF(D115="事務補助員",G115*F115,"")*F109,"")</f>
        <v/>
      </c>
      <c r="T115" s="234" t="str">
        <f>IFERROR(IF(OR(D115="職員",D115="事務補助員"),H115*F115,"")*F109,"")</f>
        <v/>
      </c>
      <c r="U115" s="234" t="str">
        <f>IFERROR(IF(D115="外部専門家",G115*F115,"")*F109,"")</f>
        <v/>
      </c>
      <c r="V115" s="234" t="str">
        <f>IFERROR(IF(D115="外部専門家",H115*F115,"")*F109,"")</f>
        <v/>
      </c>
      <c r="W115" s="248"/>
    </row>
    <row r="116" spans="2:23" ht="25.5" customHeight="1">
      <c r="B116" s="882"/>
      <c r="C116" s="246"/>
      <c r="D116" s="318" t="str">
        <f>IF(C116="","",IFERROR(VLOOKUP(C116,'補助事業概要説明書（別添１）１～４'!B:C,2,0),IF(ISNA(VLOOKUP(C116,'専門家一覧（別紙１）'!I:I,1,0)),"要確認","外部専門家")))</f>
        <v/>
      </c>
      <c r="E116" s="314"/>
      <c r="F116" s="302"/>
      <c r="G116" s="303"/>
      <c r="H116" s="303"/>
      <c r="I116" s="317">
        <f t="shared" si="9"/>
        <v>0</v>
      </c>
      <c r="J116" s="820"/>
      <c r="K116" s="821"/>
      <c r="L116" s="821"/>
      <c r="M116" s="822"/>
      <c r="R116" s="234" t="str">
        <f>IFERROR(IF(D116="職員",G116*F116,"")*F109,"")</f>
        <v/>
      </c>
      <c r="S116" s="234" t="str">
        <f>IFERROR(IF(D116="事務補助員",G116*F116,"")*F109,"")</f>
        <v/>
      </c>
      <c r="T116" s="234" t="str">
        <f>IFERROR(IF(OR(D116="職員",D116="事務補助員"),H116*F116,"")*F109,"")</f>
        <v/>
      </c>
      <c r="U116" s="234" t="str">
        <f>IFERROR(IF(D116="外部専門家",G116*F116,"")*F109,"")</f>
        <v/>
      </c>
      <c r="V116" s="234" t="str">
        <f>IFERROR(IF(D116="外部専門家",H116*F116,"")*F109,"")</f>
        <v/>
      </c>
      <c r="W116" s="248"/>
    </row>
    <row r="117" spans="2:23" ht="25.5" customHeight="1">
      <c r="B117" s="882"/>
      <c r="C117" s="246"/>
      <c r="D117" s="318" t="str">
        <f>IF(C117="","",IFERROR(VLOOKUP(C117,'補助事業概要説明書（別添１）１～４'!B:C,2,0),IF(ISNA(VLOOKUP(C117,'専門家一覧（別紙１）'!I:I,1,0)),"要確認","外部専門家")))</f>
        <v/>
      </c>
      <c r="E117" s="314"/>
      <c r="F117" s="302"/>
      <c r="G117" s="303"/>
      <c r="H117" s="303"/>
      <c r="I117" s="317">
        <f t="shared" si="9"/>
        <v>0</v>
      </c>
      <c r="J117" s="820"/>
      <c r="K117" s="821"/>
      <c r="L117" s="821"/>
      <c r="M117" s="822"/>
      <c r="R117" s="234" t="str">
        <f>IFERROR(IF(D117="職員",G117*F117,"")*F109,"")</f>
        <v/>
      </c>
      <c r="S117" s="234" t="str">
        <f>IFERROR(IF(D117="事務補助員",G117*F117,"")*F109,"")</f>
        <v/>
      </c>
      <c r="T117" s="234" t="str">
        <f>IFERROR(IF(OR(D117="職員",D117="事務補助員"),H117*F117,"")*F109,"")</f>
        <v/>
      </c>
      <c r="U117" s="234" t="str">
        <f>IFERROR(IF(D117="外部専門家",G117*F117,"")*F109,"")</f>
        <v/>
      </c>
      <c r="V117" s="234" t="str">
        <f>IFERROR(IF(D117="外部専門家",H117*F117,"")*F109,"")</f>
        <v/>
      </c>
      <c r="W117" s="248"/>
    </row>
    <row r="118" spans="2:23" ht="25.5" customHeight="1">
      <c r="B118" s="882"/>
      <c r="C118" s="246"/>
      <c r="D118" s="318" t="str">
        <f>IF(C118="","",IFERROR(VLOOKUP(C118,'補助事業概要説明書（別添１）１～４'!B:C,2,0),IF(ISNA(VLOOKUP(C118,'専門家一覧（別紙１）'!I:I,1,0)),"要確認","外部専門家")))</f>
        <v/>
      </c>
      <c r="E118" s="314"/>
      <c r="F118" s="319"/>
      <c r="G118" s="303"/>
      <c r="H118" s="303"/>
      <c r="I118" s="317">
        <f t="shared" si="9"/>
        <v>0</v>
      </c>
      <c r="J118" s="820"/>
      <c r="K118" s="821"/>
      <c r="L118" s="821"/>
      <c r="M118" s="822"/>
      <c r="R118" s="234" t="str">
        <f>IFERROR(IF(D118="職員",G118*F118,"")*F109,"")</f>
        <v/>
      </c>
      <c r="S118" s="234" t="str">
        <f>IFERROR(IF(D118="事務補助員",G118*F118,"")*F109,"")</f>
        <v/>
      </c>
      <c r="T118" s="234" t="str">
        <f>IFERROR(IF(OR(D118="職員",D118="事務補助員"),H118*F118,"")*F109,"")</f>
        <v/>
      </c>
      <c r="U118" s="234" t="str">
        <f>IFERROR(IF(D118="外部専門家",G118*F118,"")*F109,"")</f>
        <v/>
      </c>
      <c r="V118" s="234" t="str">
        <f>IFERROR(IF(D118="外部専門家",H118*F118,"")*F109,"")</f>
        <v/>
      </c>
      <c r="W118" s="248"/>
    </row>
    <row r="119" spans="2:23" ht="25.5" customHeight="1">
      <c r="B119" s="882"/>
      <c r="C119" s="246"/>
      <c r="D119" s="320" t="str">
        <f>IF(C119="","",IFERROR(VLOOKUP(C119,'補助事業概要説明書（別添１）１～４'!B:C,2,0),IF(ISNA(VLOOKUP(C119,'専門家一覧（別紙１）'!I:I,1,0)),"要確認","外部専門家")))</f>
        <v/>
      </c>
      <c r="E119" s="314"/>
      <c r="F119" s="319"/>
      <c r="G119" s="321"/>
      <c r="H119" s="321"/>
      <c r="I119" s="322">
        <f t="shared" si="9"/>
        <v>0</v>
      </c>
      <c r="J119" s="820"/>
      <c r="K119" s="821"/>
      <c r="L119" s="821"/>
      <c r="M119" s="822"/>
      <c r="R119" s="234" t="str">
        <f>IFERROR(IF(D119="職員",G119*F119,"")*F109,"")</f>
        <v/>
      </c>
      <c r="S119" s="234" t="str">
        <f>IFERROR(IF(D119="事務補助員",G119*F119,"")*F109,"")</f>
        <v/>
      </c>
      <c r="T119" s="234" t="str">
        <f>IFERROR(IF(OR(D119="職員",D119="事務補助員"),H119*F119,"")*F109,"")</f>
        <v/>
      </c>
      <c r="U119" s="234" t="str">
        <f>IFERROR(IF(D119="外部専門家",G119*F119,"")*F109,"")</f>
        <v/>
      </c>
      <c r="V119" s="234" t="str">
        <f>IFERROR(IF(D119="外部専門家",H119*F119,"")*F109,"")</f>
        <v/>
      </c>
      <c r="W119" s="248"/>
    </row>
    <row r="120" spans="2:23" ht="25.5" customHeight="1">
      <c r="B120" s="882"/>
      <c r="C120" s="246"/>
      <c r="D120" s="320" t="str">
        <f>IF(C120="","",IFERROR(VLOOKUP(C120,'補助事業概要説明書（別添１）１～４'!B:C,2,0),IF(ISNA(VLOOKUP(C120,'専門家一覧（別紙１）'!I:I,1,0)),"要確認","外部専門家")))</f>
        <v/>
      </c>
      <c r="E120" s="314"/>
      <c r="F120" s="319"/>
      <c r="G120" s="321"/>
      <c r="H120" s="321"/>
      <c r="I120" s="322">
        <f t="shared" si="9"/>
        <v>0</v>
      </c>
      <c r="J120" s="820"/>
      <c r="K120" s="821"/>
      <c r="L120" s="821"/>
      <c r="M120" s="822"/>
      <c r="R120" s="234" t="str">
        <f>IFERROR(IF(D120="職員",G120*F120,"")*F109,"")</f>
        <v/>
      </c>
      <c r="S120" s="234" t="str">
        <f>IFERROR(IF(D120="事務補助員",G120*F120,"")*F109,"")</f>
        <v/>
      </c>
      <c r="T120" s="234" t="str">
        <f>IFERROR(IF(OR(D120="職員",D120="事務補助員"),H120*F120,"")*F109,"")</f>
        <v/>
      </c>
      <c r="U120" s="234" t="str">
        <f>IFERROR(IF(D120="外部専門家",G120*F120,"")*F109,"")</f>
        <v/>
      </c>
      <c r="V120" s="234" t="str">
        <f>IFERROR(IF(D120="外部専門家",H120*F120,"")*F109,"")</f>
        <v/>
      </c>
      <c r="W120" s="248"/>
    </row>
    <row r="121" spans="2:23" ht="25.5" customHeight="1" thickBot="1">
      <c r="B121" s="883"/>
      <c r="C121" s="323"/>
      <c r="D121" s="324" t="str">
        <f>IF(C121="","",IFERROR(VLOOKUP(C121,'補助事業概要説明書（別添１）１～４'!B:C,2,0),IF(ISNA(VLOOKUP(C121,'専門家一覧（別紙１）'!I:I,1,0)),"要確認","外部専門家")))</f>
        <v/>
      </c>
      <c r="E121" s="325"/>
      <c r="F121" s="326"/>
      <c r="G121" s="327"/>
      <c r="H121" s="327"/>
      <c r="I121" s="328">
        <f t="shared" si="9"/>
        <v>0</v>
      </c>
      <c r="J121" s="827"/>
      <c r="K121" s="828"/>
      <c r="L121" s="828"/>
      <c r="M121" s="829"/>
      <c r="R121" s="234" t="str">
        <f>IFERROR(IF(D121="職員",G121*F121,"")*F109,"")</f>
        <v/>
      </c>
      <c r="S121" s="234" t="str">
        <f>IFERROR(IF(D121="事務補助員",G121*F121,"")*F109,"")</f>
        <v/>
      </c>
      <c r="T121" s="234" t="str">
        <f>IFERROR(IF(OR(D121="職員",D121="事務補助員"),H121*F121,"")*F109,"")</f>
        <v/>
      </c>
      <c r="U121" s="234" t="str">
        <f>IFERROR(IF(D121="外部専門家",G121*F121,"")*F109,"")</f>
        <v/>
      </c>
      <c r="V121" s="234" t="str">
        <f>IFERROR(IF(D121="外部専門家",H121*F121,"")*F109,"")</f>
        <v/>
      </c>
      <c r="W121" s="248"/>
    </row>
    <row r="122" spans="2:23" ht="39" customHeight="1" thickTop="1">
      <c r="B122" s="891" t="s">
        <v>424</v>
      </c>
      <c r="C122" s="421" t="s">
        <v>256</v>
      </c>
      <c r="D122" s="884" t="s">
        <v>329</v>
      </c>
      <c r="E122" s="819"/>
      <c r="F122" s="825" t="s">
        <v>432</v>
      </c>
      <c r="G122" s="826"/>
      <c r="H122" s="825" t="s">
        <v>431</v>
      </c>
      <c r="I122" s="826"/>
      <c r="J122" s="825" t="s">
        <v>415</v>
      </c>
      <c r="K122" s="890"/>
      <c r="L122" s="825" t="s">
        <v>429</v>
      </c>
      <c r="M122" s="826"/>
      <c r="R122" s="234"/>
      <c r="S122" s="234" t="str">
        <f t="shared" si="3"/>
        <v/>
      </c>
      <c r="T122" s="234" t="str">
        <f t="shared" si="4"/>
        <v/>
      </c>
      <c r="U122" s="234" t="str">
        <f t="shared" si="5"/>
        <v/>
      </c>
      <c r="V122" s="234" t="str">
        <f t="shared" si="6"/>
        <v/>
      </c>
      <c r="W122" s="248"/>
    </row>
    <row r="123" spans="2:23" ht="25.5" customHeight="1">
      <c r="B123" s="882"/>
      <c r="C123" s="310"/>
      <c r="D123" s="885"/>
      <c r="E123" s="886"/>
      <c r="F123" s="948"/>
      <c r="G123" s="949"/>
      <c r="H123" s="950"/>
      <c r="I123" s="951"/>
      <c r="J123" s="823" t="str">
        <f>IFERROR(L123/H123,"")</f>
        <v/>
      </c>
      <c r="K123" s="824"/>
      <c r="L123" s="823">
        <f>SUM(I126:I135)</f>
        <v>0</v>
      </c>
      <c r="M123" s="824"/>
      <c r="R123" s="234"/>
      <c r="S123" s="234" t="str">
        <f t="shared" si="3"/>
        <v/>
      </c>
      <c r="T123" s="234" t="str">
        <f t="shared" si="4"/>
        <v/>
      </c>
      <c r="U123" s="234" t="str">
        <f t="shared" si="5"/>
        <v/>
      </c>
      <c r="V123" s="234" t="str">
        <f t="shared" si="6"/>
        <v/>
      </c>
      <c r="W123" s="248"/>
    </row>
    <row r="124" spans="2:23" ht="40.5" customHeight="1">
      <c r="B124" s="882"/>
      <c r="C124" s="879" t="s">
        <v>416</v>
      </c>
      <c r="D124" s="826" t="s">
        <v>417</v>
      </c>
      <c r="E124" s="830" t="s">
        <v>430</v>
      </c>
      <c r="F124" s="830" t="s">
        <v>483</v>
      </c>
      <c r="G124" s="311" t="s">
        <v>537</v>
      </c>
      <c r="H124" s="311" t="s">
        <v>538</v>
      </c>
      <c r="I124" s="311" t="s">
        <v>477</v>
      </c>
      <c r="J124" s="830" t="s">
        <v>438</v>
      </c>
      <c r="K124" s="830"/>
      <c r="L124" s="830"/>
      <c r="M124" s="830"/>
      <c r="R124" s="234" t="str">
        <f>IFERROR(IF(D124="職員",G124*F124,"")*F123,"")</f>
        <v/>
      </c>
      <c r="S124" s="234" t="str">
        <f>IFERROR(IF(D124="事務補助員",G124*F124,"")*F123,"")</f>
        <v/>
      </c>
      <c r="T124" s="234" t="str">
        <f>IFERROR(IF(OR(D124="職員",D124="事務補助員"),H124*F124,"")*F123,"")</f>
        <v/>
      </c>
      <c r="U124" s="234" t="str">
        <f>IFERROR(IF(D124="外部専門家",G124*F124,"")*F123,"")</f>
        <v/>
      </c>
      <c r="V124" s="234" t="str">
        <f>IFERROR(IF(D124="外部専門家",H124*F124,"")*F123,"")</f>
        <v/>
      </c>
      <c r="W124" s="248"/>
    </row>
    <row r="125" spans="2:23" ht="15" customHeight="1">
      <c r="B125" s="882"/>
      <c r="C125" s="880"/>
      <c r="D125" s="826"/>
      <c r="E125" s="830"/>
      <c r="F125" s="830"/>
      <c r="G125" s="312" t="str">
        <f>IF($I$6="消費税の扱いを選択してください","",IF($I$6="消費税を補助対象に含めない","（税抜）","（税込）"))</f>
        <v/>
      </c>
      <c r="H125" s="312" t="str">
        <f>IF($I$6="消費税の扱いを選択してください","",IF($I$6="消費税を補助対象に含めない","（税抜）","（税込）"))</f>
        <v/>
      </c>
      <c r="I125" s="312" t="str">
        <f>IF($I$6="消費税の扱いを選択してください","",IF($I$6="消費税を補助対象に含めない","（税抜）","（税込）"))</f>
        <v/>
      </c>
      <c r="J125" s="830"/>
      <c r="K125" s="830"/>
      <c r="L125" s="830"/>
      <c r="M125" s="830"/>
      <c r="R125" s="234" t="str">
        <f>IFERROR(IF(D125="職員",G125*F125,"")*F123,"")</f>
        <v/>
      </c>
      <c r="S125" s="234" t="str">
        <f>IFERROR(IF(D125="事務補助員",G125*F125,"")*F123,"")</f>
        <v/>
      </c>
      <c r="T125" s="234" t="str">
        <f>IFERROR(IF(OR(D125="職員",D125="事務補助員"),H125*F125,"")*F123,"")</f>
        <v/>
      </c>
      <c r="U125" s="234" t="str">
        <f>IFERROR(IF(D125="外部専門家",G125*F125,"")*F123,"")</f>
        <v/>
      </c>
      <c r="V125" s="234" t="str">
        <f>IFERROR(IF(D125="外部専門家",H125*F125,"")*F123,"")</f>
        <v/>
      </c>
      <c r="W125" s="248"/>
    </row>
    <row r="126" spans="2:23" ht="25.5" customHeight="1">
      <c r="B126" s="882"/>
      <c r="C126" s="297"/>
      <c r="D126" s="313" t="str">
        <f>IF(C126="","",IFERROR(VLOOKUP(C126,'補助事業概要説明書（別添１）１～４'!B:C,2,0),IF(ISNA(VLOOKUP(C126,'専門家一覧（別紙１）'!I:I,1,0)),"要確認","外部専門家")))</f>
        <v/>
      </c>
      <c r="E126" s="314"/>
      <c r="F126" s="315"/>
      <c r="G126" s="308"/>
      <c r="H126" s="308"/>
      <c r="I126" s="316">
        <f t="shared" ref="I126:I135" si="10">F126*(G126+H126)</f>
        <v>0</v>
      </c>
      <c r="J126" s="831"/>
      <c r="K126" s="832"/>
      <c r="L126" s="832"/>
      <c r="M126" s="833"/>
      <c r="R126" s="234" t="str">
        <f>IFERROR(IF(D126="職員",G126*F126,"")*F123,"")</f>
        <v/>
      </c>
      <c r="S126" s="234" t="str">
        <f>IFERROR(IF(D126="事務補助員",G126*F126,"")*F123,"")</f>
        <v/>
      </c>
      <c r="T126" s="234" t="str">
        <f>IFERROR(IF(OR(D126="職員",D126="事務補助員"),H126*F126,"")*F123,"")</f>
        <v/>
      </c>
      <c r="U126" s="234" t="str">
        <f>IFERROR(IF(D126="外部専門家",G126*F126,"")*F123,"")</f>
        <v/>
      </c>
      <c r="V126" s="234" t="str">
        <f>IFERROR(IF(D126="外部専門家",H126*F126,"")*F123,"")</f>
        <v/>
      </c>
      <c r="W126" s="248"/>
    </row>
    <row r="127" spans="2:23" ht="25.5" customHeight="1">
      <c r="B127" s="882"/>
      <c r="C127" s="246"/>
      <c r="D127" s="313" t="str">
        <f>IF(C127="","",IFERROR(VLOOKUP(C127,'補助事業概要説明書（別添１）１～４'!B:C,2,0),IF(ISNA(VLOOKUP(C127,'専門家一覧（別紙１）'!I:I,1,0)),"要確認","外部専門家")))</f>
        <v/>
      </c>
      <c r="E127" s="314"/>
      <c r="F127" s="315"/>
      <c r="G127" s="308"/>
      <c r="H127" s="308"/>
      <c r="I127" s="317">
        <f t="shared" si="10"/>
        <v>0</v>
      </c>
      <c r="J127" s="820"/>
      <c r="K127" s="821"/>
      <c r="L127" s="821"/>
      <c r="M127" s="822"/>
      <c r="R127" s="234" t="str">
        <f>IFERROR(IF(D127="職員",G127*F127,"")*F123,"")</f>
        <v/>
      </c>
      <c r="S127" s="234" t="str">
        <f>IFERROR(IF(D127="事務補助員",G127*F127,"")*F123,"")</f>
        <v/>
      </c>
      <c r="T127" s="234" t="str">
        <f>IFERROR(IF(OR(D127="職員",D127="事務補助員"),H127*F127,"")*F123,"")</f>
        <v/>
      </c>
      <c r="U127" s="234" t="str">
        <f>IFERROR(IF(D127="外部専門家",G127*F127,"")*F123,"")</f>
        <v/>
      </c>
      <c r="V127" s="234" t="str">
        <f>IFERROR(IF(D127="外部専門家",H127*F127,"")*F123,"")</f>
        <v/>
      </c>
      <c r="W127" s="248"/>
    </row>
    <row r="128" spans="2:23" ht="25.5" customHeight="1">
      <c r="B128" s="882"/>
      <c r="C128" s="246"/>
      <c r="D128" s="318" t="str">
        <f>IF(C128="","",IFERROR(VLOOKUP(C128,'補助事業概要説明書（別添１）１～４'!B:C,2,0),IF(ISNA(VLOOKUP(C128,'専門家一覧（別紙１）'!I:I,1,0)),"要確認","外部専門家")))</f>
        <v/>
      </c>
      <c r="E128" s="314"/>
      <c r="F128" s="302"/>
      <c r="G128" s="303"/>
      <c r="H128" s="303"/>
      <c r="I128" s="317">
        <f t="shared" si="10"/>
        <v>0</v>
      </c>
      <c r="J128" s="820"/>
      <c r="K128" s="821"/>
      <c r="L128" s="821"/>
      <c r="M128" s="822"/>
      <c r="R128" s="234" t="str">
        <f>IFERROR(IF(D128="職員",G128*F128,"")*F123,"")</f>
        <v/>
      </c>
      <c r="S128" s="234" t="str">
        <f>IFERROR(IF(D128="事務補助員",G128*F128,"")*F123,"")</f>
        <v/>
      </c>
      <c r="T128" s="234" t="str">
        <f>IFERROR(IF(OR(D128="職員",D128="事務補助員"),H128*F128,"")*F123,"")</f>
        <v/>
      </c>
      <c r="U128" s="234" t="str">
        <f>IFERROR(IF(D128="外部専門家",G128*F128,"")*F123,"")</f>
        <v/>
      </c>
      <c r="V128" s="234" t="str">
        <f>IFERROR(IF(D128="外部専門家",H128*F128,"")*F123,"")</f>
        <v/>
      </c>
      <c r="W128" s="248"/>
    </row>
    <row r="129" spans="2:23" ht="25.5" customHeight="1">
      <c r="B129" s="882"/>
      <c r="C129" s="246"/>
      <c r="D129" s="318" t="str">
        <f>IF(C129="","",IFERROR(VLOOKUP(C129,'補助事業概要説明書（別添１）１～４'!B:C,2,0),IF(ISNA(VLOOKUP(C129,'専門家一覧（別紙１）'!I:I,1,0)),"要確認","外部専門家")))</f>
        <v/>
      </c>
      <c r="E129" s="314"/>
      <c r="F129" s="302"/>
      <c r="G129" s="303"/>
      <c r="H129" s="303"/>
      <c r="I129" s="317">
        <f t="shared" si="10"/>
        <v>0</v>
      </c>
      <c r="J129" s="820"/>
      <c r="K129" s="821"/>
      <c r="L129" s="821"/>
      <c r="M129" s="822"/>
      <c r="R129" s="234" t="str">
        <f>IFERROR(IF(D129="職員",G129*F129,"")*F123,"")</f>
        <v/>
      </c>
      <c r="S129" s="234" t="str">
        <f>IFERROR(IF(D129="事務補助員",G129*F129,"")*F123,"")</f>
        <v/>
      </c>
      <c r="T129" s="234" t="str">
        <f>IFERROR(IF(OR(D129="職員",D129="事務補助員"),H129*F129,"")*F123,"")</f>
        <v/>
      </c>
      <c r="U129" s="234" t="str">
        <f>IFERROR(IF(D129="外部専門家",G129*F129,"")*F123,"")</f>
        <v/>
      </c>
      <c r="V129" s="234" t="str">
        <f>IFERROR(IF(D129="外部専門家",H129*F129,"")*F123,"")</f>
        <v/>
      </c>
      <c r="W129" s="248"/>
    </row>
    <row r="130" spans="2:23" ht="25.5" customHeight="1">
      <c r="B130" s="882"/>
      <c r="C130" s="246"/>
      <c r="D130" s="318" t="str">
        <f>IF(C130="","",IFERROR(VLOOKUP(C130,'補助事業概要説明書（別添１）１～４'!B:C,2,0),IF(ISNA(VLOOKUP(C130,'専門家一覧（別紙１）'!I:I,1,0)),"要確認","外部専門家")))</f>
        <v/>
      </c>
      <c r="E130" s="314"/>
      <c r="F130" s="302"/>
      <c r="G130" s="303"/>
      <c r="H130" s="303"/>
      <c r="I130" s="317">
        <f t="shared" si="10"/>
        <v>0</v>
      </c>
      <c r="J130" s="820"/>
      <c r="K130" s="821"/>
      <c r="L130" s="821"/>
      <c r="M130" s="822"/>
      <c r="R130" s="234" t="str">
        <f>IFERROR(IF(D130="職員",G130*F130,"")*F123,"")</f>
        <v/>
      </c>
      <c r="S130" s="234" t="str">
        <f>IFERROR(IF(D130="事務補助員",G130*F130,"")*F123,"")</f>
        <v/>
      </c>
      <c r="T130" s="234" t="str">
        <f>IFERROR(IF(OR(D130="職員",D130="事務補助員"),H130*F130,"")*F123,"")</f>
        <v/>
      </c>
      <c r="U130" s="234" t="str">
        <f>IFERROR(IF(D130="外部専門家",G130*F130,"")*F123,"")</f>
        <v/>
      </c>
      <c r="V130" s="234" t="str">
        <f>IFERROR(IF(D130="外部専門家",H130*F130,"")*F123,"")</f>
        <v/>
      </c>
      <c r="W130" s="248"/>
    </row>
    <row r="131" spans="2:23" ht="25.5" customHeight="1">
      <c r="B131" s="882"/>
      <c r="C131" s="246"/>
      <c r="D131" s="318" t="str">
        <f>IF(C131="","",IFERROR(VLOOKUP(C131,'補助事業概要説明書（別添１）１～４'!B:C,2,0),IF(ISNA(VLOOKUP(C131,'専門家一覧（別紙１）'!I:I,1,0)),"要確認","外部専門家")))</f>
        <v/>
      </c>
      <c r="E131" s="314"/>
      <c r="F131" s="302"/>
      <c r="G131" s="303"/>
      <c r="H131" s="303"/>
      <c r="I131" s="317">
        <f t="shared" si="10"/>
        <v>0</v>
      </c>
      <c r="J131" s="820"/>
      <c r="K131" s="821"/>
      <c r="L131" s="821"/>
      <c r="M131" s="822"/>
      <c r="R131" s="234" t="str">
        <f>IFERROR(IF(D131="職員",G131*F131,"")*F123,"")</f>
        <v/>
      </c>
      <c r="S131" s="234" t="str">
        <f>IFERROR(IF(D131="事務補助員",G131*F131,"")*F123,"")</f>
        <v/>
      </c>
      <c r="T131" s="234" t="str">
        <f>IFERROR(IF(OR(D131="職員",D131="事務補助員"),H131*F131,"")*F123,"")</f>
        <v/>
      </c>
      <c r="U131" s="234" t="str">
        <f>IFERROR(IF(D131="外部専門家",G131*F131,"")*F123,"")</f>
        <v/>
      </c>
      <c r="V131" s="234" t="str">
        <f>IFERROR(IF(D131="外部専門家",H131*F131,"")*F123,"")</f>
        <v/>
      </c>
      <c r="W131" s="248"/>
    </row>
    <row r="132" spans="2:23" ht="25.5" customHeight="1">
      <c r="B132" s="882"/>
      <c r="C132" s="246"/>
      <c r="D132" s="318" t="str">
        <f>IF(C132="","",IFERROR(VLOOKUP(C132,'補助事業概要説明書（別添１）１～４'!B:C,2,0),IF(ISNA(VLOOKUP(C132,'専門家一覧（別紙１）'!I:I,1,0)),"要確認","外部専門家")))</f>
        <v/>
      </c>
      <c r="E132" s="314"/>
      <c r="F132" s="319"/>
      <c r="G132" s="303"/>
      <c r="H132" s="303"/>
      <c r="I132" s="317">
        <f t="shared" si="10"/>
        <v>0</v>
      </c>
      <c r="J132" s="820"/>
      <c r="K132" s="821"/>
      <c r="L132" s="821"/>
      <c r="M132" s="822"/>
      <c r="R132" s="234" t="str">
        <f>IFERROR(IF(D132="職員",G132*F132,"")*F123,"")</f>
        <v/>
      </c>
      <c r="S132" s="234" t="str">
        <f>IFERROR(IF(D132="事務補助員",G132*F132,"")*F123,"")</f>
        <v/>
      </c>
      <c r="T132" s="234" t="str">
        <f>IFERROR(IF(OR(D132="職員",D132="事務補助員"),H132*F132,"")*F123,"")</f>
        <v/>
      </c>
      <c r="U132" s="234" t="str">
        <f>IFERROR(IF(D132="外部専門家",G132*F132,"")*F123,"")</f>
        <v/>
      </c>
      <c r="V132" s="234" t="str">
        <f>IFERROR(IF(D132="外部専門家",H132*F132,"")*F123,"")</f>
        <v/>
      </c>
      <c r="W132" s="248"/>
    </row>
    <row r="133" spans="2:23" ht="25.5" customHeight="1">
      <c r="B133" s="882"/>
      <c r="C133" s="246"/>
      <c r="D133" s="320" t="str">
        <f>IF(C133="","",IFERROR(VLOOKUP(C133,'補助事業概要説明書（別添１）１～４'!B:C,2,0),IF(ISNA(VLOOKUP(C133,'専門家一覧（別紙１）'!I:I,1,0)),"要確認","外部専門家")))</f>
        <v/>
      </c>
      <c r="E133" s="314"/>
      <c r="F133" s="319"/>
      <c r="G133" s="321"/>
      <c r="H133" s="321"/>
      <c r="I133" s="322">
        <f t="shared" si="10"/>
        <v>0</v>
      </c>
      <c r="J133" s="820"/>
      <c r="K133" s="821"/>
      <c r="L133" s="821"/>
      <c r="M133" s="822"/>
      <c r="R133" s="234" t="str">
        <f>IFERROR(IF(D133="職員",G133*F133,"")*F123,"")</f>
        <v/>
      </c>
      <c r="S133" s="234" t="str">
        <f>IFERROR(IF(D133="事務補助員",G133*F133,"")*F123,"")</f>
        <v/>
      </c>
      <c r="T133" s="234" t="str">
        <f>IFERROR(IF(OR(D133="職員",D133="事務補助員"),H133*F133,"")*F123,"")</f>
        <v/>
      </c>
      <c r="U133" s="234" t="str">
        <f>IFERROR(IF(D133="外部専門家",G133*F133,"")*F123,"")</f>
        <v/>
      </c>
      <c r="V133" s="234" t="str">
        <f>IFERROR(IF(D133="外部専門家",H133*F133,"")*F123,"")</f>
        <v/>
      </c>
      <c r="W133" s="248"/>
    </row>
    <row r="134" spans="2:23" ht="25.5" customHeight="1">
      <c r="B134" s="882"/>
      <c r="C134" s="246"/>
      <c r="D134" s="320" t="str">
        <f>IF(C134="","",IFERROR(VLOOKUP(C134,'補助事業概要説明書（別添１）１～４'!B:C,2,0),IF(ISNA(VLOOKUP(C134,'専門家一覧（別紙１）'!I:I,1,0)),"要確認","外部専門家")))</f>
        <v/>
      </c>
      <c r="E134" s="314"/>
      <c r="F134" s="319"/>
      <c r="G134" s="321"/>
      <c r="H134" s="321"/>
      <c r="I134" s="322">
        <f t="shared" si="10"/>
        <v>0</v>
      </c>
      <c r="J134" s="820"/>
      <c r="K134" s="821"/>
      <c r="L134" s="821"/>
      <c r="M134" s="822"/>
      <c r="R134" s="234" t="str">
        <f>IFERROR(IF(D134="職員",G134*F134,"")*F123,"")</f>
        <v/>
      </c>
      <c r="S134" s="234" t="str">
        <f>IFERROR(IF(D134="事務補助員",G134*F134,"")*F123,"")</f>
        <v/>
      </c>
      <c r="T134" s="234" t="str">
        <f>IFERROR(IF(OR(D134="職員",D134="事務補助員"),H134*F134,"")*F123,"")</f>
        <v/>
      </c>
      <c r="U134" s="234" t="str">
        <f>IFERROR(IF(D134="外部専門家",G134*F134,"")*F123,"")</f>
        <v/>
      </c>
      <c r="V134" s="234" t="str">
        <f>IFERROR(IF(D134="外部専門家",H134*F134,"")*F123,"")</f>
        <v/>
      </c>
      <c r="W134" s="248"/>
    </row>
    <row r="135" spans="2:23" ht="25.5" customHeight="1" thickBot="1">
      <c r="B135" s="883"/>
      <c r="C135" s="323"/>
      <c r="D135" s="324" t="str">
        <f>IF(C135="","",IFERROR(VLOOKUP(C135,'補助事業概要説明書（別添１）１～４'!B:C,2,0),IF(ISNA(VLOOKUP(C135,'専門家一覧（別紙１）'!I:I,1,0)),"要確認","外部専門家")))</f>
        <v/>
      </c>
      <c r="E135" s="325"/>
      <c r="F135" s="326"/>
      <c r="G135" s="327"/>
      <c r="H135" s="327"/>
      <c r="I135" s="328">
        <f t="shared" si="10"/>
        <v>0</v>
      </c>
      <c r="J135" s="827"/>
      <c r="K135" s="828"/>
      <c r="L135" s="828"/>
      <c r="M135" s="829"/>
      <c r="R135" s="234" t="str">
        <f>IFERROR(IF(D135="職員",G135*F135,"")*F123,"")</f>
        <v/>
      </c>
      <c r="S135" s="234" t="str">
        <f>IFERROR(IF(D135="事務補助員",G135*F135,"")*F123,"")</f>
        <v/>
      </c>
      <c r="T135" s="234" t="str">
        <f>IFERROR(IF(OR(D135="職員",D135="事務補助員"),H135*F135,"")*F123,"")</f>
        <v/>
      </c>
      <c r="U135" s="234" t="str">
        <f>IFERROR(IF(D135="外部専門家",G135*F135,"")*F123,"")</f>
        <v/>
      </c>
      <c r="V135" s="234" t="str">
        <f>IFERROR(IF(D135="外部専門家",H135*F135,"")*F123,"")</f>
        <v/>
      </c>
      <c r="W135" s="248"/>
    </row>
    <row r="136" spans="2:23" ht="39" customHeight="1" thickTop="1">
      <c r="B136" s="891" t="s">
        <v>425</v>
      </c>
      <c r="C136" s="421" t="s">
        <v>256</v>
      </c>
      <c r="D136" s="884" t="s">
        <v>329</v>
      </c>
      <c r="E136" s="819"/>
      <c r="F136" s="825" t="s">
        <v>432</v>
      </c>
      <c r="G136" s="826"/>
      <c r="H136" s="825" t="s">
        <v>431</v>
      </c>
      <c r="I136" s="826"/>
      <c r="J136" s="825" t="s">
        <v>415</v>
      </c>
      <c r="K136" s="890"/>
      <c r="L136" s="825" t="s">
        <v>429</v>
      </c>
      <c r="M136" s="826"/>
      <c r="R136" s="234"/>
      <c r="S136" s="234" t="str">
        <f t="shared" ref="S136:S179" si="11">IFERROR(IF(D136="事務補助員",G136*F136,"")*$F$53*$H$53,"")</f>
        <v/>
      </c>
      <c r="T136" s="234" t="str">
        <f t="shared" ref="T136:T179" si="12">IFERROR(IF(OR(D136="職員",D136="事務補助員"),H136*F136,"")*$F$53*$H$53,"")</f>
        <v/>
      </c>
      <c r="U136" s="234" t="str">
        <f t="shared" ref="U136:U179" si="13">IFERROR(IF(D136="外部専門家",G136*F136,"")*$F$53*$H$53,"")</f>
        <v/>
      </c>
      <c r="V136" s="234" t="str">
        <f t="shared" ref="V136:V179" si="14">IFERROR(IF(D136="外部専門家",H136*F136,"")*$F$53*$H$53,"")</f>
        <v/>
      </c>
      <c r="W136" s="248"/>
    </row>
    <row r="137" spans="2:23" ht="25.5" customHeight="1">
      <c r="B137" s="882"/>
      <c r="C137" s="310"/>
      <c r="D137" s="885"/>
      <c r="E137" s="886"/>
      <c r="F137" s="948"/>
      <c r="G137" s="949"/>
      <c r="H137" s="950"/>
      <c r="I137" s="951"/>
      <c r="J137" s="823" t="str">
        <f>IFERROR(L137/H137,"")</f>
        <v/>
      </c>
      <c r="K137" s="824"/>
      <c r="L137" s="823">
        <f>SUM(I140:I149)</f>
        <v>0</v>
      </c>
      <c r="M137" s="824"/>
      <c r="R137" s="234"/>
      <c r="S137" s="234" t="str">
        <f t="shared" si="11"/>
        <v/>
      </c>
      <c r="T137" s="234" t="str">
        <f t="shared" si="12"/>
        <v/>
      </c>
      <c r="U137" s="234" t="str">
        <f t="shared" si="13"/>
        <v/>
      </c>
      <c r="V137" s="234" t="str">
        <f t="shared" si="14"/>
        <v/>
      </c>
      <c r="W137" s="248"/>
    </row>
    <row r="138" spans="2:23" ht="40.5" customHeight="1">
      <c r="B138" s="882"/>
      <c r="C138" s="879" t="s">
        <v>416</v>
      </c>
      <c r="D138" s="826" t="s">
        <v>417</v>
      </c>
      <c r="E138" s="830" t="s">
        <v>430</v>
      </c>
      <c r="F138" s="830" t="s">
        <v>483</v>
      </c>
      <c r="G138" s="311" t="s">
        <v>537</v>
      </c>
      <c r="H138" s="311" t="s">
        <v>538</v>
      </c>
      <c r="I138" s="311" t="s">
        <v>477</v>
      </c>
      <c r="J138" s="830" t="s">
        <v>438</v>
      </c>
      <c r="K138" s="830"/>
      <c r="L138" s="830"/>
      <c r="M138" s="830"/>
      <c r="R138" s="234" t="str">
        <f>IFERROR(IF(D138="職員",G138*F138,"")*F137,"")</f>
        <v/>
      </c>
      <c r="S138" s="234" t="str">
        <f>IFERROR(IF(D138="事務補助員",G138*F138,"")*F137,"")</f>
        <v/>
      </c>
      <c r="T138" s="234" t="str">
        <f>IFERROR(IF(OR(D138="職員",D138="事務補助員"),H138*F138,"")*F137,"")</f>
        <v/>
      </c>
      <c r="U138" s="234" t="str">
        <f>IFERROR(IF(D138="外部専門家",G138*F138,"")*F137,"")</f>
        <v/>
      </c>
      <c r="V138" s="234" t="str">
        <f>IFERROR(IF(D138="外部専門家",H138*F138,"")*F137,"")</f>
        <v/>
      </c>
      <c r="W138" s="248"/>
    </row>
    <row r="139" spans="2:23" ht="15" customHeight="1">
      <c r="B139" s="882"/>
      <c r="C139" s="880"/>
      <c r="D139" s="826"/>
      <c r="E139" s="830"/>
      <c r="F139" s="830"/>
      <c r="G139" s="312" t="str">
        <f>IF($I$6="消費税の扱いを選択してください","",IF($I$6="消費税を補助対象に含めない","（税抜）","（税込）"))</f>
        <v/>
      </c>
      <c r="H139" s="312" t="str">
        <f>IF($I$6="消費税の扱いを選択してください","",IF($I$6="消費税を補助対象に含めない","（税抜）","（税込）"))</f>
        <v/>
      </c>
      <c r="I139" s="312" t="str">
        <f>IF($I$6="消費税の扱いを選択してください","",IF($I$6="消費税を補助対象に含めない","（税抜）","（税込）"))</f>
        <v/>
      </c>
      <c r="J139" s="830"/>
      <c r="K139" s="830"/>
      <c r="L139" s="830"/>
      <c r="M139" s="830"/>
      <c r="R139" s="234" t="str">
        <f>IFERROR(IF(D139="職員",G139*F139,"")*F137,"")</f>
        <v/>
      </c>
      <c r="S139" s="234" t="str">
        <f>IFERROR(IF(D139="事務補助員",G139*F139,"")*F137,"")</f>
        <v/>
      </c>
      <c r="T139" s="234" t="str">
        <f>IFERROR(IF(OR(D139="職員",D139="事務補助員"),H139*F139,"")*F137,"")</f>
        <v/>
      </c>
      <c r="U139" s="234" t="str">
        <f>IFERROR(IF(D139="外部専門家",G139*F139,"")*F137,"")</f>
        <v/>
      </c>
      <c r="V139" s="234" t="str">
        <f>IFERROR(IF(D139="外部専門家",H139*F139,"")*F137,"")</f>
        <v/>
      </c>
      <c r="W139" s="248"/>
    </row>
    <row r="140" spans="2:23" ht="25.5" customHeight="1">
      <c r="B140" s="882"/>
      <c r="C140" s="297"/>
      <c r="D140" s="313" t="str">
        <f>IF(C140="","",IFERROR(VLOOKUP(C140,'補助事業概要説明書（別添１）１～４'!B:C,2,0),IF(ISNA(VLOOKUP(C140,'専門家一覧（別紙１）'!I:I,1,0)),"要確認","外部専門家")))</f>
        <v/>
      </c>
      <c r="E140" s="314"/>
      <c r="F140" s="315"/>
      <c r="G140" s="308"/>
      <c r="H140" s="308"/>
      <c r="I140" s="316">
        <f t="shared" ref="I140:I149" si="15">F140*(G140+H140)</f>
        <v>0</v>
      </c>
      <c r="J140" s="831"/>
      <c r="K140" s="832"/>
      <c r="L140" s="832"/>
      <c r="M140" s="833"/>
      <c r="R140" s="234" t="str">
        <f>IFERROR(IF(D140="職員",G140*F140,"")*F137,"")</f>
        <v/>
      </c>
      <c r="S140" s="234" t="str">
        <f>IFERROR(IF(D140="事務補助員",G140*F140,"")*F137,"")</f>
        <v/>
      </c>
      <c r="T140" s="234" t="str">
        <f>IFERROR(IF(OR(D140="職員",D140="事務補助員"),H140*F140,"")*F137,"")</f>
        <v/>
      </c>
      <c r="U140" s="234" t="str">
        <f>IFERROR(IF(D140="外部専門家",G140*F140,"")*F137,"")</f>
        <v/>
      </c>
      <c r="V140" s="234" t="str">
        <f>IFERROR(IF(D140="外部専門家",H140*F140,"")*F137,"")</f>
        <v/>
      </c>
      <c r="W140" s="248"/>
    </row>
    <row r="141" spans="2:23" ht="25.5" customHeight="1">
      <c r="B141" s="882"/>
      <c r="C141" s="246"/>
      <c r="D141" s="313" t="str">
        <f>IF(C141="","",IFERROR(VLOOKUP(C141,'補助事業概要説明書（別添１）１～４'!B:C,2,0),IF(ISNA(VLOOKUP(C141,'専門家一覧（別紙１）'!I:I,1,0)),"要確認","外部専門家")))</f>
        <v/>
      </c>
      <c r="E141" s="314"/>
      <c r="F141" s="315"/>
      <c r="G141" s="308"/>
      <c r="H141" s="308"/>
      <c r="I141" s="317">
        <f t="shared" si="15"/>
        <v>0</v>
      </c>
      <c r="J141" s="820"/>
      <c r="K141" s="821"/>
      <c r="L141" s="821"/>
      <c r="M141" s="822"/>
      <c r="R141" s="234" t="str">
        <f>IFERROR(IF(D141="職員",G141*F141,"")*F137,"")</f>
        <v/>
      </c>
      <c r="S141" s="234" t="str">
        <f>IFERROR(IF(D141="事務補助員",G141*F141,"")*F137,"")</f>
        <v/>
      </c>
      <c r="T141" s="234" t="str">
        <f>IFERROR(IF(OR(D141="職員",D141="事務補助員"),H141*F141,"")*F137,"")</f>
        <v/>
      </c>
      <c r="U141" s="234" t="str">
        <f>IFERROR(IF(D141="外部専門家",G141*F141,"")*F137,"")</f>
        <v/>
      </c>
      <c r="V141" s="234" t="str">
        <f>IFERROR(IF(D141="外部専門家",H141*F141,"")*F137,"")</f>
        <v/>
      </c>
      <c r="W141" s="248"/>
    </row>
    <row r="142" spans="2:23" ht="25.5" customHeight="1">
      <c r="B142" s="882"/>
      <c r="C142" s="246"/>
      <c r="D142" s="318" t="str">
        <f>IF(C142="","",IFERROR(VLOOKUP(C142,'補助事業概要説明書（別添１）１～４'!B:C,2,0),IF(ISNA(VLOOKUP(C142,'専門家一覧（別紙１）'!I:I,1,0)),"要確認","外部専門家")))</f>
        <v/>
      </c>
      <c r="E142" s="314"/>
      <c r="F142" s="302"/>
      <c r="G142" s="303"/>
      <c r="H142" s="303"/>
      <c r="I142" s="317">
        <f t="shared" si="15"/>
        <v>0</v>
      </c>
      <c r="J142" s="820"/>
      <c r="K142" s="821"/>
      <c r="L142" s="821"/>
      <c r="M142" s="822"/>
      <c r="R142" s="234" t="str">
        <f>IFERROR(IF(D142="職員",G142*F142,"")*F137,"")</f>
        <v/>
      </c>
      <c r="S142" s="234" t="str">
        <f>IFERROR(IF(D142="事務補助員",G142*F142,"")*F137,"")</f>
        <v/>
      </c>
      <c r="T142" s="234" t="str">
        <f>IFERROR(IF(OR(D142="職員",D142="事務補助員"),H142*F142,"")*F137,"")</f>
        <v/>
      </c>
      <c r="U142" s="234" t="str">
        <f>IFERROR(IF(D142="外部専門家",G142*F142,"")*F137,"")</f>
        <v/>
      </c>
      <c r="V142" s="234" t="str">
        <f>IFERROR(IF(D142="外部専門家",H142*F142,"")*F137,"")</f>
        <v/>
      </c>
      <c r="W142" s="248"/>
    </row>
    <row r="143" spans="2:23" ht="25.5" customHeight="1">
      <c r="B143" s="882"/>
      <c r="C143" s="246"/>
      <c r="D143" s="318" t="str">
        <f>IF(C143="","",IFERROR(VLOOKUP(C143,'補助事業概要説明書（別添１）１～４'!B:C,2,0),IF(ISNA(VLOOKUP(C143,'専門家一覧（別紙１）'!I:I,1,0)),"要確認","外部専門家")))</f>
        <v/>
      </c>
      <c r="E143" s="314"/>
      <c r="F143" s="302"/>
      <c r="G143" s="303"/>
      <c r="H143" s="303"/>
      <c r="I143" s="317">
        <f t="shared" si="15"/>
        <v>0</v>
      </c>
      <c r="J143" s="820"/>
      <c r="K143" s="821"/>
      <c r="L143" s="821"/>
      <c r="M143" s="822"/>
      <c r="R143" s="234" t="str">
        <f>IFERROR(IF(D143="職員",G143*F143,"")*F137,"")</f>
        <v/>
      </c>
      <c r="S143" s="234" t="str">
        <f>IFERROR(IF(D143="事務補助員",G143*F143,"")*F137,"")</f>
        <v/>
      </c>
      <c r="T143" s="234" t="str">
        <f>IFERROR(IF(OR(D143="職員",D143="事務補助員"),H143*F143,"")*F137,"")</f>
        <v/>
      </c>
      <c r="U143" s="234" t="str">
        <f>IFERROR(IF(D143="外部専門家",G143*F143,"")*F137,"")</f>
        <v/>
      </c>
      <c r="V143" s="234" t="str">
        <f>IFERROR(IF(D143="外部専門家",H143*F143,"")*F137,"")</f>
        <v/>
      </c>
      <c r="W143" s="248"/>
    </row>
    <row r="144" spans="2:23" ht="25.5" customHeight="1">
      <c r="B144" s="882"/>
      <c r="C144" s="246"/>
      <c r="D144" s="318" t="str">
        <f>IF(C144="","",IFERROR(VLOOKUP(C144,'補助事業概要説明書（別添１）１～４'!B:C,2,0),IF(ISNA(VLOOKUP(C144,'専門家一覧（別紙１）'!I:I,1,0)),"要確認","外部専門家")))</f>
        <v/>
      </c>
      <c r="E144" s="314"/>
      <c r="F144" s="302"/>
      <c r="G144" s="303"/>
      <c r="H144" s="303"/>
      <c r="I144" s="317">
        <f t="shared" si="15"/>
        <v>0</v>
      </c>
      <c r="J144" s="820"/>
      <c r="K144" s="821"/>
      <c r="L144" s="821"/>
      <c r="M144" s="822"/>
      <c r="R144" s="234" t="str">
        <f>IFERROR(IF(D144="職員",G144*F144,"")*F137,"")</f>
        <v/>
      </c>
      <c r="S144" s="234" t="str">
        <f>IFERROR(IF(D144="事務補助員",G144*F144,"")*F137,"")</f>
        <v/>
      </c>
      <c r="T144" s="234" t="str">
        <f>IFERROR(IF(OR(D144="職員",D144="事務補助員"),H144*F144,"")*F137,"")</f>
        <v/>
      </c>
      <c r="U144" s="234" t="str">
        <f>IFERROR(IF(D144="外部専門家",G144*F144,"")*F137,"")</f>
        <v/>
      </c>
      <c r="V144" s="234" t="str">
        <f>IFERROR(IF(D144="外部専門家",H144*F144,"")*F137,"")</f>
        <v/>
      </c>
      <c r="W144" s="248"/>
    </row>
    <row r="145" spans="2:23" ht="25.5" customHeight="1">
      <c r="B145" s="882"/>
      <c r="C145" s="246"/>
      <c r="D145" s="318" t="str">
        <f>IF(C145="","",IFERROR(VLOOKUP(C145,'補助事業概要説明書（別添１）１～４'!B:C,2,0),IF(ISNA(VLOOKUP(C145,'専門家一覧（別紙１）'!I:I,1,0)),"要確認","外部専門家")))</f>
        <v/>
      </c>
      <c r="E145" s="314"/>
      <c r="F145" s="302"/>
      <c r="G145" s="303"/>
      <c r="H145" s="303"/>
      <c r="I145" s="317">
        <f t="shared" si="15"/>
        <v>0</v>
      </c>
      <c r="J145" s="820"/>
      <c r="K145" s="821"/>
      <c r="L145" s="821"/>
      <c r="M145" s="822"/>
      <c r="R145" s="234" t="str">
        <f>IFERROR(IF(D145="職員",G145*F145,"")*F137,"")</f>
        <v/>
      </c>
      <c r="S145" s="234" t="str">
        <f>IFERROR(IF(D145="事務補助員",G145*F145,"")*F137,"")</f>
        <v/>
      </c>
      <c r="T145" s="234" t="str">
        <f>IFERROR(IF(OR(D145="職員",D145="事務補助員"),H145*F145,"")*F137,"")</f>
        <v/>
      </c>
      <c r="U145" s="234" t="str">
        <f>IFERROR(IF(D145="外部専門家",G145*F145,"")*F137,"")</f>
        <v/>
      </c>
      <c r="V145" s="234" t="str">
        <f>IFERROR(IF(D145="外部専門家",H145*F145,"")*F137,"")</f>
        <v/>
      </c>
      <c r="W145" s="248"/>
    </row>
    <row r="146" spans="2:23" ht="25.5" customHeight="1">
      <c r="B146" s="882"/>
      <c r="C146" s="246"/>
      <c r="D146" s="318" t="str">
        <f>IF(C146="","",IFERROR(VLOOKUP(C146,'補助事業概要説明書（別添１）１～４'!B:C,2,0),IF(ISNA(VLOOKUP(C146,'専門家一覧（別紙１）'!I:I,1,0)),"要確認","外部専門家")))</f>
        <v/>
      </c>
      <c r="E146" s="314"/>
      <c r="F146" s="319"/>
      <c r="G146" s="303"/>
      <c r="H146" s="303"/>
      <c r="I146" s="317">
        <f t="shared" si="15"/>
        <v>0</v>
      </c>
      <c r="J146" s="820"/>
      <c r="K146" s="821"/>
      <c r="L146" s="821"/>
      <c r="M146" s="822"/>
      <c r="R146" s="234" t="str">
        <f>IFERROR(IF(D146="職員",G146*F146,"")*F137,"")</f>
        <v/>
      </c>
      <c r="S146" s="234" t="str">
        <f>IFERROR(IF(D146="事務補助員",G146*F146,"")*F137,"")</f>
        <v/>
      </c>
      <c r="T146" s="234" t="str">
        <f>IFERROR(IF(OR(D146="職員",D146="事務補助員"),H146*F146,"")*F137,"")</f>
        <v/>
      </c>
      <c r="U146" s="234" t="str">
        <f>IFERROR(IF(D146="外部専門家",G146*F146,"")*F137,"")</f>
        <v/>
      </c>
      <c r="V146" s="234" t="str">
        <f>IFERROR(IF(D146="外部専門家",H146*F146,"")*F137,"")</f>
        <v/>
      </c>
      <c r="W146" s="248"/>
    </row>
    <row r="147" spans="2:23" ht="25.5" customHeight="1">
      <c r="B147" s="882"/>
      <c r="C147" s="246"/>
      <c r="D147" s="320" t="str">
        <f>IF(C147="","",IFERROR(VLOOKUP(C147,'補助事業概要説明書（別添１）１～４'!B:C,2,0),IF(ISNA(VLOOKUP(C147,'専門家一覧（別紙１）'!I:I,1,0)),"要確認","外部専門家")))</f>
        <v/>
      </c>
      <c r="E147" s="314"/>
      <c r="F147" s="319"/>
      <c r="G147" s="321"/>
      <c r="H147" s="321"/>
      <c r="I147" s="322">
        <f t="shared" si="15"/>
        <v>0</v>
      </c>
      <c r="J147" s="820"/>
      <c r="K147" s="821"/>
      <c r="L147" s="821"/>
      <c r="M147" s="822"/>
      <c r="R147" s="234" t="str">
        <f>IFERROR(IF(D147="職員",G147*F147,"")*F137,"")</f>
        <v/>
      </c>
      <c r="S147" s="234" t="str">
        <f>IFERROR(IF(D147="事務補助員",G147*F147,"")*F137,"")</f>
        <v/>
      </c>
      <c r="T147" s="234" t="str">
        <f>IFERROR(IF(OR(D147="職員",D147="事務補助員"),H147*F147,"")*F137,"")</f>
        <v/>
      </c>
      <c r="U147" s="234" t="str">
        <f>IFERROR(IF(D147="外部専門家",G147*F147,"")*F137,"")</f>
        <v/>
      </c>
      <c r="V147" s="234" t="str">
        <f>IFERROR(IF(D147="外部専門家",H147*F147,"")*F137,"")</f>
        <v/>
      </c>
      <c r="W147" s="248"/>
    </row>
    <row r="148" spans="2:23" ht="25.5" customHeight="1">
      <c r="B148" s="882"/>
      <c r="C148" s="246"/>
      <c r="D148" s="320" t="str">
        <f>IF(C148="","",IFERROR(VLOOKUP(C148,'補助事業概要説明書（別添１）１～４'!B:C,2,0),IF(ISNA(VLOOKUP(C148,'専門家一覧（別紙１）'!I:I,1,0)),"要確認","外部専門家")))</f>
        <v/>
      </c>
      <c r="E148" s="314"/>
      <c r="F148" s="319"/>
      <c r="G148" s="321"/>
      <c r="H148" s="321"/>
      <c r="I148" s="322">
        <f t="shared" si="15"/>
        <v>0</v>
      </c>
      <c r="J148" s="820"/>
      <c r="K148" s="821"/>
      <c r="L148" s="821"/>
      <c r="M148" s="822"/>
      <c r="R148" s="234" t="str">
        <f>IFERROR(IF(D148="職員",G148*F148,"")*F137,"")</f>
        <v/>
      </c>
      <c r="S148" s="234" t="str">
        <f>IFERROR(IF(D148="事務補助員",G148*F148,"")*F137,"")</f>
        <v/>
      </c>
      <c r="T148" s="234" t="str">
        <f>IFERROR(IF(OR(D148="職員",D148="事務補助員"),H148*F148,"")*F137,"")</f>
        <v/>
      </c>
      <c r="U148" s="234" t="str">
        <f>IFERROR(IF(D148="外部専門家",G148*F148,"")*F137,"")</f>
        <v/>
      </c>
      <c r="V148" s="234" t="str">
        <f>IFERROR(IF(D148="外部専門家",H148*F148,"")*F137,"")</f>
        <v/>
      </c>
      <c r="W148" s="248"/>
    </row>
    <row r="149" spans="2:23" ht="25.5" customHeight="1" thickBot="1">
      <c r="B149" s="883"/>
      <c r="C149" s="323"/>
      <c r="D149" s="324" t="str">
        <f>IF(C149="","",IFERROR(VLOOKUP(C149,'補助事業概要説明書（別添１）１～４'!B:C,2,0),IF(ISNA(VLOOKUP(C149,'専門家一覧（別紙１）'!I:I,1,0)),"要確認","外部専門家")))</f>
        <v/>
      </c>
      <c r="E149" s="325"/>
      <c r="F149" s="326"/>
      <c r="G149" s="327"/>
      <c r="H149" s="327"/>
      <c r="I149" s="328">
        <f t="shared" si="15"/>
        <v>0</v>
      </c>
      <c r="J149" s="827"/>
      <c r="K149" s="828"/>
      <c r="L149" s="828"/>
      <c r="M149" s="829"/>
      <c r="R149" s="234" t="str">
        <f>IFERROR(IF(D149="職員",G149*F149,"")*F137,"")</f>
        <v/>
      </c>
      <c r="S149" s="234" t="str">
        <f>IFERROR(IF(D149="事務補助員",G149*F149,"")*F137,"")</f>
        <v/>
      </c>
      <c r="T149" s="234" t="str">
        <f>IFERROR(IF(OR(D149="職員",D149="事務補助員"),H149*F149,"")*F137,"")</f>
        <v/>
      </c>
      <c r="U149" s="234" t="str">
        <f>IFERROR(IF(D149="外部専門家",G149*F149,"")*F137,"")</f>
        <v/>
      </c>
      <c r="V149" s="234" t="str">
        <f>IFERROR(IF(D149="外部専門家",H149*F149,"")*F137,"")</f>
        <v/>
      </c>
      <c r="W149" s="248"/>
    </row>
    <row r="150" spans="2:23" ht="39" customHeight="1" thickTop="1">
      <c r="B150" s="891" t="s">
        <v>426</v>
      </c>
      <c r="C150" s="421" t="s">
        <v>256</v>
      </c>
      <c r="D150" s="884" t="s">
        <v>329</v>
      </c>
      <c r="E150" s="819"/>
      <c r="F150" s="825" t="s">
        <v>432</v>
      </c>
      <c r="G150" s="826"/>
      <c r="H150" s="825" t="s">
        <v>431</v>
      </c>
      <c r="I150" s="826"/>
      <c r="J150" s="825" t="s">
        <v>415</v>
      </c>
      <c r="K150" s="890"/>
      <c r="L150" s="825" t="s">
        <v>429</v>
      </c>
      <c r="M150" s="826"/>
      <c r="R150" s="234"/>
      <c r="S150" s="234" t="str">
        <f t="shared" si="11"/>
        <v/>
      </c>
      <c r="T150" s="234" t="str">
        <f t="shared" si="12"/>
        <v/>
      </c>
      <c r="U150" s="234" t="str">
        <f t="shared" si="13"/>
        <v/>
      </c>
      <c r="V150" s="234" t="str">
        <f t="shared" si="14"/>
        <v/>
      </c>
      <c r="W150" s="248"/>
    </row>
    <row r="151" spans="2:23" ht="25.5" customHeight="1">
      <c r="B151" s="882"/>
      <c r="C151" s="310"/>
      <c r="D151" s="885"/>
      <c r="E151" s="886"/>
      <c r="F151" s="948"/>
      <c r="G151" s="949"/>
      <c r="H151" s="950"/>
      <c r="I151" s="951"/>
      <c r="J151" s="823" t="str">
        <f>IFERROR(L151/H151,"")</f>
        <v/>
      </c>
      <c r="K151" s="824"/>
      <c r="L151" s="823">
        <f>SUM(I154:I163)</f>
        <v>0</v>
      </c>
      <c r="M151" s="824"/>
      <c r="R151" s="234"/>
      <c r="S151" s="234" t="str">
        <f t="shared" si="11"/>
        <v/>
      </c>
      <c r="T151" s="234" t="str">
        <f t="shared" si="12"/>
        <v/>
      </c>
      <c r="U151" s="234" t="str">
        <f t="shared" si="13"/>
        <v/>
      </c>
      <c r="V151" s="234" t="str">
        <f t="shared" si="14"/>
        <v/>
      </c>
      <c r="W151" s="248"/>
    </row>
    <row r="152" spans="2:23" ht="40.5" customHeight="1">
      <c r="B152" s="882"/>
      <c r="C152" s="879" t="s">
        <v>416</v>
      </c>
      <c r="D152" s="826" t="s">
        <v>417</v>
      </c>
      <c r="E152" s="830" t="s">
        <v>430</v>
      </c>
      <c r="F152" s="830" t="s">
        <v>483</v>
      </c>
      <c r="G152" s="311" t="s">
        <v>537</v>
      </c>
      <c r="H152" s="311" t="s">
        <v>538</v>
      </c>
      <c r="I152" s="311" t="s">
        <v>477</v>
      </c>
      <c r="J152" s="830" t="s">
        <v>438</v>
      </c>
      <c r="K152" s="830"/>
      <c r="L152" s="830"/>
      <c r="M152" s="830"/>
      <c r="R152" s="234" t="str">
        <f>IFERROR(IF(D152="職員",G152*F152,"")*F151,"")</f>
        <v/>
      </c>
      <c r="S152" s="234" t="str">
        <f>IFERROR(IF(D152="事務補助員",G152*F152,"")*F151,"")</f>
        <v/>
      </c>
      <c r="T152" s="234" t="str">
        <f>IFERROR(IF(OR(D152="職員",D152="事務補助員"),H152*F152,"")*F151,"")</f>
        <v/>
      </c>
      <c r="U152" s="234" t="str">
        <f>IFERROR(IF(D152="外部専門家",G152*F152,"")*F151,"")</f>
        <v/>
      </c>
      <c r="V152" s="234" t="str">
        <f>IFERROR(IF(D152="外部専門家",H152*F152,"")*F151,"")</f>
        <v/>
      </c>
      <c r="W152" s="248"/>
    </row>
    <row r="153" spans="2:23" ht="15" customHeight="1">
      <c r="B153" s="882"/>
      <c r="C153" s="880"/>
      <c r="D153" s="826"/>
      <c r="E153" s="830"/>
      <c r="F153" s="830"/>
      <c r="G153" s="312" t="str">
        <f>IF($I$6="消費税の扱いを選択してください","",IF($I$6="消費税を補助対象に含めない","（税抜）","（税込）"))</f>
        <v/>
      </c>
      <c r="H153" s="312" t="str">
        <f>IF($I$6="消費税の扱いを選択してください","",IF($I$6="消費税を補助対象に含めない","（税抜）","（税込）"))</f>
        <v/>
      </c>
      <c r="I153" s="312" t="str">
        <f>IF($I$6="消費税の扱いを選択してください","",IF($I$6="消費税を補助対象に含めない","（税抜）","（税込）"))</f>
        <v/>
      </c>
      <c r="J153" s="830"/>
      <c r="K153" s="830"/>
      <c r="L153" s="830"/>
      <c r="M153" s="830"/>
      <c r="R153" s="234" t="str">
        <f>IFERROR(IF(D153="職員",G153*F153,"")*F151,"")</f>
        <v/>
      </c>
      <c r="S153" s="234" t="str">
        <f>IFERROR(IF(D153="事務補助員",G153*F153,"")*F151,"")</f>
        <v/>
      </c>
      <c r="T153" s="234" t="str">
        <f>IFERROR(IF(OR(D153="職員",D153="事務補助員"),H153*F153,"")*F151,"")</f>
        <v/>
      </c>
      <c r="U153" s="234" t="str">
        <f>IFERROR(IF(D153="外部専門家",G153*F153,"")*F151,"")</f>
        <v/>
      </c>
      <c r="V153" s="234" t="str">
        <f>IFERROR(IF(D153="外部専門家",H153*F153,"")*F151,"")</f>
        <v/>
      </c>
      <c r="W153" s="248"/>
    </row>
    <row r="154" spans="2:23" ht="25.5" customHeight="1">
      <c r="B154" s="882"/>
      <c r="C154" s="297"/>
      <c r="D154" s="313" t="str">
        <f>IF(C154="","",IFERROR(VLOOKUP(C154,'補助事業概要説明書（別添１）１～４'!B:C,2,0),IF(ISNA(VLOOKUP(C154,'専門家一覧（別紙１）'!I:I,1,0)),"要確認","外部専門家")))</f>
        <v/>
      </c>
      <c r="E154" s="314"/>
      <c r="F154" s="315"/>
      <c r="G154" s="308"/>
      <c r="H154" s="308"/>
      <c r="I154" s="316">
        <f t="shared" ref="I154:I163" si="16">F154*(G154+H154)</f>
        <v>0</v>
      </c>
      <c r="J154" s="831"/>
      <c r="K154" s="832"/>
      <c r="L154" s="832"/>
      <c r="M154" s="833"/>
      <c r="R154" s="234" t="str">
        <f>IFERROR(IF(D154="職員",G154*F154,"")*F151,"")</f>
        <v/>
      </c>
      <c r="S154" s="234" t="str">
        <f>IFERROR(IF(D154="事務補助員",G154*F154,"")*F151,"")</f>
        <v/>
      </c>
      <c r="T154" s="234" t="str">
        <f>IFERROR(IF(OR(D154="職員",D154="事務補助員"),H154*F154,"")*F151,"")</f>
        <v/>
      </c>
      <c r="U154" s="234" t="str">
        <f>IFERROR(IF(D154="外部専門家",G154*F154,"")*F151,"")</f>
        <v/>
      </c>
      <c r="V154" s="234" t="str">
        <f>IFERROR(IF(D154="外部専門家",H154*F154,"")*F151,"")</f>
        <v/>
      </c>
      <c r="W154" s="248"/>
    </row>
    <row r="155" spans="2:23" ht="25.5" customHeight="1">
      <c r="B155" s="882"/>
      <c r="C155" s="246"/>
      <c r="D155" s="313" t="str">
        <f>IF(C155="","",IFERROR(VLOOKUP(C155,'補助事業概要説明書（別添１）１～４'!B:C,2,0),IF(ISNA(VLOOKUP(C155,'専門家一覧（別紙１）'!I:I,1,0)),"要確認","外部専門家")))</f>
        <v/>
      </c>
      <c r="E155" s="314"/>
      <c r="F155" s="315"/>
      <c r="G155" s="308"/>
      <c r="H155" s="308"/>
      <c r="I155" s="317">
        <f t="shared" si="16"/>
        <v>0</v>
      </c>
      <c r="J155" s="820"/>
      <c r="K155" s="821"/>
      <c r="L155" s="821"/>
      <c r="M155" s="822"/>
      <c r="R155" s="234" t="str">
        <f>IFERROR(IF(D155="職員",G155*F155,"")*F151,"")</f>
        <v/>
      </c>
      <c r="S155" s="234" t="str">
        <f>IFERROR(IF(D155="事務補助員",G155*F155,"")*F151,"")</f>
        <v/>
      </c>
      <c r="T155" s="234" t="str">
        <f>IFERROR(IF(OR(D155="職員",D155="事務補助員"),H155*F155,"")*F151,"")</f>
        <v/>
      </c>
      <c r="U155" s="234" t="str">
        <f>IFERROR(IF(D155="外部専門家",G155*F155,"")*F151,"")</f>
        <v/>
      </c>
      <c r="V155" s="234" t="str">
        <f>IFERROR(IF(D155="外部専門家",H155*F155,"")*F151,"")</f>
        <v/>
      </c>
      <c r="W155" s="248"/>
    </row>
    <row r="156" spans="2:23" ht="25.5" customHeight="1">
      <c r="B156" s="882"/>
      <c r="C156" s="246"/>
      <c r="D156" s="318" t="str">
        <f>IF(C156="","",IFERROR(VLOOKUP(C156,'補助事業概要説明書（別添１）１～４'!B:C,2,0),IF(ISNA(VLOOKUP(C156,'専門家一覧（別紙１）'!I:I,1,0)),"要確認","外部専門家")))</f>
        <v/>
      </c>
      <c r="E156" s="314"/>
      <c r="F156" s="302"/>
      <c r="G156" s="303"/>
      <c r="H156" s="303"/>
      <c r="I156" s="317">
        <f t="shared" si="16"/>
        <v>0</v>
      </c>
      <c r="J156" s="820"/>
      <c r="K156" s="821"/>
      <c r="L156" s="821"/>
      <c r="M156" s="822"/>
      <c r="R156" s="234" t="str">
        <f>IFERROR(IF(D156="職員",G156*F156,"")*F151,"")</f>
        <v/>
      </c>
      <c r="S156" s="234" t="str">
        <f>IFERROR(IF(D156="事務補助員",G156*F156,"")*F151,"")</f>
        <v/>
      </c>
      <c r="T156" s="234" t="str">
        <f>IFERROR(IF(OR(D156="職員",D156="事務補助員"),H156*F156,"")*F151,"")</f>
        <v/>
      </c>
      <c r="U156" s="234" t="str">
        <f>IFERROR(IF(D156="外部専門家",G156*F156,"")*F151,"")</f>
        <v/>
      </c>
      <c r="V156" s="234" t="str">
        <f>IFERROR(IF(D156="外部専門家",H156*F156,"")*F151,"")</f>
        <v/>
      </c>
      <c r="W156" s="248"/>
    </row>
    <row r="157" spans="2:23" ht="25.5" customHeight="1">
      <c r="B157" s="882"/>
      <c r="C157" s="246"/>
      <c r="D157" s="318" t="str">
        <f>IF(C157="","",IFERROR(VLOOKUP(C157,'補助事業概要説明書（別添１）１～４'!B:C,2,0),IF(ISNA(VLOOKUP(C157,'専門家一覧（別紙１）'!I:I,1,0)),"要確認","外部専門家")))</f>
        <v/>
      </c>
      <c r="E157" s="314"/>
      <c r="F157" s="302"/>
      <c r="G157" s="303"/>
      <c r="H157" s="303"/>
      <c r="I157" s="317">
        <f t="shared" si="16"/>
        <v>0</v>
      </c>
      <c r="J157" s="820"/>
      <c r="K157" s="821"/>
      <c r="L157" s="821"/>
      <c r="M157" s="822"/>
      <c r="R157" s="234" t="str">
        <f>IFERROR(IF(D157="職員",G157*F157,"")*F151,"")</f>
        <v/>
      </c>
      <c r="S157" s="234" t="str">
        <f>IFERROR(IF(D157="事務補助員",G157*F157,"")*F151,"")</f>
        <v/>
      </c>
      <c r="T157" s="234" t="str">
        <f>IFERROR(IF(OR(D157="職員",D157="事務補助員"),H157*F157,"")*F151,"")</f>
        <v/>
      </c>
      <c r="U157" s="234" t="str">
        <f>IFERROR(IF(D157="外部専門家",G157*F157,"")*F151,"")</f>
        <v/>
      </c>
      <c r="V157" s="234" t="str">
        <f>IFERROR(IF(D157="外部専門家",H157*F157,"")*F151,"")</f>
        <v/>
      </c>
      <c r="W157" s="248"/>
    </row>
    <row r="158" spans="2:23" ht="25.5" customHeight="1">
      <c r="B158" s="882"/>
      <c r="C158" s="246"/>
      <c r="D158" s="318" t="str">
        <f>IF(C158="","",IFERROR(VLOOKUP(C158,'補助事業概要説明書（別添１）１～４'!B:C,2,0),IF(ISNA(VLOOKUP(C158,'専門家一覧（別紙１）'!I:I,1,0)),"要確認","外部専門家")))</f>
        <v/>
      </c>
      <c r="E158" s="314"/>
      <c r="F158" s="302"/>
      <c r="G158" s="303"/>
      <c r="H158" s="303"/>
      <c r="I158" s="317">
        <f t="shared" si="16"/>
        <v>0</v>
      </c>
      <c r="J158" s="820"/>
      <c r="K158" s="821"/>
      <c r="L158" s="821"/>
      <c r="M158" s="822"/>
      <c r="R158" s="234" t="str">
        <f>IFERROR(IF(D158="職員",G158*F158,"")*F151,"")</f>
        <v/>
      </c>
      <c r="S158" s="234" t="str">
        <f>IFERROR(IF(D158="事務補助員",G158*F158,"")*F151,"")</f>
        <v/>
      </c>
      <c r="T158" s="234" t="str">
        <f>IFERROR(IF(OR(D158="職員",D158="事務補助員"),H158*F158,"")*F151,"")</f>
        <v/>
      </c>
      <c r="U158" s="234" t="str">
        <f>IFERROR(IF(D158="外部専門家",G158*F158,"")*F151,"")</f>
        <v/>
      </c>
      <c r="V158" s="234" t="str">
        <f>IFERROR(IF(D158="外部専門家",H158*F158,"")*F151,"")</f>
        <v/>
      </c>
      <c r="W158" s="248"/>
    </row>
    <row r="159" spans="2:23" ht="25.5" customHeight="1">
      <c r="B159" s="882"/>
      <c r="C159" s="246"/>
      <c r="D159" s="318" t="str">
        <f>IF(C159="","",IFERROR(VLOOKUP(C159,'補助事業概要説明書（別添１）１～４'!B:C,2,0),IF(ISNA(VLOOKUP(C159,'専門家一覧（別紙１）'!I:I,1,0)),"要確認","外部専門家")))</f>
        <v/>
      </c>
      <c r="E159" s="314"/>
      <c r="F159" s="302"/>
      <c r="G159" s="303"/>
      <c r="H159" s="303"/>
      <c r="I159" s="317">
        <f t="shared" si="16"/>
        <v>0</v>
      </c>
      <c r="J159" s="820"/>
      <c r="K159" s="821"/>
      <c r="L159" s="821"/>
      <c r="M159" s="822"/>
      <c r="R159" s="234" t="str">
        <f>IFERROR(IF(D159="職員",G159*F159,"")*F151,"")</f>
        <v/>
      </c>
      <c r="S159" s="234" t="str">
        <f>IFERROR(IF(D159="事務補助員",G159*F159,"")*F151,"")</f>
        <v/>
      </c>
      <c r="T159" s="234" t="str">
        <f>IFERROR(IF(OR(D159="職員",D159="事務補助員"),H159*F159,"")*F151,"")</f>
        <v/>
      </c>
      <c r="U159" s="234" t="str">
        <f>IFERROR(IF(D159="外部専門家",G159*F159,"")*F151,"")</f>
        <v/>
      </c>
      <c r="V159" s="234" t="str">
        <f>IFERROR(IF(D159="外部専門家",H159*F159,"")*F151,"")</f>
        <v/>
      </c>
      <c r="W159" s="248"/>
    </row>
    <row r="160" spans="2:23" ht="25.5" customHeight="1">
      <c r="B160" s="882"/>
      <c r="C160" s="246"/>
      <c r="D160" s="318" t="str">
        <f>IF(C160="","",IFERROR(VLOOKUP(C160,'補助事業概要説明書（別添１）１～４'!B:C,2,0),IF(ISNA(VLOOKUP(C160,'専門家一覧（別紙１）'!I:I,1,0)),"要確認","外部専門家")))</f>
        <v/>
      </c>
      <c r="E160" s="314"/>
      <c r="F160" s="319"/>
      <c r="G160" s="303"/>
      <c r="H160" s="303"/>
      <c r="I160" s="317">
        <f t="shared" si="16"/>
        <v>0</v>
      </c>
      <c r="J160" s="820"/>
      <c r="K160" s="821"/>
      <c r="L160" s="821"/>
      <c r="M160" s="822"/>
      <c r="R160" s="234" t="str">
        <f>IFERROR(IF(D160="職員",G160*F160,"")*F151,"")</f>
        <v/>
      </c>
      <c r="S160" s="234" t="str">
        <f>IFERROR(IF(D160="事務補助員",G160*F160,"")*F151,"")</f>
        <v/>
      </c>
      <c r="T160" s="234" t="str">
        <f>IFERROR(IF(OR(D160="職員",D160="事務補助員"),H160*F160,"")*F151,"")</f>
        <v/>
      </c>
      <c r="U160" s="234" t="str">
        <f>IFERROR(IF(D160="外部専門家",G160*F160,"")*F151,"")</f>
        <v/>
      </c>
      <c r="V160" s="234" t="str">
        <f>IFERROR(IF(D160="外部専門家",H160*F160,"")*F151,"")</f>
        <v/>
      </c>
      <c r="W160" s="248"/>
    </row>
    <row r="161" spans="2:23" ht="25.5" customHeight="1">
      <c r="B161" s="882"/>
      <c r="C161" s="246"/>
      <c r="D161" s="320" t="str">
        <f>IF(C161="","",IFERROR(VLOOKUP(C161,'補助事業概要説明書（別添１）１～４'!B:C,2,0),IF(ISNA(VLOOKUP(C161,'専門家一覧（別紙１）'!I:I,1,0)),"要確認","外部専門家")))</f>
        <v/>
      </c>
      <c r="E161" s="314"/>
      <c r="F161" s="319"/>
      <c r="G161" s="321"/>
      <c r="H161" s="321"/>
      <c r="I161" s="322">
        <f t="shared" si="16"/>
        <v>0</v>
      </c>
      <c r="J161" s="820"/>
      <c r="K161" s="821"/>
      <c r="L161" s="821"/>
      <c r="M161" s="822"/>
      <c r="R161" s="234" t="str">
        <f>IFERROR(IF(D161="職員",G161*F161,"")*F151,"")</f>
        <v/>
      </c>
      <c r="S161" s="234" t="str">
        <f>IFERROR(IF(D161="事務補助員",G161*F161,"")*F151,"")</f>
        <v/>
      </c>
      <c r="T161" s="234" t="str">
        <f>IFERROR(IF(OR(D161="職員",D161="事務補助員"),H161*F161,"")*F151,"")</f>
        <v/>
      </c>
      <c r="U161" s="234" t="str">
        <f>IFERROR(IF(D161="外部専門家",G161*F161,"")*F151,"")</f>
        <v/>
      </c>
      <c r="V161" s="234" t="str">
        <f>IFERROR(IF(D161="外部専門家",H161*F161,"")*F151,"")</f>
        <v/>
      </c>
      <c r="W161" s="248"/>
    </row>
    <row r="162" spans="2:23" ht="25.5" customHeight="1">
      <c r="B162" s="882"/>
      <c r="C162" s="246"/>
      <c r="D162" s="320" t="str">
        <f>IF(C162="","",IFERROR(VLOOKUP(C162,'補助事業概要説明書（別添１）１～４'!B:C,2,0),IF(ISNA(VLOOKUP(C162,'専門家一覧（別紙１）'!I:I,1,0)),"要確認","外部専門家")))</f>
        <v/>
      </c>
      <c r="E162" s="314"/>
      <c r="F162" s="319"/>
      <c r="G162" s="321"/>
      <c r="H162" s="321"/>
      <c r="I162" s="322">
        <f t="shared" si="16"/>
        <v>0</v>
      </c>
      <c r="J162" s="820"/>
      <c r="K162" s="821"/>
      <c r="L162" s="821"/>
      <c r="M162" s="822"/>
      <c r="R162" s="234" t="str">
        <f>IFERROR(IF(D162="職員",G162*F162,"")*F151,"")</f>
        <v/>
      </c>
      <c r="S162" s="234" t="str">
        <f>IFERROR(IF(D162="事務補助員",G162*F162,"")*F151,"")</f>
        <v/>
      </c>
      <c r="T162" s="234" t="str">
        <f>IFERROR(IF(OR(D162="職員",D162="事務補助員"),H162*F162,"")*F151,"")</f>
        <v/>
      </c>
      <c r="U162" s="234" t="str">
        <f>IFERROR(IF(D162="外部専門家",G162*F162,"")*F151,"")</f>
        <v/>
      </c>
      <c r="V162" s="234" t="str">
        <f>IFERROR(IF(D162="外部専門家",H162*F162,"")*F151,"")</f>
        <v/>
      </c>
      <c r="W162" s="248"/>
    </row>
    <row r="163" spans="2:23" ht="25.5" customHeight="1" thickBot="1">
      <c r="B163" s="883"/>
      <c r="C163" s="323"/>
      <c r="D163" s="324" t="str">
        <f>IF(C163="","",IFERROR(VLOOKUP(C163,'補助事業概要説明書（別添１）１～４'!B:C,2,0),IF(ISNA(VLOOKUP(C163,'専門家一覧（別紙１）'!I:I,1,0)),"要確認","外部専門家")))</f>
        <v/>
      </c>
      <c r="E163" s="325"/>
      <c r="F163" s="326"/>
      <c r="G163" s="327"/>
      <c r="H163" s="327"/>
      <c r="I163" s="328">
        <f t="shared" si="16"/>
        <v>0</v>
      </c>
      <c r="J163" s="827"/>
      <c r="K163" s="828"/>
      <c r="L163" s="828"/>
      <c r="M163" s="829"/>
      <c r="R163" s="234" t="str">
        <f>IFERROR(IF(D163="職員",G163*F163,"")*F151,"")</f>
        <v/>
      </c>
      <c r="S163" s="234" t="str">
        <f>IFERROR(IF(D163="事務補助員",G163*F163,"")*F151,"")</f>
        <v/>
      </c>
      <c r="T163" s="234" t="str">
        <f>IFERROR(IF(OR(D163="職員",D163="事務補助員"),H163*F163,"")*F151,"")</f>
        <v/>
      </c>
      <c r="U163" s="234" t="str">
        <f>IFERROR(IF(D163="外部専門家",G163*F163,"")*F151,"")</f>
        <v/>
      </c>
      <c r="V163" s="234" t="str">
        <f>IFERROR(IF(D163="外部専門家",H163*F163,"")*F151,"")</f>
        <v/>
      </c>
      <c r="W163" s="248"/>
    </row>
    <row r="164" spans="2:23" ht="39" customHeight="1" thickTop="1">
      <c r="B164" s="891" t="s">
        <v>427</v>
      </c>
      <c r="C164" s="421" t="s">
        <v>256</v>
      </c>
      <c r="D164" s="884" t="s">
        <v>329</v>
      </c>
      <c r="E164" s="819"/>
      <c r="F164" s="825" t="s">
        <v>432</v>
      </c>
      <c r="G164" s="826"/>
      <c r="H164" s="825" t="s">
        <v>431</v>
      </c>
      <c r="I164" s="826"/>
      <c r="J164" s="825" t="s">
        <v>415</v>
      </c>
      <c r="K164" s="890"/>
      <c r="L164" s="825" t="s">
        <v>429</v>
      </c>
      <c r="M164" s="826"/>
      <c r="R164" s="234"/>
      <c r="S164" s="234" t="str">
        <f t="shared" si="11"/>
        <v/>
      </c>
      <c r="T164" s="234" t="str">
        <f t="shared" si="12"/>
        <v/>
      </c>
      <c r="U164" s="234" t="str">
        <f t="shared" si="13"/>
        <v/>
      </c>
      <c r="V164" s="234" t="str">
        <f t="shared" si="14"/>
        <v/>
      </c>
      <c r="W164" s="248"/>
    </row>
    <row r="165" spans="2:23" ht="25.5" customHeight="1">
      <c r="B165" s="882"/>
      <c r="C165" s="310"/>
      <c r="D165" s="885"/>
      <c r="E165" s="886"/>
      <c r="F165" s="948"/>
      <c r="G165" s="949"/>
      <c r="H165" s="950"/>
      <c r="I165" s="951"/>
      <c r="J165" s="823" t="str">
        <f>IFERROR(L165/H165,"")</f>
        <v/>
      </c>
      <c r="K165" s="824"/>
      <c r="L165" s="823">
        <f>SUM(I168:I177)</f>
        <v>0</v>
      </c>
      <c r="M165" s="824"/>
      <c r="R165" s="234"/>
      <c r="S165" s="234" t="str">
        <f t="shared" si="11"/>
        <v/>
      </c>
      <c r="T165" s="234" t="str">
        <f t="shared" si="12"/>
        <v/>
      </c>
      <c r="U165" s="234" t="str">
        <f t="shared" si="13"/>
        <v/>
      </c>
      <c r="V165" s="234" t="str">
        <f t="shared" si="14"/>
        <v/>
      </c>
      <c r="W165" s="248"/>
    </row>
    <row r="166" spans="2:23" ht="40.5" customHeight="1">
      <c r="B166" s="882"/>
      <c r="C166" s="879" t="s">
        <v>416</v>
      </c>
      <c r="D166" s="826" t="s">
        <v>417</v>
      </c>
      <c r="E166" s="830" t="s">
        <v>430</v>
      </c>
      <c r="F166" s="830" t="s">
        <v>483</v>
      </c>
      <c r="G166" s="311" t="s">
        <v>537</v>
      </c>
      <c r="H166" s="311" t="s">
        <v>538</v>
      </c>
      <c r="I166" s="311" t="s">
        <v>477</v>
      </c>
      <c r="J166" s="830" t="s">
        <v>438</v>
      </c>
      <c r="K166" s="830"/>
      <c r="L166" s="830"/>
      <c r="M166" s="830"/>
      <c r="R166" s="234" t="str">
        <f>IFERROR(IF(D166="職員",G166*F166,"")*F165,"")</f>
        <v/>
      </c>
      <c r="S166" s="234" t="str">
        <f>IFERROR(IF(D166="事務補助員",G166*F166,"")*F165,"")</f>
        <v/>
      </c>
      <c r="T166" s="234" t="str">
        <f>IFERROR(IF(OR(D166="職員",D166="事務補助員"),H166*F166,"")*F165,"")</f>
        <v/>
      </c>
      <c r="U166" s="234" t="str">
        <f>IFERROR(IF(D166="外部専門家",G166*F166,"")*F165,"")</f>
        <v/>
      </c>
      <c r="V166" s="234" t="str">
        <f>IFERROR(IF(D166="外部専門家",H166*F166,"")*F165,"")</f>
        <v/>
      </c>
      <c r="W166" s="248"/>
    </row>
    <row r="167" spans="2:23" ht="15" customHeight="1">
      <c r="B167" s="882"/>
      <c r="C167" s="880"/>
      <c r="D167" s="826"/>
      <c r="E167" s="830"/>
      <c r="F167" s="830"/>
      <c r="G167" s="312" t="str">
        <f>IF($I$6="消費税の扱いを選択してください","",IF($I$6="消費税を補助対象に含めない","（税抜）","（税込）"))</f>
        <v/>
      </c>
      <c r="H167" s="312" t="str">
        <f>IF($I$6="消費税の扱いを選択してください","",IF($I$6="消費税を補助対象に含めない","（税抜）","（税込）"))</f>
        <v/>
      </c>
      <c r="I167" s="312" t="str">
        <f>IF($I$6="消費税の扱いを選択してください","",IF($I$6="消費税を補助対象に含めない","（税抜）","（税込）"))</f>
        <v/>
      </c>
      <c r="J167" s="830"/>
      <c r="K167" s="830"/>
      <c r="L167" s="830"/>
      <c r="M167" s="830"/>
      <c r="R167" s="234" t="str">
        <f>IFERROR(IF(D167="職員",G167*F167,"")*F165,"")</f>
        <v/>
      </c>
      <c r="S167" s="234" t="str">
        <f>IFERROR(IF(D167="事務補助員",G167*F167,"")*F165,"")</f>
        <v/>
      </c>
      <c r="T167" s="234" t="str">
        <f>IFERROR(IF(OR(D167="職員",D167="事務補助員"),H167*F167,"")*F165,"")</f>
        <v/>
      </c>
      <c r="U167" s="234" t="str">
        <f>IFERROR(IF(D167="外部専門家",G167*F167,"")*F165,"")</f>
        <v/>
      </c>
      <c r="V167" s="234" t="str">
        <f>IFERROR(IF(D167="外部専門家",H167*F167,"")*F165,"")</f>
        <v/>
      </c>
      <c r="W167" s="248"/>
    </row>
    <row r="168" spans="2:23" ht="25.5" customHeight="1">
      <c r="B168" s="882"/>
      <c r="C168" s="297"/>
      <c r="D168" s="313" t="str">
        <f>IF(C168="","",IFERROR(VLOOKUP(C168,'補助事業概要説明書（別添１）１～４'!B:C,2,0),IF(ISNA(VLOOKUP(C168,'専門家一覧（別紙１）'!I:I,1,0)),"要確認","外部専門家")))</f>
        <v/>
      </c>
      <c r="E168" s="314"/>
      <c r="F168" s="315"/>
      <c r="G168" s="308"/>
      <c r="H168" s="308"/>
      <c r="I168" s="316">
        <f t="shared" ref="I168:I177" si="17">F168*(G168+H168)</f>
        <v>0</v>
      </c>
      <c r="J168" s="831"/>
      <c r="K168" s="832"/>
      <c r="L168" s="832"/>
      <c r="M168" s="833"/>
      <c r="R168" s="234" t="str">
        <f>IFERROR(IF(D168="職員",G168*F168,"")*F165,"")</f>
        <v/>
      </c>
      <c r="S168" s="234" t="str">
        <f>IFERROR(IF(D168="事務補助員",G168*F168,"")*F165,"")</f>
        <v/>
      </c>
      <c r="T168" s="234" t="str">
        <f>IFERROR(IF(OR(D168="職員",D168="事務補助員"),H168*F168,"")*F165,"")</f>
        <v/>
      </c>
      <c r="U168" s="234" t="str">
        <f>IFERROR(IF(D168="外部専門家",G168*F168,"")*F165,"")</f>
        <v/>
      </c>
      <c r="V168" s="234" t="str">
        <f>IFERROR(IF(D168="外部専門家",H168*F168,"")*F165,"")</f>
        <v/>
      </c>
      <c r="W168" s="248"/>
    </row>
    <row r="169" spans="2:23" ht="25.5" customHeight="1">
      <c r="B169" s="882"/>
      <c r="C169" s="246"/>
      <c r="D169" s="313" t="str">
        <f>IF(C169="","",IFERROR(VLOOKUP(C169,'補助事業概要説明書（別添１）１～４'!B:C,2,0),IF(ISNA(VLOOKUP(C169,'専門家一覧（別紙１）'!I:I,1,0)),"要確認","外部専門家")))</f>
        <v/>
      </c>
      <c r="E169" s="314"/>
      <c r="F169" s="315"/>
      <c r="G169" s="308"/>
      <c r="H169" s="308"/>
      <c r="I169" s="317">
        <f t="shared" si="17"/>
        <v>0</v>
      </c>
      <c r="J169" s="820"/>
      <c r="K169" s="821"/>
      <c r="L169" s="821"/>
      <c r="M169" s="822"/>
      <c r="R169" s="234" t="str">
        <f>IFERROR(IF(D169="職員",G169*F169,"")*F165,"")</f>
        <v/>
      </c>
      <c r="S169" s="234" t="str">
        <f>IFERROR(IF(D169="事務補助員",G169*F169,"")*F165,"")</f>
        <v/>
      </c>
      <c r="T169" s="234" t="str">
        <f>IFERROR(IF(OR(D169="職員",D169="事務補助員"),H169*F169,"")*F165,"")</f>
        <v/>
      </c>
      <c r="U169" s="234" t="str">
        <f>IFERROR(IF(D169="外部専門家",G169*F169,"")*F165,"")</f>
        <v/>
      </c>
      <c r="V169" s="234" t="str">
        <f>IFERROR(IF(D169="外部専門家",H169*F169,"")*F165,"")</f>
        <v/>
      </c>
      <c r="W169" s="248"/>
    </row>
    <row r="170" spans="2:23" ht="25.5" customHeight="1">
      <c r="B170" s="882"/>
      <c r="C170" s="246"/>
      <c r="D170" s="318" t="str">
        <f>IF(C170="","",IFERROR(VLOOKUP(C170,'補助事業概要説明書（別添１）１～４'!B:C,2,0),IF(ISNA(VLOOKUP(C170,'専門家一覧（別紙１）'!I:I,1,0)),"要確認","外部専門家")))</f>
        <v/>
      </c>
      <c r="E170" s="314"/>
      <c r="F170" s="302"/>
      <c r="G170" s="303"/>
      <c r="H170" s="303"/>
      <c r="I170" s="317">
        <f t="shared" si="17"/>
        <v>0</v>
      </c>
      <c r="J170" s="820"/>
      <c r="K170" s="821"/>
      <c r="L170" s="821"/>
      <c r="M170" s="822"/>
      <c r="R170" s="234" t="str">
        <f>IFERROR(IF(D170="職員",G170*F170,"")*F165,"")</f>
        <v/>
      </c>
      <c r="S170" s="234" t="str">
        <f>IFERROR(IF(D170="事務補助員",G170*F170,"")*F165,"")</f>
        <v/>
      </c>
      <c r="T170" s="234" t="str">
        <f>IFERROR(IF(OR(D170="職員",D170="事務補助員"),H170*F170,"")*F165,"")</f>
        <v/>
      </c>
      <c r="U170" s="234" t="str">
        <f>IFERROR(IF(D170="外部専門家",G170*F170,"")*F165,"")</f>
        <v/>
      </c>
      <c r="V170" s="234" t="str">
        <f>IFERROR(IF(D170="外部専門家",H170*F170,"")*F165,"")</f>
        <v/>
      </c>
      <c r="W170" s="248"/>
    </row>
    <row r="171" spans="2:23" ht="25.5" customHeight="1">
      <c r="B171" s="882"/>
      <c r="C171" s="246"/>
      <c r="D171" s="318" t="str">
        <f>IF(C171="","",IFERROR(VLOOKUP(C171,'補助事業概要説明書（別添１）１～４'!B:C,2,0),IF(ISNA(VLOOKUP(C171,'専門家一覧（別紙１）'!I:I,1,0)),"要確認","外部専門家")))</f>
        <v/>
      </c>
      <c r="E171" s="314"/>
      <c r="F171" s="302"/>
      <c r="G171" s="303"/>
      <c r="H171" s="303"/>
      <c r="I171" s="317">
        <f t="shared" si="17"/>
        <v>0</v>
      </c>
      <c r="J171" s="820"/>
      <c r="K171" s="821"/>
      <c r="L171" s="821"/>
      <c r="M171" s="822"/>
      <c r="R171" s="234" t="str">
        <f>IFERROR(IF(D171="職員",G171*F171,"")*F165,"")</f>
        <v/>
      </c>
      <c r="S171" s="234" t="str">
        <f>IFERROR(IF(D171="事務補助員",G171*F171,"")*F165,"")</f>
        <v/>
      </c>
      <c r="T171" s="234" t="str">
        <f>IFERROR(IF(OR(D171="職員",D171="事務補助員"),H171*F171,"")*F165,"")</f>
        <v/>
      </c>
      <c r="U171" s="234" t="str">
        <f>IFERROR(IF(D171="外部専門家",G171*F171,"")*F165,"")</f>
        <v/>
      </c>
      <c r="V171" s="234" t="str">
        <f>IFERROR(IF(D171="外部専門家",H171*F171,"")*F165,"")</f>
        <v/>
      </c>
      <c r="W171" s="248"/>
    </row>
    <row r="172" spans="2:23" ht="25.5" customHeight="1">
      <c r="B172" s="882"/>
      <c r="C172" s="246"/>
      <c r="D172" s="318" t="str">
        <f>IF(C172="","",IFERROR(VLOOKUP(C172,'補助事業概要説明書（別添１）１～４'!B:C,2,0),IF(ISNA(VLOOKUP(C172,'専門家一覧（別紙１）'!I:I,1,0)),"要確認","外部専門家")))</f>
        <v/>
      </c>
      <c r="E172" s="314"/>
      <c r="F172" s="302"/>
      <c r="G172" s="303"/>
      <c r="H172" s="303"/>
      <c r="I172" s="317">
        <f t="shared" si="17"/>
        <v>0</v>
      </c>
      <c r="J172" s="820"/>
      <c r="K172" s="821"/>
      <c r="L172" s="821"/>
      <c r="M172" s="822"/>
      <c r="R172" s="234" t="str">
        <f>IFERROR(IF(D172="職員",G172*F172,"")*F165,"")</f>
        <v/>
      </c>
      <c r="S172" s="234" t="str">
        <f>IFERROR(IF(D172="事務補助員",G172*F172,"")*F165,"")</f>
        <v/>
      </c>
      <c r="T172" s="234" t="str">
        <f>IFERROR(IF(OR(D172="職員",D172="事務補助員"),H172*F172,"")*F165,"")</f>
        <v/>
      </c>
      <c r="U172" s="234" t="str">
        <f>IFERROR(IF(D172="外部専門家",G172*F172,"")*F165,"")</f>
        <v/>
      </c>
      <c r="V172" s="234" t="str">
        <f>IFERROR(IF(D172="外部専門家",H172*F172,"")*F165,"")</f>
        <v/>
      </c>
      <c r="W172" s="248"/>
    </row>
    <row r="173" spans="2:23" ht="25.5" customHeight="1">
      <c r="B173" s="882"/>
      <c r="C173" s="246"/>
      <c r="D173" s="318" t="str">
        <f>IF(C173="","",IFERROR(VLOOKUP(C173,'補助事業概要説明書（別添１）１～４'!B:C,2,0),IF(ISNA(VLOOKUP(C173,'専門家一覧（別紙１）'!I:I,1,0)),"要確認","外部専門家")))</f>
        <v/>
      </c>
      <c r="E173" s="314"/>
      <c r="F173" s="302"/>
      <c r="G173" s="303"/>
      <c r="H173" s="303"/>
      <c r="I173" s="317">
        <f t="shared" si="17"/>
        <v>0</v>
      </c>
      <c r="J173" s="820"/>
      <c r="K173" s="821"/>
      <c r="L173" s="821"/>
      <c r="M173" s="822"/>
      <c r="R173" s="234" t="str">
        <f>IFERROR(IF(D173="職員",G173*F173,"")*F165,"")</f>
        <v/>
      </c>
      <c r="S173" s="234" t="str">
        <f>IFERROR(IF(D173="事務補助員",G173*F173,"")*F165,"")</f>
        <v/>
      </c>
      <c r="T173" s="234" t="str">
        <f>IFERROR(IF(OR(D173="職員",D173="事務補助員"),H173*F173,"")*F165,"")</f>
        <v/>
      </c>
      <c r="U173" s="234" t="str">
        <f>IFERROR(IF(D173="外部専門家",G173*F173,"")*F165,"")</f>
        <v/>
      </c>
      <c r="V173" s="234" t="str">
        <f>IFERROR(IF(D173="外部専門家",H173*F173,"")*F165,"")</f>
        <v/>
      </c>
      <c r="W173" s="248"/>
    </row>
    <row r="174" spans="2:23" ht="25.5" customHeight="1">
      <c r="B174" s="882"/>
      <c r="C174" s="246"/>
      <c r="D174" s="318" t="str">
        <f>IF(C174="","",IFERROR(VLOOKUP(C174,'補助事業概要説明書（別添１）１～４'!B:C,2,0),IF(ISNA(VLOOKUP(C174,'専門家一覧（別紙１）'!I:I,1,0)),"要確認","外部専門家")))</f>
        <v/>
      </c>
      <c r="E174" s="314"/>
      <c r="F174" s="319"/>
      <c r="G174" s="303"/>
      <c r="H174" s="303"/>
      <c r="I174" s="317">
        <f t="shared" si="17"/>
        <v>0</v>
      </c>
      <c r="J174" s="820"/>
      <c r="K174" s="821"/>
      <c r="L174" s="821"/>
      <c r="M174" s="822"/>
      <c r="R174" s="234" t="str">
        <f>IFERROR(IF(D174="職員",G174*F174,"")*F165,"")</f>
        <v/>
      </c>
      <c r="S174" s="234" t="str">
        <f>IFERROR(IF(D174="事務補助員",G174*F174,"")*F165,"")</f>
        <v/>
      </c>
      <c r="T174" s="234" t="str">
        <f>IFERROR(IF(OR(D174="職員",D174="事務補助員"),H174*F174,"")*F165,"")</f>
        <v/>
      </c>
      <c r="U174" s="234" t="str">
        <f>IFERROR(IF(D174="外部専門家",G174*F174,"")*F165,"")</f>
        <v/>
      </c>
      <c r="V174" s="234" t="str">
        <f>IFERROR(IF(D174="外部専門家",H174*F174,"")*F165,"")</f>
        <v/>
      </c>
      <c r="W174" s="248"/>
    </row>
    <row r="175" spans="2:23" ht="25.5" customHeight="1">
      <c r="B175" s="882"/>
      <c r="C175" s="246"/>
      <c r="D175" s="320" t="str">
        <f>IF(C175="","",IFERROR(VLOOKUP(C175,'補助事業概要説明書（別添１）１～４'!B:C,2,0),IF(ISNA(VLOOKUP(C175,'専門家一覧（別紙１）'!I:I,1,0)),"要確認","外部専門家")))</f>
        <v/>
      </c>
      <c r="E175" s="314"/>
      <c r="F175" s="319"/>
      <c r="G175" s="321"/>
      <c r="H175" s="321"/>
      <c r="I175" s="322">
        <f t="shared" si="17"/>
        <v>0</v>
      </c>
      <c r="J175" s="820"/>
      <c r="K175" s="821"/>
      <c r="L175" s="821"/>
      <c r="M175" s="822"/>
      <c r="R175" s="234" t="str">
        <f>IFERROR(IF(D175="職員",G175*F175,"")*F165,"")</f>
        <v/>
      </c>
      <c r="S175" s="234" t="str">
        <f>IFERROR(IF(D175="事務補助員",G175*F175,"")*F165,"")</f>
        <v/>
      </c>
      <c r="T175" s="234" t="str">
        <f>IFERROR(IF(OR(D175="職員",D175="事務補助員"),H175*F175,"")*F165,"")</f>
        <v/>
      </c>
      <c r="U175" s="234" t="str">
        <f>IFERROR(IF(D175="外部専門家",G175*F175,"")*F165,"")</f>
        <v/>
      </c>
      <c r="V175" s="234" t="str">
        <f>IFERROR(IF(D175="外部専門家",H175*F175,"")*F165,"")</f>
        <v/>
      </c>
      <c r="W175" s="248"/>
    </row>
    <row r="176" spans="2:23" ht="25.5" customHeight="1">
      <c r="B176" s="882"/>
      <c r="C176" s="246"/>
      <c r="D176" s="320" t="str">
        <f>IF(C176="","",IFERROR(VLOOKUP(C176,'補助事業概要説明書（別添１）１～４'!B:C,2,0),IF(ISNA(VLOOKUP(C176,'専門家一覧（別紙１）'!I:I,1,0)),"要確認","外部専門家")))</f>
        <v/>
      </c>
      <c r="E176" s="314"/>
      <c r="F176" s="319"/>
      <c r="G176" s="321"/>
      <c r="H176" s="321"/>
      <c r="I176" s="322">
        <f t="shared" si="17"/>
        <v>0</v>
      </c>
      <c r="J176" s="820"/>
      <c r="K176" s="821"/>
      <c r="L176" s="821"/>
      <c r="M176" s="822"/>
      <c r="R176" s="234" t="str">
        <f>IFERROR(IF(D176="職員",G176*F176,"")*F165,"")</f>
        <v/>
      </c>
      <c r="S176" s="234" t="str">
        <f>IFERROR(IF(D176="事務補助員",G176*F176,"")*F165,"")</f>
        <v/>
      </c>
      <c r="T176" s="234" t="str">
        <f>IFERROR(IF(OR(D176="職員",D176="事務補助員"),H176*F176,"")*F165,"")</f>
        <v/>
      </c>
      <c r="U176" s="234" t="str">
        <f>IFERROR(IF(D176="外部専門家",G176*F176,"")*F165,"")</f>
        <v/>
      </c>
      <c r="V176" s="234" t="str">
        <f>IFERROR(IF(D176="外部専門家",H176*F176,"")*F165,"")</f>
        <v/>
      </c>
      <c r="W176" s="248"/>
    </row>
    <row r="177" spans="2:23" ht="25.5" customHeight="1" thickBot="1">
      <c r="B177" s="883"/>
      <c r="C177" s="323"/>
      <c r="D177" s="324" t="str">
        <f>IF(C177="","",IFERROR(VLOOKUP(C177,'補助事業概要説明書（別添１）１～４'!B:C,2,0),IF(ISNA(VLOOKUP(C177,'専門家一覧（別紙１）'!I:I,1,0)),"要確認","外部専門家")))</f>
        <v/>
      </c>
      <c r="E177" s="325"/>
      <c r="F177" s="326"/>
      <c r="G177" s="327"/>
      <c r="H177" s="327"/>
      <c r="I177" s="328">
        <f t="shared" si="17"/>
        <v>0</v>
      </c>
      <c r="J177" s="827"/>
      <c r="K177" s="828"/>
      <c r="L177" s="828"/>
      <c r="M177" s="829"/>
      <c r="R177" s="234" t="str">
        <f>IFERROR(IF(D177="職員",G177*F177,"")*F165,"")</f>
        <v/>
      </c>
      <c r="S177" s="234" t="str">
        <f>IFERROR(IF(D177="事務補助員",G177*F177,"")*F165,"")</f>
        <v/>
      </c>
      <c r="T177" s="234" t="str">
        <f>IFERROR(IF(OR(D177="職員",D177="事務補助員"),H177*F177,"")*F165,"")</f>
        <v/>
      </c>
      <c r="U177" s="234" t="str">
        <f>IFERROR(IF(D177="外部専門家",G177*F177,"")*F165,"")</f>
        <v/>
      </c>
      <c r="V177" s="234" t="str">
        <f>IFERROR(IF(D177="外部専門家",H177*F177,"")*F165,"")</f>
        <v/>
      </c>
      <c r="W177" s="248"/>
    </row>
    <row r="178" spans="2:23" ht="39" customHeight="1" thickTop="1">
      <c r="B178" s="891" t="s">
        <v>428</v>
      </c>
      <c r="C178" s="421" t="s">
        <v>256</v>
      </c>
      <c r="D178" s="884" t="s">
        <v>329</v>
      </c>
      <c r="E178" s="819"/>
      <c r="F178" s="825" t="s">
        <v>432</v>
      </c>
      <c r="G178" s="826"/>
      <c r="H178" s="825" t="s">
        <v>431</v>
      </c>
      <c r="I178" s="826"/>
      <c r="J178" s="825" t="s">
        <v>415</v>
      </c>
      <c r="K178" s="890"/>
      <c r="L178" s="825" t="s">
        <v>429</v>
      </c>
      <c r="M178" s="826"/>
      <c r="R178" s="234"/>
      <c r="S178" s="234" t="str">
        <f t="shared" si="11"/>
        <v/>
      </c>
      <c r="T178" s="234" t="str">
        <f t="shared" si="12"/>
        <v/>
      </c>
      <c r="U178" s="234" t="str">
        <f t="shared" si="13"/>
        <v/>
      </c>
      <c r="V178" s="234" t="str">
        <f t="shared" si="14"/>
        <v/>
      </c>
      <c r="W178" s="248"/>
    </row>
    <row r="179" spans="2:23" ht="25.5" customHeight="1">
      <c r="B179" s="882"/>
      <c r="C179" s="310"/>
      <c r="D179" s="885"/>
      <c r="E179" s="886"/>
      <c r="F179" s="948"/>
      <c r="G179" s="949"/>
      <c r="H179" s="950"/>
      <c r="I179" s="951"/>
      <c r="J179" s="823" t="str">
        <f>IFERROR(L179/H179,"")</f>
        <v/>
      </c>
      <c r="K179" s="824"/>
      <c r="L179" s="823">
        <f>SUM(I182:I191)</f>
        <v>0</v>
      </c>
      <c r="M179" s="824"/>
      <c r="R179" s="234"/>
      <c r="S179" s="234" t="str">
        <f t="shared" si="11"/>
        <v/>
      </c>
      <c r="T179" s="234" t="str">
        <f t="shared" si="12"/>
        <v/>
      </c>
      <c r="U179" s="234" t="str">
        <f t="shared" si="13"/>
        <v/>
      </c>
      <c r="V179" s="234" t="str">
        <f t="shared" si="14"/>
        <v/>
      </c>
      <c r="W179" s="248"/>
    </row>
    <row r="180" spans="2:23" ht="40.5" customHeight="1">
      <c r="B180" s="882"/>
      <c r="C180" s="879" t="s">
        <v>416</v>
      </c>
      <c r="D180" s="826" t="s">
        <v>417</v>
      </c>
      <c r="E180" s="830" t="s">
        <v>430</v>
      </c>
      <c r="F180" s="830" t="s">
        <v>483</v>
      </c>
      <c r="G180" s="311" t="s">
        <v>537</v>
      </c>
      <c r="H180" s="311" t="s">
        <v>538</v>
      </c>
      <c r="I180" s="311" t="s">
        <v>477</v>
      </c>
      <c r="J180" s="830" t="s">
        <v>438</v>
      </c>
      <c r="K180" s="830"/>
      <c r="L180" s="830"/>
      <c r="M180" s="830"/>
      <c r="R180" s="234" t="str">
        <f>IFERROR(IF(D180="職員",G180*F180,"")*F179,"")</f>
        <v/>
      </c>
      <c r="S180" s="234" t="str">
        <f>IFERROR(IF(D180="事務補助員",G180*F180,"")*F179,"")</f>
        <v/>
      </c>
      <c r="T180" s="234" t="str">
        <f>IFERROR(IF(OR(D180="職員",D180="事務補助員"),H180*F180,"")*F179,"")</f>
        <v/>
      </c>
      <c r="U180" s="234" t="str">
        <f>IFERROR(IF(D180="外部専門家",G180*F180,"")*F179,"")</f>
        <v/>
      </c>
      <c r="V180" s="234" t="str">
        <f>IFERROR(IF(D180="外部専門家",H180*F180,"")*F179,"")</f>
        <v/>
      </c>
      <c r="W180" s="248"/>
    </row>
    <row r="181" spans="2:23" ht="15" customHeight="1">
      <c r="B181" s="882"/>
      <c r="C181" s="880"/>
      <c r="D181" s="826"/>
      <c r="E181" s="830"/>
      <c r="F181" s="830"/>
      <c r="G181" s="312" t="str">
        <f>IF($I$6="消費税の扱いを選択してください","",IF($I$6="消費税を補助対象に含めない","（税抜）","（税込）"))</f>
        <v/>
      </c>
      <c r="H181" s="312" t="str">
        <f>IF($I$6="消費税の扱いを選択してください","",IF($I$6="消費税を補助対象に含めない","（税抜）","（税込）"))</f>
        <v/>
      </c>
      <c r="I181" s="312" t="str">
        <f>IF($I$6="消費税の扱いを選択してください","",IF($I$6="消費税を補助対象に含めない","（税抜）","（税込）"))</f>
        <v/>
      </c>
      <c r="J181" s="830"/>
      <c r="K181" s="830"/>
      <c r="L181" s="830"/>
      <c r="M181" s="830"/>
      <c r="R181" s="234" t="str">
        <f>IFERROR(IF(D181="職員",G181*F181,"")*F179,"")</f>
        <v/>
      </c>
      <c r="S181" s="234" t="str">
        <f>IFERROR(IF(D181="事務補助員",G181*F181,"")*F179,"")</f>
        <v/>
      </c>
      <c r="T181" s="234" t="str">
        <f>IFERROR(IF(OR(D181="職員",D181="事務補助員"),H181*F181,"")*F179,"")</f>
        <v/>
      </c>
      <c r="U181" s="234" t="str">
        <f>IFERROR(IF(D181="外部専門家",G181*F181,"")*F179,"")</f>
        <v/>
      </c>
      <c r="V181" s="234" t="str">
        <f>IFERROR(IF(D181="外部専門家",H181*F181,"")*F179,"")</f>
        <v/>
      </c>
      <c r="W181" s="248"/>
    </row>
    <row r="182" spans="2:23" ht="25.5" customHeight="1">
      <c r="B182" s="882"/>
      <c r="C182" s="297"/>
      <c r="D182" s="313" t="str">
        <f>IF(C182="","",IFERROR(VLOOKUP(C182,'補助事業概要説明書（別添１）１～４'!B:C,2,0),IF(ISNA(VLOOKUP(C182,'専門家一覧（別紙１）'!I:I,1,0)),"要確認","外部専門家")))</f>
        <v/>
      </c>
      <c r="E182" s="314"/>
      <c r="F182" s="315"/>
      <c r="G182" s="308"/>
      <c r="H182" s="308"/>
      <c r="I182" s="316">
        <f t="shared" ref="I182:I191" si="18">F182*(G182+H182)</f>
        <v>0</v>
      </c>
      <c r="J182" s="831"/>
      <c r="K182" s="832"/>
      <c r="L182" s="832"/>
      <c r="M182" s="833"/>
      <c r="R182" s="234" t="str">
        <f>IFERROR(IF(D182="職員",G182*F182,"")*F179,"")</f>
        <v/>
      </c>
      <c r="S182" s="234" t="str">
        <f>IFERROR(IF(D182="事務補助員",G182*F182,"")*F179,"")</f>
        <v/>
      </c>
      <c r="T182" s="234" t="str">
        <f>IFERROR(IF(OR(D182="職員",D182="事務補助員"),H182*F182,"")*F179,"")</f>
        <v/>
      </c>
      <c r="U182" s="234" t="str">
        <f>IFERROR(IF(D182="外部専門家",G182*F182,"")*F179,"")</f>
        <v/>
      </c>
      <c r="V182" s="234" t="str">
        <f>IFERROR(IF(D182="外部専門家",H182*F182,"")*F179,"")</f>
        <v/>
      </c>
      <c r="W182" s="248"/>
    </row>
    <row r="183" spans="2:23" ht="25.5" customHeight="1">
      <c r="B183" s="882"/>
      <c r="C183" s="246"/>
      <c r="D183" s="313" t="str">
        <f>IF(C183="","",IFERROR(VLOOKUP(C183,'補助事業概要説明書（別添１）１～４'!B:C,2,0),IF(ISNA(VLOOKUP(C183,'専門家一覧（別紙１）'!I:I,1,0)),"要確認","外部専門家")))</f>
        <v/>
      </c>
      <c r="E183" s="314"/>
      <c r="F183" s="315"/>
      <c r="G183" s="308"/>
      <c r="H183" s="308"/>
      <c r="I183" s="317">
        <f t="shared" si="18"/>
        <v>0</v>
      </c>
      <c r="J183" s="820"/>
      <c r="K183" s="821"/>
      <c r="L183" s="821"/>
      <c r="M183" s="822"/>
      <c r="R183" s="234" t="str">
        <f>IFERROR(IF(D183="職員",G183*F183,"")*F179,"")</f>
        <v/>
      </c>
      <c r="S183" s="234" t="str">
        <f>IFERROR(IF(D183="事務補助員",G183*F183,"")*F179,"")</f>
        <v/>
      </c>
      <c r="T183" s="234" t="str">
        <f>IFERROR(IF(OR(D183="職員",D183="事務補助員"),H183*F183,"")*F179,"")</f>
        <v/>
      </c>
      <c r="U183" s="234" t="str">
        <f>IFERROR(IF(D183="外部専門家",G183*F183,"")*F179,"")</f>
        <v/>
      </c>
      <c r="V183" s="234" t="str">
        <f>IFERROR(IF(D183="外部専門家",H183*F183,"")*F179,"")</f>
        <v/>
      </c>
      <c r="W183" s="248"/>
    </row>
    <row r="184" spans="2:23" ht="25.5" customHeight="1">
      <c r="B184" s="882"/>
      <c r="C184" s="246"/>
      <c r="D184" s="318" t="str">
        <f>IF(C184="","",IFERROR(VLOOKUP(C184,'補助事業概要説明書（別添１）１～４'!B:C,2,0),IF(ISNA(VLOOKUP(C184,'専門家一覧（別紙１）'!I:I,1,0)),"要確認","外部専門家")))</f>
        <v/>
      </c>
      <c r="E184" s="314"/>
      <c r="F184" s="302"/>
      <c r="G184" s="303"/>
      <c r="H184" s="303"/>
      <c r="I184" s="317">
        <f t="shared" si="18"/>
        <v>0</v>
      </c>
      <c r="J184" s="820"/>
      <c r="K184" s="821"/>
      <c r="L184" s="821"/>
      <c r="M184" s="822"/>
      <c r="R184" s="234" t="str">
        <f>IFERROR(IF(D184="職員",G184*F184,"")*F179,"")</f>
        <v/>
      </c>
      <c r="S184" s="234" t="str">
        <f>IFERROR(IF(D184="事務補助員",G184*F184,"")*F179,"")</f>
        <v/>
      </c>
      <c r="T184" s="234" t="str">
        <f>IFERROR(IF(OR(D184="職員",D184="事務補助員"),H184*F184,"")*F179,"")</f>
        <v/>
      </c>
      <c r="U184" s="234" t="str">
        <f>IFERROR(IF(D184="外部専門家",G184*F184,"")*F179,"")</f>
        <v/>
      </c>
      <c r="V184" s="234" t="str">
        <f>IFERROR(IF(D184="外部専門家",H184*F184,"")*F179,"")</f>
        <v/>
      </c>
      <c r="W184" s="248"/>
    </row>
    <row r="185" spans="2:23" ht="25.5" customHeight="1">
      <c r="B185" s="882"/>
      <c r="C185" s="246"/>
      <c r="D185" s="318" t="str">
        <f>IF(C185="","",IFERROR(VLOOKUP(C185,'補助事業概要説明書（別添１）１～４'!B:C,2,0),IF(ISNA(VLOOKUP(C185,'専門家一覧（別紙１）'!I:I,1,0)),"要確認","外部専門家")))</f>
        <v/>
      </c>
      <c r="E185" s="314"/>
      <c r="F185" s="302"/>
      <c r="G185" s="303"/>
      <c r="H185" s="303"/>
      <c r="I185" s="317">
        <f t="shared" si="18"/>
        <v>0</v>
      </c>
      <c r="J185" s="820"/>
      <c r="K185" s="821"/>
      <c r="L185" s="821"/>
      <c r="M185" s="822"/>
      <c r="R185" s="234" t="str">
        <f>IFERROR(IF(D185="職員",G185*F185,"")*F179,"")</f>
        <v/>
      </c>
      <c r="S185" s="234" t="str">
        <f>IFERROR(IF(D185="事務補助員",G185*F185,"")*F179,"")</f>
        <v/>
      </c>
      <c r="T185" s="234" t="str">
        <f>IFERROR(IF(OR(D185="職員",D185="事務補助員"),H185*F185,"")*F179,"")</f>
        <v/>
      </c>
      <c r="U185" s="234" t="str">
        <f>IFERROR(IF(D185="外部専門家",G185*F185,"")*F179,"")</f>
        <v/>
      </c>
      <c r="V185" s="234" t="str">
        <f>IFERROR(IF(D185="外部専門家",H185*F185,"")*F179,"")</f>
        <v/>
      </c>
      <c r="W185" s="248"/>
    </row>
    <row r="186" spans="2:23" ht="25.5" customHeight="1">
      <c r="B186" s="882"/>
      <c r="C186" s="246"/>
      <c r="D186" s="318" t="str">
        <f>IF(C186="","",IFERROR(VLOOKUP(C186,'補助事業概要説明書（別添１）１～４'!B:C,2,0),IF(ISNA(VLOOKUP(C186,'専門家一覧（別紙１）'!I:I,1,0)),"要確認","外部専門家")))</f>
        <v/>
      </c>
      <c r="E186" s="314"/>
      <c r="F186" s="302"/>
      <c r="G186" s="303"/>
      <c r="H186" s="303"/>
      <c r="I186" s="317">
        <f t="shared" si="18"/>
        <v>0</v>
      </c>
      <c r="J186" s="820"/>
      <c r="K186" s="821"/>
      <c r="L186" s="821"/>
      <c r="M186" s="822"/>
      <c r="R186" s="234" t="str">
        <f>IFERROR(IF(D186="職員",G186*F186,"")*F179,"")</f>
        <v/>
      </c>
      <c r="S186" s="234" t="str">
        <f>IFERROR(IF(D186="事務補助員",G186*F186,"")*F179,"")</f>
        <v/>
      </c>
      <c r="T186" s="234" t="str">
        <f>IFERROR(IF(OR(D186="職員",D186="事務補助員"),H186*F186,"")*F179,"")</f>
        <v/>
      </c>
      <c r="U186" s="234" t="str">
        <f>IFERROR(IF(D186="外部専門家",G186*F186,"")*F179,"")</f>
        <v/>
      </c>
      <c r="V186" s="234" t="str">
        <f>IFERROR(IF(D186="外部専門家",H186*F186,"")*F179,"")</f>
        <v/>
      </c>
      <c r="W186" s="248"/>
    </row>
    <row r="187" spans="2:23" ht="25.5" customHeight="1">
      <c r="B187" s="882"/>
      <c r="C187" s="246"/>
      <c r="D187" s="318" t="str">
        <f>IF(C187="","",IFERROR(VLOOKUP(C187,'補助事業概要説明書（別添１）１～４'!B:C,2,0),IF(ISNA(VLOOKUP(C187,'専門家一覧（別紙１）'!I:I,1,0)),"要確認","外部専門家")))</f>
        <v/>
      </c>
      <c r="E187" s="314"/>
      <c r="F187" s="302"/>
      <c r="G187" s="303"/>
      <c r="H187" s="303"/>
      <c r="I187" s="317">
        <f t="shared" si="18"/>
        <v>0</v>
      </c>
      <c r="J187" s="820"/>
      <c r="K187" s="821"/>
      <c r="L187" s="821"/>
      <c r="M187" s="822"/>
      <c r="R187" s="234" t="str">
        <f>IFERROR(IF(D187="職員",G187*F187,"")*F179,"")</f>
        <v/>
      </c>
      <c r="S187" s="234" t="str">
        <f>IFERROR(IF(D187="事務補助員",G187*F187,"")*F179,"")</f>
        <v/>
      </c>
      <c r="T187" s="234" t="str">
        <f>IFERROR(IF(OR(D187="職員",D187="事務補助員"),H187*F187,"")*F179,"")</f>
        <v/>
      </c>
      <c r="U187" s="234" t="str">
        <f>IFERROR(IF(D187="外部専門家",G187*F187,"")*F179,"")</f>
        <v/>
      </c>
      <c r="V187" s="234" t="str">
        <f>IFERROR(IF(D187="外部専門家",H187*F187,"")*F179,"")</f>
        <v/>
      </c>
      <c r="W187" s="248"/>
    </row>
    <row r="188" spans="2:23" ht="25.5" customHeight="1">
      <c r="B188" s="882"/>
      <c r="C188" s="246"/>
      <c r="D188" s="318" t="str">
        <f>IF(C188="","",IFERROR(VLOOKUP(C188,'補助事業概要説明書（別添１）１～４'!B:C,2,0),IF(ISNA(VLOOKUP(C188,'専門家一覧（別紙１）'!I:I,1,0)),"要確認","外部専門家")))</f>
        <v/>
      </c>
      <c r="E188" s="314"/>
      <c r="F188" s="319"/>
      <c r="G188" s="303"/>
      <c r="H188" s="303"/>
      <c r="I188" s="317">
        <f t="shared" si="18"/>
        <v>0</v>
      </c>
      <c r="J188" s="820"/>
      <c r="K188" s="821"/>
      <c r="L188" s="821"/>
      <c r="M188" s="822"/>
      <c r="R188" s="234" t="str">
        <f>IFERROR(IF(D188="職員",G188*F188,"")*F179,"")</f>
        <v/>
      </c>
      <c r="S188" s="234" t="str">
        <f>IFERROR(IF(D188="事務補助員",G188*F188,"")*F179,"")</f>
        <v/>
      </c>
      <c r="T188" s="234" t="str">
        <f>IFERROR(IF(OR(D188="職員",D188="事務補助員"),H188*F188,"")*F179,"")</f>
        <v/>
      </c>
      <c r="U188" s="234" t="str">
        <f>IFERROR(IF(D188="外部専門家",G188*F188,"")*F179,"")</f>
        <v/>
      </c>
      <c r="V188" s="234" t="str">
        <f>IFERROR(IF(D188="外部専門家",H188*F188,"")*F179,"")</f>
        <v/>
      </c>
      <c r="W188" s="248"/>
    </row>
    <row r="189" spans="2:23" ht="25.5" customHeight="1">
      <c r="B189" s="882"/>
      <c r="C189" s="246"/>
      <c r="D189" s="320" t="str">
        <f>IF(C189="","",IFERROR(VLOOKUP(C189,'補助事業概要説明書（別添１）１～４'!B:C,2,0),IF(ISNA(VLOOKUP(C189,'専門家一覧（別紙１）'!I:I,1,0)),"要確認","外部専門家")))</f>
        <v/>
      </c>
      <c r="E189" s="314"/>
      <c r="F189" s="319"/>
      <c r="G189" s="321"/>
      <c r="H189" s="321"/>
      <c r="I189" s="322">
        <f t="shared" si="18"/>
        <v>0</v>
      </c>
      <c r="J189" s="820"/>
      <c r="K189" s="821"/>
      <c r="L189" s="821"/>
      <c r="M189" s="822"/>
      <c r="R189" s="234" t="str">
        <f>IFERROR(IF(D189="職員",G189*F189,"")*F179,"")</f>
        <v/>
      </c>
      <c r="S189" s="234" t="str">
        <f>IFERROR(IF(D189="事務補助員",G189*F189,"")*F179,"")</f>
        <v/>
      </c>
      <c r="T189" s="234" t="str">
        <f>IFERROR(IF(OR(D189="職員",D189="事務補助員"),H189*F189,"")*F179,"")</f>
        <v/>
      </c>
      <c r="U189" s="234" t="str">
        <f>IFERROR(IF(D189="外部専門家",G189*F189,"")*F179,"")</f>
        <v/>
      </c>
      <c r="V189" s="234" t="str">
        <f>IFERROR(IF(D189="外部専門家",H189*F189,"")*F179,"")</f>
        <v/>
      </c>
      <c r="W189" s="248"/>
    </row>
    <row r="190" spans="2:23" ht="25.5" customHeight="1">
      <c r="B190" s="882"/>
      <c r="C190" s="246"/>
      <c r="D190" s="320" t="str">
        <f>IF(C190="","",IFERROR(VLOOKUP(C190,'補助事業概要説明書（別添１）１～４'!B:C,2,0),IF(ISNA(VLOOKUP(C190,'専門家一覧（別紙１）'!I:I,1,0)),"要確認","外部専門家")))</f>
        <v/>
      </c>
      <c r="E190" s="314"/>
      <c r="F190" s="319"/>
      <c r="G190" s="321"/>
      <c r="H190" s="321"/>
      <c r="I190" s="322">
        <f t="shared" si="18"/>
        <v>0</v>
      </c>
      <c r="J190" s="820"/>
      <c r="K190" s="821"/>
      <c r="L190" s="821"/>
      <c r="M190" s="822"/>
      <c r="R190" s="234" t="str">
        <f>IFERROR(IF(D190="職員",G190*F190,"")*F179,"")</f>
        <v/>
      </c>
      <c r="S190" s="234" t="str">
        <f>IFERROR(IF(D190="事務補助員",G190*F190,"")*F179,"")</f>
        <v/>
      </c>
      <c r="T190" s="234" t="str">
        <f>IFERROR(IF(OR(D190="職員",D190="事務補助員"),H190*F190,"")*F179,"")</f>
        <v/>
      </c>
      <c r="U190" s="234" t="str">
        <f>IFERROR(IF(D190="外部専門家",G190*F190,"")*F179,"")</f>
        <v/>
      </c>
      <c r="V190" s="234" t="str">
        <f>IFERROR(IF(D190="外部専門家",H190*F190,"")*F179,"")</f>
        <v/>
      </c>
      <c r="W190" s="248"/>
    </row>
    <row r="191" spans="2:23" ht="25.5" customHeight="1">
      <c r="B191" s="892"/>
      <c r="C191" s="247"/>
      <c r="D191" s="329" t="str">
        <f>IF(C191="","",IFERROR(VLOOKUP(C191,'補助事業概要説明書（別添１）１～４'!B:C,2,0),IF(ISNA(VLOOKUP(C191,'専門家一覧（別紙１）'!I:I,1,0)),"要確認","外部専門家")))</f>
        <v/>
      </c>
      <c r="E191" s="309"/>
      <c r="F191" s="304"/>
      <c r="G191" s="305"/>
      <c r="H191" s="305"/>
      <c r="I191" s="330">
        <f t="shared" si="18"/>
        <v>0</v>
      </c>
      <c r="J191" s="887"/>
      <c r="K191" s="888"/>
      <c r="L191" s="888"/>
      <c r="M191" s="889"/>
      <c r="R191" s="234" t="str">
        <f>IFERROR(IF(D191="職員",G191*F191,"")*F179,"")</f>
        <v/>
      </c>
      <c r="S191" s="234" t="str">
        <f>IFERROR(IF(D191="事務補助員",G191*F191,"")*F179,"")</f>
        <v/>
      </c>
      <c r="T191" s="234" t="str">
        <f>IFERROR(IF(OR(D191="職員",D191="事務補助員"),H191*F191,"")*F179,"")</f>
        <v/>
      </c>
      <c r="U191" s="234" t="str">
        <f>IFERROR(IF(D191="外部専門家",G191*F191,"")*F179,"")</f>
        <v/>
      </c>
      <c r="V191" s="234" t="str">
        <f>IFERROR(IF(D191="外部専門家",H191*F191,"")*F179,"")</f>
        <v/>
      </c>
      <c r="W191" s="248"/>
    </row>
    <row r="192" spans="2:23">
      <c r="R192" s="248"/>
      <c r="S192" s="248"/>
      <c r="T192" s="248"/>
      <c r="U192" s="248"/>
      <c r="V192" s="248"/>
      <c r="W192" s="248"/>
    </row>
    <row r="193" spans="2:23">
      <c r="R193" s="248"/>
      <c r="S193" s="248"/>
      <c r="T193" s="248"/>
      <c r="U193" s="248"/>
      <c r="V193" s="248"/>
      <c r="W193" s="248"/>
    </row>
    <row r="194" spans="2:23" s="215" customFormat="1" ht="17.25">
      <c r="B194" s="215" t="s">
        <v>500</v>
      </c>
      <c r="N194" s="240"/>
      <c r="O194" s="216"/>
      <c r="R194" s="248"/>
      <c r="S194" s="248"/>
      <c r="T194" s="248"/>
      <c r="U194" s="248"/>
      <c r="V194" s="248"/>
      <c r="W194" s="248"/>
    </row>
    <row r="195" spans="2:23" ht="24" customHeight="1">
      <c r="B195" s="908" t="s">
        <v>256</v>
      </c>
      <c r="C195" s="881" t="s">
        <v>228</v>
      </c>
      <c r="D195" s="280" t="s">
        <v>478</v>
      </c>
      <c r="E195" s="908" t="s">
        <v>440</v>
      </c>
      <c r="F195" s="908"/>
      <c r="G195" s="908"/>
      <c r="H195" s="908"/>
      <c r="O195" s="521" t="s">
        <v>486</v>
      </c>
      <c r="P195" s="223"/>
      <c r="R195" s="248"/>
      <c r="S195" s="248"/>
      <c r="T195" s="248"/>
      <c r="U195" s="248"/>
      <c r="V195" s="248"/>
      <c r="W195" s="248"/>
    </row>
    <row r="196" spans="2:23" ht="24" customHeight="1">
      <c r="B196" s="909"/>
      <c r="C196" s="892"/>
      <c r="D196" s="281" t="str">
        <f>IF($I$6="消費税の扱いを選択してください","",IF($I$6="消費税を補助対象に含めない","（税抜）","（税込）"))</f>
        <v/>
      </c>
      <c r="E196" s="909"/>
      <c r="F196" s="909"/>
      <c r="G196" s="909"/>
      <c r="H196" s="909"/>
      <c r="O196" s="523" t="s">
        <v>330</v>
      </c>
      <c r="P196" s="223"/>
      <c r="R196" s="248"/>
      <c r="S196" s="248"/>
      <c r="T196" s="248"/>
      <c r="U196" s="248"/>
      <c r="V196" s="248"/>
      <c r="W196" s="248"/>
    </row>
    <row r="197" spans="2:23" s="248" customFormat="1" ht="25.5" customHeight="1">
      <c r="B197" s="244"/>
      <c r="C197" s="245"/>
      <c r="D197" s="308"/>
      <c r="E197" s="900"/>
      <c r="F197" s="900"/>
      <c r="G197" s="900"/>
      <c r="H197" s="900"/>
      <c r="N197" s="251"/>
      <c r="O197" s="519" t="s">
        <v>474</v>
      </c>
      <c r="P197" s="251"/>
    </row>
    <row r="198" spans="2:23" s="248" customFormat="1" ht="25.5" customHeight="1">
      <c r="B198" s="246"/>
      <c r="C198" s="575"/>
      <c r="D198" s="303"/>
      <c r="E198" s="900"/>
      <c r="F198" s="900"/>
      <c r="G198" s="900"/>
      <c r="H198" s="900"/>
      <c r="N198" s="251"/>
      <c r="O198" s="519" t="s">
        <v>339</v>
      </c>
      <c r="P198" s="251"/>
    </row>
    <row r="199" spans="2:23" s="248" customFormat="1" ht="25.5" customHeight="1">
      <c r="B199" s="246"/>
      <c r="C199" s="575"/>
      <c r="D199" s="303"/>
      <c r="E199" s="898"/>
      <c r="F199" s="898"/>
      <c r="G199" s="898"/>
      <c r="H199" s="898"/>
      <c r="N199" s="251"/>
      <c r="O199" s="517" t="s">
        <v>485</v>
      </c>
      <c r="P199" s="251"/>
    </row>
    <row r="200" spans="2:23" s="248" customFormat="1" ht="25.5" customHeight="1">
      <c r="B200" s="246"/>
      <c r="C200" s="575"/>
      <c r="D200" s="303"/>
      <c r="E200" s="898"/>
      <c r="F200" s="898"/>
      <c r="G200" s="898"/>
      <c r="H200" s="898"/>
      <c r="N200" s="251"/>
      <c r="O200" s="519" t="s">
        <v>475</v>
      </c>
      <c r="P200" s="251"/>
    </row>
    <row r="201" spans="2:23" s="248" customFormat="1" ht="25.5" customHeight="1">
      <c r="B201" s="247"/>
      <c r="C201" s="576"/>
      <c r="D201" s="305"/>
      <c r="E201" s="899"/>
      <c r="F201" s="899"/>
      <c r="G201" s="899"/>
      <c r="H201" s="899"/>
      <c r="N201" s="251"/>
      <c r="O201" s="529" t="s">
        <v>488</v>
      </c>
      <c r="P201" s="251"/>
    </row>
    <row r="202" spans="2:23">
      <c r="C202" s="905"/>
      <c r="D202" s="905"/>
      <c r="E202" s="905"/>
      <c r="F202" s="905"/>
      <c r="R202" s="248"/>
      <c r="S202" s="248"/>
      <c r="T202" s="248"/>
      <c r="U202" s="248"/>
      <c r="V202" s="248"/>
      <c r="W202" s="248"/>
    </row>
    <row r="203" spans="2:23" ht="45" customHeight="1">
      <c r="B203" s="839" t="s">
        <v>443</v>
      </c>
      <c r="C203" s="840"/>
      <c r="D203" s="840"/>
      <c r="E203" s="840"/>
      <c r="F203" s="840"/>
      <c r="G203" s="840"/>
      <c r="H203" s="840"/>
      <c r="R203" s="248"/>
      <c r="S203" s="248"/>
      <c r="T203" s="248"/>
      <c r="U203" s="248"/>
      <c r="V203" s="248"/>
      <c r="W203" s="248"/>
    </row>
    <row r="204" spans="2:23" s="215" customFormat="1" ht="17.25">
      <c r="B204" s="215" t="s">
        <v>254</v>
      </c>
      <c r="D204" s="238" t="s">
        <v>480</v>
      </c>
      <c r="F204" s="215" t="s">
        <v>255</v>
      </c>
      <c r="J204" s="238" t="s">
        <v>480</v>
      </c>
      <c r="N204" s="240"/>
      <c r="O204" s="239"/>
      <c r="P204" s="240"/>
      <c r="R204" s="248"/>
      <c r="S204" s="248"/>
      <c r="T204" s="248"/>
      <c r="U204" s="248"/>
      <c r="V204" s="248"/>
      <c r="W204" s="248"/>
    </row>
    <row r="205" spans="2:23" ht="24" customHeight="1">
      <c r="B205" s="881" t="s">
        <v>217</v>
      </c>
      <c r="C205" s="881" t="s">
        <v>259</v>
      </c>
      <c r="D205" s="280" t="s">
        <v>479</v>
      </c>
      <c r="F205" s="881" t="s">
        <v>217</v>
      </c>
      <c r="G205" s="804" t="s">
        <v>259</v>
      </c>
      <c r="H205" s="805"/>
      <c r="I205" s="806"/>
      <c r="J205" s="559" t="s">
        <v>581</v>
      </c>
      <c r="O205" s="221"/>
      <c r="P205" s="223"/>
      <c r="R205" s="248"/>
      <c r="S205" s="248"/>
      <c r="T205" s="248"/>
      <c r="U205" s="248"/>
      <c r="V205" s="248"/>
      <c r="W205" s="248"/>
    </row>
    <row r="206" spans="2:23" ht="12.75" customHeight="1">
      <c r="B206" s="892"/>
      <c r="C206" s="892"/>
      <c r="D206" s="281" t="str">
        <f>IF($I$6="消費税の扱いを選択してください","",IF($I$6="消費税を補助対象に含めない","（税抜）","（税込）"))</f>
        <v/>
      </c>
      <c r="F206" s="892"/>
      <c r="G206" s="807"/>
      <c r="H206" s="808"/>
      <c r="I206" s="809"/>
      <c r="J206" s="560" t="str">
        <f>IF($I$6="消費税の扱いを選択してください","",IF($I$6="消費税を補助対象に含めない","（税抜）","（税込）"))</f>
        <v/>
      </c>
      <c r="O206" s="221"/>
      <c r="P206" s="223"/>
      <c r="R206" s="248"/>
      <c r="S206" s="248"/>
      <c r="T206" s="248"/>
      <c r="U206" s="248"/>
      <c r="V206" s="248"/>
      <c r="W206" s="248"/>
    </row>
    <row r="207" spans="2:23" ht="21.95" customHeight="1">
      <c r="B207" s="331" t="s">
        <v>208</v>
      </c>
      <c r="C207" s="331" t="s">
        <v>208</v>
      </c>
      <c r="D207" s="422">
        <f>SUMIF($D$14:$D$23,"職員",$G$14:$G$23)+SUM(R54:R192)</f>
        <v>0</v>
      </c>
      <c r="E207" s="241"/>
      <c r="F207" s="903" t="s">
        <v>501</v>
      </c>
      <c r="G207" s="810" t="s">
        <v>582</v>
      </c>
      <c r="H207" s="812" t="s">
        <v>208</v>
      </c>
      <c r="I207" s="796"/>
      <c r="J207" s="333">
        <f>SUMIF($D$14:$D$23,"職員",$G$14:$G$23)</f>
        <v>0</v>
      </c>
      <c r="R207" s="248"/>
      <c r="S207" s="248"/>
      <c r="T207" s="248"/>
      <c r="U207" s="248"/>
      <c r="V207" s="248"/>
      <c r="W207" s="248"/>
    </row>
    <row r="208" spans="2:23" ht="21.95" customHeight="1">
      <c r="B208" s="895" t="s">
        <v>245</v>
      </c>
      <c r="C208" s="334" t="s">
        <v>257</v>
      </c>
      <c r="D208" s="423">
        <f>SUM(U54:V191)</f>
        <v>0</v>
      </c>
      <c r="F208" s="903"/>
      <c r="G208" s="811"/>
      <c r="H208" s="813" t="s">
        <v>251</v>
      </c>
      <c r="I208" s="814"/>
      <c r="J208" s="335">
        <f>SUMIF($D$14:$D$23,"事務補助員",$G$14:$G$23)</f>
        <v>0</v>
      </c>
      <c r="R208" s="248"/>
      <c r="S208" s="248"/>
      <c r="T208" s="248"/>
      <c r="U208" s="248"/>
      <c r="V208" s="248"/>
      <c r="W208" s="248"/>
    </row>
    <row r="209" spans="2:23" ht="21.95" customHeight="1">
      <c r="B209" s="896"/>
      <c r="C209" s="336" t="s">
        <v>381</v>
      </c>
      <c r="D209" s="424">
        <f>SUMIF($D$28:$D$47,"セミナー等開催費",$E$28:$E$47)</f>
        <v>0</v>
      </c>
      <c r="F209" s="903"/>
      <c r="G209" s="811" t="s">
        <v>583</v>
      </c>
      <c r="H209" s="813" t="s">
        <v>503</v>
      </c>
      <c r="I209" s="814"/>
      <c r="J209" s="335">
        <f>SUMIF($D$28:$D$47,"セミナー等開催費",$E$28:$E$47)+SUMIF($D$28:$D$47,"PF連絡会等開催費",$E$28:$E$47)+SUMIF($D$28:$D$47,"PF連絡会等開催費（その他打合せ）",$E$28:$E$47)</f>
        <v>0</v>
      </c>
      <c r="R209" s="248"/>
      <c r="S209" s="248"/>
      <c r="T209" s="248"/>
      <c r="U209" s="248"/>
      <c r="V209" s="248"/>
      <c r="W209" s="248"/>
    </row>
    <row r="210" spans="2:23" ht="21.95" customHeight="1">
      <c r="B210" s="896"/>
      <c r="C210" s="336" t="s">
        <v>382</v>
      </c>
      <c r="D210" s="424">
        <f>SUMIF(D28:D47,"PF連絡会等開催費",$E$28:$E$47)+SUMIF(D28:D47,"PF連絡会等開催費（その他打合せ）",$E$28:$E$47)</f>
        <v>0</v>
      </c>
      <c r="F210" s="903"/>
      <c r="G210" s="815"/>
      <c r="H210" s="816" t="s">
        <v>436</v>
      </c>
      <c r="I210" s="817"/>
      <c r="J210" s="339">
        <f>SUMIF($D$28:$D$47,"その他諸経費",$E$28:$E$47)</f>
        <v>0</v>
      </c>
      <c r="R210" s="248"/>
      <c r="S210" s="248"/>
      <c r="T210" s="248"/>
      <c r="U210" s="248"/>
      <c r="V210" s="248"/>
      <c r="W210" s="248"/>
    </row>
    <row r="211" spans="2:23" ht="21.95" customHeight="1">
      <c r="B211" s="896"/>
      <c r="C211" s="336" t="s">
        <v>258</v>
      </c>
      <c r="D211" s="424">
        <f>SUM(T54:T191)</f>
        <v>0</v>
      </c>
      <c r="F211" s="904"/>
      <c r="G211" s="818" t="s">
        <v>252</v>
      </c>
      <c r="H211" s="818"/>
      <c r="I211" s="819"/>
      <c r="J211" s="332">
        <f>SUM(J207:J210)</f>
        <v>0</v>
      </c>
    </row>
    <row r="212" spans="2:23" ht="21.95" customHeight="1">
      <c r="B212" s="896"/>
      <c r="C212" s="337" t="s">
        <v>251</v>
      </c>
      <c r="D212" s="424">
        <f>SUMIF($D$14:$D$23,"事務補助員",$G$14:$G$23)+SUM(S53:S191)</f>
        <v>0</v>
      </c>
      <c r="F212" s="901" t="s">
        <v>502</v>
      </c>
      <c r="G212" s="561" t="s">
        <v>584</v>
      </c>
      <c r="H212" s="795" t="s">
        <v>507</v>
      </c>
      <c r="I212" s="796"/>
      <c r="J212" s="333">
        <f>SUM(R54:V191)</f>
        <v>0</v>
      </c>
    </row>
    <row r="213" spans="2:23" ht="21.95" customHeight="1">
      <c r="B213" s="896"/>
      <c r="C213" s="338" t="s">
        <v>209</v>
      </c>
      <c r="D213" s="425">
        <f>SUMIF($D$28:$D$47,"その他諸経費",$E$28:$E$47)+SUM(D197:D201)</f>
        <v>0</v>
      </c>
      <c r="E213" s="241"/>
      <c r="F213" s="902"/>
      <c r="G213" s="242" t="s">
        <v>585</v>
      </c>
      <c r="H213" s="797" t="s">
        <v>504</v>
      </c>
      <c r="I213" s="798"/>
      <c r="J213" s="339">
        <f>SUM(D197:D201)</f>
        <v>0</v>
      </c>
    </row>
    <row r="214" spans="2:23" ht="21.95" customHeight="1" thickBot="1">
      <c r="B214" s="897"/>
      <c r="C214" s="243" t="s">
        <v>383</v>
      </c>
      <c r="D214" s="426">
        <f>SUM(D208:D213)</f>
        <v>0</v>
      </c>
      <c r="F214" s="902"/>
      <c r="G214" s="799" t="s">
        <v>253</v>
      </c>
      <c r="H214" s="799"/>
      <c r="I214" s="800"/>
      <c r="J214" s="570">
        <f>SUM(J212:J213)</f>
        <v>0</v>
      </c>
      <c r="K214" s="241"/>
      <c r="O214" s="221"/>
      <c r="P214" s="223"/>
    </row>
    <row r="215" spans="2:23" ht="21.95" customHeight="1" thickTop="1">
      <c r="B215" s="893" t="str">
        <f>IF($I$6="消費税の扱いを選択してください","補助対象経費合計",(IF($I$6="消費税を補助対象に含めない","補助対象経費合計（税抜）","補助対象経費合計（税込）")))</f>
        <v>補助対象経費合計</v>
      </c>
      <c r="C215" s="894"/>
      <c r="D215" s="427">
        <f>SUM(D214,D207)</f>
        <v>0</v>
      </c>
      <c r="F215" s="801" t="str">
        <f>IF($I$6="消費税の扱いを選択してください","補助対象経費合計",(IF($I$6="消費税を補助対象に含めない","補助対象経費合計（税抜）","補助対象経費合計（税込）")))</f>
        <v>補助対象経費合計</v>
      </c>
      <c r="G215" s="802"/>
      <c r="H215" s="802"/>
      <c r="I215" s="803"/>
      <c r="J215" s="340">
        <f>SUM(J211,J214)</f>
        <v>0</v>
      </c>
      <c r="O215" s="221"/>
      <c r="P215" s="223"/>
    </row>
    <row r="216" spans="2:23">
      <c r="I216" s="222"/>
    </row>
    <row r="217" spans="2:23">
      <c r="I217" s="222"/>
    </row>
    <row r="220" spans="2:23">
      <c r="G220" s="241"/>
    </row>
  </sheetData>
  <sheetProtection password="CAD7" sheet="1" objects="1" scenarios="1" formatRows="0" insertRows="0" deleteRows="0"/>
  <mergeCells count="330">
    <mergeCell ref="D109:E109"/>
    <mergeCell ref="F109:G109"/>
    <mergeCell ref="C195:C196"/>
    <mergeCell ref="I7:J8"/>
    <mergeCell ref="B195:B196"/>
    <mergeCell ref="E195:H196"/>
    <mergeCell ref="E197:H197"/>
    <mergeCell ref="B205:B206"/>
    <mergeCell ref="F205:F206"/>
    <mergeCell ref="B94:B107"/>
    <mergeCell ref="D94:E94"/>
    <mergeCell ref="D95:E95"/>
    <mergeCell ref="D96:D97"/>
    <mergeCell ref="E96:E97"/>
    <mergeCell ref="F96:F97"/>
    <mergeCell ref="B80:B93"/>
    <mergeCell ref="D80:E80"/>
    <mergeCell ref="J80:K80"/>
    <mergeCell ref="C68:C69"/>
    <mergeCell ref="J52:K52"/>
    <mergeCell ref="B66:B79"/>
    <mergeCell ref="B108:B121"/>
    <mergeCell ref="D108:E108"/>
    <mergeCell ref="D150:E150"/>
    <mergeCell ref="C202:F202"/>
    <mergeCell ref="B122:B135"/>
    <mergeCell ref="L81:M81"/>
    <mergeCell ref="D82:D83"/>
    <mergeCell ref="E82:E83"/>
    <mergeCell ref="F82:F83"/>
    <mergeCell ref="J66:K66"/>
    <mergeCell ref="L66:M66"/>
    <mergeCell ref="D67:E67"/>
    <mergeCell ref="D66:E66"/>
    <mergeCell ref="J67:K67"/>
    <mergeCell ref="L67:M67"/>
    <mergeCell ref="D68:D69"/>
    <mergeCell ref="E68:E69"/>
    <mergeCell ref="F68:F69"/>
    <mergeCell ref="J79:M79"/>
    <mergeCell ref="J73:M73"/>
    <mergeCell ref="J74:M74"/>
    <mergeCell ref="J75:M75"/>
    <mergeCell ref="J76:M76"/>
    <mergeCell ref="J77:M77"/>
    <mergeCell ref="F66:G66"/>
    <mergeCell ref="H66:I66"/>
    <mergeCell ref="F67:G67"/>
    <mergeCell ref="B150:B163"/>
    <mergeCell ref="C138:C139"/>
    <mergeCell ref="D151:E151"/>
    <mergeCell ref="D152:D153"/>
    <mergeCell ref="E152:E153"/>
    <mergeCell ref="F152:F153"/>
    <mergeCell ref="F150:G150"/>
    <mergeCell ref="C124:C125"/>
    <mergeCell ref="B215:C215"/>
    <mergeCell ref="B208:B214"/>
    <mergeCell ref="E200:H200"/>
    <mergeCell ref="E201:H201"/>
    <mergeCell ref="E198:H198"/>
    <mergeCell ref="E199:H199"/>
    <mergeCell ref="F212:F214"/>
    <mergeCell ref="F207:F211"/>
    <mergeCell ref="C152:C153"/>
    <mergeCell ref="F164:G164"/>
    <mergeCell ref="F165:G165"/>
    <mergeCell ref="B136:B149"/>
    <mergeCell ref="D136:E136"/>
    <mergeCell ref="H150:I150"/>
    <mergeCell ref="H164:I164"/>
    <mergeCell ref="C205:C206"/>
    <mergeCell ref="B178:B191"/>
    <mergeCell ref="D178:E178"/>
    <mergeCell ref="D179:E179"/>
    <mergeCell ref="D180:D181"/>
    <mergeCell ref="E180:E181"/>
    <mergeCell ref="F180:F181"/>
    <mergeCell ref="B164:B177"/>
    <mergeCell ref="D164:E164"/>
    <mergeCell ref="D165:E165"/>
    <mergeCell ref="D166:D167"/>
    <mergeCell ref="E166:E167"/>
    <mergeCell ref="F166:F167"/>
    <mergeCell ref="C166:C167"/>
    <mergeCell ref="C180:C181"/>
    <mergeCell ref="F179:G179"/>
    <mergeCell ref="F178:G178"/>
    <mergeCell ref="C110:C111"/>
    <mergeCell ref="J123:K123"/>
    <mergeCell ref="F122:G122"/>
    <mergeCell ref="J128:M128"/>
    <mergeCell ref="E110:E111"/>
    <mergeCell ref="F110:F111"/>
    <mergeCell ref="J115:M115"/>
    <mergeCell ref="J117:M117"/>
    <mergeCell ref="J118:M118"/>
    <mergeCell ref="J119:M119"/>
    <mergeCell ref="J120:M120"/>
    <mergeCell ref="J121:M121"/>
    <mergeCell ref="J124:M125"/>
    <mergeCell ref="J110:M111"/>
    <mergeCell ref="J112:M112"/>
    <mergeCell ref="J116:M116"/>
    <mergeCell ref="D110:D111"/>
    <mergeCell ref="D122:E122"/>
    <mergeCell ref="D123:E123"/>
    <mergeCell ref="D124:D125"/>
    <mergeCell ref="E124:E125"/>
    <mergeCell ref="F124:F125"/>
    <mergeCell ref="F123:G123"/>
    <mergeCell ref="H123:I123"/>
    <mergeCell ref="J126:M126"/>
    <mergeCell ref="J127:M127"/>
    <mergeCell ref="J130:M130"/>
    <mergeCell ref="J131:M131"/>
    <mergeCell ref="J132:M132"/>
    <mergeCell ref="J133:M133"/>
    <mergeCell ref="J134:M134"/>
    <mergeCell ref="J135:M135"/>
    <mergeCell ref="J129:M129"/>
    <mergeCell ref="D137:E137"/>
    <mergeCell ref="D138:D139"/>
    <mergeCell ref="E138:E139"/>
    <mergeCell ref="F138:F139"/>
    <mergeCell ref="F137:G137"/>
    <mergeCell ref="J138:M139"/>
    <mergeCell ref="J140:M140"/>
    <mergeCell ref="J141:M141"/>
    <mergeCell ref="F136:G136"/>
    <mergeCell ref="H136:I136"/>
    <mergeCell ref="J136:K136"/>
    <mergeCell ref="L136:M136"/>
    <mergeCell ref="H178:I178"/>
    <mergeCell ref="J178:K178"/>
    <mergeCell ref="H179:I179"/>
    <mergeCell ref="J179:K179"/>
    <mergeCell ref="J168:M168"/>
    <mergeCell ref="J169:M169"/>
    <mergeCell ref="J170:M170"/>
    <mergeCell ref="J171:M171"/>
    <mergeCell ref="H165:I165"/>
    <mergeCell ref="J165:K165"/>
    <mergeCell ref="J164:K164"/>
    <mergeCell ref="L164:M164"/>
    <mergeCell ref="F151:G151"/>
    <mergeCell ref="L151:M151"/>
    <mergeCell ref="H137:I137"/>
    <mergeCell ref="J137:K137"/>
    <mergeCell ref="L137:M137"/>
    <mergeCell ref="H151:I151"/>
    <mergeCell ref="L165:M165"/>
    <mergeCell ref="J146:M146"/>
    <mergeCell ref="J147:M147"/>
    <mergeCell ref="J148:M148"/>
    <mergeCell ref="J154:M154"/>
    <mergeCell ref="J150:K150"/>
    <mergeCell ref="J149:M149"/>
    <mergeCell ref="J152:M153"/>
    <mergeCell ref="J156:M156"/>
    <mergeCell ref="J157:M157"/>
    <mergeCell ref="L150:M150"/>
    <mergeCell ref="J142:M142"/>
    <mergeCell ref="J143:M143"/>
    <mergeCell ref="J144:M144"/>
    <mergeCell ref="J145:M145"/>
    <mergeCell ref="J188:M188"/>
    <mergeCell ref="J189:M189"/>
    <mergeCell ref="J190:M190"/>
    <mergeCell ref="J191:M191"/>
    <mergeCell ref="H94:I94"/>
    <mergeCell ref="J94:K94"/>
    <mergeCell ref="H95:I95"/>
    <mergeCell ref="J151:K151"/>
    <mergeCell ref="J158:M158"/>
    <mergeCell ref="J159:M159"/>
    <mergeCell ref="J160:M160"/>
    <mergeCell ref="J161:M161"/>
    <mergeCell ref="J162:M162"/>
    <mergeCell ref="J163:M163"/>
    <mergeCell ref="L123:M123"/>
    <mergeCell ref="L122:M122"/>
    <mergeCell ref="H122:I122"/>
    <mergeCell ref="J122:K122"/>
    <mergeCell ref="J113:M113"/>
    <mergeCell ref="J114:M114"/>
    <mergeCell ref="J108:K108"/>
    <mergeCell ref="J102:M102"/>
    <mergeCell ref="J103:M103"/>
    <mergeCell ref="J155:M155"/>
    <mergeCell ref="H109:I109"/>
    <mergeCell ref="J109:K109"/>
    <mergeCell ref="L109:M109"/>
    <mergeCell ref="F94:G94"/>
    <mergeCell ref="J71:M71"/>
    <mergeCell ref="J72:M72"/>
    <mergeCell ref="F95:G95"/>
    <mergeCell ref="J78:M78"/>
    <mergeCell ref="L80:M80"/>
    <mergeCell ref="L94:M94"/>
    <mergeCell ref="J95:K95"/>
    <mergeCell ref="L95:M95"/>
    <mergeCell ref="J104:M104"/>
    <mergeCell ref="J105:M105"/>
    <mergeCell ref="J106:M106"/>
    <mergeCell ref="J107:M107"/>
    <mergeCell ref="F80:G80"/>
    <mergeCell ref="H80:I80"/>
    <mergeCell ref="F81:G81"/>
    <mergeCell ref="H81:I81"/>
    <mergeCell ref="F108:G108"/>
    <mergeCell ref="H108:I108"/>
    <mergeCell ref="J101:M101"/>
    <mergeCell ref="L108:M108"/>
    <mergeCell ref="C82:C83"/>
    <mergeCell ref="C96:C97"/>
    <mergeCell ref="L52:M52"/>
    <mergeCell ref="L53:M53"/>
    <mergeCell ref="J53:K53"/>
    <mergeCell ref="F54:F55"/>
    <mergeCell ref="D54:D55"/>
    <mergeCell ref="B52:B65"/>
    <mergeCell ref="D52:E52"/>
    <mergeCell ref="D53:E53"/>
    <mergeCell ref="E54:E55"/>
    <mergeCell ref="C54:C55"/>
    <mergeCell ref="J57:M57"/>
    <mergeCell ref="J63:M63"/>
    <mergeCell ref="J64:M64"/>
    <mergeCell ref="J68:M69"/>
    <mergeCell ref="J70:M70"/>
    <mergeCell ref="J56:M56"/>
    <mergeCell ref="J58:M58"/>
    <mergeCell ref="J59:M59"/>
    <mergeCell ref="J60:M60"/>
    <mergeCell ref="D81:E81"/>
    <mergeCell ref="J81:K81"/>
    <mergeCell ref="J65:M65"/>
    <mergeCell ref="R1:V1"/>
    <mergeCell ref="H53:I53"/>
    <mergeCell ref="H52:I52"/>
    <mergeCell ref="F53:G53"/>
    <mergeCell ref="F52:G52"/>
    <mergeCell ref="D26:D27"/>
    <mergeCell ref="F26:L27"/>
    <mergeCell ref="F28:L28"/>
    <mergeCell ref="F29:L29"/>
    <mergeCell ref="F30:L30"/>
    <mergeCell ref="F31:L31"/>
    <mergeCell ref="D4:G4"/>
    <mergeCell ref="I5:J5"/>
    <mergeCell ref="I6:J6"/>
    <mergeCell ref="D12:D13"/>
    <mergeCell ref="O6:O9"/>
    <mergeCell ref="I2:M2"/>
    <mergeCell ref="I3:M3"/>
    <mergeCell ref="K5:M6"/>
    <mergeCell ref="B12:B13"/>
    <mergeCell ref="C12:C13"/>
    <mergeCell ref="I9:M9"/>
    <mergeCell ref="I10:M10"/>
    <mergeCell ref="F43:L43"/>
    <mergeCell ref="F44:L44"/>
    <mergeCell ref="F45:L45"/>
    <mergeCell ref="F46:L46"/>
    <mergeCell ref="F47:L47"/>
    <mergeCell ref="B6:G9"/>
    <mergeCell ref="F32:L32"/>
    <mergeCell ref="F33:L33"/>
    <mergeCell ref="F34:L34"/>
    <mergeCell ref="F35:L35"/>
    <mergeCell ref="F36:L36"/>
    <mergeCell ref="F37:L37"/>
    <mergeCell ref="F38:L38"/>
    <mergeCell ref="F39:L39"/>
    <mergeCell ref="F40:L40"/>
    <mergeCell ref="C26:C27"/>
    <mergeCell ref="B26:B27"/>
    <mergeCell ref="J54:M55"/>
    <mergeCell ref="J61:M61"/>
    <mergeCell ref="J62:M62"/>
    <mergeCell ref="B50:H50"/>
    <mergeCell ref="F41:L41"/>
    <mergeCell ref="F42:L42"/>
    <mergeCell ref="H67:I67"/>
    <mergeCell ref="B203:H203"/>
    <mergeCell ref="J82:M83"/>
    <mergeCell ref="J84:M84"/>
    <mergeCell ref="J85:M85"/>
    <mergeCell ref="J86:M86"/>
    <mergeCell ref="J87:M87"/>
    <mergeCell ref="J88:M88"/>
    <mergeCell ref="J89:M89"/>
    <mergeCell ref="J90:M90"/>
    <mergeCell ref="J91:M91"/>
    <mergeCell ref="J92:M92"/>
    <mergeCell ref="J93:M93"/>
    <mergeCell ref="J96:M97"/>
    <mergeCell ref="J98:M98"/>
    <mergeCell ref="J99:M99"/>
    <mergeCell ref="J100:M100"/>
    <mergeCell ref="J166:M167"/>
    <mergeCell ref="J184:M184"/>
    <mergeCell ref="J185:M185"/>
    <mergeCell ref="J186:M186"/>
    <mergeCell ref="J187:M187"/>
    <mergeCell ref="L179:M179"/>
    <mergeCell ref="L178:M178"/>
    <mergeCell ref="J172:M172"/>
    <mergeCell ref="J173:M173"/>
    <mergeCell ref="J174:M174"/>
    <mergeCell ref="J175:M175"/>
    <mergeCell ref="J176:M176"/>
    <mergeCell ref="J177:M177"/>
    <mergeCell ref="J180:M181"/>
    <mergeCell ref="J182:M182"/>
    <mergeCell ref="J183:M183"/>
    <mergeCell ref="H212:I212"/>
    <mergeCell ref="H213:I213"/>
    <mergeCell ref="G214:I214"/>
    <mergeCell ref="F215:I215"/>
    <mergeCell ref="G205:I205"/>
    <mergeCell ref="G206:I206"/>
    <mergeCell ref="G207:G208"/>
    <mergeCell ref="H207:I207"/>
    <mergeCell ref="H208:I208"/>
    <mergeCell ref="G209:G210"/>
    <mergeCell ref="H209:I209"/>
    <mergeCell ref="H210:I210"/>
    <mergeCell ref="G211:I211"/>
  </mergeCells>
  <phoneticPr fontId="1"/>
  <conditionalFormatting sqref="I3">
    <cfRule type="cellIs" dxfId="59" priority="505" stopIfTrue="1" operator="equal">
      <formula>0</formula>
    </cfRule>
  </conditionalFormatting>
  <conditionalFormatting sqref="I6">
    <cfRule type="cellIs" dxfId="58" priority="504" operator="equal">
      <formula>"消費税の扱いを選択してください"</formula>
    </cfRule>
  </conditionalFormatting>
  <conditionalFormatting sqref="I6 J52 J54 L52 B205:C205 D205:D206 F52 H52 B207:C215 B195:H195 G54:I55 B178 B52:D52 C54:F54 B164 B136 B108 B80 B150 B122 B94 E26:E27 B12:G13 F26 B26:D26 B66 B196 D196:H196">
    <cfRule type="expression" dxfId="57" priority="541">
      <formula>$I$6="消費税を補助対象に含める"</formula>
    </cfRule>
  </conditionalFormatting>
  <conditionalFormatting sqref="J66 J68 L66 F66 H66 G69:I69 C66:D66 C68:E68">
    <cfRule type="expression" dxfId="56" priority="82">
      <formula>$I$6="消費税を補助対象に含める"</formula>
    </cfRule>
  </conditionalFormatting>
  <conditionalFormatting sqref="J80 J82 L80 F80 H80 G83:I83 C80:D80 C82:E82">
    <cfRule type="expression" dxfId="55" priority="78">
      <formula>$I$6="消費税を補助対象に含める"</formula>
    </cfRule>
  </conditionalFormatting>
  <conditionalFormatting sqref="J94 J96 L94 F94 H94 G97:I97 C94:D94 C96:E96">
    <cfRule type="expression" dxfId="54" priority="77">
      <formula>$I$6="消費税を補助対象に含める"</formula>
    </cfRule>
  </conditionalFormatting>
  <conditionalFormatting sqref="J108 J110 L108 F108 H108 G111:I111 C108:D108 C110:E110">
    <cfRule type="expression" dxfId="53" priority="76">
      <formula>$I$6="消費税を補助対象に含める"</formula>
    </cfRule>
  </conditionalFormatting>
  <conditionalFormatting sqref="J122 J124 L122 F122 H122 G125:I125 C122:D122 C124:E124">
    <cfRule type="expression" dxfId="52" priority="75">
      <formula>$I$6="消費税を補助対象に含める"</formula>
    </cfRule>
  </conditionalFormatting>
  <conditionalFormatting sqref="J136 J138 L136 F136 H136 G139:I139 C136:D136 C138:E138">
    <cfRule type="expression" dxfId="51" priority="74">
      <formula>$I$6="消費税を補助対象に含める"</formula>
    </cfRule>
  </conditionalFormatting>
  <conditionalFormatting sqref="J150 J152 L150 F150 H150 G153:I153 C150:D150 C152:E152">
    <cfRule type="expression" dxfId="50" priority="73">
      <formula>$I$6="消費税を補助対象に含める"</formula>
    </cfRule>
  </conditionalFormatting>
  <conditionalFormatting sqref="J164 J166 L164 F164 H164 G167:I167 C164:D164 C166:E166">
    <cfRule type="expression" dxfId="49" priority="72">
      <formula>$I$6="消費税を補助対象に含める"</formula>
    </cfRule>
  </conditionalFormatting>
  <conditionalFormatting sqref="J178 J180 L178 F178 H178 G181:I181 C178:D178 C180:E180">
    <cfRule type="expression" dxfId="48" priority="71">
      <formula>$I$6="消費税を補助対象に含める"</formula>
    </cfRule>
  </conditionalFormatting>
  <conditionalFormatting sqref="I68">
    <cfRule type="expression" dxfId="47" priority="70">
      <formula>$I$6="消費税を補助対象に含める"</formula>
    </cfRule>
  </conditionalFormatting>
  <conditionalFormatting sqref="I82">
    <cfRule type="expression" dxfId="46" priority="69">
      <formula>$I$6="消費税を補助対象に含める"</formula>
    </cfRule>
  </conditionalFormatting>
  <conditionalFormatting sqref="I96">
    <cfRule type="expression" dxfId="45" priority="68">
      <formula>$I$6="消費税を補助対象に含める"</formula>
    </cfRule>
  </conditionalFormatting>
  <conditionalFormatting sqref="I110">
    <cfRule type="expression" dxfId="44" priority="67">
      <formula>$I$6="消費税を補助対象に含める"</formula>
    </cfRule>
  </conditionalFormatting>
  <conditionalFormatting sqref="I124">
    <cfRule type="expression" dxfId="43" priority="66">
      <formula>$I$6="消費税を補助対象に含める"</formula>
    </cfRule>
  </conditionalFormatting>
  <conditionalFormatting sqref="I138">
    <cfRule type="expression" dxfId="42" priority="65">
      <formula>$I$6="消費税を補助対象に含める"</formula>
    </cfRule>
  </conditionalFormatting>
  <conditionalFormatting sqref="I152">
    <cfRule type="expression" dxfId="41" priority="64">
      <formula>$I$6="消費税を補助対象に含める"</formula>
    </cfRule>
  </conditionalFormatting>
  <conditionalFormatting sqref="I166">
    <cfRule type="expression" dxfId="40" priority="63">
      <formula>$I$6="消費税を補助対象に含める"</formula>
    </cfRule>
  </conditionalFormatting>
  <conditionalFormatting sqref="I180">
    <cfRule type="expression" dxfId="39" priority="62">
      <formula>$I$6="消費税を補助対象に含める"</formula>
    </cfRule>
  </conditionalFormatting>
  <conditionalFormatting sqref="F68">
    <cfRule type="expression" dxfId="38" priority="52">
      <formula>$I$6="消費税を補助対象に含める"</formula>
    </cfRule>
  </conditionalFormatting>
  <conditionalFormatting sqref="F82">
    <cfRule type="expression" dxfId="37" priority="51">
      <formula>$I$6="消費税を補助対象に含める"</formula>
    </cfRule>
  </conditionalFormatting>
  <conditionalFormatting sqref="F96">
    <cfRule type="expression" dxfId="36" priority="50">
      <formula>$I$6="消費税を補助対象に含める"</formula>
    </cfRule>
  </conditionalFormatting>
  <conditionalFormatting sqref="F110">
    <cfRule type="expression" dxfId="35" priority="49">
      <formula>$I$6="消費税を補助対象に含める"</formula>
    </cfRule>
  </conditionalFormatting>
  <conditionalFormatting sqref="F124">
    <cfRule type="expression" dxfId="34" priority="48">
      <formula>$I$6="消費税を補助対象に含める"</formula>
    </cfRule>
  </conditionalFormatting>
  <conditionalFormatting sqref="F138">
    <cfRule type="expression" dxfId="33" priority="47">
      <formula>$I$6="消費税を補助対象に含める"</formula>
    </cfRule>
  </conditionalFormatting>
  <conditionalFormatting sqref="F152">
    <cfRule type="expression" dxfId="32" priority="46">
      <formula>$I$6="消費税を補助対象に含める"</formula>
    </cfRule>
  </conditionalFormatting>
  <conditionalFormatting sqref="F166">
    <cfRule type="expression" dxfId="31" priority="45">
      <formula>$I$6="消費税を補助対象に含める"</formula>
    </cfRule>
  </conditionalFormatting>
  <conditionalFormatting sqref="F180">
    <cfRule type="expression" dxfId="30" priority="44">
      <formula>$I$6="消費税を補助対象に含める"</formula>
    </cfRule>
  </conditionalFormatting>
  <conditionalFormatting sqref="I10:M10 I6:J6 B14:C23 B28:L47 C53:E53 C56:C65 E56:H65 J56:M65 C70:C79 E70:H79 J70:M79 C84:C93 E84:H93 J84:M93 C98:C107 E98:H107 J98:M107 C112:C121 E112:H121 J112:M121 C126:C135 E126:H135 J126:M135 C140:C149 E140:H149 J140:M149 C154:C163 E154:H163 J154:M163 C168:C177 E168:H177 J168:M177 C182:C191 E182:H191 J182:M191 B197:H201 F14:G23 C67:E67 C81:E81 C95:E95 C109:E109 C123:E123 C137:E137 C151:E151 C165:E165 C179:E179">
    <cfRule type="containsBlanks" dxfId="29" priority="25">
      <formula>LEN(TRIM(B6))=0</formula>
    </cfRule>
  </conditionalFormatting>
  <conditionalFormatting sqref="G180:H180">
    <cfRule type="expression" dxfId="28" priority="14">
      <formula>$I$6="消費税を補助対象に含める"</formula>
    </cfRule>
  </conditionalFormatting>
  <conditionalFormatting sqref="G68:H68">
    <cfRule type="expression" dxfId="27" priority="22">
      <formula>$I$6="消費税を補助対象に含める"</formula>
    </cfRule>
  </conditionalFormatting>
  <conditionalFormatting sqref="G82:H82">
    <cfRule type="expression" dxfId="26" priority="21">
      <formula>$I$6="消費税を補助対象に含める"</formula>
    </cfRule>
  </conditionalFormatting>
  <conditionalFormatting sqref="G96:H96">
    <cfRule type="expression" dxfId="25" priority="20">
      <formula>$I$6="消費税を補助対象に含める"</formula>
    </cfRule>
  </conditionalFormatting>
  <conditionalFormatting sqref="G110:H110">
    <cfRule type="expression" dxfId="24" priority="19">
      <formula>$I$6="消費税を補助対象に含める"</formula>
    </cfRule>
  </conditionalFormatting>
  <conditionalFormatting sqref="G124:H124">
    <cfRule type="expression" dxfId="23" priority="18">
      <formula>$I$6="消費税を補助対象に含める"</formula>
    </cfRule>
  </conditionalFormatting>
  <conditionalFormatting sqref="G138:H138">
    <cfRule type="expression" dxfId="22" priority="17">
      <formula>$I$6="消費税を補助対象に含める"</formula>
    </cfRule>
  </conditionalFormatting>
  <conditionalFormatting sqref="G152:H152">
    <cfRule type="expression" dxfId="21" priority="16">
      <formula>$I$6="消費税を補助対象に含める"</formula>
    </cfRule>
  </conditionalFormatting>
  <conditionalFormatting sqref="G166:H166">
    <cfRule type="expression" dxfId="20" priority="15">
      <formula>$I$6="消費税を補助対象に含める"</formula>
    </cfRule>
  </conditionalFormatting>
  <conditionalFormatting sqref="E14:E23">
    <cfRule type="containsBlanks" dxfId="19" priority="13">
      <formula>LEN(TRIM(E14))=0</formula>
    </cfRule>
  </conditionalFormatting>
  <conditionalFormatting sqref="F53:I53">
    <cfRule type="containsBlanks" dxfId="18" priority="12">
      <formula>LEN(TRIM(F53))=0</formula>
    </cfRule>
  </conditionalFormatting>
  <conditionalFormatting sqref="F67:I67">
    <cfRule type="containsBlanks" dxfId="17" priority="11">
      <formula>LEN(TRIM(F67))=0</formula>
    </cfRule>
  </conditionalFormatting>
  <conditionalFormatting sqref="F81:I81">
    <cfRule type="containsBlanks" dxfId="16" priority="10">
      <formula>LEN(TRIM(F81))=0</formula>
    </cfRule>
  </conditionalFormatting>
  <conditionalFormatting sqref="F95:I95">
    <cfRule type="containsBlanks" dxfId="15" priority="9">
      <formula>LEN(TRIM(F95))=0</formula>
    </cfRule>
  </conditionalFormatting>
  <conditionalFormatting sqref="F109:I109">
    <cfRule type="containsBlanks" dxfId="14" priority="8">
      <formula>LEN(TRIM(F109))=0</formula>
    </cfRule>
  </conditionalFormatting>
  <conditionalFormatting sqref="F123:I123">
    <cfRule type="containsBlanks" dxfId="13" priority="7">
      <formula>LEN(TRIM(F123))=0</formula>
    </cfRule>
  </conditionalFormatting>
  <conditionalFormatting sqref="F137:I137">
    <cfRule type="containsBlanks" dxfId="12" priority="6">
      <formula>LEN(TRIM(F137))=0</formula>
    </cfRule>
  </conditionalFormatting>
  <conditionalFormatting sqref="F151:I151">
    <cfRule type="containsBlanks" dxfId="11" priority="5">
      <formula>LEN(TRIM(F151))=0</formula>
    </cfRule>
  </conditionalFormatting>
  <conditionalFormatting sqref="F165:I165">
    <cfRule type="containsBlanks" dxfId="10" priority="4">
      <formula>LEN(TRIM(F165))=0</formula>
    </cfRule>
  </conditionalFormatting>
  <conditionalFormatting sqref="F179:I179">
    <cfRule type="containsBlanks" dxfId="9" priority="3">
      <formula>LEN(TRIM(F179))=0</formula>
    </cfRule>
  </conditionalFormatting>
  <conditionalFormatting sqref="R1:V1">
    <cfRule type="cellIs" dxfId="8" priority="2" operator="equal">
      <formula>"消費税の扱いを選択してください"</formula>
    </cfRule>
  </conditionalFormatting>
  <conditionalFormatting sqref="F205:G205 J205:J206 F207:H207 F212:G212 F215 G213:H213 G209:H209 H208 G211 H210 G214">
    <cfRule type="expression" dxfId="7" priority="1">
      <formula>$I$6="消費税を補助対象に含める"</formula>
    </cfRule>
  </conditionalFormatting>
  <dataValidations count="8">
    <dataValidation type="list" allowBlank="1" showInputMessage="1" showErrorMessage="1" sqref="I6:J6">
      <formula1>消費税区分選択</formula1>
    </dataValidation>
    <dataValidation type="list" allowBlank="1" showInputMessage="1" showErrorMessage="1" sqref="D48">
      <formula1>"セミナー,PF連絡会,その他打合せ等"</formula1>
    </dataValidation>
    <dataValidation type="list" allowBlank="1" showInputMessage="1" showErrorMessage="1" sqref="C14:C24">
      <formula1>INDIRECT("職員")</formula1>
    </dataValidation>
    <dataValidation type="list" allowBlank="1" showInputMessage="1" showErrorMessage="1" sqref="I10">
      <formula1>INDIRECT(I6:J6)</formula1>
    </dataValidation>
    <dataValidation type="list" allowBlank="1" showInputMessage="1" showErrorMessage="1" sqref="E56:E65 E70:E79 E84:E93 E98:E107 E112:E121 E126:E135 E140:E149 E154:E163 E168:E177 E182:E191">
      <formula1>"訪問支援,支援前後の活動"</formula1>
    </dataValidation>
    <dataValidation type="list" allowBlank="1" showInputMessage="1" showErrorMessage="1" sqref="D28:D47">
      <formula1>"セミナー等開催費,PF連絡会等開催費,PF連絡会等開催費（その他打合せ）,その他諸経費"</formula1>
    </dataValidation>
    <dataValidation type="list" allowBlank="1" showInputMessage="1" showErrorMessage="1" sqref="B14:B23 C53 C67 C81 C95 C109 C123 C137 C151 C165 C179 B28:B47 B197:B201">
      <formula1>支援地域</formula1>
    </dataValidation>
    <dataValidation type="whole" allowBlank="1" showInputMessage="1" showErrorMessage="1" sqref="E28:E47">
      <formula1>0</formula1>
      <formula2>10000000</formula2>
    </dataValidation>
  </dataValidations>
  <pageMargins left="0" right="0" top="0.6" bottom="0.26" header="0.31496062992125984" footer="0.16"/>
  <pageSetup paperSize="9" scale="68" fitToHeight="0" orientation="landscape" r:id="rId1"/>
  <rowBreaks count="7" manualBreakCount="7">
    <brk id="24" max="13" man="1"/>
    <brk id="49" max="13" man="1"/>
    <brk id="79" max="13" man="1"/>
    <brk id="107" max="16383" man="1"/>
    <brk id="135" max="13" man="1"/>
    <brk id="163" max="16383" man="1"/>
    <brk id="193" max="13" man="1"/>
  </row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showWhiteSpace="0" zoomScaleNormal="100" zoomScaleSheetLayoutView="70" workbookViewId="0"/>
  </sheetViews>
  <sheetFormatPr defaultRowHeight="12"/>
  <cols>
    <col min="1" max="1" width="3.625" style="53" customWidth="1"/>
    <col min="2" max="2" width="25.625" style="53" customWidth="1"/>
    <col min="3" max="3" width="16.5" style="53" customWidth="1"/>
    <col min="4" max="4" width="15.5" style="53" customWidth="1"/>
    <col min="5" max="5" width="16.75" style="53" customWidth="1"/>
    <col min="6" max="6" width="23.5" style="53" customWidth="1"/>
    <col min="7" max="7" width="19.875" style="53" customWidth="1"/>
    <col min="8" max="8" width="34.25" style="53" customWidth="1"/>
    <col min="9" max="9" width="3.25" style="53" customWidth="1"/>
    <col min="10" max="17" width="9" style="191"/>
    <col min="18" max="16384" width="9" style="53"/>
  </cols>
  <sheetData>
    <row r="1" spans="1:18" ht="75" customHeight="1"/>
    <row r="2" spans="1:18" ht="19.5" customHeight="1">
      <c r="B2" s="64" t="s">
        <v>77</v>
      </c>
      <c r="C2" s="55"/>
      <c r="D2" s="55"/>
      <c r="E2" s="55"/>
      <c r="F2" s="55"/>
      <c r="G2" s="55"/>
      <c r="H2" s="65" t="str">
        <f>IF('補助事業概要説明書（別添１）１～４'!E5="","",'補助事業概要説明書（別添１）１～４'!E5)</f>
        <v/>
      </c>
    </row>
    <row r="3" spans="1:18" ht="25.5">
      <c r="B3" s="914" t="s">
        <v>78</v>
      </c>
      <c r="C3" s="914"/>
      <c r="D3" s="914"/>
      <c r="E3" s="914"/>
      <c r="F3" s="914"/>
      <c r="G3" s="914"/>
      <c r="H3" s="914"/>
      <c r="I3" s="54"/>
      <c r="J3" s="910" t="s">
        <v>27</v>
      </c>
      <c r="K3" s="911"/>
      <c r="L3" s="911"/>
      <c r="M3" s="911"/>
      <c r="N3" s="911"/>
      <c r="O3" s="911"/>
      <c r="P3" s="911"/>
      <c r="Q3" s="911"/>
    </row>
    <row r="4" spans="1:18" ht="3" customHeight="1">
      <c r="B4" s="139"/>
      <c r="C4" s="139"/>
      <c r="D4" s="139"/>
      <c r="E4" s="139"/>
      <c r="F4" s="139"/>
      <c r="G4" s="139"/>
      <c r="H4" s="139"/>
      <c r="I4" s="54"/>
      <c r="J4" s="54"/>
      <c r="K4" s="54"/>
      <c r="L4" s="54"/>
      <c r="M4" s="54"/>
      <c r="N4" s="54"/>
      <c r="O4" s="54"/>
      <c r="P4" s="54"/>
    </row>
    <row r="5" spans="1:18" s="54" customFormat="1" ht="43.5" customHeight="1">
      <c r="B5" s="428" t="s">
        <v>539</v>
      </c>
      <c r="F5" s="66" t="s">
        <v>91</v>
      </c>
      <c r="G5" s="913"/>
      <c r="H5" s="913"/>
      <c r="J5" s="530" t="s">
        <v>356</v>
      </c>
      <c r="K5" s="531"/>
      <c r="L5" s="531"/>
      <c r="M5" s="531"/>
      <c r="N5" s="531"/>
      <c r="O5" s="531"/>
      <c r="P5" s="531"/>
      <c r="Q5" s="532"/>
    </row>
    <row r="6" spans="1:18" s="54" customFormat="1" ht="43.5" customHeight="1">
      <c r="C6" s="67"/>
      <c r="F6" s="66" t="s">
        <v>92</v>
      </c>
      <c r="G6" s="923"/>
      <c r="H6" s="923"/>
      <c r="J6" s="533" t="s">
        <v>357</v>
      </c>
      <c r="K6" s="534"/>
      <c r="L6" s="534"/>
      <c r="M6" s="534"/>
      <c r="N6" s="534"/>
      <c r="O6" s="534"/>
      <c r="P6" s="534"/>
      <c r="Q6" s="535"/>
    </row>
    <row r="7" spans="1:18" s="54" customFormat="1" ht="43.5" customHeight="1">
      <c r="C7" s="67"/>
      <c r="F7" s="66" t="s">
        <v>93</v>
      </c>
      <c r="G7" s="923"/>
      <c r="H7" s="923"/>
      <c r="J7" s="536"/>
      <c r="K7" s="534"/>
      <c r="L7" s="534"/>
      <c r="M7" s="534"/>
      <c r="N7" s="534"/>
      <c r="O7" s="534"/>
      <c r="P7" s="534"/>
      <c r="Q7" s="535"/>
    </row>
    <row r="8" spans="1:18" s="194" customFormat="1" ht="9" customHeight="1">
      <c r="C8" s="209"/>
      <c r="F8" s="210"/>
      <c r="G8" s="211"/>
      <c r="H8" s="916" t="s">
        <v>181</v>
      </c>
      <c r="J8" s="537"/>
      <c r="K8" s="538"/>
      <c r="L8" s="538"/>
      <c r="M8" s="538"/>
      <c r="N8" s="538"/>
      <c r="O8" s="538"/>
      <c r="P8" s="538"/>
      <c r="Q8" s="539"/>
    </row>
    <row r="9" spans="1:18" s="54" customFormat="1" ht="25.5">
      <c r="C9" s="429"/>
      <c r="D9" s="429"/>
      <c r="E9" s="915" t="s">
        <v>150</v>
      </c>
      <c r="F9" s="915"/>
      <c r="G9" s="429"/>
      <c r="H9" s="917"/>
      <c r="J9" s="536"/>
      <c r="K9" s="534"/>
      <c r="L9" s="534"/>
      <c r="M9" s="534"/>
      <c r="N9" s="534"/>
      <c r="O9" s="534"/>
      <c r="P9" s="534"/>
      <c r="Q9" s="535"/>
    </row>
    <row r="10" spans="1:18" ht="19.5" customHeight="1">
      <c r="B10" s="68" t="s">
        <v>79</v>
      </c>
      <c r="E10" s="69"/>
      <c r="J10" s="540"/>
      <c r="K10" s="541"/>
      <c r="L10" s="541"/>
      <c r="M10" s="541"/>
      <c r="N10" s="541"/>
      <c r="O10" s="541"/>
      <c r="P10" s="541"/>
      <c r="Q10" s="542"/>
      <c r="R10" s="70"/>
    </row>
    <row r="11" spans="1:18" ht="2.25" customHeight="1">
      <c r="J11" s="540"/>
      <c r="K11" s="541"/>
      <c r="L11" s="541"/>
      <c r="M11" s="541"/>
      <c r="N11" s="541"/>
      <c r="O11" s="541"/>
      <c r="P11" s="541"/>
      <c r="Q11" s="542"/>
    </row>
    <row r="12" spans="1:18" ht="19.5" customHeight="1" thickBot="1">
      <c r="B12" s="71" t="s">
        <v>62</v>
      </c>
      <c r="C12" s="71" t="s">
        <v>147</v>
      </c>
      <c r="D12" s="71" t="s">
        <v>80</v>
      </c>
      <c r="E12" s="71" t="s">
        <v>76</v>
      </c>
      <c r="F12" s="924" t="s">
        <v>81</v>
      </c>
      <c r="G12" s="925"/>
      <c r="H12" s="926"/>
      <c r="J12" s="540"/>
      <c r="K12" s="541"/>
      <c r="L12" s="541"/>
      <c r="M12" s="541"/>
      <c r="N12" s="541"/>
      <c r="O12" s="541"/>
      <c r="P12" s="541"/>
      <c r="Q12" s="542"/>
    </row>
    <row r="13" spans="1:18" s="72" customFormat="1" ht="24" customHeight="1" thickTop="1">
      <c r="A13" s="131"/>
      <c r="B13" s="292"/>
      <c r="C13" s="292"/>
      <c r="D13" s="292"/>
      <c r="E13" s="293" t="str">
        <f>IF(OR(C13="",D13=""),"",IF(AND(D13&lt;4,0&lt;D13),VLOOKUP($C13,'健保等級単価一覧表 (2)'!$B:$D,3,FALSE),(VLOOKUP($C13,'健保等級単価一覧表 (2)'!$B:$D,2,FALSE))))</f>
        <v/>
      </c>
      <c r="F13" s="927"/>
      <c r="G13" s="928"/>
      <c r="H13" s="929"/>
      <c r="I13" s="54"/>
      <c r="J13" s="533" t="s">
        <v>358</v>
      </c>
      <c r="K13" s="543"/>
      <c r="L13" s="543"/>
      <c r="M13" s="543"/>
      <c r="N13" s="543"/>
      <c r="O13" s="543"/>
      <c r="P13" s="543"/>
      <c r="Q13" s="544"/>
    </row>
    <row r="14" spans="1:18" s="72" customFormat="1" ht="24" customHeight="1">
      <c r="A14" s="131"/>
      <c r="B14" s="294"/>
      <c r="C14" s="295"/>
      <c r="D14" s="295"/>
      <c r="E14" s="293" t="str">
        <f>IF(OR(C14="",D14=""),"",IF(AND(D14&lt;4,0&lt;D14),VLOOKUP($C14,'健保等級単価一覧表 (2)'!$B:$D,3,FALSE),(VLOOKUP($C14,'健保等級単価一覧表 (2)'!$B:$D,2,FALSE))))</f>
        <v/>
      </c>
      <c r="F14" s="918"/>
      <c r="G14" s="919"/>
      <c r="H14" s="920"/>
      <c r="J14" s="545"/>
      <c r="K14" s="543"/>
      <c r="L14" s="543"/>
      <c r="M14" s="543"/>
      <c r="N14" s="543"/>
      <c r="O14" s="543"/>
      <c r="P14" s="543"/>
      <c r="Q14" s="544"/>
    </row>
    <row r="15" spans="1:18" s="72" customFormat="1" ht="24" customHeight="1">
      <c r="A15" s="131"/>
      <c r="B15" s="294"/>
      <c r="C15" s="294"/>
      <c r="D15" s="294"/>
      <c r="E15" s="293" t="str">
        <f>IF(OR(C15="",D15=""),"",IF(AND(D15&lt;4,0&lt;D15),VLOOKUP($C15,'健保等級単価一覧表 (2)'!$B:$D,3,FALSE),(VLOOKUP($C15,'健保等級単価一覧表 (2)'!$B:$D,2,FALSE))))</f>
        <v/>
      </c>
      <c r="F15" s="918"/>
      <c r="G15" s="919"/>
      <c r="H15" s="920"/>
      <c r="J15" s="545"/>
      <c r="K15" s="543"/>
      <c r="L15" s="543"/>
      <c r="M15" s="543"/>
      <c r="N15" s="543"/>
      <c r="O15" s="543"/>
      <c r="P15" s="543"/>
      <c r="Q15" s="544"/>
    </row>
    <row r="16" spans="1:18" s="193" customFormat="1" ht="24" customHeight="1">
      <c r="A16" s="198"/>
      <c r="B16" s="294"/>
      <c r="C16" s="294"/>
      <c r="D16" s="294"/>
      <c r="E16" s="293" t="str">
        <f>IF(OR(C16="",D16=""),"",IF(AND(D16&lt;4,0&lt;D16),VLOOKUP($C16,'健保等級単価一覧表 (2)'!$B:$D,3,FALSE),(VLOOKUP($C16,'健保等級単価一覧表 (2)'!$B:$D,2,FALSE))))</f>
        <v/>
      </c>
      <c r="F16" s="918"/>
      <c r="G16" s="919"/>
      <c r="H16" s="920"/>
      <c r="J16" s="545"/>
      <c r="K16" s="543"/>
      <c r="L16" s="543"/>
      <c r="M16" s="543"/>
      <c r="N16" s="543"/>
      <c r="O16" s="543"/>
      <c r="P16" s="543"/>
      <c r="Q16" s="544"/>
    </row>
    <row r="17" spans="1:17" s="193" customFormat="1" ht="24" customHeight="1">
      <c r="A17" s="198"/>
      <c r="B17" s="294"/>
      <c r="C17" s="294"/>
      <c r="D17" s="294"/>
      <c r="E17" s="293" t="str">
        <f>IF(OR(C17="",D17=""),"",IF(AND(D17&lt;4,0&lt;D17),VLOOKUP($C17,'健保等級単価一覧表 (2)'!$B:$D,3,FALSE),(VLOOKUP($C17,'健保等級単価一覧表 (2)'!$B:$D,2,FALSE))))</f>
        <v/>
      </c>
      <c r="F17" s="918"/>
      <c r="G17" s="919"/>
      <c r="H17" s="920"/>
      <c r="J17" s="545"/>
      <c r="K17" s="543"/>
      <c r="L17" s="546"/>
      <c r="M17" s="543"/>
      <c r="N17" s="543"/>
      <c r="O17" s="543"/>
      <c r="P17" s="543"/>
      <c r="Q17" s="544"/>
    </row>
    <row r="18" spans="1:17" s="193" customFormat="1" ht="24" customHeight="1">
      <c r="A18" s="198"/>
      <c r="B18" s="294"/>
      <c r="C18" s="294"/>
      <c r="D18" s="294"/>
      <c r="E18" s="293" t="str">
        <f>IF(OR(C18="",D18=""),"",IF(AND(D18&lt;4,0&lt;D18),VLOOKUP($C18,'健保等級単価一覧表 (2)'!$B:$D,3,FALSE),(VLOOKUP($C18,'健保等級単価一覧表 (2)'!$B:$D,2,FALSE))))</f>
        <v/>
      </c>
      <c r="F18" s="918"/>
      <c r="G18" s="919"/>
      <c r="H18" s="920"/>
      <c r="J18" s="545"/>
      <c r="K18" s="543"/>
      <c r="L18" s="543"/>
      <c r="M18" s="543"/>
      <c r="N18" s="543"/>
      <c r="O18" s="543"/>
      <c r="P18" s="543"/>
      <c r="Q18" s="544"/>
    </row>
    <row r="19" spans="1:17" s="72" customFormat="1" ht="24" customHeight="1">
      <c r="A19" s="131"/>
      <c r="B19" s="294"/>
      <c r="C19" s="294"/>
      <c r="D19" s="294"/>
      <c r="E19" s="293" t="str">
        <f>IF(OR(C19="",D19=""),"",IF(AND(D19&lt;4,0&lt;D19),VLOOKUP($C19,'健保等級単価一覧表 (2)'!$B:$D,3,FALSE),(VLOOKUP($C19,'健保等級単価一覧表 (2)'!$B:$D,2,FALSE))))</f>
        <v/>
      </c>
      <c r="F19" s="918"/>
      <c r="G19" s="919"/>
      <c r="H19" s="920"/>
      <c r="J19" s="545"/>
      <c r="K19" s="543"/>
      <c r="L19" s="543"/>
      <c r="M19" s="543"/>
      <c r="N19" s="543"/>
      <c r="O19" s="543"/>
      <c r="P19" s="543"/>
      <c r="Q19" s="544"/>
    </row>
    <row r="20" spans="1:17" s="72" customFormat="1" ht="24" customHeight="1">
      <c r="A20" s="131"/>
      <c r="B20" s="294"/>
      <c r="C20" s="294"/>
      <c r="D20" s="294"/>
      <c r="E20" s="293" t="str">
        <f>IF(OR(C20="",D20=""),"",IF(AND(D20&lt;4,0&lt;D20),VLOOKUP($C20,'健保等級単価一覧表 (2)'!$B:$D,3,FALSE),(VLOOKUP($C20,'健保等級単価一覧表 (2)'!$B:$D,2,FALSE))))</f>
        <v/>
      </c>
      <c r="F20" s="918"/>
      <c r="G20" s="919"/>
      <c r="H20" s="920"/>
      <c r="J20" s="545"/>
      <c r="K20" s="543"/>
      <c r="L20" s="543"/>
      <c r="M20" s="543"/>
      <c r="N20" s="543"/>
      <c r="O20" s="543"/>
      <c r="P20" s="543"/>
      <c r="Q20" s="544"/>
    </row>
    <row r="21" spans="1:17" s="72" customFormat="1" ht="24" customHeight="1">
      <c r="A21" s="131"/>
      <c r="B21" s="294"/>
      <c r="C21" s="294"/>
      <c r="D21" s="294"/>
      <c r="E21" s="293" t="str">
        <f>IF(OR(C21="",D21=""),"",IF(AND(D21&lt;4,0&lt;D21),VLOOKUP($C21,'健保等級単価一覧表 (2)'!$B:$D,3,FALSE),(VLOOKUP($C21,'健保等級単価一覧表 (2)'!$B:$D,2,FALSE))))</f>
        <v/>
      </c>
      <c r="F21" s="918"/>
      <c r="G21" s="919"/>
      <c r="H21" s="920"/>
      <c r="J21" s="545"/>
      <c r="K21" s="543"/>
      <c r="L21" s="543"/>
      <c r="M21" s="543"/>
      <c r="N21" s="543"/>
      <c r="O21" s="543"/>
      <c r="P21" s="543"/>
      <c r="Q21" s="544"/>
    </row>
    <row r="22" spans="1:17" s="72" customFormat="1" ht="24" customHeight="1">
      <c r="A22" s="131"/>
      <c r="B22" s="294"/>
      <c r="C22" s="294"/>
      <c r="D22" s="294"/>
      <c r="E22" s="293" t="str">
        <f>IF(OR(C22="",D22=""),"",IF(AND(D22&lt;4,0&lt;D22),VLOOKUP($C22,'健保等級単価一覧表 (2)'!$B:$D,3,FALSE),(VLOOKUP($C22,'健保等級単価一覧表 (2)'!$B:$D,2,FALSE))))</f>
        <v/>
      </c>
      <c r="F22" s="918"/>
      <c r="G22" s="919"/>
      <c r="H22" s="920"/>
      <c r="J22" s="545"/>
      <c r="K22" s="543"/>
      <c r="L22" s="543"/>
      <c r="M22" s="543"/>
      <c r="N22" s="543"/>
      <c r="O22" s="543"/>
      <c r="P22" s="543"/>
      <c r="Q22" s="544"/>
    </row>
    <row r="23" spans="1:17" ht="7.5" customHeight="1">
      <c r="J23" s="540"/>
      <c r="K23" s="541"/>
      <c r="L23" s="541"/>
      <c r="M23" s="541"/>
      <c r="N23" s="541"/>
      <c r="O23" s="541"/>
      <c r="P23" s="541"/>
      <c r="Q23" s="542"/>
    </row>
    <row r="24" spans="1:17" ht="19.5" customHeight="1">
      <c r="B24" s="73" t="s">
        <v>82</v>
      </c>
      <c r="C24" s="73"/>
      <c r="D24" s="73"/>
      <c r="E24" s="73"/>
      <c r="F24" s="73"/>
      <c r="G24" s="74"/>
      <c r="J24" s="540"/>
      <c r="K24" s="541"/>
      <c r="L24" s="541"/>
      <c r="M24" s="541"/>
      <c r="N24" s="541"/>
      <c r="O24" s="541"/>
      <c r="P24" s="541"/>
      <c r="Q24" s="542"/>
    </row>
    <row r="25" spans="1:17" ht="19.5" customHeight="1">
      <c r="B25" s="922" t="s">
        <v>83</v>
      </c>
      <c r="C25" s="922"/>
      <c r="D25" s="922"/>
      <c r="E25" s="922"/>
      <c r="F25" s="922"/>
      <c r="J25" s="540"/>
      <c r="K25" s="541"/>
      <c r="L25" s="541"/>
      <c r="M25" s="541"/>
      <c r="N25" s="541"/>
      <c r="O25" s="541"/>
      <c r="P25" s="541"/>
      <c r="Q25" s="542"/>
    </row>
    <row r="26" spans="1:17" ht="19.5" customHeight="1">
      <c r="B26" s="73" t="s">
        <v>250</v>
      </c>
      <c r="C26" s="73"/>
      <c r="D26" s="73"/>
      <c r="E26" s="73"/>
      <c r="F26" s="73"/>
      <c r="J26" s="540"/>
      <c r="K26" s="541"/>
      <c r="L26" s="541"/>
      <c r="M26" s="541"/>
      <c r="N26" s="541"/>
      <c r="O26" s="541"/>
      <c r="P26" s="541"/>
      <c r="Q26" s="542"/>
    </row>
    <row r="27" spans="1:17" ht="5.25" customHeight="1">
      <c r="J27" s="540"/>
      <c r="K27" s="541"/>
      <c r="L27" s="541"/>
      <c r="M27" s="541"/>
      <c r="N27" s="541"/>
      <c r="O27" s="541"/>
      <c r="P27" s="541"/>
      <c r="Q27" s="542"/>
    </row>
    <row r="28" spans="1:17" ht="19.5" customHeight="1">
      <c r="B28" s="68" t="s">
        <v>84</v>
      </c>
      <c r="J28" s="540"/>
      <c r="K28" s="541"/>
      <c r="L28" s="541"/>
      <c r="M28" s="541"/>
      <c r="N28" s="541"/>
      <c r="O28" s="541"/>
      <c r="P28" s="541"/>
      <c r="Q28" s="542"/>
    </row>
    <row r="29" spans="1:17" ht="2.25" customHeight="1">
      <c r="B29" s="73"/>
      <c r="J29" s="540"/>
      <c r="K29" s="541"/>
      <c r="L29" s="541"/>
      <c r="M29" s="541"/>
      <c r="N29" s="541"/>
      <c r="O29" s="541"/>
      <c r="P29" s="541"/>
      <c r="Q29" s="542"/>
    </row>
    <row r="30" spans="1:17" ht="33" customHeight="1" thickBot="1">
      <c r="B30" s="71" t="s">
        <v>62</v>
      </c>
      <c r="C30" s="71" t="s">
        <v>85</v>
      </c>
      <c r="D30" s="75" t="s">
        <v>147</v>
      </c>
      <c r="E30" s="71" t="s">
        <v>76</v>
      </c>
      <c r="F30" s="930" t="s">
        <v>86</v>
      </c>
      <c r="G30" s="930"/>
      <c r="H30" s="930"/>
      <c r="J30" s="540"/>
      <c r="K30" s="541"/>
      <c r="L30" s="541"/>
      <c r="M30" s="541"/>
      <c r="N30" s="541"/>
      <c r="O30" s="541"/>
      <c r="P30" s="541"/>
      <c r="Q30" s="542"/>
    </row>
    <row r="31" spans="1:17" s="72" customFormat="1" ht="24" customHeight="1" thickTop="1">
      <c r="A31" s="131"/>
      <c r="B31" s="292"/>
      <c r="C31" s="292"/>
      <c r="D31" s="296" t="str">
        <f>IF(C31="","",VLOOKUP(C31,'健保等級単価一覧表 (2)'!$G$2:$J$51,4))</f>
        <v/>
      </c>
      <c r="E31" s="293" t="str">
        <f>IF(C31="","",VLOOKUP(C31,'健保等級単価一覧表 (2)'!$G$2:$J$51,3))</f>
        <v/>
      </c>
      <c r="F31" s="931"/>
      <c r="G31" s="931"/>
      <c r="H31" s="931"/>
      <c r="I31" s="54"/>
      <c r="J31" s="533" t="s">
        <v>359</v>
      </c>
      <c r="K31" s="543"/>
      <c r="L31" s="543"/>
      <c r="M31" s="543"/>
      <c r="N31" s="543"/>
      <c r="O31" s="543"/>
      <c r="P31" s="543"/>
      <c r="Q31" s="544"/>
    </row>
    <row r="32" spans="1:17" s="72" customFormat="1" ht="24" customHeight="1">
      <c r="A32" s="131"/>
      <c r="B32" s="294"/>
      <c r="C32" s="295"/>
      <c r="D32" s="293" t="str">
        <f>IF(C32="","",VLOOKUP(C32,'健保等級単価一覧表 (2)'!$G$2:$J$51,4))</f>
        <v/>
      </c>
      <c r="E32" s="293" t="str">
        <f>IF(C32="","",VLOOKUP(C32,'健保等級単価一覧表 (2)'!$G$2:$J$51,3))</f>
        <v/>
      </c>
      <c r="F32" s="912"/>
      <c r="G32" s="912"/>
      <c r="H32" s="912"/>
      <c r="J32" s="545"/>
      <c r="K32" s="543"/>
      <c r="L32" s="543"/>
      <c r="M32" s="543"/>
      <c r="N32" s="543"/>
      <c r="O32" s="543"/>
      <c r="P32" s="543"/>
      <c r="Q32" s="544"/>
    </row>
    <row r="33" spans="1:17" s="72" customFormat="1" ht="24" customHeight="1">
      <c r="A33" s="131"/>
      <c r="B33" s="294"/>
      <c r="C33" s="294"/>
      <c r="D33" s="293" t="str">
        <f>IF(C33="","",VLOOKUP(C33,'健保等級単価一覧表 (2)'!$G$2:$J$51,4))</f>
        <v/>
      </c>
      <c r="E33" s="293" t="str">
        <f>IF(C33="","",VLOOKUP(C33,'健保等級単価一覧表 (2)'!$G$2:$J$51,3))</f>
        <v/>
      </c>
      <c r="F33" s="912"/>
      <c r="G33" s="912"/>
      <c r="H33" s="912"/>
      <c r="J33" s="545"/>
      <c r="K33" s="543"/>
      <c r="L33" s="543"/>
      <c r="M33" s="543"/>
      <c r="N33" s="543"/>
      <c r="O33" s="543"/>
      <c r="P33" s="543"/>
      <c r="Q33" s="544"/>
    </row>
    <row r="34" spans="1:17" s="193" customFormat="1" ht="24" customHeight="1">
      <c r="A34" s="198"/>
      <c r="B34" s="294"/>
      <c r="C34" s="294"/>
      <c r="D34" s="293" t="str">
        <f>IF(C34="","",VLOOKUP(C34,'健保等級単価一覧表 (2)'!$G$2:$J$51,4))</f>
        <v/>
      </c>
      <c r="E34" s="293" t="str">
        <f>IF(C34="","",VLOOKUP(C34,'健保等級単価一覧表 (2)'!$G$2:$J$51,3))</f>
        <v/>
      </c>
      <c r="F34" s="912"/>
      <c r="G34" s="912"/>
      <c r="H34" s="912"/>
      <c r="J34" s="545"/>
      <c r="K34" s="543"/>
      <c r="L34" s="543"/>
      <c r="M34" s="543"/>
      <c r="N34" s="543"/>
      <c r="O34" s="543"/>
      <c r="P34" s="543"/>
      <c r="Q34" s="544"/>
    </row>
    <row r="35" spans="1:17" s="193" customFormat="1" ht="24" customHeight="1">
      <c r="A35" s="198"/>
      <c r="B35" s="294"/>
      <c r="C35" s="294"/>
      <c r="D35" s="293" t="str">
        <f>IF(C35="","",VLOOKUP(C35,'健保等級単価一覧表 (2)'!$G$2:$J$51,4))</f>
        <v/>
      </c>
      <c r="E35" s="293" t="str">
        <f>IF(C35="","",VLOOKUP(C35,'健保等級単価一覧表 (2)'!$G$2:$J$51,3))</f>
        <v/>
      </c>
      <c r="F35" s="912"/>
      <c r="G35" s="912"/>
      <c r="H35" s="912"/>
      <c r="J35" s="545"/>
      <c r="K35" s="543"/>
      <c r="L35" s="543"/>
      <c r="M35" s="543"/>
      <c r="N35" s="543"/>
      <c r="O35" s="543"/>
      <c r="P35" s="543"/>
      <c r="Q35" s="544"/>
    </row>
    <row r="36" spans="1:17" s="193" customFormat="1" ht="24" customHeight="1">
      <c r="A36" s="198"/>
      <c r="B36" s="294"/>
      <c r="C36" s="294"/>
      <c r="D36" s="293" t="str">
        <f>IF(C36="","",VLOOKUP(C36,'健保等級単価一覧表 (2)'!$G$2:$J$51,4))</f>
        <v/>
      </c>
      <c r="E36" s="293" t="str">
        <f>IF(C36="","",VLOOKUP(C36,'健保等級単価一覧表 (2)'!$G$2:$J$51,3))</f>
        <v/>
      </c>
      <c r="F36" s="912"/>
      <c r="G36" s="912"/>
      <c r="H36" s="912"/>
      <c r="J36" s="545"/>
      <c r="K36" s="543"/>
      <c r="L36" s="543"/>
      <c r="M36" s="543"/>
      <c r="N36" s="543"/>
      <c r="O36" s="543"/>
      <c r="P36" s="543"/>
      <c r="Q36" s="544"/>
    </row>
    <row r="37" spans="1:17" s="72" customFormat="1" ht="24" customHeight="1">
      <c r="A37" s="131"/>
      <c r="B37" s="294"/>
      <c r="C37" s="294"/>
      <c r="D37" s="293" t="str">
        <f>IF(C37="","",VLOOKUP(C37,'健保等級単価一覧表 (2)'!$G$2:$J$51,4))</f>
        <v/>
      </c>
      <c r="E37" s="293" t="str">
        <f>IF(C37="","",VLOOKUP(C37,'健保等級単価一覧表 (2)'!$G$2:$J$51,3))</f>
        <v/>
      </c>
      <c r="F37" s="912"/>
      <c r="G37" s="912"/>
      <c r="H37" s="912"/>
      <c r="J37" s="545"/>
      <c r="K37" s="543"/>
      <c r="L37" s="543"/>
      <c r="M37" s="543"/>
      <c r="N37" s="543"/>
      <c r="O37" s="543"/>
      <c r="P37" s="543"/>
      <c r="Q37" s="544"/>
    </row>
    <row r="38" spans="1:17" s="72" customFormat="1" ht="24" customHeight="1">
      <c r="A38" s="131"/>
      <c r="B38" s="294"/>
      <c r="C38" s="294"/>
      <c r="D38" s="293" t="str">
        <f>IF(C38="","",VLOOKUP(C38,'健保等級単価一覧表 (2)'!$G$2:$J$51,4))</f>
        <v/>
      </c>
      <c r="E38" s="293" t="str">
        <f>IF(C38="","",VLOOKUP(C38,'健保等級単価一覧表 (2)'!$G$2:$J$51,3))</f>
        <v/>
      </c>
      <c r="F38" s="912"/>
      <c r="G38" s="912"/>
      <c r="H38" s="912"/>
      <c r="J38" s="545"/>
      <c r="K38" s="543"/>
      <c r="L38" s="543"/>
      <c r="M38" s="543"/>
      <c r="N38" s="543"/>
      <c r="O38" s="543"/>
      <c r="P38" s="543"/>
      <c r="Q38" s="544"/>
    </row>
    <row r="39" spans="1:17" s="72" customFormat="1" ht="24" customHeight="1">
      <c r="A39" s="131"/>
      <c r="B39" s="294"/>
      <c r="C39" s="294"/>
      <c r="D39" s="293" t="str">
        <f>IF(C39="","",VLOOKUP(C39,'健保等級単価一覧表 (2)'!$G$2:$J$51,4))</f>
        <v/>
      </c>
      <c r="E39" s="293" t="str">
        <f>IF(C39="","",VLOOKUP(C39,'健保等級単価一覧表 (2)'!$G$2:$J$51,3))</f>
        <v/>
      </c>
      <c r="F39" s="912"/>
      <c r="G39" s="912"/>
      <c r="H39" s="912"/>
      <c r="J39" s="545"/>
      <c r="K39" s="543"/>
      <c r="L39" s="543"/>
      <c r="M39" s="543"/>
      <c r="N39" s="543"/>
      <c r="O39" s="543"/>
      <c r="P39" s="543"/>
      <c r="Q39" s="544"/>
    </row>
    <row r="40" spans="1:17" s="72" customFormat="1" ht="24" customHeight="1">
      <c r="A40" s="131"/>
      <c r="B40" s="294"/>
      <c r="C40" s="294"/>
      <c r="D40" s="293" t="str">
        <f>IF(C40="","",VLOOKUP(C40,'健保等級単価一覧表 (2)'!$G$2:$J$51,4))</f>
        <v/>
      </c>
      <c r="E40" s="293" t="str">
        <f>IF(C40="","",VLOOKUP(C40,'健保等級単価一覧表 (2)'!$G$2:$J$51,3))</f>
        <v/>
      </c>
      <c r="F40" s="912"/>
      <c r="G40" s="912"/>
      <c r="H40" s="912"/>
      <c r="J40" s="545"/>
      <c r="K40" s="543"/>
      <c r="L40" s="543"/>
      <c r="M40" s="543"/>
      <c r="N40" s="543"/>
      <c r="O40" s="543"/>
      <c r="P40" s="543"/>
      <c r="Q40" s="544"/>
    </row>
    <row r="41" spans="1:17" ht="8.25" customHeight="1">
      <c r="J41" s="540"/>
      <c r="K41" s="541"/>
      <c r="L41" s="541"/>
      <c r="M41" s="541"/>
      <c r="N41" s="541"/>
      <c r="O41" s="541"/>
      <c r="P41" s="541"/>
      <c r="Q41" s="542"/>
    </row>
    <row r="42" spans="1:17" ht="19.5" customHeight="1">
      <c r="B42" s="73" t="s">
        <v>87</v>
      </c>
      <c r="J42" s="540"/>
      <c r="K42" s="541"/>
      <c r="L42" s="541"/>
      <c r="M42" s="541"/>
      <c r="N42" s="541"/>
      <c r="O42" s="541"/>
      <c r="P42" s="541"/>
      <c r="Q42" s="542"/>
    </row>
    <row r="43" spans="1:17" ht="19.5" customHeight="1">
      <c r="B43" s="73" t="s">
        <v>88</v>
      </c>
      <c r="J43" s="540"/>
      <c r="K43" s="541"/>
      <c r="L43" s="541"/>
      <c r="M43" s="541"/>
      <c r="N43" s="541"/>
      <c r="O43" s="541"/>
      <c r="P43" s="541"/>
      <c r="Q43" s="542"/>
    </row>
    <row r="44" spans="1:17" ht="9" customHeight="1">
      <c r="J44" s="540"/>
      <c r="K44" s="541"/>
      <c r="L44" s="541"/>
      <c r="M44" s="541"/>
      <c r="N44" s="541"/>
      <c r="O44" s="541"/>
      <c r="P44" s="541"/>
      <c r="Q44" s="542"/>
    </row>
    <row r="45" spans="1:17" ht="19.5" customHeight="1">
      <c r="B45" s="68" t="s">
        <v>89</v>
      </c>
      <c r="J45" s="540"/>
      <c r="K45" s="541"/>
      <c r="L45" s="541"/>
      <c r="M45" s="541"/>
      <c r="N45" s="541"/>
      <c r="O45" s="541"/>
      <c r="P45" s="541"/>
      <c r="Q45" s="542"/>
    </row>
    <row r="46" spans="1:17" ht="2.25" customHeight="1">
      <c r="B46" s="73"/>
      <c r="J46" s="540"/>
      <c r="K46" s="541"/>
      <c r="L46" s="541"/>
      <c r="M46" s="541"/>
      <c r="N46" s="541"/>
      <c r="O46" s="541"/>
      <c r="P46" s="541"/>
      <c r="Q46" s="542"/>
    </row>
    <row r="47" spans="1:17" ht="21" customHeight="1" thickBot="1">
      <c r="B47" s="71" t="s">
        <v>62</v>
      </c>
      <c r="C47" s="71" t="s">
        <v>148</v>
      </c>
      <c r="D47" s="71" t="s">
        <v>149</v>
      </c>
      <c r="E47" s="71" t="s">
        <v>188</v>
      </c>
      <c r="F47" s="932" t="s">
        <v>81</v>
      </c>
      <c r="G47" s="932"/>
      <c r="H47" s="932"/>
      <c r="J47" s="540"/>
      <c r="K47" s="541"/>
      <c r="L47" s="541"/>
      <c r="M47" s="541"/>
      <c r="N47" s="541"/>
      <c r="O47" s="541"/>
      <c r="P47" s="541"/>
      <c r="Q47" s="542"/>
    </row>
    <row r="48" spans="1:17" ht="24" customHeight="1" thickTop="1">
      <c r="A48" s="132"/>
      <c r="B48" s="294"/>
      <c r="C48" s="294"/>
      <c r="D48" s="571"/>
      <c r="E48" s="293" t="str">
        <f t="shared" ref="E48:E57" si="0">IF(D48="","",INT(C48/D48))</f>
        <v/>
      </c>
      <c r="F48" s="931"/>
      <c r="G48" s="931"/>
      <c r="H48" s="931"/>
      <c r="J48" s="540" t="s">
        <v>346</v>
      </c>
      <c r="K48" s="541"/>
      <c r="L48" s="541"/>
      <c r="M48" s="541"/>
      <c r="N48" s="541"/>
      <c r="O48" s="541"/>
      <c r="P48" s="541"/>
      <c r="Q48" s="542"/>
    </row>
    <row r="49" spans="1:17" ht="24" customHeight="1">
      <c r="A49" s="132"/>
      <c r="B49" s="294"/>
      <c r="C49" s="294"/>
      <c r="D49" s="571"/>
      <c r="E49" s="293" t="str">
        <f t="shared" si="0"/>
        <v/>
      </c>
      <c r="F49" s="912"/>
      <c r="G49" s="912"/>
      <c r="H49" s="912"/>
      <c r="J49" s="540" t="s">
        <v>526</v>
      </c>
      <c r="K49" s="541"/>
      <c r="L49" s="541"/>
      <c r="M49" s="541"/>
      <c r="N49" s="541"/>
      <c r="O49" s="541"/>
      <c r="P49" s="541"/>
      <c r="Q49" s="542"/>
    </row>
    <row r="50" spans="1:17" ht="24" customHeight="1">
      <c r="A50" s="132"/>
      <c r="B50" s="294"/>
      <c r="C50" s="294"/>
      <c r="D50" s="571"/>
      <c r="E50" s="293" t="str">
        <f t="shared" si="0"/>
        <v/>
      </c>
      <c r="F50" s="912"/>
      <c r="G50" s="912"/>
      <c r="H50" s="912"/>
      <c r="J50" s="540"/>
      <c r="K50" s="541"/>
      <c r="L50" s="541"/>
      <c r="M50" s="541"/>
      <c r="N50" s="541"/>
      <c r="O50" s="541"/>
      <c r="P50" s="541"/>
      <c r="Q50" s="542"/>
    </row>
    <row r="51" spans="1:17" s="191" customFormat="1" ht="24" customHeight="1">
      <c r="A51" s="199"/>
      <c r="B51" s="294"/>
      <c r="C51" s="294"/>
      <c r="D51" s="571"/>
      <c r="E51" s="293" t="str">
        <f t="shared" si="0"/>
        <v/>
      </c>
      <c r="F51" s="912"/>
      <c r="G51" s="912"/>
      <c r="H51" s="912"/>
      <c r="J51" s="540"/>
      <c r="K51" s="541"/>
      <c r="L51" s="541"/>
      <c r="M51" s="541"/>
      <c r="N51" s="541"/>
      <c r="O51" s="541"/>
      <c r="P51" s="541"/>
      <c r="Q51" s="542"/>
    </row>
    <row r="52" spans="1:17" s="191" customFormat="1" ht="24" customHeight="1">
      <c r="A52" s="199"/>
      <c r="B52" s="294"/>
      <c r="C52" s="294"/>
      <c r="D52" s="571"/>
      <c r="E52" s="293" t="str">
        <f t="shared" si="0"/>
        <v/>
      </c>
      <c r="F52" s="912"/>
      <c r="G52" s="912"/>
      <c r="H52" s="912"/>
      <c r="J52" s="540"/>
      <c r="K52" s="541"/>
      <c r="L52" s="541"/>
      <c r="M52" s="541"/>
      <c r="N52" s="541"/>
      <c r="O52" s="541"/>
      <c r="P52" s="541"/>
      <c r="Q52" s="542"/>
    </row>
    <row r="53" spans="1:17" s="191" customFormat="1" ht="24" customHeight="1">
      <c r="A53" s="199"/>
      <c r="B53" s="294"/>
      <c r="C53" s="294"/>
      <c r="D53" s="571"/>
      <c r="E53" s="293" t="str">
        <f t="shared" si="0"/>
        <v/>
      </c>
      <c r="F53" s="912"/>
      <c r="G53" s="912"/>
      <c r="H53" s="912"/>
      <c r="J53" s="540"/>
      <c r="K53" s="541"/>
      <c r="L53" s="541"/>
      <c r="M53" s="541"/>
      <c r="N53" s="541"/>
      <c r="O53" s="541"/>
      <c r="P53" s="541"/>
      <c r="Q53" s="542"/>
    </row>
    <row r="54" spans="1:17" ht="24" customHeight="1">
      <c r="A54" s="132"/>
      <c r="B54" s="294"/>
      <c r="C54" s="294"/>
      <c r="D54" s="571"/>
      <c r="E54" s="293" t="str">
        <f t="shared" si="0"/>
        <v/>
      </c>
      <c r="F54" s="912"/>
      <c r="G54" s="912"/>
      <c r="H54" s="912"/>
      <c r="J54" s="540"/>
      <c r="K54" s="541"/>
      <c r="L54" s="541"/>
      <c r="M54" s="541"/>
      <c r="N54" s="541"/>
      <c r="O54" s="541"/>
      <c r="P54" s="541"/>
      <c r="Q54" s="542"/>
    </row>
    <row r="55" spans="1:17" ht="24" customHeight="1">
      <c r="A55" s="132"/>
      <c r="B55" s="294"/>
      <c r="C55" s="294"/>
      <c r="D55" s="571"/>
      <c r="E55" s="293" t="str">
        <f t="shared" si="0"/>
        <v/>
      </c>
      <c r="F55" s="912"/>
      <c r="G55" s="912"/>
      <c r="H55" s="912"/>
      <c r="J55" s="540"/>
      <c r="K55" s="541"/>
      <c r="L55" s="541"/>
      <c r="M55" s="541"/>
      <c r="N55" s="541"/>
      <c r="O55" s="541"/>
      <c r="P55" s="541"/>
      <c r="Q55" s="542"/>
    </row>
    <row r="56" spans="1:17" ht="24" customHeight="1">
      <c r="A56" s="132"/>
      <c r="B56" s="294"/>
      <c r="C56" s="294"/>
      <c r="D56" s="571"/>
      <c r="E56" s="293" t="str">
        <f t="shared" si="0"/>
        <v/>
      </c>
      <c r="F56" s="912"/>
      <c r="G56" s="912"/>
      <c r="H56" s="912"/>
      <c r="J56" s="540"/>
      <c r="K56" s="541"/>
      <c r="L56" s="541"/>
      <c r="M56" s="541"/>
      <c r="N56" s="541"/>
      <c r="O56" s="541"/>
      <c r="P56" s="541"/>
      <c r="Q56" s="542"/>
    </row>
    <row r="57" spans="1:17" ht="24" customHeight="1">
      <c r="A57" s="132"/>
      <c r="B57" s="294"/>
      <c r="C57" s="294"/>
      <c r="D57" s="571"/>
      <c r="E57" s="293" t="str">
        <f t="shared" si="0"/>
        <v/>
      </c>
      <c r="F57" s="912"/>
      <c r="G57" s="912"/>
      <c r="H57" s="912"/>
      <c r="J57" s="547"/>
      <c r="K57" s="548"/>
      <c r="L57" s="548"/>
      <c r="M57" s="548"/>
      <c r="N57" s="548"/>
      <c r="O57" s="548"/>
      <c r="P57" s="548"/>
      <c r="Q57" s="549"/>
    </row>
    <row r="59" spans="1:17" ht="14.25" customHeight="1">
      <c r="B59" s="921" t="s">
        <v>163</v>
      </c>
      <c r="C59" s="921"/>
      <c r="D59" s="921"/>
      <c r="E59" s="921"/>
      <c r="F59" s="921"/>
      <c r="G59" s="921"/>
      <c r="H59" s="921"/>
    </row>
    <row r="60" spans="1:17" ht="14.25">
      <c r="B60" s="73" t="s">
        <v>164</v>
      </c>
      <c r="C60" s="73"/>
      <c r="D60" s="73"/>
      <c r="E60" s="73"/>
      <c r="F60" s="73"/>
      <c r="G60" s="73"/>
      <c r="H60" s="73"/>
    </row>
    <row r="61" spans="1:17" ht="29.25" customHeight="1">
      <c r="B61" s="73" t="s">
        <v>90</v>
      </c>
      <c r="C61" s="73"/>
      <c r="D61" s="73"/>
      <c r="E61" s="73"/>
      <c r="F61" s="73"/>
      <c r="G61" s="73"/>
      <c r="H61" s="73"/>
    </row>
    <row r="62" spans="1:17" ht="14.25">
      <c r="A62" s="77"/>
      <c r="B62" s="73" t="s">
        <v>189</v>
      </c>
      <c r="C62" s="73"/>
      <c r="D62" s="73"/>
      <c r="E62" s="73"/>
      <c r="F62" s="73"/>
      <c r="G62" s="73"/>
      <c r="H62" s="73"/>
    </row>
    <row r="63" spans="1:17" ht="14.25">
      <c r="A63" s="77"/>
      <c r="B63" s="73" t="s">
        <v>165</v>
      </c>
      <c r="C63" s="73"/>
      <c r="D63" s="73"/>
      <c r="E63" s="73"/>
      <c r="F63" s="73"/>
      <c r="G63" s="73"/>
      <c r="H63" s="73"/>
    </row>
    <row r="64" spans="1:17" ht="29.25" customHeight="1">
      <c r="A64" s="77"/>
      <c r="B64" s="73" t="s">
        <v>166</v>
      </c>
      <c r="C64" s="73"/>
      <c r="D64" s="73"/>
      <c r="E64" s="73"/>
      <c r="F64" s="73"/>
      <c r="G64" s="73"/>
      <c r="H64" s="73"/>
    </row>
    <row r="65" spans="1:8" ht="14.25">
      <c r="A65" s="77"/>
      <c r="C65" s="73"/>
      <c r="D65" s="73"/>
      <c r="E65" s="73"/>
      <c r="F65" s="73"/>
      <c r="G65" s="73"/>
      <c r="H65" s="73"/>
    </row>
    <row r="66" spans="1:8" ht="14.25">
      <c r="A66" s="77"/>
      <c r="B66" s="73"/>
      <c r="C66" s="73"/>
      <c r="D66" s="73"/>
      <c r="E66" s="73"/>
      <c r="F66" s="73"/>
      <c r="G66" s="73"/>
      <c r="H66" s="73"/>
    </row>
    <row r="67" spans="1:8" ht="17.25">
      <c r="B67" s="76"/>
      <c r="C67" s="76"/>
      <c r="D67" s="76"/>
      <c r="E67" s="76"/>
      <c r="F67" s="76"/>
      <c r="G67" s="76"/>
      <c r="H67" s="76"/>
    </row>
    <row r="68" spans="1:8" ht="17.25">
      <c r="B68" s="76"/>
      <c r="C68" s="78"/>
      <c r="D68" s="78"/>
      <c r="E68" s="78"/>
      <c r="F68" s="64"/>
      <c r="G68" s="64"/>
      <c r="H68" s="76"/>
    </row>
    <row r="69" spans="1:8" ht="32.25" customHeight="1">
      <c r="C69" s="77"/>
      <c r="D69" s="77"/>
    </row>
    <row r="70" spans="1:8" s="57" customFormat="1" ht="3" customHeight="1">
      <c r="C70" s="79"/>
      <c r="D70" s="79"/>
    </row>
    <row r="71" spans="1:8" ht="32.25" customHeight="1"/>
    <row r="72" spans="1:8" s="57" customFormat="1" ht="3" customHeight="1"/>
    <row r="73" spans="1:8" ht="32.25" customHeight="1"/>
    <row r="75" spans="1:8" ht="17.25">
      <c r="B75" s="80"/>
    </row>
  </sheetData>
  <sheetProtection password="CAD7" sheet="1" objects="1" scenarios="1" formatCells="0" insertRows="0"/>
  <mergeCells count="42">
    <mergeCell ref="F57:H57"/>
    <mergeCell ref="F47:H47"/>
    <mergeCell ref="F48:H48"/>
    <mergeCell ref="F49:H49"/>
    <mergeCell ref="F50:H50"/>
    <mergeCell ref="F54:H54"/>
    <mergeCell ref="F51:H51"/>
    <mergeCell ref="F52:H52"/>
    <mergeCell ref="F53:H53"/>
    <mergeCell ref="F36:H36"/>
    <mergeCell ref="F39:H39"/>
    <mergeCell ref="F40:H40"/>
    <mergeCell ref="F55:H55"/>
    <mergeCell ref="F56:H56"/>
    <mergeCell ref="B59:H59"/>
    <mergeCell ref="B25:F25"/>
    <mergeCell ref="G7:H7"/>
    <mergeCell ref="G6:H6"/>
    <mergeCell ref="F12:H12"/>
    <mergeCell ref="F13:H13"/>
    <mergeCell ref="F14:H14"/>
    <mergeCell ref="F15:H15"/>
    <mergeCell ref="F19:H19"/>
    <mergeCell ref="F20:H20"/>
    <mergeCell ref="F21:H21"/>
    <mergeCell ref="F22:H22"/>
    <mergeCell ref="F30:H30"/>
    <mergeCell ref="F37:H37"/>
    <mergeCell ref="F38:H38"/>
    <mergeCell ref="F31:H31"/>
    <mergeCell ref="J3:Q3"/>
    <mergeCell ref="F34:H34"/>
    <mergeCell ref="F35:H35"/>
    <mergeCell ref="F33:H33"/>
    <mergeCell ref="G5:H5"/>
    <mergeCell ref="B3:H3"/>
    <mergeCell ref="F32:H32"/>
    <mergeCell ref="E9:F9"/>
    <mergeCell ref="H8:H9"/>
    <mergeCell ref="F16:H16"/>
    <mergeCell ref="F17:H17"/>
    <mergeCell ref="F18:H18"/>
  </mergeCells>
  <phoneticPr fontId="1"/>
  <conditionalFormatting sqref="G5:H7 B13:D22 F13:F14 B31:C40 F31:F33 B48:D57 F48:F50 F19:F22 F37:F40 F54:F57">
    <cfRule type="cellIs" dxfId="6" priority="4" operator="equal">
      <formula>""</formula>
    </cfRule>
  </conditionalFormatting>
  <conditionalFormatting sqref="F15:F18">
    <cfRule type="cellIs" dxfId="5" priority="3" operator="equal">
      <formula>""</formula>
    </cfRule>
  </conditionalFormatting>
  <conditionalFormatting sqref="F34:F36">
    <cfRule type="cellIs" dxfId="4" priority="2" operator="equal">
      <formula>""</formula>
    </cfRule>
  </conditionalFormatting>
  <conditionalFormatting sqref="F51:F53">
    <cfRule type="cellIs" dxfId="3" priority="1" operator="equal">
      <formula>""</formula>
    </cfRule>
  </conditionalFormatting>
  <dataValidations count="3">
    <dataValidation type="whole" imeMode="off" operator="greaterThanOrEqual" allowBlank="1" showInputMessage="1" showErrorMessage="1" sqref="C13:D22 C31:C40 C48:C57">
      <formula1>0</formula1>
    </dataValidation>
    <dataValidation type="list" allowBlank="1" showInputMessage="1" showErrorMessage="1" sqref="B13:B22 B31:B40 B48:B57">
      <formula1>INDIRECT("職員")</formula1>
    </dataValidation>
    <dataValidation type="decimal" imeMode="off" operator="greaterThanOrEqual" allowBlank="1" showInputMessage="1" showErrorMessage="1" sqref="D48:D57">
      <formula1>0</formula1>
    </dataValidation>
  </dataValidations>
  <pageMargins left="0.7" right="0.7" top="0.75" bottom="0.75" header="0.3" footer="0.3"/>
  <pageSetup paperSize="9" scale="5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topLeftCell="B1" zoomScaleNormal="100" zoomScaleSheetLayoutView="70" workbookViewId="0">
      <selection activeCell="B1" sqref="B1"/>
    </sheetView>
  </sheetViews>
  <sheetFormatPr defaultRowHeight="12"/>
  <cols>
    <col min="1" max="1" width="3.5" style="53" hidden="1" customWidth="1"/>
    <col min="2" max="2" width="3.5" style="53" customWidth="1"/>
    <col min="3" max="3" width="17" style="72" customWidth="1"/>
    <col min="4" max="4" width="16.625" style="72" customWidth="1"/>
    <col min="5" max="5" width="16.625" style="156" customWidth="1"/>
    <col min="6" max="6" width="42" style="156" customWidth="1"/>
    <col min="7" max="7" width="36.875" style="156" customWidth="1"/>
    <col min="8" max="8" width="2.875" style="53" customWidth="1"/>
    <col min="9" max="16" width="9" style="191"/>
    <col min="17" max="256" width="9" style="53"/>
    <col min="257" max="257" width="2.875" style="53" customWidth="1"/>
    <col min="258" max="258" width="14.75" style="53" customWidth="1"/>
    <col min="259" max="260" width="16.625" style="53" customWidth="1"/>
    <col min="261" max="261" width="42" style="53" customWidth="1"/>
    <col min="262" max="262" width="17" style="53" customWidth="1"/>
    <col min="263" max="263" width="17.125" style="53" customWidth="1"/>
    <col min="264" max="264" width="2.875" style="53" customWidth="1"/>
    <col min="265" max="512" width="9" style="53"/>
    <col min="513" max="513" width="2.875" style="53" customWidth="1"/>
    <col min="514" max="514" width="14.75" style="53" customWidth="1"/>
    <col min="515" max="516" width="16.625" style="53" customWidth="1"/>
    <col min="517" max="517" width="42" style="53" customWidth="1"/>
    <col min="518" max="518" width="17" style="53" customWidth="1"/>
    <col min="519" max="519" width="17.125" style="53" customWidth="1"/>
    <col min="520" max="520" width="2.875" style="53" customWidth="1"/>
    <col min="521" max="768" width="9" style="53"/>
    <col min="769" max="769" width="2.875" style="53" customWidth="1"/>
    <col min="770" max="770" width="14.75" style="53" customWidth="1"/>
    <col min="771" max="772" width="16.625" style="53" customWidth="1"/>
    <col min="773" max="773" width="42" style="53" customWidth="1"/>
    <col min="774" max="774" width="17" style="53" customWidth="1"/>
    <col min="775" max="775" width="17.125" style="53" customWidth="1"/>
    <col min="776" max="776" width="2.875" style="53" customWidth="1"/>
    <col min="777" max="1024" width="9" style="53"/>
    <col min="1025" max="1025" width="2.875" style="53" customWidth="1"/>
    <col min="1026" max="1026" width="14.75" style="53" customWidth="1"/>
    <col min="1027" max="1028" width="16.625" style="53" customWidth="1"/>
    <col min="1029" max="1029" width="42" style="53" customWidth="1"/>
    <col min="1030" max="1030" width="17" style="53" customWidth="1"/>
    <col min="1031" max="1031" width="17.125" style="53" customWidth="1"/>
    <col min="1032" max="1032" width="2.875" style="53" customWidth="1"/>
    <col min="1033" max="1280" width="9" style="53"/>
    <col min="1281" max="1281" width="2.875" style="53" customWidth="1"/>
    <col min="1282" max="1282" width="14.75" style="53" customWidth="1"/>
    <col min="1283" max="1284" width="16.625" style="53" customWidth="1"/>
    <col min="1285" max="1285" width="42" style="53" customWidth="1"/>
    <col min="1286" max="1286" width="17" style="53" customWidth="1"/>
    <col min="1287" max="1287" width="17.125" style="53" customWidth="1"/>
    <col min="1288" max="1288" width="2.875" style="53" customWidth="1"/>
    <col min="1289" max="1536" width="9" style="53"/>
    <col min="1537" max="1537" width="2.875" style="53" customWidth="1"/>
    <col min="1538" max="1538" width="14.75" style="53" customWidth="1"/>
    <col min="1539" max="1540" width="16.625" style="53" customWidth="1"/>
    <col min="1541" max="1541" width="42" style="53" customWidth="1"/>
    <col min="1542" max="1542" width="17" style="53" customWidth="1"/>
    <col min="1543" max="1543" width="17.125" style="53" customWidth="1"/>
    <col min="1544" max="1544" width="2.875" style="53" customWidth="1"/>
    <col min="1545" max="1792" width="9" style="53"/>
    <col min="1793" max="1793" width="2.875" style="53" customWidth="1"/>
    <col min="1794" max="1794" width="14.75" style="53" customWidth="1"/>
    <col min="1795" max="1796" width="16.625" style="53" customWidth="1"/>
    <col min="1797" max="1797" width="42" style="53" customWidth="1"/>
    <col min="1798" max="1798" width="17" style="53" customWidth="1"/>
    <col min="1799" max="1799" width="17.125" style="53" customWidth="1"/>
    <col min="1800" max="1800" width="2.875" style="53" customWidth="1"/>
    <col min="1801" max="2048" width="9" style="53"/>
    <col min="2049" max="2049" width="2.875" style="53" customWidth="1"/>
    <col min="2050" max="2050" width="14.75" style="53" customWidth="1"/>
    <col min="2051" max="2052" width="16.625" style="53" customWidth="1"/>
    <col min="2053" max="2053" width="42" style="53" customWidth="1"/>
    <col min="2054" max="2054" width="17" style="53" customWidth="1"/>
    <col min="2055" max="2055" width="17.125" style="53" customWidth="1"/>
    <col min="2056" max="2056" width="2.875" style="53" customWidth="1"/>
    <col min="2057" max="2304" width="9" style="53"/>
    <col min="2305" max="2305" width="2.875" style="53" customWidth="1"/>
    <col min="2306" max="2306" width="14.75" style="53" customWidth="1"/>
    <col min="2307" max="2308" width="16.625" style="53" customWidth="1"/>
    <col min="2309" max="2309" width="42" style="53" customWidth="1"/>
    <col min="2310" max="2310" width="17" style="53" customWidth="1"/>
    <col min="2311" max="2311" width="17.125" style="53" customWidth="1"/>
    <col min="2312" max="2312" width="2.875" style="53" customWidth="1"/>
    <col min="2313" max="2560" width="9" style="53"/>
    <col min="2561" max="2561" width="2.875" style="53" customWidth="1"/>
    <col min="2562" max="2562" width="14.75" style="53" customWidth="1"/>
    <col min="2563" max="2564" width="16.625" style="53" customWidth="1"/>
    <col min="2565" max="2565" width="42" style="53" customWidth="1"/>
    <col min="2566" max="2566" width="17" style="53" customWidth="1"/>
    <col min="2567" max="2567" width="17.125" style="53" customWidth="1"/>
    <col min="2568" max="2568" width="2.875" style="53" customWidth="1"/>
    <col min="2569" max="2816" width="9" style="53"/>
    <col min="2817" max="2817" width="2.875" style="53" customWidth="1"/>
    <col min="2818" max="2818" width="14.75" style="53" customWidth="1"/>
    <col min="2819" max="2820" width="16.625" style="53" customWidth="1"/>
    <col min="2821" max="2821" width="42" style="53" customWidth="1"/>
    <col min="2822" max="2822" width="17" style="53" customWidth="1"/>
    <col min="2823" max="2823" width="17.125" style="53" customWidth="1"/>
    <col min="2824" max="2824" width="2.875" style="53" customWidth="1"/>
    <col min="2825" max="3072" width="9" style="53"/>
    <col min="3073" max="3073" width="2.875" style="53" customWidth="1"/>
    <col min="3074" max="3074" width="14.75" style="53" customWidth="1"/>
    <col min="3075" max="3076" width="16.625" style="53" customWidth="1"/>
    <col min="3077" max="3077" width="42" style="53" customWidth="1"/>
    <col min="3078" max="3078" width="17" style="53" customWidth="1"/>
    <col min="3079" max="3079" width="17.125" style="53" customWidth="1"/>
    <col min="3080" max="3080" width="2.875" style="53" customWidth="1"/>
    <col min="3081" max="3328" width="9" style="53"/>
    <col min="3329" max="3329" width="2.875" style="53" customWidth="1"/>
    <col min="3330" max="3330" width="14.75" style="53" customWidth="1"/>
    <col min="3331" max="3332" width="16.625" style="53" customWidth="1"/>
    <col min="3333" max="3333" width="42" style="53" customWidth="1"/>
    <col min="3334" max="3334" width="17" style="53" customWidth="1"/>
    <col min="3335" max="3335" width="17.125" style="53" customWidth="1"/>
    <col min="3336" max="3336" width="2.875" style="53" customWidth="1"/>
    <col min="3337" max="3584" width="9" style="53"/>
    <col min="3585" max="3585" width="2.875" style="53" customWidth="1"/>
    <col min="3586" max="3586" width="14.75" style="53" customWidth="1"/>
    <col min="3587" max="3588" width="16.625" style="53" customWidth="1"/>
    <col min="3589" max="3589" width="42" style="53" customWidth="1"/>
    <col min="3590" max="3590" width="17" style="53" customWidth="1"/>
    <col min="3591" max="3591" width="17.125" style="53" customWidth="1"/>
    <col min="3592" max="3592" width="2.875" style="53" customWidth="1"/>
    <col min="3593" max="3840" width="9" style="53"/>
    <col min="3841" max="3841" width="2.875" style="53" customWidth="1"/>
    <col min="3842" max="3842" width="14.75" style="53" customWidth="1"/>
    <col min="3843" max="3844" width="16.625" style="53" customWidth="1"/>
    <col min="3845" max="3845" width="42" style="53" customWidth="1"/>
    <col min="3846" max="3846" width="17" style="53" customWidth="1"/>
    <col min="3847" max="3847" width="17.125" style="53" customWidth="1"/>
    <col min="3848" max="3848" width="2.875" style="53" customWidth="1"/>
    <col min="3849" max="4096" width="9" style="53"/>
    <col min="4097" max="4097" width="2.875" style="53" customWidth="1"/>
    <col min="4098" max="4098" width="14.75" style="53" customWidth="1"/>
    <col min="4099" max="4100" width="16.625" style="53" customWidth="1"/>
    <col min="4101" max="4101" width="42" style="53" customWidth="1"/>
    <col min="4102" max="4102" width="17" style="53" customWidth="1"/>
    <col min="4103" max="4103" width="17.125" style="53" customWidth="1"/>
    <col min="4104" max="4104" width="2.875" style="53" customWidth="1"/>
    <col min="4105" max="4352" width="9" style="53"/>
    <col min="4353" max="4353" width="2.875" style="53" customWidth="1"/>
    <col min="4354" max="4354" width="14.75" style="53" customWidth="1"/>
    <col min="4355" max="4356" width="16.625" style="53" customWidth="1"/>
    <col min="4357" max="4357" width="42" style="53" customWidth="1"/>
    <col min="4358" max="4358" width="17" style="53" customWidth="1"/>
    <col min="4359" max="4359" width="17.125" style="53" customWidth="1"/>
    <col min="4360" max="4360" width="2.875" style="53" customWidth="1"/>
    <col min="4361" max="4608" width="9" style="53"/>
    <col min="4609" max="4609" width="2.875" style="53" customWidth="1"/>
    <col min="4610" max="4610" width="14.75" style="53" customWidth="1"/>
    <col min="4611" max="4612" width="16.625" style="53" customWidth="1"/>
    <col min="4613" max="4613" width="42" style="53" customWidth="1"/>
    <col min="4614" max="4614" width="17" style="53" customWidth="1"/>
    <col min="4615" max="4615" width="17.125" style="53" customWidth="1"/>
    <col min="4616" max="4616" width="2.875" style="53" customWidth="1"/>
    <col min="4617" max="4864" width="9" style="53"/>
    <col min="4865" max="4865" width="2.875" style="53" customWidth="1"/>
    <col min="4866" max="4866" width="14.75" style="53" customWidth="1"/>
    <col min="4867" max="4868" width="16.625" style="53" customWidth="1"/>
    <col min="4869" max="4869" width="42" style="53" customWidth="1"/>
    <col min="4870" max="4870" width="17" style="53" customWidth="1"/>
    <col min="4871" max="4871" width="17.125" style="53" customWidth="1"/>
    <col min="4872" max="4872" width="2.875" style="53" customWidth="1"/>
    <col min="4873" max="5120" width="9" style="53"/>
    <col min="5121" max="5121" width="2.875" style="53" customWidth="1"/>
    <col min="5122" max="5122" width="14.75" style="53" customWidth="1"/>
    <col min="5123" max="5124" width="16.625" style="53" customWidth="1"/>
    <col min="5125" max="5125" width="42" style="53" customWidth="1"/>
    <col min="5126" max="5126" width="17" style="53" customWidth="1"/>
    <col min="5127" max="5127" width="17.125" style="53" customWidth="1"/>
    <col min="5128" max="5128" width="2.875" style="53" customWidth="1"/>
    <col min="5129" max="5376" width="9" style="53"/>
    <col min="5377" max="5377" width="2.875" style="53" customWidth="1"/>
    <col min="5378" max="5378" width="14.75" style="53" customWidth="1"/>
    <col min="5379" max="5380" width="16.625" style="53" customWidth="1"/>
    <col min="5381" max="5381" width="42" style="53" customWidth="1"/>
    <col min="5382" max="5382" width="17" style="53" customWidth="1"/>
    <col min="5383" max="5383" width="17.125" style="53" customWidth="1"/>
    <col min="5384" max="5384" width="2.875" style="53" customWidth="1"/>
    <col min="5385" max="5632" width="9" style="53"/>
    <col min="5633" max="5633" width="2.875" style="53" customWidth="1"/>
    <col min="5634" max="5634" width="14.75" style="53" customWidth="1"/>
    <col min="5635" max="5636" width="16.625" style="53" customWidth="1"/>
    <col min="5637" max="5637" width="42" style="53" customWidth="1"/>
    <col min="5638" max="5638" width="17" style="53" customWidth="1"/>
    <col min="5639" max="5639" width="17.125" style="53" customWidth="1"/>
    <col min="5640" max="5640" width="2.875" style="53" customWidth="1"/>
    <col min="5641" max="5888" width="9" style="53"/>
    <col min="5889" max="5889" width="2.875" style="53" customWidth="1"/>
    <col min="5890" max="5890" width="14.75" style="53" customWidth="1"/>
    <col min="5891" max="5892" width="16.625" style="53" customWidth="1"/>
    <col min="5893" max="5893" width="42" style="53" customWidth="1"/>
    <col min="5894" max="5894" width="17" style="53" customWidth="1"/>
    <col min="5895" max="5895" width="17.125" style="53" customWidth="1"/>
    <col min="5896" max="5896" width="2.875" style="53" customWidth="1"/>
    <col min="5897" max="6144" width="9" style="53"/>
    <col min="6145" max="6145" width="2.875" style="53" customWidth="1"/>
    <col min="6146" max="6146" width="14.75" style="53" customWidth="1"/>
    <col min="6147" max="6148" width="16.625" style="53" customWidth="1"/>
    <col min="6149" max="6149" width="42" style="53" customWidth="1"/>
    <col min="6150" max="6150" width="17" style="53" customWidth="1"/>
    <col min="6151" max="6151" width="17.125" style="53" customWidth="1"/>
    <col min="6152" max="6152" width="2.875" style="53" customWidth="1"/>
    <col min="6153" max="6400" width="9" style="53"/>
    <col min="6401" max="6401" width="2.875" style="53" customWidth="1"/>
    <col min="6402" max="6402" width="14.75" style="53" customWidth="1"/>
    <col min="6403" max="6404" width="16.625" style="53" customWidth="1"/>
    <col min="6405" max="6405" width="42" style="53" customWidth="1"/>
    <col min="6406" max="6406" width="17" style="53" customWidth="1"/>
    <col min="6407" max="6407" width="17.125" style="53" customWidth="1"/>
    <col min="6408" max="6408" width="2.875" style="53" customWidth="1"/>
    <col min="6409" max="6656" width="9" style="53"/>
    <col min="6657" max="6657" width="2.875" style="53" customWidth="1"/>
    <col min="6658" max="6658" width="14.75" style="53" customWidth="1"/>
    <col min="6659" max="6660" width="16.625" style="53" customWidth="1"/>
    <col min="6661" max="6661" width="42" style="53" customWidth="1"/>
    <col min="6662" max="6662" width="17" style="53" customWidth="1"/>
    <col min="6663" max="6663" width="17.125" style="53" customWidth="1"/>
    <col min="6664" max="6664" width="2.875" style="53" customWidth="1"/>
    <col min="6665" max="6912" width="9" style="53"/>
    <col min="6913" max="6913" width="2.875" style="53" customWidth="1"/>
    <col min="6914" max="6914" width="14.75" style="53" customWidth="1"/>
    <col min="6915" max="6916" width="16.625" style="53" customWidth="1"/>
    <col min="6917" max="6917" width="42" style="53" customWidth="1"/>
    <col min="6918" max="6918" width="17" style="53" customWidth="1"/>
    <col min="6919" max="6919" width="17.125" style="53" customWidth="1"/>
    <col min="6920" max="6920" width="2.875" style="53" customWidth="1"/>
    <col min="6921" max="7168" width="9" style="53"/>
    <col min="7169" max="7169" width="2.875" style="53" customWidth="1"/>
    <col min="7170" max="7170" width="14.75" style="53" customWidth="1"/>
    <col min="7171" max="7172" width="16.625" style="53" customWidth="1"/>
    <col min="7173" max="7173" width="42" style="53" customWidth="1"/>
    <col min="7174" max="7174" width="17" style="53" customWidth="1"/>
    <col min="7175" max="7175" width="17.125" style="53" customWidth="1"/>
    <col min="7176" max="7176" width="2.875" style="53" customWidth="1"/>
    <col min="7177" max="7424" width="9" style="53"/>
    <col min="7425" max="7425" width="2.875" style="53" customWidth="1"/>
    <col min="7426" max="7426" width="14.75" style="53" customWidth="1"/>
    <col min="7427" max="7428" width="16.625" style="53" customWidth="1"/>
    <col min="7429" max="7429" width="42" style="53" customWidth="1"/>
    <col min="7430" max="7430" width="17" style="53" customWidth="1"/>
    <col min="7431" max="7431" width="17.125" style="53" customWidth="1"/>
    <col min="7432" max="7432" width="2.875" style="53" customWidth="1"/>
    <col min="7433" max="7680" width="9" style="53"/>
    <col min="7681" max="7681" width="2.875" style="53" customWidth="1"/>
    <col min="7682" max="7682" width="14.75" style="53" customWidth="1"/>
    <col min="7683" max="7684" width="16.625" style="53" customWidth="1"/>
    <col min="7685" max="7685" width="42" style="53" customWidth="1"/>
    <col min="7686" max="7686" width="17" style="53" customWidth="1"/>
    <col min="7687" max="7687" width="17.125" style="53" customWidth="1"/>
    <col min="7688" max="7688" width="2.875" style="53" customWidth="1"/>
    <col min="7689" max="7936" width="9" style="53"/>
    <col min="7937" max="7937" width="2.875" style="53" customWidth="1"/>
    <col min="7938" max="7938" width="14.75" style="53" customWidth="1"/>
    <col min="7939" max="7940" width="16.625" style="53" customWidth="1"/>
    <col min="7941" max="7941" width="42" style="53" customWidth="1"/>
    <col min="7942" max="7942" width="17" style="53" customWidth="1"/>
    <col min="7943" max="7943" width="17.125" style="53" customWidth="1"/>
    <col min="7944" max="7944" width="2.875" style="53" customWidth="1"/>
    <col min="7945" max="8192" width="9" style="53"/>
    <col min="8193" max="8193" width="2.875" style="53" customWidth="1"/>
    <col min="8194" max="8194" width="14.75" style="53" customWidth="1"/>
    <col min="8195" max="8196" width="16.625" style="53" customWidth="1"/>
    <col min="8197" max="8197" width="42" style="53" customWidth="1"/>
    <col min="8198" max="8198" width="17" style="53" customWidth="1"/>
    <col min="8199" max="8199" width="17.125" style="53" customWidth="1"/>
    <col min="8200" max="8200" width="2.875" style="53" customWidth="1"/>
    <col min="8201" max="8448" width="9" style="53"/>
    <col min="8449" max="8449" width="2.875" style="53" customWidth="1"/>
    <col min="8450" max="8450" width="14.75" style="53" customWidth="1"/>
    <col min="8451" max="8452" width="16.625" style="53" customWidth="1"/>
    <col min="8453" max="8453" width="42" style="53" customWidth="1"/>
    <col min="8454" max="8454" width="17" style="53" customWidth="1"/>
    <col min="8455" max="8455" width="17.125" style="53" customWidth="1"/>
    <col min="8456" max="8456" width="2.875" style="53" customWidth="1"/>
    <col min="8457" max="8704" width="9" style="53"/>
    <col min="8705" max="8705" width="2.875" style="53" customWidth="1"/>
    <col min="8706" max="8706" width="14.75" style="53" customWidth="1"/>
    <col min="8707" max="8708" width="16.625" style="53" customWidth="1"/>
    <col min="8709" max="8709" width="42" style="53" customWidth="1"/>
    <col min="8710" max="8710" width="17" style="53" customWidth="1"/>
    <col min="8711" max="8711" width="17.125" style="53" customWidth="1"/>
    <col min="8712" max="8712" width="2.875" style="53" customWidth="1"/>
    <col min="8713" max="8960" width="9" style="53"/>
    <col min="8961" max="8961" width="2.875" style="53" customWidth="1"/>
    <col min="8962" max="8962" width="14.75" style="53" customWidth="1"/>
    <col min="8963" max="8964" width="16.625" style="53" customWidth="1"/>
    <col min="8965" max="8965" width="42" style="53" customWidth="1"/>
    <col min="8966" max="8966" width="17" style="53" customWidth="1"/>
    <col min="8967" max="8967" width="17.125" style="53" customWidth="1"/>
    <col min="8968" max="8968" width="2.875" style="53" customWidth="1"/>
    <col min="8969" max="9216" width="9" style="53"/>
    <col min="9217" max="9217" width="2.875" style="53" customWidth="1"/>
    <col min="9218" max="9218" width="14.75" style="53" customWidth="1"/>
    <col min="9219" max="9220" width="16.625" style="53" customWidth="1"/>
    <col min="9221" max="9221" width="42" style="53" customWidth="1"/>
    <col min="9222" max="9222" width="17" style="53" customWidth="1"/>
    <col min="9223" max="9223" width="17.125" style="53" customWidth="1"/>
    <col min="9224" max="9224" width="2.875" style="53" customWidth="1"/>
    <col min="9225" max="9472" width="9" style="53"/>
    <col min="9473" max="9473" width="2.875" style="53" customWidth="1"/>
    <col min="9474" max="9474" width="14.75" style="53" customWidth="1"/>
    <col min="9475" max="9476" width="16.625" style="53" customWidth="1"/>
    <col min="9477" max="9477" width="42" style="53" customWidth="1"/>
    <col min="9478" max="9478" width="17" style="53" customWidth="1"/>
    <col min="9479" max="9479" width="17.125" style="53" customWidth="1"/>
    <col min="9480" max="9480" width="2.875" style="53" customWidth="1"/>
    <col min="9481" max="9728" width="9" style="53"/>
    <col min="9729" max="9729" width="2.875" style="53" customWidth="1"/>
    <col min="9730" max="9730" width="14.75" style="53" customWidth="1"/>
    <col min="9731" max="9732" width="16.625" style="53" customWidth="1"/>
    <col min="9733" max="9733" width="42" style="53" customWidth="1"/>
    <col min="9734" max="9734" width="17" style="53" customWidth="1"/>
    <col min="9735" max="9735" width="17.125" style="53" customWidth="1"/>
    <col min="9736" max="9736" width="2.875" style="53" customWidth="1"/>
    <col min="9737" max="9984" width="9" style="53"/>
    <col min="9985" max="9985" width="2.875" style="53" customWidth="1"/>
    <col min="9986" max="9986" width="14.75" style="53" customWidth="1"/>
    <col min="9987" max="9988" width="16.625" style="53" customWidth="1"/>
    <col min="9989" max="9989" width="42" style="53" customWidth="1"/>
    <col min="9990" max="9990" width="17" style="53" customWidth="1"/>
    <col min="9991" max="9991" width="17.125" style="53" customWidth="1"/>
    <col min="9992" max="9992" width="2.875" style="53" customWidth="1"/>
    <col min="9993" max="10240" width="9" style="53"/>
    <col min="10241" max="10241" width="2.875" style="53" customWidth="1"/>
    <col min="10242" max="10242" width="14.75" style="53" customWidth="1"/>
    <col min="10243" max="10244" width="16.625" style="53" customWidth="1"/>
    <col min="10245" max="10245" width="42" style="53" customWidth="1"/>
    <col min="10246" max="10246" width="17" style="53" customWidth="1"/>
    <col min="10247" max="10247" width="17.125" style="53" customWidth="1"/>
    <col min="10248" max="10248" width="2.875" style="53" customWidth="1"/>
    <col min="10249" max="10496" width="9" style="53"/>
    <col min="10497" max="10497" width="2.875" style="53" customWidth="1"/>
    <col min="10498" max="10498" width="14.75" style="53" customWidth="1"/>
    <col min="10499" max="10500" width="16.625" style="53" customWidth="1"/>
    <col min="10501" max="10501" width="42" style="53" customWidth="1"/>
    <col min="10502" max="10502" width="17" style="53" customWidth="1"/>
    <col min="10503" max="10503" width="17.125" style="53" customWidth="1"/>
    <col min="10504" max="10504" width="2.875" style="53" customWidth="1"/>
    <col min="10505" max="10752" width="9" style="53"/>
    <col min="10753" max="10753" width="2.875" style="53" customWidth="1"/>
    <col min="10754" max="10754" width="14.75" style="53" customWidth="1"/>
    <col min="10755" max="10756" width="16.625" style="53" customWidth="1"/>
    <col min="10757" max="10757" width="42" style="53" customWidth="1"/>
    <col min="10758" max="10758" width="17" style="53" customWidth="1"/>
    <col min="10759" max="10759" width="17.125" style="53" customWidth="1"/>
    <col min="10760" max="10760" width="2.875" style="53" customWidth="1"/>
    <col min="10761" max="11008" width="9" style="53"/>
    <col min="11009" max="11009" width="2.875" style="53" customWidth="1"/>
    <col min="11010" max="11010" width="14.75" style="53" customWidth="1"/>
    <col min="11011" max="11012" width="16.625" style="53" customWidth="1"/>
    <col min="11013" max="11013" width="42" style="53" customWidth="1"/>
    <col min="11014" max="11014" width="17" style="53" customWidth="1"/>
    <col min="11015" max="11015" width="17.125" style="53" customWidth="1"/>
    <col min="11016" max="11016" width="2.875" style="53" customWidth="1"/>
    <col min="11017" max="11264" width="9" style="53"/>
    <col min="11265" max="11265" width="2.875" style="53" customWidth="1"/>
    <col min="11266" max="11266" width="14.75" style="53" customWidth="1"/>
    <col min="11267" max="11268" width="16.625" style="53" customWidth="1"/>
    <col min="11269" max="11269" width="42" style="53" customWidth="1"/>
    <col min="11270" max="11270" width="17" style="53" customWidth="1"/>
    <col min="11271" max="11271" width="17.125" style="53" customWidth="1"/>
    <col min="11272" max="11272" width="2.875" style="53" customWidth="1"/>
    <col min="11273" max="11520" width="9" style="53"/>
    <col min="11521" max="11521" width="2.875" style="53" customWidth="1"/>
    <col min="11522" max="11522" width="14.75" style="53" customWidth="1"/>
    <col min="11523" max="11524" width="16.625" style="53" customWidth="1"/>
    <col min="11525" max="11525" width="42" style="53" customWidth="1"/>
    <col min="11526" max="11526" width="17" style="53" customWidth="1"/>
    <col min="11527" max="11527" width="17.125" style="53" customWidth="1"/>
    <col min="11528" max="11528" width="2.875" style="53" customWidth="1"/>
    <col min="11529" max="11776" width="9" style="53"/>
    <col min="11777" max="11777" width="2.875" style="53" customWidth="1"/>
    <col min="11778" max="11778" width="14.75" style="53" customWidth="1"/>
    <col min="11779" max="11780" width="16.625" style="53" customWidth="1"/>
    <col min="11781" max="11781" width="42" style="53" customWidth="1"/>
    <col min="11782" max="11782" width="17" style="53" customWidth="1"/>
    <col min="11783" max="11783" width="17.125" style="53" customWidth="1"/>
    <col min="11784" max="11784" width="2.875" style="53" customWidth="1"/>
    <col min="11785" max="12032" width="9" style="53"/>
    <col min="12033" max="12033" width="2.875" style="53" customWidth="1"/>
    <col min="12034" max="12034" width="14.75" style="53" customWidth="1"/>
    <col min="12035" max="12036" width="16.625" style="53" customWidth="1"/>
    <col min="12037" max="12037" width="42" style="53" customWidth="1"/>
    <col min="12038" max="12038" width="17" style="53" customWidth="1"/>
    <col min="12039" max="12039" width="17.125" style="53" customWidth="1"/>
    <col min="12040" max="12040" width="2.875" style="53" customWidth="1"/>
    <col min="12041" max="12288" width="9" style="53"/>
    <col min="12289" max="12289" width="2.875" style="53" customWidth="1"/>
    <col min="12290" max="12290" width="14.75" style="53" customWidth="1"/>
    <col min="12291" max="12292" width="16.625" style="53" customWidth="1"/>
    <col min="12293" max="12293" width="42" style="53" customWidth="1"/>
    <col min="12294" max="12294" width="17" style="53" customWidth="1"/>
    <col min="12295" max="12295" width="17.125" style="53" customWidth="1"/>
    <col min="12296" max="12296" width="2.875" style="53" customWidth="1"/>
    <col min="12297" max="12544" width="9" style="53"/>
    <col min="12545" max="12545" width="2.875" style="53" customWidth="1"/>
    <col min="12546" max="12546" width="14.75" style="53" customWidth="1"/>
    <col min="12547" max="12548" width="16.625" style="53" customWidth="1"/>
    <col min="12549" max="12549" width="42" style="53" customWidth="1"/>
    <col min="12550" max="12550" width="17" style="53" customWidth="1"/>
    <col min="12551" max="12551" width="17.125" style="53" customWidth="1"/>
    <col min="12552" max="12552" width="2.875" style="53" customWidth="1"/>
    <col min="12553" max="12800" width="9" style="53"/>
    <col min="12801" max="12801" width="2.875" style="53" customWidth="1"/>
    <col min="12802" max="12802" width="14.75" style="53" customWidth="1"/>
    <col min="12803" max="12804" width="16.625" style="53" customWidth="1"/>
    <col min="12805" max="12805" width="42" style="53" customWidth="1"/>
    <col min="12806" max="12806" width="17" style="53" customWidth="1"/>
    <col min="12807" max="12807" width="17.125" style="53" customWidth="1"/>
    <col min="12808" max="12808" width="2.875" style="53" customWidth="1"/>
    <col min="12809" max="13056" width="9" style="53"/>
    <col min="13057" max="13057" width="2.875" style="53" customWidth="1"/>
    <col min="13058" max="13058" width="14.75" style="53" customWidth="1"/>
    <col min="13059" max="13060" width="16.625" style="53" customWidth="1"/>
    <col min="13061" max="13061" width="42" style="53" customWidth="1"/>
    <col min="13062" max="13062" width="17" style="53" customWidth="1"/>
    <col min="13063" max="13063" width="17.125" style="53" customWidth="1"/>
    <col min="13064" max="13064" width="2.875" style="53" customWidth="1"/>
    <col min="13065" max="13312" width="9" style="53"/>
    <col min="13313" max="13313" width="2.875" style="53" customWidth="1"/>
    <col min="13314" max="13314" width="14.75" style="53" customWidth="1"/>
    <col min="13315" max="13316" width="16.625" style="53" customWidth="1"/>
    <col min="13317" max="13317" width="42" style="53" customWidth="1"/>
    <col min="13318" max="13318" width="17" style="53" customWidth="1"/>
    <col min="13319" max="13319" width="17.125" style="53" customWidth="1"/>
    <col min="13320" max="13320" width="2.875" style="53" customWidth="1"/>
    <col min="13321" max="13568" width="9" style="53"/>
    <col min="13569" max="13569" width="2.875" style="53" customWidth="1"/>
    <col min="13570" max="13570" width="14.75" style="53" customWidth="1"/>
    <col min="13571" max="13572" width="16.625" style="53" customWidth="1"/>
    <col min="13573" max="13573" width="42" style="53" customWidth="1"/>
    <col min="13574" max="13574" width="17" style="53" customWidth="1"/>
    <col min="13575" max="13575" width="17.125" style="53" customWidth="1"/>
    <col min="13576" max="13576" width="2.875" style="53" customWidth="1"/>
    <col min="13577" max="13824" width="9" style="53"/>
    <col min="13825" max="13825" width="2.875" style="53" customWidth="1"/>
    <col min="13826" max="13826" width="14.75" style="53" customWidth="1"/>
    <col min="13827" max="13828" width="16.625" style="53" customWidth="1"/>
    <col min="13829" max="13829" width="42" style="53" customWidth="1"/>
    <col min="13830" max="13830" width="17" style="53" customWidth="1"/>
    <col min="13831" max="13831" width="17.125" style="53" customWidth="1"/>
    <col min="13832" max="13832" width="2.875" style="53" customWidth="1"/>
    <col min="13833" max="14080" width="9" style="53"/>
    <col min="14081" max="14081" width="2.875" style="53" customWidth="1"/>
    <col min="14082" max="14082" width="14.75" style="53" customWidth="1"/>
    <col min="14083" max="14084" width="16.625" style="53" customWidth="1"/>
    <col min="14085" max="14085" width="42" style="53" customWidth="1"/>
    <col min="14086" max="14086" width="17" style="53" customWidth="1"/>
    <col min="14087" max="14087" width="17.125" style="53" customWidth="1"/>
    <col min="14088" max="14088" width="2.875" style="53" customWidth="1"/>
    <col min="14089" max="14336" width="9" style="53"/>
    <col min="14337" max="14337" width="2.875" style="53" customWidth="1"/>
    <col min="14338" max="14338" width="14.75" style="53" customWidth="1"/>
    <col min="14339" max="14340" width="16.625" style="53" customWidth="1"/>
    <col min="14341" max="14341" width="42" style="53" customWidth="1"/>
    <col min="14342" max="14342" width="17" style="53" customWidth="1"/>
    <col min="14343" max="14343" width="17.125" style="53" customWidth="1"/>
    <col min="14344" max="14344" width="2.875" style="53" customWidth="1"/>
    <col min="14345" max="14592" width="9" style="53"/>
    <col min="14593" max="14593" width="2.875" style="53" customWidth="1"/>
    <col min="14594" max="14594" width="14.75" style="53" customWidth="1"/>
    <col min="14595" max="14596" width="16.625" style="53" customWidth="1"/>
    <col min="14597" max="14597" width="42" style="53" customWidth="1"/>
    <col min="14598" max="14598" width="17" style="53" customWidth="1"/>
    <col min="14599" max="14599" width="17.125" style="53" customWidth="1"/>
    <col min="14600" max="14600" width="2.875" style="53" customWidth="1"/>
    <col min="14601" max="14848" width="9" style="53"/>
    <col min="14849" max="14849" width="2.875" style="53" customWidth="1"/>
    <col min="14850" max="14850" width="14.75" style="53" customWidth="1"/>
    <col min="14851" max="14852" width="16.625" style="53" customWidth="1"/>
    <col min="14853" max="14853" width="42" style="53" customWidth="1"/>
    <col min="14854" max="14854" width="17" style="53" customWidth="1"/>
    <col min="14855" max="14855" width="17.125" style="53" customWidth="1"/>
    <col min="14856" max="14856" width="2.875" style="53" customWidth="1"/>
    <col min="14857" max="15104" width="9" style="53"/>
    <col min="15105" max="15105" width="2.875" style="53" customWidth="1"/>
    <col min="15106" max="15106" width="14.75" style="53" customWidth="1"/>
    <col min="15107" max="15108" width="16.625" style="53" customWidth="1"/>
    <col min="15109" max="15109" width="42" style="53" customWidth="1"/>
    <col min="15110" max="15110" width="17" style="53" customWidth="1"/>
    <col min="15111" max="15111" width="17.125" style="53" customWidth="1"/>
    <col min="15112" max="15112" width="2.875" style="53" customWidth="1"/>
    <col min="15113" max="15360" width="9" style="53"/>
    <col min="15361" max="15361" width="2.875" style="53" customWidth="1"/>
    <col min="15362" max="15362" width="14.75" style="53" customWidth="1"/>
    <col min="15363" max="15364" width="16.625" style="53" customWidth="1"/>
    <col min="15365" max="15365" width="42" style="53" customWidth="1"/>
    <col min="15366" max="15366" width="17" style="53" customWidth="1"/>
    <col min="15367" max="15367" width="17.125" style="53" customWidth="1"/>
    <col min="15368" max="15368" width="2.875" style="53" customWidth="1"/>
    <col min="15369" max="15616" width="9" style="53"/>
    <col min="15617" max="15617" width="2.875" style="53" customWidth="1"/>
    <col min="15618" max="15618" width="14.75" style="53" customWidth="1"/>
    <col min="15619" max="15620" width="16.625" style="53" customWidth="1"/>
    <col min="15621" max="15621" width="42" style="53" customWidth="1"/>
    <col min="15622" max="15622" width="17" style="53" customWidth="1"/>
    <col min="15623" max="15623" width="17.125" style="53" customWidth="1"/>
    <col min="15624" max="15624" width="2.875" style="53" customWidth="1"/>
    <col min="15625" max="15872" width="9" style="53"/>
    <col min="15873" max="15873" width="2.875" style="53" customWidth="1"/>
    <col min="15874" max="15874" width="14.75" style="53" customWidth="1"/>
    <col min="15875" max="15876" width="16.625" style="53" customWidth="1"/>
    <col min="15877" max="15877" width="42" style="53" customWidth="1"/>
    <col min="15878" max="15878" width="17" style="53" customWidth="1"/>
    <col min="15879" max="15879" width="17.125" style="53" customWidth="1"/>
    <col min="15880" max="15880" width="2.875" style="53" customWidth="1"/>
    <col min="15881" max="16128" width="9" style="53"/>
    <col min="16129" max="16129" width="2.875" style="53" customWidth="1"/>
    <col min="16130" max="16130" width="14.75" style="53" customWidth="1"/>
    <col min="16131" max="16132" width="16.625" style="53" customWidth="1"/>
    <col min="16133" max="16133" width="42" style="53" customWidth="1"/>
    <col min="16134" max="16134" width="17" style="53" customWidth="1"/>
    <col min="16135" max="16135" width="17.125" style="53" customWidth="1"/>
    <col min="16136" max="16136" width="2.875" style="53" customWidth="1"/>
    <col min="16137" max="16384" width="9" style="53"/>
  </cols>
  <sheetData>
    <row r="1" spans="1:16" ht="66.75" customHeight="1">
      <c r="C1" s="53"/>
      <c r="D1" s="53"/>
      <c r="E1" s="53"/>
      <c r="F1" s="53"/>
      <c r="G1" s="53"/>
    </row>
    <row r="2" spans="1:16" ht="14.25">
      <c r="C2" s="73" t="s">
        <v>94</v>
      </c>
      <c r="D2" s="53"/>
      <c r="E2" s="53"/>
      <c r="F2" s="53"/>
      <c r="G2" s="63" t="str">
        <f>IF('補助事業概要説明書（別添１）１～４'!E5="","",'補助事業概要説明書（別添１）１～４'!E5)</f>
        <v/>
      </c>
      <c r="I2" s="910" t="s">
        <v>27</v>
      </c>
      <c r="J2" s="911"/>
      <c r="K2" s="911"/>
      <c r="L2" s="911"/>
      <c r="M2" s="911"/>
      <c r="N2" s="911"/>
      <c r="O2" s="911"/>
      <c r="P2" s="911"/>
    </row>
    <row r="3" spans="1:16" ht="3.75" customHeight="1">
      <c r="C3" s="53"/>
      <c r="D3" s="53"/>
      <c r="E3" s="53"/>
      <c r="F3" s="53"/>
      <c r="G3" s="53"/>
      <c r="I3" s="550"/>
      <c r="J3" s="551"/>
      <c r="K3" s="551"/>
      <c r="L3" s="551"/>
      <c r="M3" s="551"/>
      <c r="N3" s="551"/>
      <c r="O3" s="551"/>
      <c r="P3" s="552"/>
    </row>
    <row r="4" spans="1:16" ht="30.75" customHeight="1">
      <c r="C4" s="53"/>
      <c r="D4" s="121" t="s">
        <v>96</v>
      </c>
      <c r="E4" s="945" t="str">
        <f>IF(様式第１_交付申請書!F9="","",様式第１_交付申請書!F9)</f>
        <v/>
      </c>
      <c r="F4" s="945"/>
      <c r="G4" s="53"/>
      <c r="I4" s="757" t="s">
        <v>558</v>
      </c>
      <c r="J4" s="758"/>
      <c r="K4" s="758"/>
      <c r="L4" s="758"/>
      <c r="M4" s="758"/>
      <c r="N4" s="758"/>
      <c r="O4" s="758"/>
      <c r="P4" s="946"/>
    </row>
    <row r="5" spans="1:16" ht="5.25" customHeight="1">
      <c r="C5" s="53"/>
      <c r="D5" s="53"/>
      <c r="E5" s="53"/>
      <c r="F5" s="53"/>
      <c r="G5" s="53"/>
      <c r="I5" s="933"/>
      <c r="J5" s="934"/>
      <c r="K5" s="934"/>
      <c r="L5" s="934"/>
      <c r="M5" s="934"/>
      <c r="N5" s="934"/>
      <c r="O5" s="934"/>
      <c r="P5" s="935"/>
    </row>
    <row r="6" spans="1:16" ht="25.5" customHeight="1">
      <c r="C6" s="122" t="s">
        <v>95</v>
      </c>
      <c r="D6" s="58"/>
      <c r="E6" s="53"/>
      <c r="F6" s="53"/>
      <c r="G6" s="53"/>
      <c r="I6" s="933"/>
      <c r="J6" s="934"/>
      <c r="K6" s="934"/>
      <c r="L6" s="934"/>
      <c r="M6" s="934"/>
      <c r="N6" s="934"/>
      <c r="O6" s="934"/>
      <c r="P6" s="935"/>
    </row>
    <row r="7" spans="1:16" ht="4.5" customHeight="1">
      <c r="C7" s="56"/>
      <c r="D7" s="56"/>
      <c r="E7" s="56"/>
      <c r="F7" s="56"/>
      <c r="G7" s="56"/>
      <c r="I7" s="933"/>
      <c r="J7" s="934"/>
      <c r="K7" s="934"/>
      <c r="L7" s="934"/>
      <c r="M7" s="934"/>
      <c r="N7" s="934"/>
      <c r="O7" s="934"/>
      <c r="P7" s="935"/>
    </row>
    <row r="8" spans="1:16" ht="48.75" customHeight="1">
      <c r="A8" s="154" t="s">
        <v>273</v>
      </c>
      <c r="B8" s="154"/>
      <c r="C8" s="123" t="s">
        <v>97</v>
      </c>
      <c r="D8" s="123" t="s">
        <v>98</v>
      </c>
      <c r="E8" s="123" t="s">
        <v>99</v>
      </c>
      <c r="F8" s="123" t="s">
        <v>100</v>
      </c>
      <c r="G8" s="123" t="s">
        <v>101</v>
      </c>
      <c r="I8" s="933" t="s">
        <v>193</v>
      </c>
      <c r="J8" s="934"/>
      <c r="K8" s="934"/>
      <c r="L8" s="934"/>
      <c r="M8" s="934"/>
      <c r="N8" s="934"/>
      <c r="O8" s="934"/>
      <c r="P8" s="935"/>
    </row>
    <row r="9" spans="1:16" s="156" customFormat="1" ht="48">
      <c r="A9" s="164"/>
      <c r="B9" s="164"/>
      <c r="C9" s="269" t="s">
        <v>190</v>
      </c>
      <c r="D9" s="269" t="s">
        <v>191</v>
      </c>
      <c r="E9" s="270" t="s">
        <v>192</v>
      </c>
      <c r="F9" s="271" t="s">
        <v>527</v>
      </c>
      <c r="G9" s="271" t="s">
        <v>204</v>
      </c>
      <c r="I9" s="942" t="s">
        <v>548</v>
      </c>
      <c r="J9" s="943"/>
      <c r="K9" s="943"/>
      <c r="L9" s="943"/>
      <c r="M9" s="943"/>
      <c r="N9" s="943"/>
      <c r="O9" s="943"/>
      <c r="P9" s="944"/>
    </row>
    <row r="10" spans="1:16" ht="18" customHeight="1">
      <c r="A10" s="155" t="s">
        <v>274</v>
      </c>
      <c r="B10" s="155"/>
      <c r="C10" s="289" t="str">
        <f>IF(ISERROR(VLOOKUP($A10,'専門家一覧（別紙１）'!$B$17:$F$56,5,0))=TRUE,"",VLOOKUP($A10,'専門家一覧（別紙１）'!$B$17:$F$56,5,0))</f>
        <v/>
      </c>
      <c r="D10" s="289" t="str">
        <f>IF(ISERROR(VLOOKUP($A10,'専門家一覧（別紙１）'!B17:I56,8,0))=TRUE,"",VLOOKUP($A10,'専門家一覧（別紙１）'!B17:I56,8,0))</f>
        <v/>
      </c>
      <c r="E10" s="290"/>
      <c r="F10" s="291"/>
      <c r="G10" s="291"/>
      <c r="I10" s="933"/>
      <c r="J10" s="934"/>
      <c r="K10" s="934"/>
      <c r="L10" s="934"/>
      <c r="M10" s="934"/>
      <c r="N10" s="934"/>
      <c r="O10" s="934"/>
      <c r="P10" s="935"/>
    </row>
    <row r="11" spans="1:16" ht="18" customHeight="1">
      <c r="A11" s="155" t="s">
        <v>275</v>
      </c>
      <c r="B11" s="155"/>
      <c r="C11" s="289" t="str">
        <f>IF(ISERROR(VLOOKUP($A11,'専門家一覧（別紙１）'!$B$17:$F$56,5,0))=TRUE,"",VLOOKUP($A11,'専門家一覧（別紙１）'!$B$17:$F$56,5,0))</f>
        <v/>
      </c>
      <c r="D11" s="289" t="str">
        <f>IF(ISERROR(VLOOKUP($A11,'専門家一覧（別紙１）'!B18:I56,8,0))=TRUE,"",VLOOKUP($A11,'専門家一覧（別紙１）'!B18:I56,8,0))</f>
        <v/>
      </c>
      <c r="E11" s="290"/>
      <c r="F11" s="291"/>
      <c r="G11" s="291"/>
      <c r="I11" s="942" t="s">
        <v>549</v>
      </c>
      <c r="J11" s="943"/>
      <c r="K11" s="943"/>
      <c r="L11" s="943"/>
      <c r="M11" s="943"/>
      <c r="N11" s="943"/>
      <c r="O11" s="943"/>
      <c r="P11" s="944"/>
    </row>
    <row r="12" spans="1:16" ht="18" customHeight="1">
      <c r="A12" s="155" t="s">
        <v>276</v>
      </c>
      <c r="B12" s="155"/>
      <c r="C12" s="289" t="str">
        <f>IF(ISERROR(VLOOKUP($A12,'専門家一覧（別紙１）'!$B$17:$F$56,5,0))=TRUE,"",VLOOKUP($A12,'専門家一覧（別紙１）'!$B$17:$F$56,5,0))</f>
        <v/>
      </c>
      <c r="D12" s="289" t="str">
        <f>IF(ISERROR(VLOOKUP($A12,'専門家一覧（別紙１）'!B19:I56,8,0))=TRUE,"",VLOOKUP($A12,'専門家一覧（別紙１）'!B19:I56,8,0))</f>
        <v/>
      </c>
      <c r="E12" s="290"/>
      <c r="F12" s="291"/>
      <c r="G12" s="291"/>
      <c r="I12" s="933"/>
      <c r="J12" s="934"/>
      <c r="K12" s="934"/>
      <c r="L12" s="934"/>
      <c r="M12" s="934"/>
      <c r="N12" s="934"/>
      <c r="O12" s="934"/>
      <c r="P12" s="935"/>
    </row>
    <row r="13" spans="1:16" ht="17.25">
      <c r="A13" s="155" t="s">
        <v>277</v>
      </c>
      <c r="B13" s="155"/>
      <c r="C13" s="289" t="str">
        <f>IF(ISERROR(VLOOKUP($A13,'専門家一覧（別紙１）'!$B$17:$F$56,5,0))=TRUE,"",VLOOKUP($A13,'専門家一覧（別紙１）'!$B$17:$F$56,5,0))</f>
        <v/>
      </c>
      <c r="D13" s="289" t="str">
        <f>IF(ISERROR(VLOOKUP($A13,'専門家一覧（別紙１）'!B20:I56,8,0))=TRUE,"",VLOOKUP($A13,'専門家一覧（別紙１）'!B20:I56,8,0))</f>
        <v/>
      </c>
      <c r="E13" s="290"/>
      <c r="F13" s="291"/>
      <c r="G13" s="291"/>
      <c r="I13" s="933" t="s">
        <v>370</v>
      </c>
      <c r="J13" s="934"/>
      <c r="K13" s="934"/>
      <c r="L13" s="934"/>
      <c r="M13" s="934"/>
      <c r="N13" s="934"/>
      <c r="O13" s="934"/>
      <c r="P13" s="935"/>
    </row>
    <row r="14" spans="1:16" ht="17.25">
      <c r="A14" s="155" t="s">
        <v>278</v>
      </c>
      <c r="B14" s="155"/>
      <c r="C14" s="289" t="str">
        <f>IF(ISERROR(VLOOKUP($A14,'専門家一覧（別紙１）'!$B$17:$F$56,5,0))=TRUE,"",VLOOKUP($A14,'専門家一覧（別紙１）'!$B$17:$F$56,5,0))</f>
        <v/>
      </c>
      <c r="D14" s="289" t="str">
        <f>IF(ISERROR(VLOOKUP($A14,'専門家一覧（別紙１）'!B21:I56,8,0))=TRUE,"",VLOOKUP($A14,'専門家一覧（別紙１）'!B21:I56,8,0))</f>
        <v/>
      </c>
      <c r="E14" s="290"/>
      <c r="F14" s="291"/>
      <c r="G14" s="291"/>
      <c r="I14" s="933"/>
      <c r="J14" s="934"/>
      <c r="K14" s="934"/>
      <c r="L14" s="934"/>
      <c r="M14" s="934"/>
      <c r="N14" s="934"/>
      <c r="O14" s="934"/>
      <c r="P14" s="935"/>
    </row>
    <row r="15" spans="1:16" ht="17.25">
      <c r="A15" s="155" t="s">
        <v>279</v>
      </c>
      <c r="B15" s="155"/>
      <c r="C15" s="289" t="str">
        <f>IF(ISERROR(VLOOKUP($A15,'専門家一覧（別紙１）'!$B$17:$F$56,5,0))=TRUE,"",VLOOKUP($A15,'専門家一覧（別紙１）'!$B$17:$F$56,5,0))</f>
        <v/>
      </c>
      <c r="D15" s="289" t="str">
        <f>IF(ISERROR(VLOOKUP($A15,'専門家一覧（別紙１）'!B22:I56,8,0))=TRUE,"",VLOOKUP($A15,'専門家一覧（別紙１）'!B22:I56,8,0))</f>
        <v/>
      </c>
      <c r="E15" s="290"/>
      <c r="F15" s="291"/>
      <c r="G15" s="291"/>
      <c r="I15" s="939" t="s">
        <v>371</v>
      </c>
      <c r="J15" s="940"/>
      <c r="K15" s="940"/>
      <c r="L15" s="940"/>
      <c r="M15" s="940"/>
      <c r="N15" s="940"/>
      <c r="O15" s="940"/>
      <c r="P15" s="941"/>
    </row>
    <row r="16" spans="1:16" ht="17.25">
      <c r="A16" s="155" t="s">
        <v>280</v>
      </c>
      <c r="B16" s="155"/>
      <c r="C16" s="289" t="str">
        <f>IF(ISERROR(VLOOKUP($A16,'専門家一覧（別紙１）'!$B$17:$F$56,5,0))=TRUE,"",VLOOKUP($A16,'専門家一覧（別紙１）'!$B$17:$F$56,5,0))</f>
        <v/>
      </c>
      <c r="D16" s="289" t="str">
        <f>IF(ISERROR(VLOOKUP($A16,'専門家一覧（別紙１）'!B23:I56,8,0))=TRUE,"",VLOOKUP($A16,'専門家一覧（別紙１）'!B23:I56,8,0))</f>
        <v/>
      </c>
      <c r="E16" s="290"/>
      <c r="F16" s="291"/>
      <c r="G16" s="291"/>
      <c r="I16" s="933" t="s">
        <v>372</v>
      </c>
      <c r="J16" s="934"/>
      <c r="K16" s="934"/>
      <c r="L16" s="934"/>
      <c r="M16" s="934"/>
      <c r="N16" s="934"/>
      <c r="O16" s="934"/>
      <c r="P16" s="935"/>
    </row>
    <row r="17" spans="1:16" ht="17.25">
      <c r="A17" s="155" t="s">
        <v>281</v>
      </c>
      <c r="B17" s="155"/>
      <c r="C17" s="289" t="str">
        <f>IF(ISERROR(VLOOKUP($A17,'専門家一覧（別紙１）'!$B$17:$F$56,5,0))=TRUE,"",VLOOKUP($A17,'専門家一覧（別紙１）'!$B$17:$F$56,5,0))</f>
        <v/>
      </c>
      <c r="D17" s="289" t="str">
        <f>IF(ISERROR(VLOOKUP($A17,'専門家一覧（別紙１）'!B24:I56,8,0))=TRUE,"",VLOOKUP($A17,'専門家一覧（別紙１）'!B24:I56,8,0))</f>
        <v/>
      </c>
      <c r="E17" s="290"/>
      <c r="F17" s="291"/>
      <c r="G17" s="291"/>
      <c r="I17" s="933"/>
      <c r="J17" s="934"/>
      <c r="K17" s="934"/>
      <c r="L17" s="934"/>
      <c r="M17" s="934"/>
      <c r="N17" s="934"/>
      <c r="O17" s="934"/>
      <c r="P17" s="935"/>
    </row>
    <row r="18" spans="1:16" ht="17.25">
      <c r="A18" s="155" t="s">
        <v>282</v>
      </c>
      <c r="B18" s="155"/>
      <c r="C18" s="289" t="str">
        <f>IF(ISERROR(VLOOKUP($A18,'専門家一覧（別紙１）'!$B$17:$F$56,5,0))=TRUE,"",VLOOKUP($A18,'専門家一覧（別紙１）'!$B$17:$F$56,5,0))</f>
        <v/>
      </c>
      <c r="D18" s="289" t="str">
        <f>IF(ISERROR(VLOOKUP($A18,'専門家一覧（別紙１）'!B25:I56,8,0))=TRUE,"",VLOOKUP($A18,'専門家一覧（別紙１）'!B25:I56,8,0))</f>
        <v/>
      </c>
      <c r="E18" s="290"/>
      <c r="F18" s="291"/>
      <c r="G18" s="291"/>
      <c r="I18" s="933" t="s">
        <v>345</v>
      </c>
      <c r="J18" s="934"/>
      <c r="K18" s="934"/>
      <c r="L18" s="934"/>
      <c r="M18" s="934"/>
      <c r="N18" s="934"/>
      <c r="O18" s="934"/>
      <c r="P18" s="935"/>
    </row>
    <row r="19" spans="1:16" ht="17.25">
      <c r="A19" s="155" t="s">
        <v>283</v>
      </c>
      <c r="B19" s="155"/>
      <c r="C19" s="289" t="str">
        <f>IF(ISERROR(VLOOKUP($A19,'専門家一覧（別紙１）'!$B$17:$F$56,5,0))=TRUE,"",VLOOKUP($A19,'専門家一覧（別紙１）'!$B$17:$F$56,5,0))</f>
        <v/>
      </c>
      <c r="D19" s="289" t="str">
        <f>IF(ISERROR(VLOOKUP($A19,'専門家一覧（別紙１）'!B26:I56,8,0))=TRUE,"",VLOOKUP($A19,'専門家一覧（別紙１）'!B26:I56,8,0))</f>
        <v/>
      </c>
      <c r="E19" s="290"/>
      <c r="F19" s="291"/>
      <c r="G19" s="291"/>
      <c r="I19" s="936"/>
      <c r="J19" s="937"/>
      <c r="K19" s="937"/>
      <c r="L19" s="937"/>
      <c r="M19" s="937"/>
      <c r="N19" s="937"/>
      <c r="O19" s="937"/>
      <c r="P19" s="938"/>
    </row>
    <row r="20" spans="1:16" ht="17.25">
      <c r="A20" s="155" t="s">
        <v>284</v>
      </c>
      <c r="B20" s="155"/>
      <c r="C20" s="289" t="str">
        <f>IF(ISERROR(VLOOKUP($A20,'専門家一覧（別紙１）'!$B$17:$F$56,5,0))=TRUE,"",VLOOKUP($A20,'専門家一覧（別紙１）'!$B$17:$F$56,5,0))</f>
        <v/>
      </c>
      <c r="D20" s="289" t="str">
        <f>IF(ISERROR(VLOOKUP($A20,'専門家一覧（別紙１）'!B27:I56,8,0))=TRUE,"",VLOOKUP($A20,'専門家一覧（別紙１）'!B27:I56,8,0))</f>
        <v/>
      </c>
      <c r="E20" s="290"/>
      <c r="F20" s="291"/>
      <c r="G20" s="291"/>
    </row>
    <row r="21" spans="1:16" ht="17.25">
      <c r="A21" s="155" t="s">
        <v>285</v>
      </c>
      <c r="B21" s="155"/>
      <c r="C21" s="289" t="str">
        <f>IF(ISERROR(VLOOKUP($A21,'専門家一覧（別紙１）'!$B$17:$F$56,5,0))=TRUE,"",VLOOKUP($A21,'専門家一覧（別紙１）'!$B$17:$F$56,5,0))</f>
        <v/>
      </c>
      <c r="D21" s="289" t="str">
        <f>IF(ISERROR(VLOOKUP($A21,'専門家一覧（別紙１）'!B28:I56,8,0))=TRUE,"",VLOOKUP($A21,'専門家一覧（別紙１）'!B28:I56,8,0))</f>
        <v/>
      </c>
      <c r="E21" s="290"/>
      <c r="F21" s="291"/>
      <c r="G21" s="291"/>
    </row>
    <row r="22" spans="1:16" ht="17.25">
      <c r="A22" s="155" t="s">
        <v>286</v>
      </c>
      <c r="B22" s="155"/>
      <c r="C22" s="289" t="str">
        <f>IF(ISERROR(VLOOKUP($A22,'専門家一覧（別紙１）'!$B$17:$F$56,5,0))=TRUE,"",VLOOKUP($A22,'専門家一覧（別紙１）'!$B$17:$F$56,5,0))</f>
        <v/>
      </c>
      <c r="D22" s="289" t="str">
        <f>IF(ISERROR(VLOOKUP($A22,'専門家一覧（別紙１）'!B29:I56,8,0))=TRUE,"",VLOOKUP($A22,'専門家一覧（別紙１）'!B29:I56,8,0))</f>
        <v/>
      </c>
      <c r="E22" s="290"/>
      <c r="F22" s="291"/>
      <c r="G22" s="291"/>
    </row>
    <row r="23" spans="1:16" ht="17.25">
      <c r="A23" s="155" t="s">
        <v>287</v>
      </c>
      <c r="B23" s="155"/>
      <c r="C23" s="289" t="str">
        <f>IF(ISERROR(VLOOKUP($A23,'専門家一覧（別紙１）'!$B$17:$F$56,5,0))=TRUE,"",VLOOKUP($A23,'専門家一覧（別紙１）'!$B$17:$F$56,5,0))</f>
        <v/>
      </c>
      <c r="D23" s="289" t="str">
        <f>IF(ISERROR(VLOOKUP($A23,'専門家一覧（別紙１）'!B30:I56,8,0))=TRUE,"",VLOOKUP($A23,'専門家一覧（別紙１）'!B30:I56,8,0))</f>
        <v/>
      </c>
      <c r="E23" s="290"/>
      <c r="F23" s="291"/>
      <c r="G23" s="291"/>
    </row>
    <row r="24" spans="1:16" ht="17.25" customHeight="1">
      <c r="A24" s="155" t="s">
        <v>288</v>
      </c>
      <c r="B24" s="155"/>
      <c r="C24" s="289" t="str">
        <f>IF(ISERROR(VLOOKUP($A24,'専門家一覧（別紙１）'!$B$17:$F$56,5,0))=TRUE,"",VLOOKUP($A24,'専門家一覧（別紙１）'!$B$17:$F$56,5,0))</f>
        <v/>
      </c>
      <c r="D24" s="289" t="str">
        <f>IF(ISERROR(VLOOKUP($A24,'専門家一覧（別紙１）'!B31:I56,8,0))=TRUE,"",VLOOKUP($A24,'専門家一覧（別紙１）'!B31:I56,8,0))</f>
        <v/>
      </c>
      <c r="E24" s="290"/>
      <c r="F24" s="291"/>
      <c r="G24" s="291"/>
    </row>
    <row r="25" spans="1:16" ht="17.25" customHeight="1">
      <c r="A25" s="155" t="s">
        <v>289</v>
      </c>
      <c r="B25" s="155"/>
      <c r="C25" s="289" t="str">
        <f>IF(ISERROR(VLOOKUP($A25,'専門家一覧（別紙１）'!$B$17:$F$56,5,0))=TRUE,"",VLOOKUP($A25,'専門家一覧（別紙１）'!$B$17:$F$56,5,0))</f>
        <v/>
      </c>
      <c r="D25" s="289" t="str">
        <f>IF(ISERROR(VLOOKUP($A25,'専門家一覧（別紙１）'!B32:I56,8,0))=TRUE,"",VLOOKUP($A25,'専門家一覧（別紙１）'!B32:I56,8,0))</f>
        <v/>
      </c>
      <c r="E25" s="290"/>
      <c r="F25" s="291"/>
      <c r="G25" s="291"/>
    </row>
    <row r="26" spans="1:16" ht="17.25" customHeight="1">
      <c r="A26" s="155" t="s">
        <v>290</v>
      </c>
      <c r="B26" s="155"/>
      <c r="C26" s="289" t="str">
        <f>IF(ISERROR(VLOOKUP($A26,'専門家一覧（別紙１）'!$B$17:$F$56,5,0))=TRUE,"",VLOOKUP($A26,'専門家一覧（別紙１）'!$B$17:$F$56,5,0))</f>
        <v/>
      </c>
      <c r="D26" s="289" t="str">
        <f>IF(ISERROR(VLOOKUP($A26,'専門家一覧（別紙１）'!B33:I56,8,0))=TRUE,"",VLOOKUP($A26,'専門家一覧（別紙１）'!B33:I56,8,0))</f>
        <v/>
      </c>
      <c r="E26" s="290"/>
      <c r="F26" s="291"/>
      <c r="G26" s="291"/>
    </row>
    <row r="27" spans="1:16" ht="17.25" customHeight="1">
      <c r="A27" s="155" t="s">
        <v>291</v>
      </c>
      <c r="B27" s="155"/>
      <c r="C27" s="289" t="str">
        <f>IF(ISERROR(VLOOKUP($A27,'専門家一覧（別紙１）'!$B$17:$F$56,5,0))=TRUE,"",VLOOKUP($A27,'専門家一覧（別紙１）'!$B$17:$F$56,5,0))</f>
        <v/>
      </c>
      <c r="D27" s="289" t="str">
        <f>IF(ISERROR(VLOOKUP($A27,'専門家一覧（別紙１）'!B34:I56,8,0))=TRUE,"",VLOOKUP($A27,'専門家一覧（別紙１）'!B34:I56,8,0))</f>
        <v/>
      </c>
      <c r="E27" s="290"/>
      <c r="F27" s="291"/>
      <c r="G27" s="291"/>
    </row>
    <row r="28" spans="1:16" ht="17.25" customHeight="1">
      <c r="A28" s="155" t="s">
        <v>292</v>
      </c>
      <c r="B28" s="155"/>
      <c r="C28" s="289" t="str">
        <f>IF(ISERROR(VLOOKUP($A28,'専門家一覧（別紙１）'!$B$17:$F$56,5,0))=TRUE,"",VLOOKUP($A28,'専門家一覧（別紙１）'!$B$17:$F$56,5,0))</f>
        <v/>
      </c>
      <c r="D28" s="289" t="str">
        <f>IF(ISERROR(VLOOKUP($A28,'専門家一覧（別紙１）'!B35:I56,8,0))=TRUE,"",VLOOKUP($A28,'専門家一覧（別紙１）'!B35:I56,8,0))</f>
        <v/>
      </c>
      <c r="E28" s="290"/>
      <c r="F28" s="291"/>
      <c r="G28" s="291"/>
    </row>
    <row r="29" spans="1:16" ht="17.25" customHeight="1">
      <c r="A29" s="155" t="s">
        <v>293</v>
      </c>
      <c r="B29" s="155"/>
      <c r="C29" s="289" t="str">
        <f>IF(ISERROR(VLOOKUP($A29,'専門家一覧（別紙１）'!$B$17:$F$56,5,0))=TRUE,"",VLOOKUP($A29,'専門家一覧（別紙１）'!$B$17:$F$56,5,0))</f>
        <v/>
      </c>
      <c r="D29" s="289" t="str">
        <f>IF(ISERROR(VLOOKUP($A29,'専門家一覧（別紙１）'!B36:I56,8,0))=TRUE,"",VLOOKUP($A29,'専門家一覧（別紙１）'!B36:I56,8,0))</f>
        <v/>
      </c>
      <c r="E29" s="290"/>
      <c r="F29" s="291"/>
      <c r="G29" s="291"/>
    </row>
    <row r="30" spans="1:16" ht="17.25" customHeight="1">
      <c r="A30" s="155" t="s">
        <v>294</v>
      </c>
      <c r="B30" s="155"/>
      <c r="C30" s="289" t="str">
        <f>IF(ISERROR(VLOOKUP($A30,'専門家一覧（別紙１）'!$B$17:$F$56,5,0))=TRUE,"",VLOOKUP($A30,'専門家一覧（別紙１）'!$B$17:$F$56,5,0))</f>
        <v/>
      </c>
      <c r="D30" s="289" t="str">
        <f>IF(ISERROR(VLOOKUP($A30,'専門家一覧（別紙１）'!B37:I56,8,0))=TRUE,"",VLOOKUP($A30,'専門家一覧（別紙１）'!B37:I56,8,0))</f>
        <v/>
      </c>
      <c r="E30" s="290"/>
      <c r="F30" s="291"/>
      <c r="G30" s="291"/>
    </row>
    <row r="31" spans="1:16" ht="17.25" customHeight="1">
      <c r="A31" s="155" t="s">
        <v>295</v>
      </c>
      <c r="B31" s="155"/>
      <c r="C31" s="289" t="str">
        <f>IF(ISERROR(VLOOKUP($A31,'専門家一覧（別紙１）'!$B$17:$F$56,5,0))=TRUE,"",VLOOKUP($A31,'専門家一覧（別紙１）'!$B$17:$F$56,5,0))</f>
        <v/>
      </c>
      <c r="D31" s="289" t="str">
        <f>IF(ISERROR(VLOOKUP($A31,'専門家一覧（別紙１）'!B38:I56,8,0))=TRUE,"",VLOOKUP($A31,'専門家一覧（別紙１）'!B38:I56,8,0))</f>
        <v/>
      </c>
      <c r="E31" s="290"/>
      <c r="F31" s="291"/>
      <c r="G31" s="291"/>
    </row>
    <row r="32" spans="1:16" ht="17.25" customHeight="1">
      <c r="A32" s="155" t="s">
        <v>296</v>
      </c>
      <c r="B32" s="155"/>
      <c r="C32" s="289" t="str">
        <f>IF(ISERROR(VLOOKUP($A32,'専門家一覧（別紙１）'!$B$17:$F$56,5,0))=TRUE,"",VLOOKUP($A32,'専門家一覧（別紙１）'!$B$17:$F$56,5,0))</f>
        <v/>
      </c>
      <c r="D32" s="289" t="str">
        <f>IF(ISERROR(VLOOKUP($A32,'専門家一覧（別紙１）'!B39:I56,8,0))=TRUE,"",VLOOKUP($A32,'専門家一覧（別紙１）'!B39:I56,8,0))</f>
        <v/>
      </c>
      <c r="E32" s="290"/>
      <c r="F32" s="291"/>
      <c r="G32" s="291"/>
    </row>
    <row r="33" spans="1:7" ht="17.25">
      <c r="A33" s="155" t="s">
        <v>297</v>
      </c>
      <c r="B33" s="155"/>
      <c r="C33" s="289" t="str">
        <f>IF(ISERROR(VLOOKUP($A33,'専門家一覧（別紙１）'!$B$17:$F$56,5,0))=TRUE,"",VLOOKUP($A33,'専門家一覧（別紙１）'!$B$17:$F$56,5,0))</f>
        <v/>
      </c>
      <c r="D33" s="289" t="str">
        <f>IF(ISERROR(VLOOKUP($A33,'専門家一覧（別紙１）'!B40:I56,8,0))=TRUE,"",VLOOKUP($A33,'専門家一覧（別紙１）'!B40:I56,8,0))</f>
        <v/>
      </c>
      <c r="E33" s="290"/>
      <c r="F33" s="291"/>
      <c r="G33" s="291"/>
    </row>
    <row r="34" spans="1:7" ht="17.25">
      <c r="A34" s="155" t="s">
        <v>298</v>
      </c>
      <c r="B34" s="155"/>
      <c r="C34" s="289" t="str">
        <f>IF(ISERROR(VLOOKUP($A34,'専門家一覧（別紙１）'!$B$17:$F$56,5,0))=TRUE,"",VLOOKUP($A34,'専門家一覧（別紙１）'!$B$17:$F$56,5,0))</f>
        <v/>
      </c>
      <c r="D34" s="289" t="str">
        <f>IF(ISERROR(VLOOKUP($A34,'専門家一覧（別紙１）'!B41:I56,8,0))=TRUE,"",VLOOKUP($A34,'専門家一覧（別紙１）'!B41:I56,8,0))</f>
        <v/>
      </c>
      <c r="E34" s="290"/>
      <c r="F34" s="291"/>
      <c r="G34" s="291"/>
    </row>
    <row r="35" spans="1:7" ht="17.25">
      <c r="A35" s="155" t="s">
        <v>299</v>
      </c>
      <c r="B35" s="155"/>
      <c r="C35" s="289" t="str">
        <f>IF(ISERROR(VLOOKUP($A35,'専門家一覧（別紙１）'!$B$17:$F$56,5,0))=TRUE,"",VLOOKUP($A35,'専門家一覧（別紙１）'!$B$17:$F$56,5,0))</f>
        <v/>
      </c>
      <c r="D35" s="289" t="str">
        <f>IF(ISERROR(VLOOKUP($A35,'専門家一覧（別紙１）'!B42:I56,8,0))=TRUE,"",VLOOKUP($A35,'専門家一覧（別紙１）'!B42:I56,8,0))</f>
        <v/>
      </c>
      <c r="E35" s="290"/>
      <c r="F35" s="291"/>
      <c r="G35" s="291"/>
    </row>
    <row r="36" spans="1:7" ht="17.25">
      <c r="A36" s="155" t="s">
        <v>300</v>
      </c>
      <c r="B36" s="155"/>
      <c r="C36" s="289" t="str">
        <f>IF(ISERROR(VLOOKUP($A36,'専門家一覧（別紙１）'!$B$17:$F$56,5,0))=TRUE,"",VLOOKUP($A36,'専門家一覧（別紙１）'!$B$17:$F$56,5,0))</f>
        <v/>
      </c>
      <c r="D36" s="289" t="str">
        <f>IF(ISERROR(VLOOKUP($A36,'専門家一覧（別紙１）'!B43:I56,8,0))=TRUE,"",VLOOKUP($A36,'専門家一覧（別紙１）'!B43:I56,8,0))</f>
        <v/>
      </c>
      <c r="E36" s="290"/>
      <c r="F36" s="291"/>
      <c r="G36" s="291"/>
    </row>
    <row r="37" spans="1:7" ht="17.25">
      <c r="A37" s="155" t="s">
        <v>301</v>
      </c>
      <c r="B37" s="155"/>
      <c r="C37" s="289" t="str">
        <f>IF(ISERROR(VLOOKUP($A37,'専門家一覧（別紙１）'!$B$17:$F$56,5,0))=TRUE,"",VLOOKUP($A37,'専門家一覧（別紙１）'!$B$17:$F$56,5,0))</f>
        <v/>
      </c>
      <c r="D37" s="289" t="str">
        <f>IF(ISERROR(VLOOKUP($A37,'専門家一覧（別紙１）'!B44:I56,8,0))=TRUE,"",VLOOKUP($A37,'専門家一覧（別紙１）'!B44:I56,8,0))</f>
        <v/>
      </c>
      <c r="E37" s="290"/>
      <c r="F37" s="291"/>
      <c r="G37" s="291"/>
    </row>
    <row r="38" spans="1:7" ht="17.25">
      <c r="A38" s="155" t="s">
        <v>302</v>
      </c>
      <c r="B38" s="155"/>
      <c r="C38" s="289" t="str">
        <f>IF(ISERROR(VLOOKUP($A38,'専門家一覧（別紙１）'!$B$17:$F$56,5,0))=TRUE,"",VLOOKUP($A38,'専門家一覧（別紙１）'!$B$17:$F$56,5,0))</f>
        <v/>
      </c>
      <c r="D38" s="289" t="str">
        <f>IF(ISERROR(VLOOKUP($A38,'専門家一覧（別紙１）'!B45:I56,8,0))=TRUE,"",VLOOKUP($A38,'専門家一覧（別紙１）'!B45:I56,8,0))</f>
        <v/>
      </c>
      <c r="E38" s="290"/>
      <c r="F38" s="291"/>
      <c r="G38" s="291"/>
    </row>
    <row r="39" spans="1:7" ht="17.25">
      <c r="A39" s="155" t="s">
        <v>303</v>
      </c>
      <c r="B39" s="155"/>
      <c r="C39" s="289" t="str">
        <f>IF(ISERROR(VLOOKUP($A39,'専門家一覧（別紙１）'!$B$17:$F$56,5,0))=TRUE,"",VLOOKUP($A39,'専門家一覧（別紙１）'!$B$17:$F$56,5,0))</f>
        <v/>
      </c>
      <c r="D39" s="289" t="str">
        <f>IF(ISERROR(VLOOKUP($A39,'専門家一覧（別紙１）'!B46:I56,8,0))=TRUE,"",VLOOKUP($A39,'専門家一覧（別紙１）'!B46:I56,8,0))</f>
        <v/>
      </c>
      <c r="E39" s="290"/>
      <c r="F39" s="291"/>
      <c r="G39" s="291"/>
    </row>
    <row r="40" spans="1:7" ht="17.25">
      <c r="A40" s="155" t="s">
        <v>304</v>
      </c>
      <c r="B40" s="155"/>
      <c r="C40" s="289" t="str">
        <f>IF(ISERROR(VLOOKUP($A40,'専門家一覧（別紙１）'!$B$17:$F$56,5,0))=TRUE,"",VLOOKUP($A40,'専門家一覧（別紙１）'!$B$17:$F$56,5,0))</f>
        <v/>
      </c>
      <c r="D40" s="289" t="str">
        <f>IF(ISERROR(VLOOKUP($A40,'専門家一覧（別紙１）'!B47:I56,8,0))=TRUE,"",VLOOKUP($A40,'専門家一覧（別紙１）'!B47:I56,8,0))</f>
        <v/>
      </c>
      <c r="E40" s="290"/>
      <c r="F40" s="291"/>
      <c r="G40" s="291"/>
    </row>
    <row r="41" spans="1:7" ht="17.25">
      <c r="A41" s="155" t="s">
        <v>305</v>
      </c>
      <c r="B41" s="155"/>
      <c r="C41" s="289" t="str">
        <f>IF(ISERROR(VLOOKUP($A41,'専門家一覧（別紙１）'!$B$17:$F$56,5,0))=TRUE,"",VLOOKUP($A41,'専門家一覧（別紙１）'!$B$17:$F$56,5,0))</f>
        <v/>
      </c>
      <c r="D41" s="289" t="str">
        <f>IF(ISERROR(VLOOKUP($A41,'専門家一覧（別紙１）'!B48:I56,8,0))=TRUE,"",VLOOKUP($A41,'専門家一覧（別紙１）'!B48:I56,8,0))</f>
        <v/>
      </c>
      <c r="E41" s="290"/>
      <c r="F41" s="291"/>
      <c r="G41" s="291"/>
    </row>
    <row r="42" spans="1:7" ht="17.25">
      <c r="A42" s="155" t="s">
        <v>306</v>
      </c>
      <c r="B42" s="155"/>
      <c r="C42" s="289" t="str">
        <f>IF(ISERROR(VLOOKUP($A42,'専門家一覧（別紙１）'!$B$17:$F$56,5,0))=TRUE,"",VLOOKUP($A42,'専門家一覧（別紙１）'!$B$17:$F$56,5,0))</f>
        <v/>
      </c>
      <c r="D42" s="289" t="str">
        <f>IF(ISERROR(VLOOKUP($A42,'専門家一覧（別紙１）'!B49:I56,8,0))=TRUE,"",VLOOKUP($A42,'専門家一覧（別紙１）'!B49:I56,8,0))</f>
        <v/>
      </c>
      <c r="E42" s="290"/>
      <c r="F42" s="291"/>
      <c r="G42" s="291"/>
    </row>
    <row r="43" spans="1:7" ht="17.25">
      <c r="A43" s="155" t="s">
        <v>307</v>
      </c>
      <c r="B43" s="155"/>
      <c r="C43" s="289" t="str">
        <f>IF(ISERROR(VLOOKUP($A43,'専門家一覧（別紙１）'!$B$17:$F$56,5,0))=TRUE,"",VLOOKUP($A43,'専門家一覧（別紙１）'!$B$17:$F$56,5,0))</f>
        <v/>
      </c>
      <c r="D43" s="289" t="str">
        <f>IF(ISERROR(VLOOKUP($A43,'専門家一覧（別紙１）'!B50:I56,8,0))=TRUE,"",VLOOKUP($A43,'専門家一覧（別紙１）'!B50:I56,8,0))</f>
        <v/>
      </c>
      <c r="E43" s="290"/>
      <c r="F43" s="291"/>
      <c r="G43" s="291"/>
    </row>
    <row r="44" spans="1:7" ht="17.25">
      <c r="A44" s="155" t="s">
        <v>308</v>
      </c>
      <c r="B44" s="155"/>
      <c r="C44" s="289" t="str">
        <f>IF(ISERROR(VLOOKUP($A44,'専門家一覧（別紙１）'!$B$17:$F$56,5,0))=TRUE,"",VLOOKUP($A44,'専門家一覧（別紙１）'!$B$17:$F$56,5,0))</f>
        <v/>
      </c>
      <c r="D44" s="289" t="str">
        <f>IF(ISERROR(VLOOKUP($A44,'専門家一覧（別紙１）'!B51:I56,8,0))=TRUE,"",VLOOKUP($A44,'専門家一覧（別紙１）'!B51:I56,8,0))</f>
        <v/>
      </c>
      <c r="E44" s="290"/>
      <c r="F44" s="291"/>
      <c r="G44" s="291"/>
    </row>
    <row r="45" spans="1:7" ht="17.25">
      <c r="A45" s="155" t="s">
        <v>309</v>
      </c>
      <c r="B45" s="155"/>
      <c r="C45" s="289" t="str">
        <f>IF(ISERROR(VLOOKUP($A45,'専門家一覧（別紙１）'!$B$17:$F$56,5,0))=TRUE,"",VLOOKUP($A45,'専門家一覧（別紙１）'!$B$17:$F$56,5,0))</f>
        <v/>
      </c>
      <c r="D45" s="289" t="str">
        <f>IF(ISERROR(VLOOKUP($A45,'専門家一覧（別紙１）'!B52:I56,8,0))=TRUE,"",VLOOKUP($A45,'専門家一覧（別紙１）'!B52:I56,8,0))</f>
        <v/>
      </c>
      <c r="E45" s="290"/>
      <c r="F45" s="291"/>
      <c r="G45" s="291"/>
    </row>
    <row r="46" spans="1:7" ht="17.25">
      <c r="A46" s="155" t="s">
        <v>310</v>
      </c>
      <c r="B46" s="155"/>
      <c r="C46" s="289" t="str">
        <f>IF(ISERROR(VLOOKUP($A46,'専門家一覧（別紙１）'!$B$17:$F$56,5,0))=TRUE,"",VLOOKUP($A46,'専門家一覧（別紙１）'!$B$17:$F$56,5,0))</f>
        <v/>
      </c>
      <c r="D46" s="289" t="str">
        <f>IF(ISERROR(VLOOKUP($A46,'専門家一覧（別紙１）'!B53:I56,8,0))=TRUE,"",VLOOKUP($A46,'専門家一覧（別紙１）'!B53:I56,8,0))</f>
        <v/>
      </c>
      <c r="E46" s="290"/>
      <c r="F46" s="291"/>
      <c r="G46" s="291"/>
    </row>
    <row r="47" spans="1:7" ht="17.25">
      <c r="A47" s="155" t="s">
        <v>311</v>
      </c>
      <c r="B47" s="155"/>
      <c r="C47" s="289" t="str">
        <f>IF(ISERROR(VLOOKUP($A47,'専門家一覧（別紙１）'!$B$17:$F$56,5,0))=TRUE,"",VLOOKUP($A47,'専門家一覧（別紙１）'!$B$17:$F$56,5,0))</f>
        <v/>
      </c>
      <c r="D47" s="289" t="str">
        <f>IF(ISERROR(VLOOKUP($A47,'専門家一覧（別紙１）'!B54:I56,8,0))=TRUE,"",VLOOKUP($A47,'専門家一覧（別紙１）'!B54:I56,8,0))</f>
        <v/>
      </c>
      <c r="E47" s="290"/>
      <c r="F47" s="291"/>
      <c r="G47" s="291"/>
    </row>
    <row r="48" spans="1:7" ht="17.25">
      <c r="A48" s="155" t="s">
        <v>312</v>
      </c>
      <c r="B48" s="155"/>
      <c r="C48" s="289" t="str">
        <f>IF(ISERROR(VLOOKUP($A48,'専門家一覧（別紙１）'!$B$17:$F$56,5,0))=TRUE,"",VLOOKUP($A48,'専門家一覧（別紙１）'!$B$17:$F$56,5,0))</f>
        <v/>
      </c>
      <c r="D48" s="289" t="str">
        <f>IF(ISERROR(VLOOKUP($A48,'専門家一覧（別紙１）'!B55:I56,8,0))=TRUE,"",VLOOKUP($A48,'専門家一覧（別紙１）'!B55:I56,8,0))</f>
        <v/>
      </c>
      <c r="E48" s="290"/>
      <c r="F48" s="291"/>
      <c r="G48" s="291"/>
    </row>
    <row r="49" spans="1:7" ht="17.25">
      <c r="A49" s="155" t="s">
        <v>313</v>
      </c>
      <c r="B49" s="155"/>
      <c r="C49" s="289" t="str">
        <f>IF(ISERROR(VLOOKUP($A49,'専門家一覧（別紙１）'!$B$17:$F$56,5,0))=TRUE,"",VLOOKUP($A49,'専門家一覧（別紙１）'!$B$17:$F$56,5,0))</f>
        <v/>
      </c>
      <c r="D49" s="289" t="str">
        <f>IF(ISERROR(VLOOKUP($A49,'専門家一覧（別紙１）'!B56:I56,8,0))=TRUE,"",VLOOKUP($A49,'専門家一覧（別紙１）'!B56:I56,8,0))</f>
        <v/>
      </c>
      <c r="E49" s="290"/>
      <c r="F49" s="291"/>
      <c r="G49" s="291"/>
    </row>
    <row r="50" spans="1:7" ht="17.25">
      <c r="A50" s="155" t="s">
        <v>314</v>
      </c>
      <c r="B50" s="155"/>
      <c r="C50" s="289" t="str">
        <f>IF(ISERROR(VLOOKUP($A50,'専門家一覧（別紙１）'!$B$17:$F$56,5,0))=TRUE,"",VLOOKUP($A50,'専門家一覧（別紙１）'!$B$17:$F$56,5,0))</f>
        <v/>
      </c>
      <c r="D50" s="289" t="str">
        <f>IF(ISERROR(VLOOKUP($A50,'専門家一覧（別紙１）'!#REF!,8,0))=TRUE,"",VLOOKUP($A50,'専門家一覧（別紙１）'!#REF!,8,0))</f>
        <v/>
      </c>
      <c r="E50" s="290"/>
      <c r="F50" s="291"/>
      <c r="G50" s="291"/>
    </row>
    <row r="51" spans="1:7" ht="17.25">
      <c r="A51" s="155" t="s">
        <v>315</v>
      </c>
      <c r="B51" s="155"/>
      <c r="C51" s="289" t="str">
        <f>IF(ISERROR(VLOOKUP($A51,'専門家一覧（別紙１）'!$B$17:$F$56,5,0))=TRUE,"",VLOOKUP($A51,'専門家一覧（別紙１）'!$B$17:$F$56,5,0))</f>
        <v/>
      </c>
      <c r="D51" s="289" t="str">
        <f>IF(ISERROR(VLOOKUP($A51,'専門家一覧（別紙１）'!#REF!,8,0))=TRUE,"",VLOOKUP($A51,'専門家一覧（別紙１）'!#REF!,8,0))</f>
        <v/>
      </c>
      <c r="E51" s="290"/>
      <c r="F51" s="291"/>
      <c r="G51" s="291"/>
    </row>
    <row r="52" spans="1:7" ht="17.25">
      <c r="A52" s="155" t="s">
        <v>316</v>
      </c>
      <c r="B52" s="155"/>
      <c r="C52" s="289" t="str">
        <f>IF(ISERROR(VLOOKUP($A52,'専門家一覧（別紙１）'!$B$17:$F$56,5,0))=TRUE,"",VLOOKUP($A52,'専門家一覧（別紙１）'!$B$17:$F$56,5,0))</f>
        <v/>
      </c>
      <c r="D52" s="289" t="str">
        <f>IF(ISERROR(VLOOKUP($A52,'専門家一覧（別紙１）'!#REF!,8,0))=TRUE,"",VLOOKUP($A52,'専門家一覧（別紙１）'!#REF!,8,0))</f>
        <v/>
      </c>
      <c r="E52" s="290"/>
      <c r="F52" s="291"/>
      <c r="G52" s="291"/>
    </row>
    <row r="53" spans="1:7" ht="17.25">
      <c r="A53" s="155" t="s">
        <v>317</v>
      </c>
      <c r="B53" s="155"/>
      <c r="C53" s="289" t="str">
        <f>IF(ISERROR(VLOOKUP($A53,'専門家一覧（別紙１）'!$B$17:$F$56,5,0))=TRUE,"",VLOOKUP($A53,'専門家一覧（別紙１）'!$B$17:$F$56,5,0))</f>
        <v/>
      </c>
      <c r="D53" s="289" t="str">
        <f>IF(ISERROR(VLOOKUP($A53,'専門家一覧（別紙１）'!#REF!,8,0))=TRUE,"",VLOOKUP($A53,'専門家一覧（別紙１）'!#REF!,8,0))</f>
        <v/>
      </c>
      <c r="E53" s="290"/>
      <c r="F53" s="291"/>
      <c r="G53" s="291"/>
    </row>
    <row r="54" spans="1:7" ht="17.25">
      <c r="A54" s="155" t="s">
        <v>318</v>
      </c>
      <c r="B54" s="155"/>
      <c r="C54" s="289" t="str">
        <f>IF(ISERROR(VLOOKUP($A54,'専門家一覧（別紙１）'!$B$17:$F$56,5,0))=TRUE,"",VLOOKUP($A54,'専門家一覧（別紙１）'!$B$17:$F$56,5,0))</f>
        <v/>
      </c>
      <c r="D54" s="289" t="str">
        <f>IF(ISERROR(VLOOKUP($A54,'専門家一覧（別紙１）'!#REF!,8,0))=TRUE,"",VLOOKUP($A54,'専門家一覧（別紙１）'!#REF!,8,0))</f>
        <v/>
      </c>
      <c r="E54" s="290"/>
      <c r="F54" s="291"/>
      <c r="G54" s="291"/>
    </row>
    <row r="55" spans="1:7" ht="17.25">
      <c r="A55" s="155" t="s">
        <v>319</v>
      </c>
      <c r="B55" s="155"/>
      <c r="C55" s="289" t="str">
        <f>IF(ISERROR(VLOOKUP($A55,'専門家一覧（別紙１）'!$B$17:$F$56,5,0))=TRUE,"",VLOOKUP($A55,'専門家一覧（別紙１）'!$B$17:$F$56,5,0))</f>
        <v/>
      </c>
      <c r="D55" s="289" t="str">
        <f>IF(ISERROR(VLOOKUP($A55,'専門家一覧（別紙１）'!#REF!,8,0))=TRUE,"",VLOOKUP($A55,'専門家一覧（別紙１）'!#REF!,8,0))</f>
        <v/>
      </c>
      <c r="E55" s="290"/>
      <c r="F55" s="291"/>
      <c r="G55" s="291"/>
    </row>
    <row r="56" spans="1:7" ht="17.25">
      <c r="A56" s="155" t="s">
        <v>320</v>
      </c>
      <c r="B56" s="155"/>
      <c r="C56" s="289" t="str">
        <f>IF(ISERROR(VLOOKUP($A56,'専門家一覧（別紙１）'!$B$17:$F$56,5,0))=TRUE,"",VLOOKUP($A56,'専門家一覧（別紙１）'!$B$17:$F$56,5,0))</f>
        <v/>
      </c>
      <c r="D56" s="289" t="str">
        <f>IF(ISERROR(VLOOKUP($A56,'専門家一覧（別紙１）'!#REF!,8,0))=TRUE,"",VLOOKUP($A56,'専門家一覧（別紙１）'!#REF!,8,0))</f>
        <v/>
      </c>
      <c r="E56" s="290"/>
      <c r="F56" s="291"/>
      <c r="G56" s="291"/>
    </row>
    <row r="57" spans="1:7" ht="17.25">
      <c r="A57" s="155" t="s">
        <v>321</v>
      </c>
      <c r="B57" s="155"/>
      <c r="C57" s="289" t="str">
        <f>IF(ISERROR(VLOOKUP($A57,'専門家一覧（別紙１）'!$B$17:$F$56,5,0))=TRUE,"",VLOOKUP($A57,'専門家一覧（別紙１）'!$B$17:$F$56,5,0))</f>
        <v/>
      </c>
      <c r="D57" s="289" t="str">
        <f>IF(ISERROR(VLOOKUP($A57,'専門家一覧（別紙１）'!#REF!,8,0))=TRUE,"",VLOOKUP($A57,'専門家一覧（別紙１）'!#REF!,8,0))</f>
        <v/>
      </c>
      <c r="E57" s="290"/>
      <c r="F57" s="291"/>
      <c r="G57" s="291"/>
    </row>
    <row r="58" spans="1:7" ht="17.25">
      <c r="A58" s="155" t="s">
        <v>322</v>
      </c>
      <c r="B58" s="155"/>
      <c r="C58" s="289" t="str">
        <f>IF(ISERROR(VLOOKUP($A58,'専門家一覧（別紙１）'!$B$17:$F$56,5,0))=TRUE,"",VLOOKUP($A58,'専門家一覧（別紙１）'!$B$17:$F$56,5,0))</f>
        <v/>
      </c>
      <c r="D58" s="289" t="str">
        <f>IF(ISERROR(VLOOKUP($A58,'専門家一覧（別紙１）'!#REF!,8,0))=TRUE,"",VLOOKUP($A58,'専門家一覧（別紙１）'!#REF!,8,0))</f>
        <v/>
      </c>
      <c r="E58" s="290"/>
      <c r="F58" s="291"/>
      <c r="G58" s="291"/>
    </row>
    <row r="59" spans="1:7" ht="17.25">
      <c r="A59" s="155" t="s">
        <v>323</v>
      </c>
      <c r="B59" s="155"/>
      <c r="C59" s="289" t="str">
        <f>IF(ISERROR(VLOOKUP($A59,'専門家一覧（別紙１）'!$B$17:$F$56,5,0))=TRUE,"",VLOOKUP($A59,'専門家一覧（別紙１）'!$B$17:$F$56,5,0))</f>
        <v/>
      </c>
      <c r="D59" s="289" t="str">
        <f>IF(ISERROR(VLOOKUP($A59,'専門家一覧（別紙１）'!#REF!,8,0))=TRUE,"",VLOOKUP($A59,'専門家一覧（別紙１）'!#REF!,8,0))</f>
        <v/>
      </c>
      <c r="E59" s="290"/>
      <c r="F59" s="291"/>
      <c r="G59" s="291"/>
    </row>
  </sheetData>
  <sheetProtection password="CAD7" sheet="1" objects="1" scenarios="1" formatCells="0" formatRows="0" deleteRows="0"/>
  <mergeCells count="18">
    <mergeCell ref="E4:F4"/>
    <mergeCell ref="I2:P2"/>
    <mergeCell ref="I4:P4"/>
    <mergeCell ref="I5:P5"/>
    <mergeCell ref="I6:P6"/>
    <mergeCell ref="I7:P7"/>
    <mergeCell ref="I8:P8"/>
    <mergeCell ref="I9:P9"/>
    <mergeCell ref="I10:P10"/>
    <mergeCell ref="I11:P11"/>
    <mergeCell ref="I17:P17"/>
    <mergeCell ref="I18:P18"/>
    <mergeCell ref="I19:P19"/>
    <mergeCell ref="I12:P12"/>
    <mergeCell ref="I13:P13"/>
    <mergeCell ref="I14:P14"/>
    <mergeCell ref="I15:P15"/>
    <mergeCell ref="I16:P16"/>
  </mergeCells>
  <phoneticPr fontId="1"/>
  <conditionalFormatting sqref="E4:F4">
    <cfRule type="cellIs" dxfId="2" priority="7" operator="equal">
      <formula>0</formula>
    </cfRule>
  </conditionalFormatting>
  <conditionalFormatting sqref="C10:D59">
    <cfRule type="cellIs" dxfId="1" priority="3" operator="equal">
      <formula>0</formula>
    </cfRule>
  </conditionalFormatting>
  <conditionalFormatting sqref="E10:G59">
    <cfRule type="containsBlanks" dxfId="0" priority="1">
      <formula>LEN(TRIM(E10))=0</formula>
    </cfRule>
  </conditionalFormatting>
  <dataValidations count="1">
    <dataValidation imeMode="halfAlpha" allowBlank="1" showInputMessage="1" showErrorMessage="1" sqref="E10:E59"/>
  </dataValidations>
  <pageMargins left="0.47244094488188981" right="0.19685039370078741" top="0.74803149606299213" bottom="0.74803149606299213" header="0.31496062992125984" footer="0.31496062992125984"/>
  <pageSetup paperSize="9" scale="7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
  <sheetViews>
    <sheetView topLeftCell="A28" workbookViewId="0">
      <selection activeCell="L50" sqref="L50"/>
    </sheetView>
  </sheetViews>
  <sheetFormatPr defaultRowHeight="13.5"/>
  <cols>
    <col min="1" max="1" width="9" style="187" customWidth="1"/>
    <col min="2" max="6" width="9" style="187"/>
    <col min="7" max="7" width="13" style="187" bestFit="1" customWidth="1"/>
    <col min="8" max="262" width="9" style="187"/>
    <col min="263" max="263" width="9.25" style="187" bestFit="1" customWidth="1"/>
    <col min="264" max="518" width="9" style="187"/>
    <col min="519" max="519" width="9.25" style="187" bestFit="1" customWidth="1"/>
    <col min="520" max="774" width="9" style="187"/>
    <col min="775" max="775" width="9.25" style="187" bestFit="1" customWidth="1"/>
    <col min="776" max="1030" width="9" style="187"/>
    <col min="1031" max="1031" width="9.25" style="187" bestFit="1" customWidth="1"/>
    <col min="1032" max="1286" width="9" style="187"/>
    <col min="1287" max="1287" width="9.25" style="187" bestFit="1" customWidth="1"/>
    <col min="1288" max="1542" width="9" style="187"/>
    <col min="1543" max="1543" width="9.25" style="187" bestFit="1" customWidth="1"/>
    <col min="1544" max="1798" width="9" style="187"/>
    <col min="1799" max="1799" width="9.25" style="187" bestFit="1" customWidth="1"/>
    <col min="1800" max="2054" width="9" style="187"/>
    <col min="2055" max="2055" width="9.25" style="187" bestFit="1" customWidth="1"/>
    <col min="2056" max="2310" width="9" style="187"/>
    <col min="2311" max="2311" width="9.25" style="187" bestFit="1" customWidth="1"/>
    <col min="2312" max="2566" width="9" style="187"/>
    <col min="2567" max="2567" width="9.25" style="187" bestFit="1" customWidth="1"/>
    <col min="2568" max="2822" width="9" style="187"/>
    <col min="2823" max="2823" width="9.25" style="187" bestFit="1" customWidth="1"/>
    <col min="2824" max="3078" width="9" style="187"/>
    <col min="3079" max="3079" width="9.25" style="187" bestFit="1" customWidth="1"/>
    <col min="3080" max="3334" width="9" style="187"/>
    <col min="3335" max="3335" width="9.25" style="187" bestFit="1" customWidth="1"/>
    <col min="3336" max="3590" width="9" style="187"/>
    <col min="3591" max="3591" width="9.25" style="187" bestFit="1" customWidth="1"/>
    <col min="3592" max="3846" width="9" style="187"/>
    <col min="3847" max="3847" width="9.25" style="187" bestFit="1" customWidth="1"/>
    <col min="3848" max="4102" width="9" style="187"/>
    <col min="4103" max="4103" width="9.25" style="187" bestFit="1" customWidth="1"/>
    <col min="4104" max="4358" width="9" style="187"/>
    <col min="4359" max="4359" width="9.25" style="187" bestFit="1" customWidth="1"/>
    <col min="4360" max="4614" width="9" style="187"/>
    <col min="4615" max="4615" width="9.25" style="187" bestFit="1" customWidth="1"/>
    <col min="4616" max="4870" width="9" style="187"/>
    <col min="4871" max="4871" width="9.25" style="187" bestFit="1" customWidth="1"/>
    <col min="4872" max="5126" width="9" style="187"/>
    <col min="5127" max="5127" width="9.25" style="187" bestFit="1" customWidth="1"/>
    <col min="5128" max="5382" width="9" style="187"/>
    <col min="5383" max="5383" width="9.25" style="187" bestFit="1" customWidth="1"/>
    <col min="5384" max="5638" width="9" style="187"/>
    <col min="5639" max="5639" width="9.25" style="187" bestFit="1" customWidth="1"/>
    <col min="5640" max="5894" width="9" style="187"/>
    <col min="5895" max="5895" width="9.25" style="187" bestFit="1" customWidth="1"/>
    <col min="5896" max="6150" width="9" style="187"/>
    <col min="6151" max="6151" width="9.25" style="187" bestFit="1" customWidth="1"/>
    <col min="6152" max="6406" width="9" style="187"/>
    <col min="6407" max="6407" width="9.25" style="187" bestFit="1" customWidth="1"/>
    <col min="6408" max="6662" width="9" style="187"/>
    <col min="6663" max="6663" width="9.25" style="187" bestFit="1" customWidth="1"/>
    <col min="6664" max="6918" width="9" style="187"/>
    <col min="6919" max="6919" width="9.25" style="187" bestFit="1" customWidth="1"/>
    <col min="6920" max="7174" width="9" style="187"/>
    <col min="7175" max="7175" width="9.25" style="187" bestFit="1" customWidth="1"/>
    <col min="7176" max="7430" width="9" style="187"/>
    <col min="7431" max="7431" width="9.25" style="187" bestFit="1" customWidth="1"/>
    <col min="7432" max="7686" width="9" style="187"/>
    <col min="7687" max="7687" width="9.25" style="187" bestFit="1" customWidth="1"/>
    <col min="7688" max="7942" width="9" style="187"/>
    <col min="7943" max="7943" width="9.25" style="187" bestFit="1" customWidth="1"/>
    <col min="7944" max="8198" width="9" style="187"/>
    <col min="8199" max="8199" width="9.25" style="187" bestFit="1" customWidth="1"/>
    <col min="8200" max="8454" width="9" style="187"/>
    <col min="8455" max="8455" width="9.25" style="187" bestFit="1" customWidth="1"/>
    <col min="8456" max="8710" width="9" style="187"/>
    <col min="8711" max="8711" width="9.25" style="187" bestFit="1" customWidth="1"/>
    <col min="8712" max="8966" width="9" style="187"/>
    <col min="8967" max="8967" width="9.25" style="187" bestFit="1" customWidth="1"/>
    <col min="8968" max="9222" width="9" style="187"/>
    <col min="9223" max="9223" width="9.25" style="187" bestFit="1" customWidth="1"/>
    <col min="9224" max="9478" width="9" style="187"/>
    <col min="9479" max="9479" width="9.25" style="187" bestFit="1" customWidth="1"/>
    <col min="9480" max="9734" width="9" style="187"/>
    <col min="9735" max="9735" width="9.25" style="187" bestFit="1" customWidth="1"/>
    <col min="9736" max="9990" width="9" style="187"/>
    <col min="9991" max="9991" width="9.25" style="187" bestFit="1" customWidth="1"/>
    <col min="9992" max="10246" width="9" style="187"/>
    <col min="10247" max="10247" width="9.25" style="187" bestFit="1" customWidth="1"/>
    <col min="10248" max="10502" width="9" style="187"/>
    <col min="10503" max="10503" width="9.25" style="187" bestFit="1" customWidth="1"/>
    <col min="10504" max="10758" width="9" style="187"/>
    <col min="10759" max="10759" width="9.25" style="187" bestFit="1" customWidth="1"/>
    <col min="10760" max="11014" width="9" style="187"/>
    <col min="11015" max="11015" width="9.25" style="187" bestFit="1" customWidth="1"/>
    <col min="11016" max="11270" width="9" style="187"/>
    <col min="11271" max="11271" width="9.25" style="187" bestFit="1" customWidth="1"/>
    <col min="11272" max="11526" width="9" style="187"/>
    <col min="11527" max="11527" width="9.25" style="187" bestFit="1" customWidth="1"/>
    <col min="11528" max="11782" width="9" style="187"/>
    <col min="11783" max="11783" width="9.25" style="187" bestFit="1" customWidth="1"/>
    <col min="11784" max="12038" width="9" style="187"/>
    <col min="12039" max="12039" width="9.25" style="187" bestFit="1" customWidth="1"/>
    <col min="12040" max="12294" width="9" style="187"/>
    <col min="12295" max="12295" width="9.25" style="187" bestFit="1" customWidth="1"/>
    <col min="12296" max="12550" width="9" style="187"/>
    <col min="12551" max="12551" width="9.25" style="187" bestFit="1" customWidth="1"/>
    <col min="12552" max="12806" width="9" style="187"/>
    <col min="12807" max="12807" width="9.25" style="187" bestFit="1" customWidth="1"/>
    <col min="12808" max="13062" width="9" style="187"/>
    <col min="13063" max="13063" width="9.25" style="187" bestFit="1" customWidth="1"/>
    <col min="13064" max="13318" width="9" style="187"/>
    <col min="13319" max="13319" width="9.25" style="187" bestFit="1" customWidth="1"/>
    <col min="13320" max="13574" width="9" style="187"/>
    <col min="13575" max="13575" width="9.25" style="187" bestFit="1" customWidth="1"/>
    <col min="13576" max="13830" width="9" style="187"/>
    <col min="13831" max="13831" width="9.25" style="187" bestFit="1" customWidth="1"/>
    <col min="13832" max="14086" width="9" style="187"/>
    <col min="14087" max="14087" width="9.25" style="187" bestFit="1" customWidth="1"/>
    <col min="14088" max="14342" width="9" style="187"/>
    <col min="14343" max="14343" width="9.25" style="187" bestFit="1" customWidth="1"/>
    <col min="14344" max="14598" width="9" style="187"/>
    <col min="14599" max="14599" width="9.25" style="187" bestFit="1" customWidth="1"/>
    <col min="14600" max="14854" width="9" style="187"/>
    <col min="14855" max="14855" width="9.25" style="187" bestFit="1" customWidth="1"/>
    <col min="14856" max="15110" width="9" style="187"/>
    <col min="15111" max="15111" width="9.25" style="187" bestFit="1" customWidth="1"/>
    <col min="15112" max="15366" width="9" style="187"/>
    <col min="15367" max="15367" width="9.25" style="187" bestFit="1" customWidth="1"/>
    <col min="15368" max="15622" width="9" style="187"/>
    <col min="15623" max="15623" width="9.25" style="187" bestFit="1" customWidth="1"/>
    <col min="15624" max="15878" width="9" style="187"/>
    <col min="15879" max="15879" width="9.25" style="187" bestFit="1" customWidth="1"/>
    <col min="15880" max="16134" width="9" style="187"/>
    <col min="16135" max="16135" width="9.25" style="187" bestFit="1" customWidth="1"/>
    <col min="16136" max="16384" width="9" style="187"/>
  </cols>
  <sheetData>
    <row r="1" spans="2:12">
      <c r="B1" s="186" t="s">
        <v>126</v>
      </c>
      <c r="C1" s="186" t="s">
        <v>127</v>
      </c>
      <c r="D1" s="186" t="s">
        <v>128</v>
      </c>
      <c r="G1" s="186" t="s">
        <v>129</v>
      </c>
      <c r="H1" s="186" t="s">
        <v>130</v>
      </c>
      <c r="I1" s="186" t="s">
        <v>75</v>
      </c>
      <c r="J1" s="186" t="s">
        <v>126</v>
      </c>
    </row>
    <row r="2" spans="2:12">
      <c r="B2" s="187">
        <v>1</v>
      </c>
      <c r="C2" s="188">
        <v>340</v>
      </c>
      <c r="D2" s="188">
        <v>450</v>
      </c>
      <c r="G2" s="189">
        <v>1</v>
      </c>
      <c r="I2" s="188">
        <v>450</v>
      </c>
      <c r="J2" s="187">
        <v>1</v>
      </c>
      <c r="L2" s="187">
        <v>83790</v>
      </c>
    </row>
    <row r="3" spans="2:12">
      <c r="B3" s="187">
        <v>2</v>
      </c>
      <c r="C3" s="188">
        <v>400</v>
      </c>
      <c r="D3" s="188">
        <v>530</v>
      </c>
      <c r="G3" s="189">
        <v>83790</v>
      </c>
      <c r="I3" s="188">
        <v>530</v>
      </c>
      <c r="J3" s="187">
        <v>2</v>
      </c>
      <c r="L3" s="187">
        <v>97090</v>
      </c>
    </row>
    <row r="4" spans="2:12">
      <c r="B4" s="187">
        <v>3</v>
      </c>
      <c r="C4" s="188">
        <v>460</v>
      </c>
      <c r="D4" s="188">
        <v>610</v>
      </c>
      <c r="G4" s="189">
        <v>97090</v>
      </c>
      <c r="I4" s="188">
        <v>610</v>
      </c>
      <c r="J4" s="187">
        <v>3</v>
      </c>
      <c r="L4" s="187">
        <v>110390</v>
      </c>
    </row>
    <row r="5" spans="2:12">
      <c r="B5" s="187">
        <v>4</v>
      </c>
      <c r="C5" s="188">
        <v>520</v>
      </c>
      <c r="D5" s="188">
        <v>690</v>
      </c>
      <c r="G5" s="189">
        <v>110390</v>
      </c>
      <c r="I5" s="188">
        <v>690</v>
      </c>
      <c r="J5" s="187">
        <v>4</v>
      </c>
      <c r="L5" s="187">
        <v>123690</v>
      </c>
    </row>
    <row r="6" spans="2:12">
      <c r="B6" s="187">
        <v>5</v>
      </c>
      <c r="C6" s="188">
        <v>580</v>
      </c>
      <c r="D6" s="188">
        <v>770</v>
      </c>
      <c r="G6" s="189">
        <v>123690</v>
      </c>
      <c r="I6" s="188">
        <v>770</v>
      </c>
      <c r="J6" s="187">
        <v>5</v>
      </c>
      <c r="L6" s="187">
        <v>134330</v>
      </c>
    </row>
    <row r="7" spans="2:12">
      <c r="B7" s="187">
        <v>6</v>
      </c>
      <c r="C7" s="188">
        <v>610</v>
      </c>
      <c r="D7" s="188">
        <v>810</v>
      </c>
      <c r="G7" s="189">
        <v>134330</v>
      </c>
      <c r="I7" s="188">
        <v>810</v>
      </c>
      <c r="J7" s="187">
        <v>6</v>
      </c>
      <c r="L7" s="187">
        <v>142310</v>
      </c>
    </row>
    <row r="8" spans="2:12">
      <c r="B8" s="187">
        <v>7</v>
      </c>
      <c r="C8" s="188">
        <v>650</v>
      </c>
      <c r="D8" s="188">
        <v>860</v>
      </c>
      <c r="G8" s="189">
        <v>142310</v>
      </c>
      <c r="I8" s="188">
        <v>860</v>
      </c>
      <c r="J8" s="187">
        <v>7</v>
      </c>
      <c r="L8" s="187">
        <v>151620</v>
      </c>
    </row>
    <row r="9" spans="2:12">
      <c r="B9" s="187">
        <v>8</v>
      </c>
      <c r="C9" s="188">
        <v>690</v>
      </c>
      <c r="D9" s="188">
        <v>920</v>
      </c>
      <c r="G9" s="189">
        <v>151620</v>
      </c>
      <c r="I9" s="188">
        <v>920</v>
      </c>
      <c r="J9" s="187">
        <v>8</v>
      </c>
      <c r="L9" s="187">
        <v>162260</v>
      </c>
    </row>
    <row r="10" spans="2:12">
      <c r="B10" s="187">
        <v>9</v>
      </c>
      <c r="C10" s="188">
        <v>740</v>
      </c>
      <c r="D10" s="188">
        <v>990</v>
      </c>
      <c r="G10" s="189">
        <v>162260</v>
      </c>
      <c r="I10" s="188">
        <v>990</v>
      </c>
      <c r="J10" s="187">
        <v>9</v>
      </c>
      <c r="L10" s="187">
        <v>172900</v>
      </c>
    </row>
    <row r="11" spans="2:12">
      <c r="B11" s="187">
        <v>10</v>
      </c>
      <c r="C11" s="188">
        <v>790</v>
      </c>
      <c r="D11" s="188">
        <v>1050</v>
      </c>
      <c r="G11" s="189">
        <v>172900</v>
      </c>
      <c r="I11" s="188">
        <v>1050</v>
      </c>
      <c r="J11" s="187">
        <v>10</v>
      </c>
      <c r="L11" s="187">
        <v>183540</v>
      </c>
    </row>
    <row r="12" spans="2:12">
      <c r="B12" s="187">
        <v>11</v>
      </c>
      <c r="C12" s="188">
        <v>840</v>
      </c>
      <c r="D12" s="188">
        <v>1110</v>
      </c>
      <c r="G12" s="189">
        <v>183540</v>
      </c>
      <c r="I12" s="188">
        <v>1110</v>
      </c>
      <c r="J12" s="187">
        <v>11</v>
      </c>
      <c r="L12" s="187">
        <v>194180</v>
      </c>
    </row>
    <row r="13" spans="2:12">
      <c r="B13" s="187">
        <v>12</v>
      </c>
      <c r="C13" s="188">
        <v>880</v>
      </c>
      <c r="D13" s="188">
        <v>1180</v>
      </c>
      <c r="G13" s="189">
        <v>194180</v>
      </c>
      <c r="I13" s="188">
        <v>1180</v>
      </c>
      <c r="J13" s="187">
        <v>12</v>
      </c>
      <c r="L13" s="187">
        <v>206150</v>
      </c>
    </row>
    <row r="14" spans="2:12">
      <c r="B14" s="187">
        <v>13</v>
      </c>
      <c r="C14" s="188">
        <v>940</v>
      </c>
      <c r="D14" s="188">
        <v>1260</v>
      </c>
      <c r="G14" s="189">
        <v>206150</v>
      </c>
      <c r="I14" s="188">
        <v>1260</v>
      </c>
      <c r="J14" s="187">
        <v>13</v>
      </c>
      <c r="L14" s="187">
        <v>219450</v>
      </c>
    </row>
    <row r="15" spans="2:12">
      <c r="B15" s="187">
        <v>14</v>
      </c>
      <c r="C15" s="188">
        <v>1000</v>
      </c>
      <c r="D15" s="188">
        <v>1330</v>
      </c>
      <c r="G15" s="189">
        <v>219450</v>
      </c>
      <c r="I15" s="188">
        <v>1330</v>
      </c>
      <c r="J15" s="187">
        <v>14</v>
      </c>
      <c r="L15" s="187">
        <v>232750</v>
      </c>
    </row>
    <row r="16" spans="2:12">
      <c r="B16" s="187">
        <v>15</v>
      </c>
      <c r="C16" s="188">
        <v>1060</v>
      </c>
      <c r="D16" s="188">
        <v>1410</v>
      </c>
      <c r="G16" s="189">
        <v>232750</v>
      </c>
      <c r="I16" s="188">
        <v>1410</v>
      </c>
      <c r="J16" s="187">
        <v>15</v>
      </c>
      <c r="L16" s="187">
        <v>246050</v>
      </c>
    </row>
    <row r="17" spans="2:12">
      <c r="B17" s="187">
        <v>16</v>
      </c>
      <c r="C17" s="188">
        <v>1120</v>
      </c>
      <c r="D17" s="188">
        <v>1490</v>
      </c>
      <c r="G17" s="189">
        <v>246050</v>
      </c>
      <c r="I17" s="188">
        <v>1490</v>
      </c>
      <c r="J17" s="187">
        <v>16</v>
      </c>
      <c r="L17" s="187">
        <v>259350</v>
      </c>
    </row>
    <row r="18" spans="2:12">
      <c r="B18" s="187">
        <v>17</v>
      </c>
      <c r="C18" s="188">
        <v>1180</v>
      </c>
      <c r="D18" s="188">
        <v>1570</v>
      </c>
      <c r="G18" s="189">
        <v>259350</v>
      </c>
      <c r="I18" s="188">
        <v>1570</v>
      </c>
      <c r="J18" s="187">
        <v>17</v>
      </c>
      <c r="L18" s="187">
        <v>279300</v>
      </c>
    </row>
    <row r="19" spans="2:12">
      <c r="B19" s="187">
        <v>18</v>
      </c>
      <c r="C19" s="188">
        <v>1300</v>
      </c>
      <c r="D19" s="188">
        <v>1730</v>
      </c>
      <c r="G19" s="189">
        <v>279300</v>
      </c>
      <c r="I19" s="188">
        <v>1730</v>
      </c>
      <c r="J19" s="187">
        <v>18</v>
      </c>
      <c r="L19" s="187">
        <v>305900</v>
      </c>
    </row>
    <row r="20" spans="2:12">
      <c r="B20" s="187">
        <v>19</v>
      </c>
      <c r="C20" s="188">
        <v>1420</v>
      </c>
      <c r="D20" s="188">
        <v>1890</v>
      </c>
      <c r="G20" s="189">
        <v>305900</v>
      </c>
      <c r="I20" s="188">
        <v>1890</v>
      </c>
      <c r="J20" s="187">
        <v>19</v>
      </c>
      <c r="L20" s="187">
        <v>332500</v>
      </c>
    </row>
    <row r="21" spans="2:12">
      <c r="B21" s="187">
        <v>20</v>
      </c>
      <c r="C21" s="188">
        <v>1540</v>
      </c>
      <c r="D21" s="188">
        <v>2040</v>
      </c>
      <c r="G21" s="189">
        <v>332500</v>
      </c>
      <c r="I21" s="188">
        <v>2040</v>
      </c>
      <c r="J21" s="187">
        <v>20</v>
      </c>
      <c r="L21" s="187">
        <v>359100</v>
      </c>
    </row>
    <row r="22" spans="2:12">
      <c r="B22" s="187">
        <v>21</v>
      </c>
      <c r="C22" s="188">
        <v>1650</v>
      </c>
      <c r="D22" s="188">
        <v>2200</v>
      </c>
      <c r="G22" s="189">
        <v>359100</v>
      </c>
      <c r="I22" s="188">
        <v>2200</v>
      </c>
      <c r="J22" s="187">
        <v>21</v>
      </c>
      <c r="L22" s="187">
        <v>385700</v>
      </c>
    </row>
    <row r="23" spans="2:12">
      <c r="B23" s="187">
        <v>22</v>
      </c>
      <c r="C23" s="188">
        <v>1770</v>
      </c>
      <c r="D23" s="188">
        <v>2360</v>
      </c>
      <c r="G23" s="189">
        <v>385700</v>
      </c>
      <c r="I23" s="188">
        <v>2360</v>
      </c>
      <c r="J23" s="187">
        <v>22</v>
      </c>
      <c r="L23" s="187">
        <v>412300</v>
      </c>
    </row>
    <row r="24" spans="2:12">
      <c r="B24" s="187">
        <v>23</v>
      </c>
      <c r="C24" s="188">
        <v>1890</v>
      </c>
      <c r="D24" s="188">
        <v>2520</v>
      </c>
      <c r="G24" s="189">
        <v>412300</v>
      </c>
      <c r="I24" s="188">
        <v>2520</v>
      </c>
      <c r="J24" s="187">
        <v>23</v>
      </c>
      <c r="L24" s="187">
        <v>438900</v>
      </c>
    </row>
    <row r="25" spans="2:12">
      <c r="B25" s="187">
        <v>24</v>
      </c>
      <c r="C25" s="188">
        <v>2010</v>
      </c>
      <c r="D25" s="188">
        <v>2670</v>
      </c>
      <c r="G25" s="189">
        <v>438900</v>
      </c>
      <c r="I25" s="188">
        <v>2670</v>
      </c>
      <c r="J25" s="187">
        <v>24</v>
      </c>
      <c r="L25" s="187">
        <v>465500</v>
      </c>
    </row>
    <row r="26" spans="2:12">
      <c r="B26" s="187">
        <v>25</v>
      </c>
      <c r="C26" s="188">
        <v>2130</v>
      </c>
      <c r="D26" s="188">
        <v>2830</v>
      </c>
      <c r="G26" s="189">
        <v>465500</v>
      </c>
      <c r="I26" s="188">
        <v>2830</v>
      </c>
      <c r="J26" s="187">
        <v>25</v>
      </c>
      <c r="L26" s="187">
        <v>492100</v>
      </c>
    </row>
    <row r="27" spans="2:12">
      <c r="B27" s="187">
        <v>26</v>
      </c>
      <c r="C27" s="188">
        <v>2250</v>
      </c>
      <c r="D27" s="188">
        <v>2990</v>
      </c>
      <c r="G27" s="189">
        <v>492100</v>
      </c>
      <c r="I27" s="188">
        <v>2990</v>
      </c>
      <c r="J27" s="187">
        <v>26</v>
      </c>
      <c r="L27" s="187">
        <v>525350</v>
      </c>
    </row>
    <row r="28" spans="2:12">
      <c r="B28" s="187">
        <v>27</v>
      </c>
      <c r="C28" s="188">
        <v>2420</v>
      </c>
      <c r="D28" s="188">
        <v>3230</v>
      </c>
      <c r="G28" s="189">
        <v>525350</v>
      </c>
      <c r="I28" s="188">
        <v>3230</v>
      </c>
      <c r="J28" s="187">
        <v>27</v>
      </c>
      <c r="L28" s="187">
        <v>565250</v>
      </c>
    </row>
    <row r="29" spans="2:12">
      <c r="B29" s="187">
        <v>28</v>
      </c>
      <c r="C29" s="188">
        <v>2600</v>
      </c>
      <c r="D29" s="188">
        <v>3460</v>
      </c>
      <c r="G29" s="189">
        <v>565250</v>
      </c>
      <c r="I29" s="188">
        <v>3460</v>
      </c>
      <c r="J29" s="187">
        <v>28</v>
      </c>
      <c r="L29" s="187">
        <v>605150</v>
      </c>
    </row>
    <row r="30" spans="2:12">
      <c r="B30" s="187">
        <v>29</v>
      </c>
      <c r="C30" s="188">
        <v>2780</v>
      </c>
      <c r="D30" s="188">
        <v>3700</v>
      </c>
      <c r="G30" s="189">
        <v>605150</v>
      </c>
      <c r="I30" s="188">
        <v>3700</v>
      </c>
      <c r="J30" s="187">
        <v>29</v>
      </c>
      <c r="L30" s="187">
        <v>645050</v>
      </c>
    </row>
    <row r="31" spans="2:12">
      <c r="B31" s="187">
        <v>30</v>
      </c>
      <c r="C31" s="188">
        <v>2960</v>
      </c>
      <c r="D31" s="188">
        <v>3930</v>
      </c>
      <c r="G31" s="189">
        <v>645050</v>
      </c>
      <c r="I31" s="188">
        <v>3930</v>
      </c>
      <c r="J31" s="187">
        <v>30</v>
      </c>
      <c r="L31" s="187">
        <v>684950</v>
      </c>
    </row>
    <row r="32" spans="2:12">
      <c r="B32" s="187">
        <v>31</v>
      </c>
      <c r="C32" s="188">
        <v>3130</v>
      </c>
      <c r="D32" s="188">
        <v>4170</v>
      </c>
      <c r="G32" s="189">
        <v>684950</v>
      </c>
      <c r="I32" s="188">
        <v>4170</v>
      </c>
      <c r="J32" s="187">
        <v>31</v>
      </c>
      <c r="L32" s="187">
        <v>724850</v>
      </c>
    </row>
    <row r="33" spans="2:12">
      <c r="B33" s="187">
        <v>32</v>
      </c>
      <c r="C33" s="188">
        <v>3310</v>
      </c>
      <c r="D33" s="188">
        <v>4410</v>
      </c>
      <c r="G33" s="189">
        <v>724850</v>
      </c>
      <c r="I33" s="188">
        <v>4410</v>
      </c>
      <c r="J33" s="187">
        <v>32</v>
      </c>
      <c r="L33" s="187">
        <v>764750</v>
      </c>
    </row>
    <row r="34" spans="2:12">
      <c r="B34" s="187">
        <v>33</v>
      </c>
      <c r="C34" s="188">
        <v>3490</v>
      </c>
      <c r="D34" s="188">
        <v>4640</v>
      </c>
      <c r="G34" s="189">
        <v>764750</v>
      </c>
      <c r="I34" s="188">
        <v>4640</v>
      </c>
      <c r="J34" s="187">
        <v>33</v>
      </c>
      <c r="L34" s="187">
        <v>804650</v>
      </c>
    </row>
    <row r="35" spans="2:12">
      <c r="B35" s="187">
        <v>34</v>
      </c>
      <c r="C35" s="188">
        <v>3670</v>
      </c>
      <c r="D35" s="188">
        <v>4880</v>
      </c>
      <c r="G35" s="189">
        <v>804650</v>
      </c>
      <c r="I35" s="188">
        <v>4880</v>
      </c>
      <c r="J35" s="187">
        <v>34</v>
      </c>
      <c r="L35" s="187">
        <v>844550</v>
      </c>
    </row>
    <row r="36" spans="2:12">
      <c r="B36" s="187">
        <v>35</v>
      </c>
      <c r="C36" s="188">
        <v>3850</v>
      </c>
      <c r="D36" s="188">
        <v>5120</v>
      </c>
      <c r="G36" s="189">
        <v>844550</v>
      </c>
      <c r="I36" s="188">
        <v>5120</v>
      </c>
      <c r="J36" s="187">
        <v>35</v>
      </c>
      <c r="L36" s="187">
        <v>884450</v>
      </c>
    </row>
    <row r="37" spans="2:12">
      <c r="B37" s="187">
        <v>36</v>
      </c>
      <c r="C37" s="188">
        <v>4020</v>
      </c>
      <c r="D37" s="188">
        <v>5350</v>
      </c>
      <c r="G37" s="189">
        <v>884450</v>
      </c>
      <c r="I37" s="188">
        <v>5350</v>
      </c>
      <c r="J37" s="187">
        <v>36</v>
      </c>
      <c r="L37" s="187">
        <v>924350</v>
      </c>
    </row>
    <row r="38" spans="2:12">
      <c r="B38" s="187">
        <v>37</v>
      </c>
      <c r="C38" s="188">
        <v>4200</v>
      </c>
      <c r="D38" s="188">
        <v>5590</v>
      </c>
      <c r="G38" s="189">
        <v>924350</v>
      </c>
      <c r="I38" s="188">
        <v>5590</v>
      </c>
      <c r="J38" s="187">
        <v>37</v>
      </c>
      <c r="L38" s="187">
        <v>970900</v>
      </c>
    </row>
    <row r="39" spans="2:12">
      <c r="B39" s="187">
        <v>38</v>
      </c>
      <c r="C39" s="188">
        <v>4440</v>
      </c>
      <c r="D39" s="188">
        <v>5900</v>
      </c>
      <c r="G39" s="189">
        <v>970900</v>
      </c>
      <c r="I39" s="188">
        <v>5900</v>
      </c>
      <c r="J39" s="187">
        <v>38</v>
      </c>
      <c r="L39" s="187">
        <v>1024100</v>
      </c>
    </row>
    <row r="40" spans="2:12">
      <c r="B40" s="187">
        <v>39</v>
      </c>
      <c r="C40" s="188">
        <v>4680</v>
      </c>
      <c r="D40" s="188">
        <v>6220</v>
      </c>
      <c r="G40" s="189">
        <v>1024100</v>
      </c>
      <c r="I40" s="188">
        <v>6220</v>
      </c>
      <c r="J40" s="187">
        <v>39</v>
      </c>
      <c r="L40" s="187">
        <v>1077300</v>
      </c>
    </row>
    <row r="41" spans="2:12">
      <c r="B41" s="187">
        <v>40</v>
      </c>
      <c r="C41" s="188">
        <v>4910</v>
      </c>
      <c r="D41" s="188">
        <v>6530</v>
      </c>
      <c r="G41" s="189">
        <v>1077300</v>
      </c>
      <c r="I41" s="188">
        <v>6530</v>
      </c>
      <c r="J41" s="187">
        <v>40</v>
      </c>
      <c r="L41" s="187">
        <v>1137150</v>
      </c>
    </row>
    <row r="42" spans="2:12">
      <c r="B42" s="187">
        <v>41</v>
      </c>
      <c r="C42" s="188">
        <v>5210</v>
      </c>
      <c r="D42" s="188">
        <v>6930</v>
      </c>
      <c r="G42" s="189">
        <v>1137150</v>
      </c>
      <c r="I42" s="188">
        <v>6930</v>
      </c>
      <c r="J42" s="187">
        <v>41</v>
      </c>
      <c r="L42" s="187">
        <v>1203650</v>
      </c>
    </row>
    <row r="43" spans="2:12">
      <c r="B43" s="187">
        <v>42</v>
      </c>
      <c r="C43" s="188">
        <v>5500</v>
      </c>
      <c r="D43" s="188">
        <v>7320</v>
      </c>
      <c r="G43" s="189">
        <v>1203650</v>
      </c>
      <c r="I43" s="188">
        <v>7320</v>
      </c>
      <c r="J43" s="187">
        <v>42</v>
      </c>
      <c r="L43" s="187">
        <v>1270150</v>
      </c>
    </row>
    <row r="44" spans="2:12">
      <c r="B44" s="187">
        <v>43</v>
      </c>
      <c r="C44" s="188">
        <v>5800</v>
      </c>
      <c r="D44" s="188">
        <v>7720</v>
      </c>
      <c r="G44" s="189">
        <v>1270150</v>
      </c>
      <c r="I44" s="188">
        <v>7720</v>
      </c>
      <c r="J44" s="187">
        <v>43</v>
      </c>
      <c r="L44" s="187">
        <v>1336650</v>
      </c>
    </row>
    <row r="45" spans="2:12">
      <c r="B45" s="187">
        <v>44</v>
      </c>
      <c r="C45" s="188">
        <v>6100</v>
      </c>
      <c r="D45" s="188">
        <v>8110</v>
      </c>
      <c r="G45" s="189">
        <v>1336650</v>
      </c>
      <c r="I45" s="188">
        <v>8110</v>
      </c>
      <c r="J45" s="187">
        <v>44</v>
      </c>
      <c r="L45" s="187">
        <v>1403150</v>
      </c>
    </row>
    <row r="46" spans="2:12">
      <c r="B46" s="187">
        <v>45</v>
      </c>
      <c r="C46" s="188">
        <v>6450</v>
      </c>
      <c r="D46" s="188">
        <v>8580</v>
      </c>
      <c r="G46" s="189">
        <v>1403150</v>
      </c>
      <c r="I46" s="188">
        <v>8580</v>
      </c>
      <c r="J46" s="187">
        <v>45</v>
      </c>
      <c r="L46" s="187">
        <v>1482950</v>
      </c>
    </row>
    <row r="47" spans="2:12">
      <c r="B47" s="187">
        <v>46</v>
      </c>
      <c r="C47" s="188">
        <v>6810</v>
      </c>
      <c r="D47" s="188">
        <v>9060</v>
      </c>
      <c r="G47" s="189">
        <v>1482950</v>
      </c>
      <c r="I47" s="188">
        <v>9060</v>
      </c>
      <c r="J47" s="187">
        <v>46</v>
      </c>
      <c r="L47" s="187">
        <v>1562750</v>
      </c>
    </row>
    <row r="48" spans="2:12">
      <c r="B48" s="187">
        <v>47</v>
      </c>
      <c r="C48" s="188">
        <v>7160</v>
      </c>
      <c r="D48" s="188">
        <v>9530</v>
      </c>
      <c r="G48" s="189">
        <v>1562750</v>
      </c>
      <c r="I48" s="188">
        <v>9530</v>
      </c>
      <c r="J48" s="187">
        <v>47</v>
      </c>
      <c r="L48" s="187">
        <v>1642550</v>
      </c>
    </row>
    <row r="49" spans="2:12">
      <c r="B49" s="187">
        <v>48</v>
      </c>
      <c r="C49" s="188">
        <v>7520</v>
      </c>
      <c r="D49" s="188">
        <v>10000</v>
      </c>
      <c r="G49" s="189">
        <v>1642550</v>
      </c>
      <c r="I49" s="188">
        <v>10000</v>
      </c>
      <c r="J49" s="187">
        <v>48</v>
      </c>
      <c r="L49" s="187">
        <v>1722350</v>
      </c>
    </row>
    <row r="50" spans="2:12">
      <c r="B50" s="187">
        <v>49</v>
      </c>
      <c r="C50" s="188">
        <v>7870</v>
      </c>
      <c r="D50" s="188">
        <v>10470</v>
      </c>
      <c r="G50" s="189">
        <v>1722350</v>
      </c>
      <c r="I50" s="188">
        <v>10470</v>
      </c>
      <c r="J50" s="187">
        <v>49</v>
      </c>
      <c r="L50" s="187">
        <v>1802150</v>
      </c>
    </row>
    <row r="51" spans="2:12">
      <c r="B51" s="187">
        <v>50</v>
      </c>
      <c r="C51" s="188">
        <v>8230</v>
      </c>
      <c r="D51" s="188">
        <v>10950</v>
      </c>
      <c r="G51" s="189">
        <v>1802150</v>
      </c>
      <c r="I51" s="188">
        <v>10950</v>
      </c>
      <c r="J51" s="187">
        <v>50</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showGridLines="0" tabSelected="1" zoomScaleNormal="100" zoomScaleSheetLayoutView="70" workbookViewId="0">
      <selection activeCell="G4" sqref="G4"/>
    </sheetView>
  </sheetViews>
  <sheetFormatPr defaultRowHeight="13.5"/>
  <cols>
    <col min="1" max="1" width="3" style="1" customWidth="1"/>
    <col min="2" max="2" width="3.625" style="1" customWidth="1"/>
    <col min="3" max="3" width="31" style="1" customWidth="1"/>
    <col min="4" max="4" width="10.5" style="1" customWidth="1"/>
    <col min="5" max="5" width="14.125" style="1" customWidth="1"/>
    <col min="6" max="7" width="18.75" style="1" customWidth="1"/>
    <col min="8" max="8" width="1.625" style="165" customWidth="1"/>
    <col min="9" max="9" width="77.75" style="171" customWidth="1"/>
    <col min="10" max="16384" width="9" style="1"/>
  </cols>
  <sheetData>
    <row r="1" spans="2:9" ht="45.75" customHeight="1"/>
    <row r="2" spans="2:9">
      <c r="B2" s="272" t="s">
        <v>137</v>
      </c>
      <c r="C2" s="272"/>
      <c r="D2" s="272"/>
      <c r="E2" s="272"/>
      <c r="F2" s="272"/>
      <c r="G2" s="272"/>
      <c r="H2" s="166"/>
      <c r="I2" s="175" t="s">
        <v>27</v>
      </c>
    </row>
    <row r="3" spans="2:9">
      <c r="B3" s="272"/>
      <c r="C3" s="272"/>
      <c r="D3" s="272"/>
      <c r="E3" s="272"/>
      <c r="F3" s="272"/>
      <c r="G3" s="272"/>
      <c r="H3" s="166"/>
      <c r="I3" s="603" t="s">
        <v>535</v>
      </c>
    </row>
    <row r="4" spans="2:9">
      <c r="B4" s="272"/>
      <c r="C4" s="272"/>
      <c r="D4" s="272"/>
      <c r="E4" s="348"/>
      <c r="F4" s="2" t="s">
        <v>39</v>
      </c>
      <c r="G4" s="415"/>
      <c r="H4" s="167"/>
      <c r="I4" s="604"/>
    </row>
    <row r="5" spans="2:9">
      <c r="B5" s="3" t="s">
        <v>260</v>
      </c>
      <c r="C5" s="272"/>
      <c r="D5" s="272"/>
      <c r="E5" s="272"/>
      <c r="F5" s="272"/>
      <c r="G5" s="272"/>
      <c r="H5" s="166"/>
      <c r="I5" s="604"/>
    </row>
    <row r="6" spans="2:9">
      <c r="B6" s="3" t="s">
        <v>261</v>
      </c>
      <c r="C6" s="2"/>
      <c r="D6" s="2"/>
      <c r="E6" s="272"/>
      <c r="F6" s="272"/>
      <c r="G6" s="272"/>
      <c r="H6" s="166"/>
      <c r="I6" s="604"/>
    </row>
    <row r="7" spans="2:9">
      <c r="B7" s="3"/>
      <c r="C7" s="2"/>
      <c r="D7" s="2"/>
      <c r="E7" s="272"/>
      <c r="F7" s="272"/>
      <c r="G7" s="272"/>
      <c r="H7" s="166"/>
      <c r="I7" s="604"/>
    </row>
    <row r="8" spans="2:9" ht="27" customHeight="1">
      <c r="B8" s="272"/>
      <c r="C8" s="272"/>
      <c r="D8" s="348"/>
      <c r="E8" s="2" t="s">
        <v>444</v>
      </c>
      <c r="F8" s="610"/>
      <c r="G8" s="610"/>
      <c r="H8" s="166"/>
      <c r="I8" s="604"/>
    </row>
    <row r="9" spans="2:9" ht="27" customHeight="1">
      <c r="B9" s="272"/>
      <c r="C9" s="272"/>
      <c r="D9" s="2" t="s">
        <v>246</v>
      </c>
      <c r="E9" s="2" t="s">
        <v>445</v>
      </c>
      <c r="F9" s="611"/>
      <c r="G9" s="611"/>
      <c r="H9" s="166"/>
      <c r="I9" s="604"/>
    </row>
    <row r="10" spans="2:9">
      <c r="B10" s="272"/>
      <c r="C10" s="272"/>
      <c r="D10" s="272"/>
      <c r="E10" s="2" t="s">
        <v>271</v>
      </c>
      <c r="F10" s="612"/>
      <c r="G10" s="612"/>
      <c r="H10" s="168"/>
      <c r="I10" s="604"/>
    </row>
    <row r="11" spans="2:9">
      <c r="B11" s="272"/>
      <c r="C11" s="272"/>
      <c r="D11" s="272"/>
      <c r="E11" s="2"/>
      <c r="F11" s="272"/>
      <c r="G11" s="411" t="s">
        <v>37</v>
      </c>
      <c r="H11" s="169"/>
      <c r="I11" s="604"/>
    </row>
    <row r="12" spans="2:9" ht="32.25" customHeight="1">
      <c r="B12" s="272"/>
      <c r="C12" s="272"/>
      <c r="D12" s="272"/>
      <c r="E12" s="272"/>
      <c r="F12" s="272"/>
      <c r="G12" s="272"/>
      <c r="H12" s="166"/>
      <c r="I12" s="604"/>
    </row>
    <row r="13" spans="2:9" ht="45" customHeight="1">
      <c r="B13" s="613" t="s">
        <v>247</v>
      </c>
      <c r="C13" s="613"/>
      <c r="D13" s="613"/>
      <c r="E13" s="613"/>
      <c r="F13" s="613"/>
      <c r="G13" s="613"/>
      <c r="H13" s="170"/>
      <c r="I13" s="604"/>
    </row>
    <row r="14" spans="2:9" ht="150" customHeight="1">
      <c r="B14" s="614" t="s">
        <v>262</v>
      </c>
      <c r="C14" s="615"/>
      <c r="D14" s="615"/>
      <c r="E14" s="615"/>
      <c r="F14" s="615"/>
      <c r="G14" s="615"/>
      <c r="H14" s="166"/>
      <c r="I14" s="604"/>
    </row>
    <row r="15" spans="2:9">
      <c r="B15" s="616" t="s">
        <v>28</v>
      </c>
      <c r="C15" s="616"/>
      <c r="D15" s="616"/>
      <c r="E15" s="616"/>
      <c r="F15" s="616"/>
      <c r="G15" s="616"/>
      <c r="H15" s="169"/>
      <c r="I15" s="604"/>
    </row>
    <row r="16" spans="2:9">
      <c r="B16" s="272" t="s">
        <v>263</v>
      </c>
      <c r="C16" s="272"/>
      <c r="D16" s="272"/>
      <c r="E16" s="272"/>
      <c r="F16" s="272"/>
      <c r="G16" s="272"/>
      <c r="H16" s="166"/>
      <c r="I16" s="604"/>
    </row>
    <row r="17" spans="2:9" ht="39" customHeight="1">
      <c r="B17" s="272"/>
      <c r="C17" s="606"/>
      <c r="D17" s="606"/>
      <c r="E17" s="606"/>
      <c r="F17" s="606"/>
      <c r="G17" s="272"/>
      <c r="H17" s="166"/>
      <c r="I17" s="604"/>
    </row>
    <row r="18" spans="2:9">
      <c r="B18" s="272"/>
      <c r="C18" s="272"/>
      <c r="D18" s="272"/>
      <c r="E18" s="272"/>
      <c r="F18" s="272"/>
      <c r="G18" s="272"/>
      <c r="H18" s="166"/>
      <c r="I18" s="604"/>
    </row>
    <row r="19" spans="2:9">
      <c r="B19" s="272" t="s">
        <v>29</v>
      </c>
      <c r="C19" s="272"/>
      <c r="D19" s="272"/>
      <c r="E19" s="272"/>
      <c r="F19" s="272"/>
      <c r="G19" s="272"/>
      <c r="H19" s="166"/>
      <c r="I19" s="604"/>
    </row>
    <row r="20" spans="2:9">
      <c r="B20" s="272"/>
      <c r="C20" s="272" t="s">
        <v>30</v>
      </c>
      <c r="D20" s="272"/>
      <c r="E20" s="272"/>
      <c r="F20" s="272"/>
      <c r="G20" s="272"/>
      <c r="H20" s="166"/>
      <c r="I20" s="604"/>
    </row>
    <row r="21" spans="2:9" ht="15" customHeight="1">
      <c r="B21" s="272"/>
      <c r="C21" s="272"/>
      <c r="D21" s="272"/>
      <c r="E21" s="272"/>
      <c r="F21" s="272"/>
      <c r="G21" s="272"/>
      <c r="H21" s="166"/>
      <c r="I21" s="604"/>
    </row>
    <row r="22" spans="2:9">
      <c r="B22" s="272" t="s">
        <v>31</v>
      </c>
      <c r="C22" s="272"/>
      <c r="D22" s="272"/>
      <c r="E22" s="272"/>
      <c r="F22" s="272"/>
      <c r="G22" s="272"/>
      <c r="H22" s="166"/>
      <c r="I22" s="604"/>
    </row>
    <row r="23" spans="2:9">
      <c r="B23" s="272"/>
      <c r="C23" s="272" t="s">
        <v>30</v>
      </c>
      <c r="D23" s="272"/>
      <c r="E23" s="272"/>
      <c r="F23" s="272"/>
      <c r="G23" s="272"/>
      <c r="H23" s="166"/>
      <c r="I23" s="604"/>
    </row>
    <row r="24" spans="2:9" ht="15" customHeight="1">
      <c r="B24" s="272"/>
      <c r="C24" s="272"/>
      <c r="D24" s="272"/>
      <c r="E24" s="272"/>
      <c r="F24" s="272"/>
      <c r="G24" s="272"/>
      <c r="H24" s="166"/>
      <c r="I24" s="604"/>
    </row>
    <row r="25" spans="2:9">
      <c r="B25" s="272" t="s">
        <v>32</v>
      </c>
      <c r="C25" s="272"/>
      <c r="D25" s="272"/>
      <c r="E25" s="272"/>
      <c r="F25" s="272"/>
      <c r="G25" s="272"/>
      <c r="H25" s="166"/>
      <c r="I25" s="604"/>
    </row>
    <row r="26" spans="2:9">
      <c r="B26" s="272"/>
      <c r="C26" s="272" t="s">
        <v>33</v>
      </c>
      <c r="D26" s="140">
        <f ca="1">'様式第１（別紙１・２） '!C10</f>
        <v>0</v>
      </c>
      <c r="E26" s="272" t="s">
        <v>38</v>
      </c>
      <c r="F26" s="356"/>
      <c r="G26" s="272"/>
      <c r="H26" s="166"/>
      <c r="I26" s="604"/>
    </row>
    <row r="27" spans="2:9">
      <c r="B27" s="272"/>
      <c r="C27" s="272" t="s">
        <v>35</v>
      </c>
      <c r="D27" s="140">
        <f ca="1">'様式第１（別紙１・２） '!D10</f>
        <v>0</v>
      </c>
      <c r="E27" s="272" t="s">
        <v>38</v>
      </c>
      <c r="F27" s="412"/>
      <c r="G27" s="272"/>
      <c r="H27" s="166"/>
      <c r="I27" s="604"/>
    </row>
    <row r="28" spans="2:9">
      <c r="B28" s="272"/>
      <c r="C28" s="272" t="s">
        <v>34</v>
      </c>
      <c r="D28" s="140">
        <f ca="1">'様式第１（別紙１・２） '!F10</f>
        <v>0</v>
      </c>
      <c r="E28" s="272" t="s">
        <v>38</v>
      </c>
      <c r="F28" s="348"/>
      <c r="G28" s="272"/>
      <c r="H28" s="166"/>
      <c r="I28" s="604"/>
    </row>
    <row r="29" spans="2:9">
      <c r="B29" s="272"/>
      <c r="C29" s="272"/>
      <c r="D29" s="2"/>
      <c r="E29" s="272"/>
      <c r="F29" s="272"/>
      <c r="G29" s="272"/>
      <c r="H29" s="166"/>
      <c r="I29" s="604"/>
    </row>
    <row r="30" spans="2:9">
      <c r="B30" s="4" t="s">
        <v>230</v>
      </c>
      <c r="C30" s="272"/>
      <c r="D30" s="2"/>
      <c r="E30" s="272"/>
      <c r="F30" s="272"/>
      <c r="G30" s="272"/>
      <c r="H30" s="166"/>
      <c r="I30" s="604"/>
    </row>
    <row r="31" spans="2:9">
      <c r="B31" s="272"/>
      <c r="C31" s="272"/>
      <c r="D31" s="2"/>
      <c r="E31" s="272"/>
      <c r="F31" s="272"/>
      <c r="G31" s="272"/>
      <c r="H31" s="166"/>
      <c r="I31" s="604"/>
    </row>
    <row r="32" spans="2:9" ht="15" customHeight="1">
      <c r="B32" s="413" t="s">
        <v>231</v>
      </c>
      <c r="C32" s="272"/>
      <c r="D32" s="272"/>
      <c r="E32" s="272"/>
      <c r="F32" s="272"/>
      <c r="G32" s="272"/>
      <c r="H32" s="166"/>
      <c r="I32" s="604"/>
    </row>
    <row r="33" spans="2:9" ht="15" customHeight="1">
      <c r="B33" s="4"/>
      <c r="C33" s="272"/>
      <c r="D33" s="272"/>
      <c r="E33" s="272"/>
      <c r="F33" s="272"/>
      <c r="G33" s="272"/>
      <c r="H33" s="166"/>
      <c r="I33" s="604"/>
    </row>
    <row r="34" spans="2:9">
      <c r="B34" s="272" t="s">
        <v>264</v>
      </c>
      <c r="C34" s="272"/>
      <c r="D34" s="272"/>
      <c r="E34" s="272"/>
      <c r="F34" s="272"/>
      <c r="G34" s="272"/>
      <c r="H34" s="166"/>
      <c r="I34" s="604"/>
    </row>
    <row r="35" spans="2:9">
      <c r="B35" s="272"/>
      <c r="C35" s="273" t="s">
        <v>36</v>
      </c>
      <c r="D35" s="607">
        <v>43504</v>
      </c>
      <c r="E35" s="607"/>
      <c r="F35" s="272"/>
      <c r="G35" s="272"/>
      <c r="H35" s="166"/>
      <c r="I35" s="604"/>
    </row>
    <row r="36" spans="2:9">
      <c r="B36" s="272"/>
      <c r="C36" s="273"/>
      <c r="D36" s="272"/>
      <c r="E36" s="414"/>
      <c r="F36" s="272"/>
      <c r="G36" s="272"/>
      <c r="H36" s="166"/>
      <c r="I36" s="604"/>
    </row>
    <row r="37" spans="2:9">
      <c r="B37" s="272"/>
      <c r="C37" s="272"/>
      <c r="D37" s="272"/>
      <c r="E37" s="272"/>
      <c r="F37" s="272"/>
      <c r="G37" s="272"/>
      <c r="H37" s="166"/>
      <c r="I37" s="604"/>
    </row>
    <row r="38" spans="2:9" ht="102" customHeight="1">
      <c r="B38" s="608" t="s">
        <v>265</v>
      </c>
      <c r="C38" s="609"/>
      <c r="D38" s="609"/>
      <c r="E38" s="609"/>
      <c r="F38" s="609"/>
      <c r="G38" s="609"/>
      <c r="H38" s="166"/>
      <c r="I38" s="605"/>
    </row>
  </sheetData>
  <sheetProtection password="CAD7" sheet="1" objects="1" scenarios="1"/>
  <mergeCells count="10">
    <mergeCell ref="I3:I38"/>
    <mergeCell ref="C17:F17"/>
    <mergeCell ref="D35:E35"/>
    <mergeCell ref="B38:G38"/>
    <mergeCell ref="F8:G8"/>
    <mergeCell ref="F9:G9"/>
    <mergeCell ref="F10:G10"/>
    <mergeCell ref="B13:G13"/>
    <mergeCell ref="B14:G14"/>
    <mergeCell ref="B15:G15"/>
  </mergeCells>
  <phoneticPr fontId="1"/>
  <conditionalFormatting sqref="D26:D28">
    <cfRule type="cellIs" dxfId="748" priority="9" operator="equal">
      <formula>0</formula>
    </cfRule>
  </conditionalFormatting>
  <conditionalFormatting sqref="G4 F8:G10 D35:E35 C17:F17">
    <cfRule type="cellIs" dxfId="747" priority="1" operator="equal">
      <formula>""</formula>
    </cfRule>
  </conditionalFormatting>
  <dataValidations count="5">
    <dataValidation type="whole" allowBlank="1" showInputMessage="1" showErrorMessage="1" errorTitle="申請日の日付を確認してください" error="公募期間外の日付は入力できません。" sqref="G4">
      <formula1>43196</formula1>
      <formula2>43228</formula2>
    </dataValidation>
    <dataValidation type="date" operator="lessThanOrEqual" allowBlank="1" showInputMessage="1" showErrorMessage="1" errorTitle="事業完了日を確認してください" error="事業期間は平成30年2月9日までとなっております。" sqref="E36">
      <formula1>43504</formula1>
    </dataValidation>
    <dataValidation type="whole" operator="greaterThanOrEqual" allowBlank="1" showInputMessage="1" showErrorMessage="1" errorTitle="金額を確認してください。" error="交付申請額よりも小さな値は入力できません。" sqref="D26">
      <formula1>D28</formula1>
    </dataValidation>
    <dataValidation type="whole" allowBlank="1" showInputMessage="1" showErrorMessage="1" errorTitle="金額が大きすぎます" error="通常は700万円以下_x000a_特別な場合は1000万円以下_x000a__x000a_で入力してください。" sqref="D28">
      <formula1>0</formula1>
      <formula2>10000000</formula2>
    </dataValidation>
    <dataValidation type="date" operator="lessThanOrEqual" allowBlank="1" showInputMessage="1" showErrorMessage="1" errorTitle="事業完了日を確認してください" error="事業期間は平成31年2月8日までとなっております。" sqref="D35:E35">
      <formula1>43504</formula1>
    </dataValidation>
  </dataValidations>
  <pageMargins left="0.70866141732283472" right="0.28999999999999998" top="0.74803149606299213" bottom="0.74803149606299213"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Normal="100" zoomScaleSheetLayoutView="70" workbookViewId="0"/>
  </sheetViews>
  <sheetFormatPr defaultRowHeight="13.5"/>
  <cols>
    <col min="1" max="1" width="2.625" style="274" customWidth="1"/>
    <col min="2" max="2" width="18.625" style="274" customWidth="1"/>
    <col min="3" max="7" width="14.75" style="274" customWidth="1"/>
    <col min="8" max="8" width="1.75" style="274" customWidth="1"/>
    <col min="9" max="9" width="72.75" style="112" customWidth="1"/>
    <col min="10" max="16384" width="9" style="274"/>
  </cols>
  <sheetData>
    <row r="1" spans="2:9" s="190" customFormat="1" ht="45.75" customHeight="1"/>
    <row r="2" spans="2:9">
      <c r="G2" s="99">
        <f>様式第１_交付申請書!F9</f>
        <v>0</v>
      </c>
      <c r="H2" s="99"/>
    </row>
    <row r="3" spans="2:9" ht="14.25">
      <c r="B3" s="141" t="s">
        <v>232</v>
      </c>
    </row>
    <row r="4" spans="2:9">
      <c r="B4" s="618" t="s">
        <v>233</v>
      </c>
      <c r="C4" s="618"/>
      <c r="D4" s="618"/>
      <c r="E4" s="618"/>
      <c r="F4" s="618"/>
      <c r="G4" s="618"/>
      <c r="H4" s="457"/>
    </row>
    <row r="5" spans="2:9">
      <c r="B5" s="142"/>
      <c r="G5" s="172"/>
      <c r="H5" s="172"/>
    </row>
    <row r="6" spans="2:9">
      <c r="B6" s="619" t="s">
        <v>234</v>
      </c>
      <c r="C6" s="619"/>
      <c r="D6" s="619"/>
      <c r="E6" s="619"/>
      <c r="F6" s="619"/>
      <c r="G6" s="172"/>
      <c r="H6" s="172"/>
    </row>
    <row r="7" spans="2:9" s="143" customFormat="1" ht="24">
      <c r="B7" s="275" t="s">
        <v>266</v>
      </c>
      <c r="C7" s="275" t="s">
        <v>267</v>
      </c>
      <c r="D7" s="275" t="s">
        <v>268</v>
      </c>
      <c r="E7" s="275" t="s">
        <v>235</v>
      </c>
      <c r="F7" s="275" t="s">
        <v>269</v>
      </c>
      <c r="G7" s="408"/>
      <c r="H7" s="408"/>
      <c r="I7" s="175" t="s">
        <v>27</v>
      </c>
    </row>
    <row r="8" spans="2:9" ht="48.75" customHeight="1">
      <c r="B8" s="144" t="s">
        <v>208</v>
      </c>
      <c r="C8" s="145">
        <f ca="1">OFFSET(INDIRECT("'支出計画書（別添２）'!"&amp;"B"&amp;MATCH("■集計　１",'支出計画書（別添２）'!B:B,0)),3,2)</f>
        <v>0</v>
      </c>
      <c r="D8" s="145">
        <f ca="1">C8</f>
        <v>0</v>
      </c>
      <c r="E8" s="146" t="s">
        <v>270</v>
      </c>
      <c r="F8" s="145">
        <f ca="1">C8</f>
        <v>0</v>
      </c>
      <c r="G8" s="172"/>
      <c r="H8" s="172"/>
      <c r="I8" s="620" t="s">
        <v>541</v>
      </c>
    </row>
    <row r="9" spans="2:9" ht="48.75" customHeight="1">
      <c r="B9" s="147" t="s">
        <v>245</v>
      </c>
      <c r="C9" s="148">
        <f ca="1">OFFSET(INDIRECT("'支出計画書（別添２）'!"&amp;"B"&amp;MATCH("■集計　１",'支出計画書（別添２）'!B:B,0)),10,2)</f>
        <v>0</v>
      </c>
      <c r="D9" s="148">
        <f ca="1">C9</f>
        <v>0</v>
      </c>
      <c r="E9" s="149" t="s">
        <v>360</v>
      </c>
      <c r="F9" s="148">
        <f ca="1">C9</f>
        <v>0</v>
      </c>
      <c r="G9" s="172"/>
      <c r="H9" s="172"/>
      <c r="I9" s="621"/>
    </row>
    <row r="10" spans="2:9" ht="20.25" customHeight="1">
      <c r="B10" s="275" t="s">
        <v>239</v>
      </c>
      <c r="C10" s="150">
        <f ca="1">SUM(C8:C9)</f>
        <v>0</v>
      </c>
      <c r="D10" s="150">
        <f ca="1">SUM(D8:D9)</f>
        <v>0</v>
      </c>
      <c r="E10" s="151"/>
      <c r="F10" s="150">
        <f ca="1">SUM(F8:F9)</f>
        <v>0</v>
      </c>
      <c r="G10" s="172"/>
      <c r="H10" s="172"/>
      <c r="I10" s="621"/>
    </row>
    <row r="11" spans="2:9">
      <c r="B11" s="142"/>
      <c r="G11" s="172"/>
      <c r="H11" s="172"/>
      <c r="I11" s="474"/>
    </row>
    <row r="12" spans="2:9">
      <c r="B12" s="142"/>
      <c r="I12" s="474"/>
    </row>
    <row r="13" spans="2:9">
      <c r="B13" s="142"/>
      <c r="I13" s="474"/>
    </row>
    <row r="14" spans="2:9" ht="14.25">
      <c r="B14" s="141" t="s">
        <v>236</v>
      </c>
      <c r="I14" s="474"/>
    </row>
    <row r="15" spans="2:9">
      <c r="B15" s="618" t="s">
        <v>237</v>
      </c>
      <c r="C15" s="618"/>
      <c r="D15" s="618"/>
      <c r="E15" s="618"/>
      <c r="F15" s="618"/>
      <c r="G15" s="618"/>
      <c r="H15" s="457"/>
      <c r="I15" s="474"/>
    </row>
    <row r="16" spans="2:9">
      <c r="B16" s="142"/>
      <c r="I16" s="474"/>
    </row>
    <row r="17" spans="2:9">
      <c r="B17" s="142"/>
      <c r="I17" s="474"/>
    </row>
    <row r="18" spans="2:9">
      <c r="B18" s="619" t="s">
        <v>234</v>
      </c>
      <c r="C18" s="619"/>
      <c r="D18" s="619"/>
      <c r="E18" s="619"/>
      <c r="F18" s="619"/>
      <c r="G18" s="619"/>
      <c r="H18" s="473"/>
      <c r="I18" s="474"/>
    </row>
    <row r="19" spans="2:9" ht="20.25" customHeight="1">
      <c r="B19" s="622" t="s">
        <v>361</v>
      </c>
      <c r="C19" s="622" t="s">
        <v>238</v>
      </c>
      <c r="D19" s="622"/>
      <c r="E19" s="622"/>
      <c r="F19" s="622"/>
      <c r="G19" s="622"/>
      <c r="I19" s="474"/>
    </row>
    <row r="20" spans="2:9" ht="20.25" customHeight="1">
      <c r="B20" s="622"/>
      <c r="C20" s="152" t="s">
        <v>240</v>
      </c>
      <c r="D20" s="152" t="s">
        <v>241</v>
      </c>
      <c r="E20" s="152" t="s">
        <v>242</v>
      </c>
      <c r="F20" s="152" t="s">
        <v>243</v>
      </c>
      <c r="G20" s="152" t="s">
        <v>244</v>
      </c>
      <c r="I20" s="474"/>
    </row>
    <row r="21" spans="2:9" ht="48.75" customHeight="1">
      <c r="B21" s="144" t="s">
        <v>208</v>
      </c>
      <c r="C21" s="409"/>
      <c r="D21" s="409"/>
      <c r="E21" s="409"/>
      <c r="F21" s="409"/>
      <c r="G21" s="145">
        <f>SUM(C21:F21)</f>
        <v>0</v>
      </c>
      <c r="I21" s="617" t="s">
        <v>362</v>
      </c>
    </row>
    <row r="22" spans="2:9" ht="48.75" customHeight="1">
      <c r="B22" s="147" t="s">
        <v>245</v>
      </c>
      <c r="C22" s="410"/>
      <c r="D22" s="410"/>
      <c r="E22" s="410"/>
      <c r="F22" s="410"/>
      <c r="G22" s="148">
        <f>SUM(C22:F22)</f>
        <v>0</v>
      </c>
      <c r="I22" s="617"/>
    </row>
    <row r="23" spans="2:9" ht="20.25" customHeight="1">
      <c r="B23" s="275" t="s">
        <v>239</v>
      </c>
      <c r="C23" s="150">
        <f>SUM(C21:C22)</f>
        <v>0</v>
      </c>
      <c r="D23" s="150">
        <f>SUM(D21:D22)</f>
        <v>0</v>
      </c>
      <c r="E23" s="150">
        <f>SUM(E21:E22)</f>
        <v>0</v>
      </c>
      <c r="F23" s="150">
        <f>SUM(F21:F22)</f>
        <v>0</v>
      </c>
      <c r="G23" s="150">
        <f>SUM(G21:G22)</f>
        <v>0</v>
      </c>
      <c r="I23" s="475"/>
    </row>
  </sheetData>
  <sheetProtection password="CAD7" sheet="1" objects="1" scenarios="1"/>
  <mergeCells count="8">
    <mergeCell ref="I21:I22"/>
    <mergeCell ref="B4:G4"/>
    <mergeCell ref="B6:F6"/>
    <mergeCell ref="I8:I10"/>
    <mergeCell ref="B15:G15"/>
    <mergeCell ref="B18:G18"/>
    <mergeCell ref="B19:B20"/>
    <mergeCell ref="C19:G19"/>
  </mergeCells>
  <phoneticPr fontId="1"/>
  <conditionalFormatting sqref="C8:C9 C21:F22">
    <cfRule type="cellIs" dxfId="746" priority="1" operator="equal">
      <formula>""</formula>
    </cfRule>
  </conditionalFormatting>
  <pageMargins left="0.7" right="0.7" top="0.75" bottom="0.75" header="0.3" footer="0.3"/>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zoomScaleNormal="100" zoomScaleSheetLayoutView="100" workbookViewId="0"/>
  </sheetViews>
  <sheetFormatPr defaultRowHeight="13.5"/>
  <cols>
    <col min="1" max="1" width="1.375" style="9" customWidth="1"/>
    <col min="2" max="3" width="12.875" style="9" customWidth="1"/>
    <col min="4" max="7" width="5.125" style="9" customWidth="1"/>
    <col min="8" max="8" width="5.75" style="9" customWidth="1"/>
    <col min="9" max="10" width="16.375" style="9" customWidth="1"/>
    <col min="11" max="11" width="1.75" style="9" customWidth="1"/>
    <col min="12" max="12" width="55.75" style="9" customWidth="1"/>
    <col min="13" max="16384" width="9" style="9"/>
  </cols>
  <sheetData>
    <row r="1" spans="2:12" ht="45.75" customHeight="1"/>
    <row r="2" spans="2:12">
      <c r="B2" s="163" t="s">
        <v>248</v>
      </c>
      <c r="J2" s="99" t="str">
        <f>IF(様式第１_交付申請書!F9="","",様式第１_交付申請書!F9)</f>
        <v/>
      </c>
    </row>
    <row r="3" spans="2:12">
      <c r="C3" s="100"/>
      <c r="D3" s="100"/>
      <c r="E3" s="100"/>
      <c r="F3" s="100"/>
      <c r="G3" s="100"/>
      <c r="H3" s="100"/>
      <c r="I3" s="100"/>
    </row>
    <row r="4" spans="2:12" ht="27" customHeight="1">
      <c r="B4" s="27" t="s">
        <v>50</v>
      </c>
    </row>
    <row r="5" spans="2:12" ht="25.5" customHeight="1">
      <c r="C5" s="101" t="s">
        <v>136</v>
      </c>
      <c r="D5" s="623" t="str">
        <f>IF(様式第１_交付申請書!F9="","",様式第１_交付申請書!F9)</f>
        <v/>
      </c>
      <c r="E5" s="623"/>
      <c r="F5" s="623"/>
      <c r="G5" s="623"/>
      <c r="H5" s="623"/>
      <c r="I5" s="623"/>
      <c r="J5" s="102"/>
      <c r="L5" s="9" t="s">
        <v>331</v>
      </c>
    </row>
    <row r="6" spans="2:12" ht="28.5" customHeight="1">
      <c r="C6" s="101"/>
      <c r="J6" s="102"/>
    </row>
    <row r="7" spans="2:12">
      <c r="B7" s="624" t="s">
        <v>40</v>
      </c>
      <c r="C7" s="624" t="s">
        <v>41</v>
      </c>
      <c r="D7" s="626" t="s">
        <v>42</v>
      </c>
      <c r="E7" s="627"/>
      <c r="F7" s="627"/>
      <c r="G7" s="628"/>
      <c r="H7" s="624" t="s">
        <v>47</v>
      </c>
      <c r="I7" s="624" t="s">
        <v>48</v>
      </c>
      <c r="J7" s="624" t="s">
        <v>49</v>
      </c>
      <c r="L7" s="103" t="s">
        <v>27</v>
      </c>
    </row>
    <row r="8" spans="2:12">
      <c r="B8" s="625"/>
      <c r="C8" s="625"/>
      <c r="D8" s="104" t="s">
        <v>43</v>
      </c>
      <c r="E8" s="104" t="s">
        <v>44</v>
      </c>
      <c r="F8" s="104" t="s">
        <v>45</v>
      </c>
      <c r="G8" s="104" t="s">
        <v>46</v>
      </c>
      <c r="H8" s="625"/>
      <c r="I8" s="625"/>
      <c r="J8" s="625"/>
      <c r="L8" s="476" t="s">
        <v>363</v>
      </c>
    </row>
    <row r="9" spans="2:12" ht="19.5" customHeight="1">
      <c r="B9" s="29"/>
      <c r="C9" s="29"/>
      <c r="D9" s="90"/>
      <c r="E9" s="28"/>
      <c r="F9" s="28"/>
      <c r="G9" s="28"/>
      <c r="H9" s="90"/>
      <c r="I9" s="28"/>
      <c r="J9" s="28"/>
      <c r="L9" s="477" t="s">
        <v>553</v>
      </c>
    </row>
    <row r="10" spans="2:12" ht="19.5" customHeight="1">
      <c r="B10" s="29"/>
      <c r="C10" s="29"/>
      <c r="D10" s="90"/>
      <c r="E10" s="28"/>
      <c r="F10" s="28"/>
      <c r="G10" s="28"/>
      <c r="H10" s="90"/>
      <c r="I10" s="28"/>
      <c r="J10" s="28"/>
      <c r="L10" s="477" t="s">
        <v>554</v>
      </c>
    </row>
    <row r="11" spans="2:12">
      <c r="B11" s="29"/>
      <c r="C11" s="29"/>
      <c r="D11" s="90"/>
      <c r="E11" s="28"/>
      <c r="F11" s="28"/>
      <c r="G11" s="28"/>
      <c r="H11" s="90"/>
      <c r="I11" s="28"/>
      <c r="J11" s="28"/>
      <c r="L11" s="478"/>
    </row>
    <row r="12" spans="2:12" ht="19.5" customHeight="1">
      <c r="B12" s="29"/>
      <c r="C12" s="29"/>
      <c r="D12" s="90"/>
      <c r="E12" s="28"/>
      <c r="F12" s="28"/>
      <c r="G12" s="28"/>
      <c r="H12" s="90"/>
      <c r="I12" s="28"/>
      <c r="J12" s="28"/>
    </row>
    <row r="13" spans="2:12" ht="19.5" customHeight="1">
      <c r="B13" s="29"/>
      <c r="C13" s="29"/>
      <c r="D13" s="90"/>
      <c r="E13" s="28"/>
      <c r="F13" s="28"/>
      <c r="G13" s="28"/>
      <c r="H13" s="90"/>
      <c r="I13" s="28"/>
      <c r="J13" s="28"/>
    </row>
    <row r="14" spans="2:12" ht="19.5" customHeight="1">
      <c r="B14" s="29"/>
      <c r="C14" s="29"/>
      <c r="D14" s="90"/>
      <c r="E14" s="28"/>
      <c r="F14" s="28"/>
      <c r="G14" s="28"/>
      <c r="H14" s="90"/>
      <c r="I14" s="28"/>
      <c r="J14" s="28"/>
    </row>
    <row r="15" spans="2:12" ht="19.5" customHeight="1">
      <c r="B15" s="29"/>
      <c r="C15" s="29"/>
      <c r="D15" s="90"/>
      <c r="E15" s="28"/>
      <c r="F15" s="28"/>
      <c r="G15" s="28"/>
      <c r="H15" s="90"/>
      <c r="I15" s="28"/>
      <c r="J15" s="28"/>
    </row>
    <row r="16" spans="2:12" ht="19.5" customHeight="1">
      <c r="B16" s="29"/>
      <c r="C16" s="29"/>
      <c r="D16" s="90"/>
      <c r="E16" s="28"/>
      <c r="F16" s="28"/>
      <c r="G16" s="28"/>
      <c r="H16" s="90"/>
      <c r="I16" s="28"/>
      <c r="J16" s="28"/>
    </row>
    <row r="17" spans="2:10" ht="19.5" customHeight="1">
      <c r="B17" s="29"/>
      <c r="C17" s="29"/>
      <c r="D17" s="90"/>
      <c r="E17" s="28"/>
      <c r="F17" s="28"/>
      <c r="G17" s="28"/>
      <c r="H17" s="90"/>
      <c r="I17" s="28"/>
      <c r="J17" s="28"/>
    </row>
    <row r="18" spans="2:10" ht="19.5" customHeight="1">
      <c r="B18" s="29"/>
      <c r="C18" s="29"/>
      <c r="D18" s="90"/>
      <c r="E18" s="28"/>
      <c r="F18" s="28"/>
      <c r="G18" s="28"/>
      <c r="H18" s="90"/>
      <c r="I18" s="28"/>
      <c r="J18" s="28"/>
    </row>
    <row r="19" spans="2:10" ht="19.5" customHeight="1">
      <c r="B19" s="29"/>
      <c r="C19" s="29"/>
      <c r="D19" s="90"/>
      <c r="E19" s="28"/>
      <c r="F19" s="28"/>
      <c r="G19" s="28"/>
      <c r="H19" s="90"/>
      <c r="I19" s="28"/>
      <c r="J19" s="28"/>
    </row>
    <row r="20" spans="2:10" ht="19.5" customHeight="1">
      <c r="B20" s="29"/>
      <c r="C20" s="29"/>
      <c r="D20" s="90"/>
      <c r="E20" s="28"/>
      <c r="F20" s="28"/>
      <c r="G20" s="28"/>
      <c r="H20" s="90"/>
      <c r="I20" s="28"/>
      <c r="J20" s="28"/>
    </row>
    <row r="21" spans="2:10" ht="19.5" customHeight="1">
      <c r="B21" s="29"/>
      <c r="C21" s="29"/>
      <c r="D21" s="90"/>
      <c r="E21" s="28"/>
      <c r="F21" s="28"/>
      <c r="G21" s="28"/>
      <c r="H21" s="90"/>
      <c r="I21" s="28"/>
      <c r="J21" s="28"/>
    </row>
    <row r="22" spans="2:10" ht="19.5" customHeight="1">
      <c r="B22" s="29"/>
      <c r="C22" s="29"/>
      <c r="D22" s="90"/>
      <c r="E22" s="28"/>
      <c r="F22" s="28"/>
      <c r="G22" s="28"/>
      <c r="H22" s="90"/>
      <c r="I22" s="28"/>
      <c r="J22" s="28"/>
    </row>
    <row r="23" spans="2:10" ht="19.5" customHeight="1">
      <c r="B23" s="29"/>
      <c r="C23" s="29"/>
      <c r="D23" s="90"/>
      <c r="E23" s="28"/>
      <c r="F23" s="28"/>
      <c r="G23" s="28"/>
      <c r="H23" s="90"/>
      <c r="I23" s="28"/>
      <c r="J23" s="28"/>
    </row>
    <row r="24" spans="2:10" ht="19.5" customHeight="1">
      <c r="B24" s="29"/>
      <c r="C24" s="29"/>
      <c r="D24" s="90"/>
      <c r="E24" s="28"/>
      <c r="F24" s="28"/>
      <c r="G24" s="28"/>
      <c r="H24" s="90"/>
      <c r="I24" s="28"/>
      <c r="J24" s="28"/>
    </row>
    <row r="25" spans="2:10" ht="19.5" customHeight="1">
      <c r="B25" s="29"/>
      <c r="C25" s="29"/>
      <c r="D25" s="90"/>
      <c r="E25" s="28"/>
      <c r="F25" s="28"/>
      <c r="G25" s="28"/>
      <c r="H25" s="90"/>
      <c r="I25" s="28"/>
      <c r="J25" s="28"/>
    </row>
    <row r="26" spans="2:10" ht="19.5" customHeight="1">
      <c r="B26" s="29"/>
      <c r="C26" s="29"/>
      <c r="D26" s="90"/>
      <c r="E26" s="28"/>
      <c r="F26" s="28"/>
      <c r="G26" s="28"/>
      <c r="H26" s="90"/>
      <c r="I26" s="28"/>
      <c r="J26" s="28"/>
    </row>
    <row r="27" spans="2:10" ht="19.5" customHeight="1">
      <c r="B27" s="29"/>
      <c r="C27" s="29"/>
      <c r="D27" s="90"/>
      <c r="E27" s="28"/>
      <c r="F27" s="28"/>
      <c r="G27" s="28"/>
      <c r="H27" s="90"/>
      <c r="I27" s="28"/>
      <c r="J27" s="28"/>
    </row>
    <row r="28" spans="2:10" ht="19.5" customHeight="1">
      <c r="B28" s="29"/>
      <c r="C28" s="29"/>
      <c r="D28" s="90"/>
      <c r="E28" s="28"/>
      <c r="F28" s="28"/>
      <c r="G28" s="28"/>
      <c r="H28" s="90"/>
      <c r="I28" s="28"/>
      <c r="J28" s="28"/>
    </row>
    <row r="29" spans="2:10">
      <c r="B29" s="163"/>
      <c r="C29" s="163"/>
      <c r="D29" s="163"/>
      <c r="E29" s="163"/>
      <c r="F29" s="163"/>
      <c r="G29" s="163"/>
      <c r="H29" s="163"/>
      <c r="I29" s="163"/>
      <c r="J29" s="163"/>
    </row>
    <row r="30" spans="2:10" ht="90" customHeight="1">
      <c r="B30" s="608" t="s">
        <v>161</v>
      </c>
      <c r="C30" s="609"/>
      <c r="D30" s="609"/>
      <c r="E30" s="609"/>
      <c r="F30" s="609"/>
      <c r="G30" s="609"/>
      <c r="H30" s="609"/>
      <c r="I30" s="609"/>
      <c r="J30" s="609"/>
    </row>
  </sheetData>
  <sheetProtection password="CAD7" sheet="1" objects="1" scenarios="1" formatRows="0"/>
  <mergeCells count="8">
    <mergeCell ref="D5:I5"/>
    <mergeCell ref="B30:J30"/>
    <mergeCell ref="B7:B8"/>
    <mergeCell ref="C7:C8"/>
    <mergeCell ref="D7:G7"/>
    <mergeCell ref="H7:H8"/>
    <mergeCell ref="I7:I8"/>
    <mergeCell ref="J7:J8"/>
  </mergeCells>
  <phoneticPr fontId="1"/>
  <conditionalFormatting sqref="B9:J28">
    <cfRule type="containsBlanks" dxfId="745" priority="4">
      <formula>LEN(TRIM(B9))=0</formula>
    </cfRule>
  </conditionalFormatting>
  <conditionalFormatting sqref="D5:I5">
    <cfRule type="cellIs" dxfId="744" priority="1" operator="equal">
      <formula>0</formula>
    </cfRule>
  </conditionalFormatting>
  <dataValidations count="5">
    <dataValidation type="list" allowBlank="1" showInputMessage="1" showErrorMessage="1" sqref="D9:D28">
      <formula1>"T,S,H"</formula1>
    </dataValidation>
    <dataValidation type="list" allowBlank="1" showInputMessage="1" showErrorMessage="1" sqref="H9:H28">
      <formula1>"M,F"</formula1>
    </dataValidation>
    <dataValidation imeMode="halfKatakana" allowBlank="1" showInputMessage="1" showErrorMessage="1" sqref="B9:B28"/>
    <dataValidation imeMode="hiragana" allowBlank="1" showInputMessage="1" showErrorMessage="1" sqref="C9:C28"/>
    <dataValidation imeMode="halfAlpha" allowBlank="1" showInputMessage="1" showErrorMessage="1" sqref="E9:G28"/>
  </dataValidations>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32"/>
  <sheetViews>
    <sheetView showGridLines="0" zoomScaleNormal="100" zoomScaleSheetLayoutView="25" workbookViewId="0"/>
  </sheetViews>
  <sheetFormatPr defaultRowHeight="13.5"/>
  <cols>
    <col min="1" max="1" width="1.375" style="190" customWidth="1"/>
    <col min="2" max="3" width="15" style="190" customWidth="1"/>
    <col min="4" max="4" width="20.125" style="190" customWidth="1"/>
    <col min="5" max="5" width="66.375" style="190" customWidth="1"/>
    <col min="6" max="6" width="2.25" style="190" customWidth="1"/>
    <col min="7" max="7" width="65.5" style="190" customWidth="1"/>
    <col min="8" max="8" width="28.75" style="190" customWidth="1"/>
    <col min="9" max="9" width="9" style="190" customWidth="1"/>
    <col min="10" max="16384" width="9" style="190"/>
  </cols>
  <sheetData>
    <row r="1" spans="2:7" ht="50.25" customHeight="1"/>
    <row r="2" spans="2:7">
      <c r="B2" s="105" t="s">
        <v>0</v>
      </c>
      <c r="C2" s="106"/>
      <c r="D2" s="107"/>
      <c r="E2" s="99" t="str">
        <f>IF(様式第１_交付申請書!F9="","",様式第１_交付申請書!F9)</f>
        <v/>
      </c>
      <c r="F2" s="99"/>
    </row>
    <row r="3" spans="2:7" ht="29.25" customHeight="1">
      <c r="B3" s="661" t="s">
        <v>1</v>
      </c>
      <c r="C3" s="661"/>
      <c r="D3" s="661"/>
      <c r="E3" s="661"/>
      <c r="F3" s="458"/>
    </row>
    <row r="4" spans="2:7" ht="29.25" customHeight="1">
      <c r="B4" s="108" t="s">
        <v>139</v>
      </c>
      <c r="C4" s="109"/>
      <c r="D4" s="109"/>
      <c r="E4" s="109"/>
      <c r="F4" s="107"/>
      <c r="G4" s="175" t="s">
        <v>27</v>
      </c>
    </row>
    <row r="5" spans="2:7">
      <c r="B5" s="669" t="s">
        <v>140</v>
      </c>
      <c r="C5" s="670"/>
      <c r="D5" s="671"/>
      <c r="E5" s="469" t="str">
        <f>IF(様式第１_交付申請書!F9="","",様式第１_交付申請書!F9)</f>
        <v/>
      </c>
      <c r="F5" s="107"/>
      <c r="G5" s="479" t="s">
        <v>348</v>
      </c>
    </row>
    <row r="6" spans="2:7">
      <c r="B6" s="669" t="s">
        <v>5</v>
      </c>
      <c r="C6" s="670"/>
      <c r="D6" s="671"/>
      <c r="E6" s="91"/>
      <c r="F6" s="107"/>
      <c r="G6" s="479" t="s">
        <v>384</v>
      </c>
    </row>
    <row r="7" spans="2:7">
      <c r="B7" s="665" t="s">
        <v>131</v>
      </c>
      <c r="C7" s="666"/>
      <c r="D7" s="667"/>
      <c r="E7" s="470" t="str">
        <f>IF(様式第１_交付申請書!F10="","",様式第１_交付申請書!F10)</f>
        <v/>
      </c>
      <c r="F7" s="107"/>
      <c r="G7" s="479" t="s">
        <v>349</v>
      </c>
    </row>
    <row r="8" spans="2:7">
      <c r="B8" s="641" t="s">
        <v>2</v>
      </c>
      <c r="C8" s="641"/>
      <c r="D8" s="276" t="s">
        <v>3</v>
      </c>
      <c r="E8" s="92"/>
      <c r="F8" s="107"/>
      <c r="G8" s="479" t="s">
        <v>532</v>
      </c>
    </row>
    <row r="9" spans="2:7">
      <c r="B9" s="641"/>
      <c r="C9" s="641"/>
      <c r="D9" s="276" t="s">
        <v>4</v>
      </c>
      <c r="E9" s="469" t="str">
        <f>IF(様式第１_交付申請書!F8="","",様式第１_交付申請書!F8)</f>
        <v/>
      </c>
      <c r="F9" s="107"/>
      <c r="G9" s="479" t="s">
        <v>350</v>
      </c>
    </row>
    <row r="10" spans="2:7" ht="69" customHeight="1">
      <c r="B10" s="641" t="s">
        <v>6</v>
      </c>
      <c r="C10" s="641"/>
      <c r="D10" s="641"/>
      <c r="E10" s="93"/>
      <c r="F10" s="107"/>
      <c r="G10" s="479" t="s">
        <v>333</v>
      </c>
    </row>
    <row r="11" spans="2:7" ht="69" customHeight="1">
      <c r="B11" s="664" t="s">
        <v>141</v>
      </c>
      <c r="C11" s="664"/>
      <c r="D11" s="664"/>
      <c r="E11" s="93"/>
      <c r="F11" s="107"/>
      <c r="G11" s="480" t="s">
        <v>334</v>
      </c>
    </row>
    <row r="12" spans="2:7" ht="30" customHeight="1">
      <c r="B12" s="110" t="s">
        <v>210</v>
      </c>
      <c r="C12" s="4"/>
      <c r="D12" s="4"/>
      <c r="E12" s="99" t="str">
        <f>IF(様式第１_交付申請書!F9="","",様式第１_交付申請書!F9)</f>
        <v/>
      </c>
      <c r="F12" s="107"/>
      <c r="G12" s="4"/>
    </row>
    <row r="13" spans="2:7" ht="44.25" customHeight="1">
      <c r="B13" s="641" t="s">
        <v>157</v>
      </c>
      <c r="C13" s="641"/>
      <c r="D13" s="641"/>
      <c r="E13" s="469" t="str">
        <f>IF(様式第１_交付申請書!C17="","",様式第１_交付申請書!C17)</f>
        <v/>
      </c>
      <c r="F13" s="107"/>
      <c r="G13" s="480" t="s">
        <v>348</v>
      </c>
    </row>
    <row r="14" spans="2:7" ht="18" customHeight="1">
      <c r="B14" s="641" t="s">
        <v>142</v>
      </c>
      <c r="C14" s="641"/>
      <c r="D14" s="205" t="s">
        <v>7</v>
      </c>
      <c r="E14" s="195"/>
      <c r="F14" s="107"/>
      <c r="G14" s="629" t="s">
        <v>529</v>
      </c>
    </row>
    <row r="15" spans="2:7" ht="18" customHeight="1">
      <c r="B15" s="641"/>
      <c r="C15" s="641"/>
      <c r="D15" s="205" t="s">
        <v>8</v>
      </c>
      <c r="E15" s="195"/>
      <c r="F15" s="107"/>
      <c r="G15" s="630"/>
    </row>
    <row r="16" spans="2:7" ht="18" customHeight="1">
      <c r="B16" s="641"/>
      <c r="C16" s="641"/>
      <c r="D16" s="205" t="s">
        <v>9</v>
      </c>
      <c r="E16" s="195"/>
      <c r="F16" s="107"/>
      <c r="G16" s="630"/>
    </row>
    <row r="17" spans="2:7" ht="18" customHeight="1">
      <c r="B17" s="641"/>
      <c r="C17" s="641"/>
      <c r="D17" s="205" t="s">
        <v>10</v>
      </c>
      <c r="E17" s="195"/>
      <c r="F17" s="107"/>
      <c r="G17" s="630"/>
    </row>
    <row r="18" spans="2:7" ht="18" customHeight="1">
      <c r="B18" s="641"/>
      <c r="C18" s="641"/>
      <c r="D18" s="205" t="s">
        <v>11</v>
      </c>
      <c r="E18" s="195"/>
      <c r="F18" s="107"/>
      <c r="G18" s="630"/>
    </row>
    <row r="19" spans="2:7" ht="18" customHeight="1">
      <c r="B19" s="641"/>
      <c r="C19" s="641"/>
      <c r="D19" s="205" t="s">
        <v>433</v>
      </c>
      <c r="E19" s="195"/>
      <c r="F19" s="107"/>
      <c r="G19" s="630"/>
    </row>
    <row r="20" spans="2:7" ht="18" customHeight="1">
      <c r="B20" s="641"/>
      <c r="C20" s="641"/>
      <c r="D20" s="205" t="s">
        <v>434</v>
      </c>
      <c r="E20" s="195"/>
      <c r="F20" s="107"/>
      <c r="G20" s="630"/>
    </row>
    <row r="21" spans="2:7" ht="18" customHeight="1">
      <c r="B21" s="641"/>
      <c r="C21" s="641"/>
      <c r="D21" s="205" t="s">
        <v>435</v>
      </c>
      <c r="E21" s="195"/>
      <c r="F21" s="107"/>
      <c r="G21" s="631"/>
    </row>
    <row r="22" spans="2:7" ht="18" customHeight="1">
      <c r="B22" s="641" t="s">
        <v>152</v>
      </c>
      <c r="C22" s="641"/>
      <c r="D22" s="641"/>
      <c r="E22" s="256" t="s">
        <v>405</v>
      </c>
      <c r="F22" s="107"/>
      <c r="G22" s="479" t="s">
        <v>351</v>
      </c>
    </row>
    <row r="23" spans="2:7" ht="42.75" customHeight="1">
      <c r="B23" s="641"/>
      <c r="C23" s="641"/>
      <c r="D23" s="641"/>
      <c r="E23" s="124" t="s">
        <v>194</v>
      </c>
      <c r="F23" s="107"/>
      <c r="G23" s="480" t="s">
        <v>332</v>
      </c>
    </row>
    <row r="24" spans="2:7" ht="77.25" customHeight="1">
      <c r="B24" s="632" t="s">
        <v>73</v>
      </c>
      <c r="C24" s="633"/>
      <c r="D24" s="276" t="s">
        <v>70</v>
      </c>
      <c r="E24" s="93"/>
      <c r="F24" s="107"/>
      <c r="G24" s="480" t="s">
        <v>385</v>
      </c>
    </row>
    <row r="25" spans="2:7" ht="96.75" customHeight="1">
      <c r="B25" s="634"/>
      <c r="C25" s="635"/>
      <c r="D25" s="278" t="s">
        <v>72</v>
      </c>
      <c r="E25" s="93"/>
      <c r="F25" s="107"/>
      <c r="G25" s="480" t="s">
        <v>386</v>
      </c>
    </row>
    <row r="26" spans="2:7" ht="91.5" customHeight="1">
      <c r="B26" s="636"/>
      <c r="C26" s="637"/>
      <c r="D26" s="278" t="s">
        <v>71</v>
      </c>
      <c r="E26" s="93"/>
      <c r="F26" s="107"/>
      <c r="G26" s="480" t="s">
        <v>335</v>
      </c>
    </row>
    <row r="27" spans="2:7" ht="300.75" customHeight="1">
      <c r="B27" s="632" t="s">
        <v>213</v>
      </c>
      <c r="C27" s="638"/>
      <c r="D27" s="276" t="s">
        <v>134</v>
      </c>
      <c r="E27" s="93"/>
      <c r="F27" s="107"/>
      <c r="G27" s="480" t="s">
        <v>365</v>
      </c>
    </row>
    <row r="28" spans="2:7" ht="71.25" customHeight="1">
      <c r="B28" s="639"/>
      <c r="C28" s="640"/>
      <c r="D28" s="278" t="s">
        <v>176</v>
      </c>
      <c r="E28" s="93"/>
      <c r="F28" s="107"/>
      <c r="G28" s="480" t="s">
        <v>364</v>
      </c>
    </row>
    <row r="29" spans="2:7" ht="29.25" customHeight="1">
      <c r="B29" s="110" t="s">
        <v>211</v>
      </c>
      <c r="C29" s="4"/>
      <c r="D29" s="4"/>
      <c r="E29" s="99" t="str">
        <f>IF(様式第１_交付申請書!F9="","",様式第１_交付申請書!F9)</f>
        <v/>
      </c>
      <c r="F29" s="107"/>
      <c r="G29" s="4"/>
    </row>
    <row r="30" spans="2:7" ht="22.5" customHeight="1">
      <c r="B30" s="118" t="s">
        <v>175</v>
      </c>
      <c r="C30" s="4"/>
      <c r="D30" s="4"/>
      <c r="E30" s="114"/>
      <c r="F30" s="107"/>
      <c r="G30" s="4"/>
    </row>
    <row r="31" spans="2:7" ht="18.75" customHeight="1">
      <c r="B31" s="113" t="s">
        <v>143</v>
      </c>
      <c r="C31" s="4"/>
      <c r="D31" s="4"/>
      <c r="E31" s="114"/>
      <c r="F31" s="107"/>
      <c r="G31" s="4"/>
    </row>
    <row r="32" spans="2:7" ht="13.5" customHeight="1">
      <c r="B32" s="287" t="s">
        <v>16</v>
      </c>
      <c r="C32" s="279" t="s">
        <v>17</v>
      </c>
      <c r="D32" s="279" t="s">
        <v>531</v>
      </c>
      <c r="E32" s="279" t="s">
        <v>15</v>
      </c>
      <c r="F32" s="107"/>
      <c r="G32" s="629" t="s">
        <v>366</v>
      </c>
    </row>
    <row r="33" spans="2:7">
      <c r="B33" s="93"/>
      <c r="C33" s="93"/>
      <c r="D33" s="94"/>
      <c r="E33" s="93"/>
      <c r="F33" s="107"/>
      <c r="G33" s="651"/>
    </row>
    <row r="34" spans="2:7">
      <c r="B34" s="279" t="s">
        <v>530</v>
      </c>
      <c r="C34" s="668" t="s">
        <v>144</v>
      </c>
      <c r="D34" s="668"/>
      <c r="E34" s="111"/>
      <c r="F34" s="107"/>
      <c r="G34" s="651"/>
    </row>
    <row r="35" spans="2:7">
      <c r="B35" s="94"/>
      <c r="C35" s="656"/>
      <c r="D35" s="657"/>
      <c r="E35" s="112"/>
      <c r="F35" s="107"/>
      <c r="G35" s="652"/>
    </row>
    <row r="36" spans="2:7" ht="18.75" customHeight="1">
      <c r="B36" s="113" t="s">
        <v>524</v>
      </c>
      <c r="C36" s="4"/>
      <c r="D36" s="4"/>
      <c r="E36" s="114"/>
      <c r="F36" s="107"/>
      <c r="G36" s="4"/>
    </row>
    <row r="37" spans="2:7" ht="13.5" customHeight="1">
      <c r="B37" s="279" t="s">
        <v>12</v>
      </c>
      <c r="C37" s="279" t="s">
        <v>418</v>
      </c>
      <c r="D37" s="279" t="s">
        <v>13</v>
      </c>
      <c r="E37" s="553" t="s">
        <v>14</v>
      </c>
      <c r="F37" s="107"/>
      <c r="G37" s="653" t="s">
        <v>533</v>
      </c>
    </row>
    <row r="38" spans="2:7" ht="13.5" hidden="1" customHeight="1">
      <c r="B38" s="94"/>
      <c r="C38" s="129"/>
      <c r="D38" s="94"/>
      <c r="E38" s="93"/>
      <c r="F38" s="107"/>
      <c r="G38" s="654"/>
    </row>
    <row r="39" spans="2:7">
      <c r="B39" s="94"/>
      <c r="C39" s="129"/>
      <c r="D39" s="93"/>
      <c r="E39" s="93"/>
      <c r="F39" s="107"/>
      <c r="G39" s="654"/>
    </row>
    <row r="40" spans="2:7">
      <c r="B40" s="94"/>
      <c r="C40" s="129"/>
      <c r="D40" s="93"/>
      <c r="E40" s="93"/>
      <c r="F40" s="107"/>
      <c r="G40" s="654"/>
    </row>
    <row r="41" spans="2:7">
      <c r="B41" s="94"/>
      <c r="C41" s="129"/>
      <c r="D41" s="93"/>
      <c r="E41" s="93"/>
      <c r="F41" s="107"/>
      <c r="G41" s="654"/>
    </row>
    <row r="42" spans="2:7">
      <c r="B42" s="94"/>
      <c r="C42" s="129"/>
      <c r="D42" s="93"/>
      <c r="E42" s="93"/>
      <c r="F42" s="107"/>
      <c r="G42" s="654"/>
    </row>
    <row r="43" spans="2:7">
      <c r="B43" s="94"/>
      <c r="C43" s="129"/>
      <c r="D43" s="93"/>
      <c r="E43" s="93"/>
      <c r="F43" s="107"/>
      <c r="G43" s="654"/>
    </row>
    <row r="44" spans="2:7">
      <c r="B44" s="94"/>
      <c r="C44" s="129"/>
      <c r="D44" s="93"/>
      <c r="E44" s="93"/>
      <c r="F44" s="107"/>
      <c r="G44" s="654"/>
    </row>
    <row r="45" spans="2:7">
      <c r="B45" s="94"/>
      <c r="C45" s="129"/>
      <c r="D45" s="93"/>
      <c r="E45" s="93"/>
      <c r="F45" s="107"/>
      <c r="G45" s="654"/>
    </row>
    <row r="46" spans="2:7">
      <c r="B46" s="94"/>
      <c r="C46" s="129"/>
      <c r="D46" s="93"/>
      <c r="E46" s="93"/>
      <c r="F46" s="107"/>
      <c r="G46" s="654"/>
    </row>
    <row r="47" spans="2:7">
      <c r="B47" s="94"/>
      <c r="C47" s="129"/>
      <c r="D47" s="93"/>
      <c r="E47" s="93"/>
      <c r="F47" s="107"/>
      <c r="G47" s="654"/>
    </row>
    <row r="48" spans="2:7">
      <c r="B48" s="94"/>
      <c r="C48" s="129"/>
      <c r="D48" s="93"/>
      <c r="E48" s="93"/>
      <c r="F48" s="107"/>
      <c r="G48" s="655"/>
    </row>
    <row r="49" spans="2:7" ht="19.5" customHeight="1">
      <c r="B49" s="406" t="s">
        <v>205</v>
      </c>
      <c r="C49" s="114"/>
      <c r="D49" s="114"/>
      <c r="E49" s="114"/>
      <c r="F49" s="107"/>
      <c r="G49" s="4"/>
    </row>
    <row r="50" spans="2:7" ht="13.5" customHeight="1">
      <c r="B50" s="279" t="s">
        <v>18</v>
      </c>
      <c r="C50" s="407" t="s">
        <v>195</v>
      </c>
      <c r="D50" s="665" t="s">
        <v>174</v>
      </c>
      <c r="E50" s="667"/>
      <c r="F50" s="107"/>
      <c r="G50" s="629" t="s">
        <v>201</v>
      </c>
    </row>
    <row r="51" spans="2:7">
      <c r="B51" s="93"/>
      <c r="C51" s="93"/>
      <c r="D51" s="656"/>
      <c r="E51" s="657"/>
      <c r="F51" s="107"/>
      <c r="G51" s="651"/>
    </row>
    <row r="52" spans="2:7">
      <c r="B52" s="93"/>
      <c r="C52" s="93"/>
      <c r="D52" s="656"/>
      <c r="E52" s="657"/>
      <c r="F52" s="107"/>
      <c r="G52" s="651"/>
    </row>
    <row r="53" spans="2:7">
      <c r="B53" s="93"/>
      <c r="C53" s="93"/>
      <c r="D53" s="656"/>
      <c r="E53" s="657"/>
      <c r="F53" s="107"/>
      <c r="G53" s="651"/>
    </row>
    <row r="54" spans="2:7">
      <c r="B54" s="93"/>
      <c r="C54" s="93"/>
      <c r="D54" s="656"/>
      <c r="E54" s="657"/>
      <c r="F54" s="107"/>
      <c r="G54" s="651"/>
    </row>
    <row r="55" spans="2:7">
      <c r="B55" s="93"/>
      <c r="C55" s="93"/>
      <c r="D55" s="656"/>
      <c r="E55" s="657"/>
      <c r="F55" s="107"/>
      <c r="G55" s="651"/>
    </row>
    <row r="56" spans="2:7">
      <c r="B56" s="93"/>
      <c r="C56" s="93"/>
      <c r="D56" s="285"/>
      <c r="E56" s="286"/>
      <c r="F56" s="107"/>
      <c r="G56" s="651"/>
    </row>
    <row r="57" spans="2:7">
      <c r="B57" s="93"/>
      <c r="C57" s="93"/>
      <c r="D57" s="656"/>
      <c r="E57" s="657"/>
      <c r="F57" s="107"/>
      <c r="G57" s="651"/>
    </row>
    <row r="58" spans="2:7">
      <c r="B58" s="93"/>
      <c r="C58" s="93"/>
      <c r="D58" s="656"/>
      <c r="E58" s="657"/>
      <c r="F58" s="107"/>
      <c r="G58" s="652"/>
    </row>
    <row r="59" spans="2:7" ht="18" customHeight="1">
      <c r="B59" s="672"/>
      <c r="C59" s="672"/>
      <c r="D59" s="672"/>
      <c r="E59" s="672"/>
      <c r="F59" s="107"/>
      <c r="G59" s="405"/>
    </row>
    <row r="60" spans="2:7" ht="24.75" customHeight="1">
      <c r="B60" s="115" t="s">
        <v>401</v>
      </c>
      <c r="C60" s="107"/>
      <c r="D60" s="107"/>
      <c r="E60" s="116"/>
      <c r="F60" s="107"/>
      <c r="G60" s="4"/>
    </row>
    <row r="61" spans="2:7" ht="30" customHeight="1">
      <c r="B61" s="662" t="s">
        <v>135</v>
      </c>
      <c r="C61" s="662"/>
      <c r="D61" s="662"/>
      <c r="E61" s="662"/>
      <c r="F61" s="107"/>
      <c r="G61" s="117"/>
    </row>
    <row r="62" spans="2:7" s="113" customFormat="1" ht="30.75" customHeight="1">
      <c r="B62" s="118" t="s">
        <v>19</v>
      </c>
      <c r="C62" s="119"/>
      <c r="D62" s="119"/>
      <c r="E62" s="99" t="str">
        <f>IF(様式第１_交付申請書!F9="","",様式第１_交付申請書!F9)</f>
        <v/>
      </c>
      <c r="F62" s="107"/>
      <c r="G62" s="119"/>
    </row>
    <row r="63" spans="2:7" ht="47.25" customHeight="1">
      <c r="B63" s="663" t="s">
        <v>162</v>
      </c>
      <c r="C63" s="663"/>
      <c r="D63" s="663"/>
      <c r="E63" s="663"/>
      <c r="F63" s="107"/>
      <c r="G63" s="4"/>
    </row>
    <row r="64" spans="2:7" ht="17.100000000000001" customHeight="1">
      <c r="B64" s="642" t="s">
        <v>21</v>
      </c>
      <c r="C64" s="643"/>
      <c r="D64" s="276" t="s">
        <v>20</v>
      </c>
      <c r="E64" s="94"/>
      <c r="F64" s="107"/>
      <c r="G64" s="658" t="s">
        <v>203</v>
      </c>
    </row>
    <row r="65" spans="1:7" ht="17.100000000000001" customHeight="1">
      <c r="B65" s="644"/>
      <c r="C65" s="645"/>
      <c r="D65" s="276" t="s">
        <v>183</v>
      </c>
      <c r="E65" s="93"/>
      <c r="F65" s="107"/>
      <c r="G65" s="659"/>
    </row>
    <row r="66" spans="1:7" ht="17.100000000000001" customHeight="1">
      <c r="B66" s="644"/>
      <c r="C66" s="645"/>
      <c r="D66" s="130" t="s">
        <v>534</v>
      </c>
      <c r="E66" s="93"/>
      <c r="F66" s="107"/>
      <c r="G66" s="659"/>
    </row>
    <row r="67" spans="1:7" ht="17.100000000000001" customHeight="1">
      <c r="B67" s="644"/>
      <c r="C67" s="645"/>
      <c r="D67" s="276" t="s">
        <v>145</v>
      </c>
      <c r="E67" s="195"/>
      <c r="F67" s="107"/>
      <c r="G67" s="659"/>
    </row>
    <row r="68" spans="1:7" ht="17.100000000000001" customHeight="1">
      <c r="B68" s="644"/>
      <c r="C68" s="645"/>
      <c r="D68" s="276" t="s">
        <v>146</v>
      </c>
      <c r="E68" s="391"/>
      <c r="F68" s="107"/>
      <c r="G68" s="659"/>
    </row>
    <row r="69" spans="1:7" ht="21">
      <c r="A69" s="133"/>
      <c r="B69" s="644"/>
      <c r="C69" s="645"/>
      <c r="D69" s="648" t="s">
        <v>22</v>
      </c>
      <c r="E69" s="472" t="b">
        <v>0</v>
      </c>
      <c r="F69" s="107"/>
      <c r="G69" s="659"/>
    </row>
    <row r="70" spans="1:7" ht="21">
      <c r="A70" s="133"/>
      <c r="B70" s="644"/>
      <c r="C70" s="645"/>
      <c r="D70" s="649"/>
      <c r="E70" s="472" t="b">
        <v>0</v>
      </c>
      <c r="F70" s="107"/>
      <c r="G70" s="659"/>
    </row>
    <row r="71" spans="1:7" ht="21">
      <c r="A71" s="133"/>
      <c r="B71" s="644"/>
      <c r="C71" s="645"/>
      <c r="D71" s="649"/>
      <c r="E71" s="472" t="b">
        <v>0</v>
      </c>
      <c r="F71" s="107"/>
      <c r="G71" s="659"/>
    </row>
    <row r="72" spans="1:7" ht="21">
      <c r="A72" s="133"/>
      <c r="B72" s="644"/>
      <c r="C72" s="645"/>
      <c r="D72" s="649"/>
      <c r="E72" s="471" t="b">
        <v>0</v>
      </c>
      <c r="F72" s="107"/>
      <c r="G72" s="659"/>
    </row>
    <row r="73" spans="1:7" ht="21">
      <c r="A73" s="133"/>
      <c r="B73" s="646"/>
      <c r="C73" s="647"/>
      <c r="D73" s="650"/>
      <c r="E73" s="125"/>
      <c r="F73" s="107"/>
      <c r="G73" s="659"/>
    </row>
    <row r="74" spans="1:7" ht="17.100000000000001" customHeight="1">
      <c r="B74" s="642" t="s">
        <v>23</v>
      </c>
      <c r="C74" s="643"/>
      <c r="D74" s="276" t="s">
        <v>20</v>
      </c>
      <c r="E74" s="94"/>
      <c r="F74" s="107"/>
      <c r="G74" s="659"/>
    </row>
    <row r="75" spans="1:7" ht="17.100000000000001" customHeight="1">
      <c r="B75" s="644"/>
      <c r="C75" s="645"/>
      <c r="D75" s="276" t="s">
        <v>183</v>
      </c>
      <c r="E75" s="93"/>
      <c r="F75" s="107"/>
      <c r="G75" s="659"/>
    </row>
    <row r="76" spans="1:7" ht="17.100000000000001" customHeight="1">
      <c r="B76" s="644"/>
      <c r="C76" s="645"/>
      <c r="D76" s="130" t="s">
        <v>534</v>
      </c>
      <c r="E76" s="93"/>
      <c r="F76" s="107"/>
      <c r="G76" s="659"/>
    </row>
    <row r="77" spans="1:7" ht="17.100000000000001" customHeight="1">
      <c r="B77" s="644"/>
      <c r="C77" s="645"/>
      <c r="D77" s="276" t="s">
        <v>177</v>
      </c>
      <c r="E77" s="195"/>
      <c r="F77" s="107"/>
      <c r="G77" s="659"/>
    </row>
    <row r="78" spans="1:7" ht="17.100000000000001" customHeight="1">
      <c r="B78" s="644"/>
      <c r="C78" s="645"/>
      <c r="D78" s="276" t="s">
        <v>178</v>
      </c>
      <c r="E78" s="391"/>
      <c r="F78" s="107"/>
      <c r="G78" s="659"/>
    </row>
    <row r="79" spans="1:7" ht="21">
      <c r="A79" s="133"/>
      <c r="B79" s="644"/>
      <c r="C79" s="645"/>
      <c r="D79" s="648" t="s">
        <v>22</v>
      </c>
      <c r="E79" s="472" t="b">
        <v>0</v>
      </c>
      <c r="F79" s="107"/>
      <c r="G79" s="659"/>
    </row>
    <row r="80" spans="1:7" ht="21">
      <c r="A80" s="133"/>
      <c r="B80" s="644"/>
      <c r="C80" s="645"/>
      <c r="D80" s="649"/>
      <c r="E80" s="472" t="b">
        <v>0</v>
      </c>
      <c r="F80" s="107"/>
      <c r="G80" s="659"/>
    </row>
    <row r="81" spans="1:7" ht="21">
      <c r="A81" s="133"/>
      <c r="B81" s="644"/>
      <c r="C81" s="645"/>
      <c r="D81" s="649"/>
      <c r="E81" s="472" t="b">
        <v>0</v>
      </c>
      <c r="F81" s="107"/>
      <c r="G81" s="659"/>
    </row>
    <row r="82" spans="1:7" ht="21">
      <c r="A82" s="133"/>
      <c r="B82" s="644"/>
      <c r="C82" s="645"/>
      <c r="D82" s="649"/>
      <c r="E82" s="471" t="b">
        <v>0</v>
      </c>
      <c r="F82" s="107"/>
      <c r="G82" s="659"/>
    </row>
    <row r="83" spans="1:7" ht="21">
      <c r="A83" s="133"/>
      <c r="B83" s="646"/>
      <c r="C83" s="647"/>
      <c r="D83" s="650"/>
      <c r="E83" s="126"/>
      <c r="F83" s="107"/>
      <c r="G83" s="659"/>
    </row>
    <row r="84" spans="1:7" ht="17.100000000000001" customHeight="1">
      <c r="B84" s="642" t="s">
        <v>24</v>
      </c>
      <c r="C84" s="643"/>
      <c r="D84" s="276" t="s">
        <v>20</v>
      </c>
      <c r="E84" s="94"/>
      <c r="F84" s="107"/>
      <c r="G84" s="659"/>
    </row>
    <row r="85" spans="1:7" ht="17.100000000000001" customHeight="1">
      <c r="B85" s="644"/>
      <c r="C85" s="645"/>
      <c r="D85" s="276" t="s">
        <v>183</v>
      </c>
      <c r="E85" s="93"/>
      <c r="F85" s="107"/>
      <c r="G85" s="659"/>
    </row>
    <row r="86" spans="1:7" ht="17.100000000000001" customHeight="1">
      <c r="B86" s="644"/>
      <c r="C86" s="645"/>
      <c r="D86" s="130" t="s">
        <v>534</v>
      </c>
      <c r="E86" s="93"/>
      <c r="F86" s="107"/>
      <c r="G86" s="659"/>
    </row>
    <row r="87" spans="1:7" ht="17.100000000000001" customHeight="1">
      <c r="B87" s="644"/>
      <c r="C87" s="645"/>
      <c r="D87" s="276" t="s">
        <v>179</v>
      </c>
      <c r="E87" s="195"/>
      <c r="F87" s="107"/>
      <c r="G87" s="659"/>
    </row>
    <row r="88" spans="1:7" ht="17.100000000000001" customHeight="1">
      <c r="B88" s="644"/>
      <c r="C88" s="645"/>
      <c r="D88" s="276" t="s">
        <v>180</v>
      </c>
      <c r="E88" s="391"/>
      <c r="F88" s="107"/>
      <c r="G88" s="659"/>
    </row>
    <row r="89" spans="1:7" ht="21">
      <c r="A89" s="133"/>
      <c r="B89" s="644"/>
      <c r="C89" s="645"/>
      <c r="D89" s="648" t="s">
        <v>22</v>
      </c>
      <c r="E89" s="472" t="b">
        <v>0</v>
      </c>
      <c r="F89" s="107"/>
      <c r="G89" s="659"/>
    </row>
    <row r="90" spans="1:7" ht="21">
      <c r="A90" s="133"/>
      <c r="B90" s="644"/>
      <c r="C90" s="645"/>
      <c r="D90" s="649"/>
      <c r="E90" s="472" t="b">
        <v>0</v>
      </c>
      <c r="F90" s="107"/>
      <c r="G90" s="659"/>
    </row>
    <row r="91" spans="1:7" ht="21">
      <c r="A91" s="133"/>
      <c r="B91" s="644"/>
      <c r="C91" s="645"/>
      <c r="D91" s="649"/>
      <c r="E91" s="472" t="b">
        <v>0</v>
      </c>
      <c r="F91" s="107"/>
      <c r="G91" s="659"/>
    </row>
    <row r="92" spans="1:7" ht="21">
      <c r="A92" s="133"/>
      <c r="B92" s="644"/>
      <c r="C92" s="645"/>
      <c r="D92" s="649"/>
      <c r="E92" s="471" t="b">
        <v>0</v>
      </c>
      <c r="F92" s="107"/>
      <c r="G92" s="659"/>
    </row>
    <row r="93" spans="1:7" ht="21">
      <c r="A93" s="133"/>
      <c r="B93" s="646"/>
      <c r="C93" s="647"/>
      <c r="D93" s="650"/>
      <c r="E93" s="126"/>
      <c r="F93" s="107"/>
      <c r="G93" s="659"/>
    </row>
    <row r="94" spans="1:7" ht="17.100000000000001" customHeight="1">
      <c r="B94" s="642" t="s">
        <v>25</v>
      </c>
      <c r="C94" s="643"/>
      <c r="D94" s="276" t="s">
        <v>20</v>
      </c>
      <c r="E94" s="94"/>
      <c r="F94" s="107"/>
      <c r="G94" s="659"/>
    </row>
    <row r="95" spans="1:7" ht="17.100000000000001" customHeight="1">
      <c r="B95" s="644"/>
      <c r="C95" s="645"/>
      <c r="D95" s="276" t="s">
        <v>183</v>
      </c>
      <c r="E95" s="93"/>
      <c r="F95" s="107"/>
      <c r="G95" s="659"/>
    </row>
    <row r="96" spans="1:7" ht="17.100000000000001" customHeight="1">
      <c r="B96" s="644"/>
      <c r="C96" s="645"/>
      <c r="D96" s="130" t="s">
        <v>534</v>
      </c>
      <c r="E96" s="93"/>
      <c r="F96" s="107"/>
      <c r="G96" s="659"/>
    </row>
    <row r="97" spans="1:7" ht="17.100000000000001" customHeight="1">
      <c r="B97" s="644"/>
      <c r="C97" s="645"/>
      <c r="D97" s="276" t="s">
        <v>179</v>
      </c>
      <c r="E97" s="195"/>
      <c r="F97" s="107"/>
      <c r="G97" s="659"/>
    </row>
    <row r="98" spans="1:7" ht="17.100000000000001" customHeight="1">
      <c r="B98" s="644"/>
      <c r="C98" s="645"/>
      <c r="D98" s="276" t="s">
        <v>180</v>
      </c>
      <c r="E98" s="391"/>
      <c r="F98" s="107"/>
      <c r="G98" s="659"/>
    </row>
    <row r="99" spans="1:7" ht="21">
      <c r="A99" s="133"/>
      <c r="B99" s="644"/>
      <c r="C99" s="645"/>
      <c r="D99" s="648" t="s">
        <v>22</v>
      </c>
      <c r="E99" s="472" t="b">
        <v>0</v>
      </c>
      <c r="F99" s="107"/>
      <c r="G99" s="659"/>
    </row>
    <row r="100" spans="1:7" ht="21">
      <c r="A100" s="133"/>
      <c r="B100" s="644"/>
      <c r="C100" s="645"/>
      <c r="D100" s="649"/>
      <c r="E100" s="472" t="b">
        <v>0</v>
      </c>
      <c r="F100" s="107"/>
      <c r="G100" s="659"/>
    </row>
    <row r="101" spans="1:7" ht="21">
      <c r="A101" s="133"/>
      <c r="B101" s="644"/>
      <c r="C101" s="645"/>
      <c r="D101" s="649"/>
      <c r="E101" s="472" t="b">
        <v>0</v>
      </c>
      <c r="F101" s="107"/>
      <c r="G101" s="659"/>
    </row>
    <row r="102" spans="1:7" ht="21">
      <c r="A102" s="133"/>
      <c r="B102" s="644"/>
      <c r="C102" s="645"/>
      <c r="D102" s="649"/>
      <c r="E102" s="471" t="b">
        <v>0</v>
      </c>
      <c r="F102" s="107"/>
      <c r="G102" s="659"/>
    </row>
    <row r="103" spans="1:7" ht="21">
      <c r="A103" s="133"/>
      <c r="B103" s="646"/>
      <c r="C103" s="647"/>
      <c r="D103" s="650"/>
      <c r="E103" s="126"/>
      <c r="F103" s="107"/>
      <c r="G103" s="659"/>
    </row>
    <row r="104" spans="1:7" ht="17.100000000000001" customHeight="1">
      <c r="B104" s="642" t="s">
        <v>26</v>
      </c>
      <c r="C104" s="643"/>
      <c r="D104" s="276" t="s">
        <v>20</v>
      </c>
      <c r="E104" s="94"/>
      <c r="F104" s="107"/>
      <c r="G104" s="659"/>
    </row>
    <row r="105" spans="1:7" ht="17.100000000000001" customHeight="1">
      <c r="B105" s="644"/>
      <c r="C105" s="645"/>
      <c r="D105" s="276" t="s">
        <v>183</v>
      </c>
      <c r="E105" s="93"/>
      <c r="F105" s="107"/>
      <c r="G105" s="659"/>
    </row>
    <row r="106" spans="1:7" ht="17.100000000000001" customHeight="1">
      <c r="B106" s="644"/>
      <c r="C106" s="645"/>
      <c r="D106" s="130" t="s">
        <v>534</v>
      </c>
      <c r="E106" s="93"/>
      <c r="F106" s="107"/>
      <c r="G106" s="659"/>
    </row>
    <row r="107" spans="1:7" ht="17.100000000000001" customHeight="1">
      <c r="B107" s="644"/>
      <c r="C107" s="645"/>
      <c r="D107" s="276" t="s">
        <v>179</v>
      </c>
      <c r="E107" s="195"/>
      <c r="F107" s="107"/>
      <c r="G107" s="659"/>
    </row>
    <row r="108" spans="1:7" ht="17.100000000000001" customHeight="1">
      <c r="B108" s="644"/>
      <c r="C108" s="645"/>
      <c r="D108" s="276" t="s">
        <v>180</v>
      </c>
      <c r="E108" s="391"/>
      <c r="F108" s="107"/>
      <c r="G108" s="659"/>
    </row>
    <row r="109" spans="1:7" ht="21">
      <c r="A109" s="133"/>
      <c r="B109" s="644"/>
      <c r="C109" s="645"/>
      <c r="D109" s="648" t="s">
        <v>22</v>
      </c>
      <c r="E109" s="472" t="b">
        <v>0</v>
      </c>
      <c r="F109" s="107"/>
      <c r="G109" s="659"/>
    </row>
    <row r="110" spans="1:7" ht="21">
      <c r="A110" s="133"/>
      <c r="B110" s="644"/>
      <c r="C110" s="645"/>
      <c r="D110" s="649"/>
      <c r="E110" s="472" t="b">
        <v>0</v>
      </c>
      <c r="F110" s="107"/>
      <c r="G110" s="659"/>
    </row>
    <row r="111" spans="1:7" ht="21">
      <c r="A111" s="133"/>
      <c r="B111" s="644"/>
      <c r="C111" s="645"/>
      <c r="D111" s="649"/>
      <c r="E111" s="472" t="b">
        <v>0</v>
      </c>
      <c r="F111" s="107"/>
      <c r="G111" s="659"/>
    </row>
    <row r="112" spans="1:7" ht="21">
      <c r="A112" s="133"/>
      <c r="B112" s="644"/>
      <c r="C112" s="645"/>
      <c r="D112" s="649"/>
      <c r="E112" s="471" t="b">
        <v>0</v>
      </c>
      <c r="F112" s="107"/>
      <c r="G112" s="659"/>
    </row>
    <row r="113" spans="1:7" ht="21">
      <c r="A113" s="133"/>
      <c r="B113" s="646"/>
      <c r="C113" s="647"/>
      <c r="D113" s="650"/>
      <c r="E113" s="126"/>
      <c r="F113" s="107"/>
      <c r="G113" s="660"/>
    </row>
    <row r="114" spans="1:7" ht="32.25" customHeight="1">
      <c r="B114" s="110" t="s">
        <v>402</v>
      </c>
      <c r="C114" s="4"/>
      <c r="D114" s="4"/>
      <c r="E114" s="99" t="str">
        <f>IF(様式第１_交付申請書!F9="","",様式第１_交付申請書!F9)</f>
        <v/>
      </c>
      <c r="F114" s="107"/>
    </row>
    <row r="115" spans="1:7" ht="198.75" customHeight="1">
      <c r="B115" s="641" t="s">
        <v>403</v>
      </c>
      <c r="C115" s="641"/>
      <c r="D115" s="641"/>
      <c r="E115" s="452"/>
      <c r="F115" s="107"/>
      <c r="G115" s="480" t="s">
        <v>404</v>
      </c>
    </row>
    <row r="116" spans="1:7">
      <c r="F116" s="107"/>
    </row>
    <row r="117" spans="1:7">
      <c r="F117" s="107"/>
    </row>
    <row r="118" spans="1:7">
      <c r="F118" s="107"/>
    </row>
    <row r="119" spans="1:7">
      <c r="F119" s="107"/>
    </row>
    <row r="120" spans="1:7">
      <c r="F120" s="107"/>
    </row>
    <row r="121" spans="1:7">
      <c r="F121" s="107"/>
    </row>
    <row r="122" spans="1:7">
      <c r="F122" s="107"/>
    </row>
    <row r="123" spans="1:7">
      <c r="F123" s="107"/>
    </row>
    <row r="124" spans="1:7">
      <c r="F124" s="107"/>
    </row>
    <row r="125" spans="1:7">
      <c r="F125" s="107"/>
    </row>
    <row r="126" spans="1:7">
      <c r="F126" s="107"/>
    </row>
    <row r="127" spans="1:7">
      <c r="F127" s="107"/>
    </row>
    <row r="128" spans="1:7">
      <c r="F128" s="107"/>
    </row>
    <row r="129" spans="6:6">
      <c r="F129" s="107"/>
    </row>
    <row r="130" spans="6:6">
      <c r="F130" s="107"/>
    </row>
    <row r="131" spans="6:6">
      <c r="F131" s="107"/>
    </row>
    <row r="132" spans="6:6">
      <c r="F132" s="107"/>
    </row>
  </sheetData>
  <sheetProtection password="CAD7" sheet="1" objects="1" scenarios="1" formatCells="0" formatRows="0" insertRows="0"/>
  <mergeCells count="41">
    <mergeCell ref="B115:D115"/>
    <mergeCell ref="D58:E58"/>
    <mergeCell ref="D50:E50"/>
    <mergeCell ref="D51:E51"/>
    <mergeCell ref="D52:E52"/>
    <mergeCell ref="D53:E53"/>
    <mergeCell ref="D54:E54"/>
    <mergeCell ref="D55:E55"/>
    <mergeCell ref="D57:E57"/>
    <mergeCell ref="B84:C93"/>
    <mergeCell ref="D89:D93"/>
    <mergeCell ref="B94:C103"/>
    <mergeCell ref="D99:D103"/>
    <mergeCell ref="B104:C113"/>
    <mergeCell ref="D109:D113"/>
    <mergeCell ref="B74:C83"/>
    <mergeCell ref="B3:E3"/>
    <mergeCell ref="B61:E61"/>
    <mergeCell ref="B63:E63"/>
    <mergeCell ref="B11:D11"/>
    <mergeCell ref="B13:D13"/>
    <mergeCell ref="B7:D7"/>
    <mergeCell ref="B8:C9"/>
    <mergeCell ref="B10:D10"/>
    <mergeCell ref="C34:D34"/>
    <mergeCell ref="B5:D5"/>
    <mergeCell ref="B6:D6"/>
    <mergeCell ref="B59:E59"/>
    <mergeCell ref="D79:D83"/>
    <mergeCell ref="G50:G58"/>
    <mergeCell ref="G37:G48"/>
    <mergeCell ref="G32:G35"/>
    <mergeCell ref="C35:D35"/>
    <mergeCell ref="G64:G113"/>
    <mergeCell ref="G14:G21"/>
    <mergeCell ref="B24:C26"/>
    <mergeCell ref="B27:C28"/>
    <mergeCell ref="B22:D23"/>
    <mergeCell ref="B64:C73"/>
    <mergeCell ref="D69:D73"/>
    <mergeCell ref="B14:C21"/>
  </mergeCells>
  <phoneticPr fontId="1"/>
  <conditionalFormatting sqref="E13">
    <cfRule type="cellIs" dxfId="743" priority="22" operator="equal">
      <formula>0</formula>
    </cfRule>
  </conditionalFormatting>
  <conditionalFormatting sqref="E22">
    <cfRule type="cellIs" dxfId="742" priority="20" operator="equal">
      <formula>"（業種の限定の有無をプルダウンで選択）"</formula>
    </cfRule>
  </conditionalFormatting>
  <conditionalFormatting sqref="E79:E82 E89:E92 E99:E102 E109:E112 E69:E72">
    <cfRule type="cellIs" dxfId="741" priority="18" operator="equal">
      <formula>FALSE</formula>
    </cfRule>
  </conditionalFormatting>
  <conditionalFormatting sqref="E6 E8 E10:E11 E14:E21 E23:E28 B33:E33 B35:D35 B51:E58 E64:E68 E113 E115 D39:E39 C40:E40 B39:B40 B41:E48 E73:E78 E83:E88 E93:E98 E103:E108">
    <cfRule type="containsBlanks" dxfId="740" priority="4">
      <formula>LEN(TRIM(B6))=0</formula>
    </cfRule>
  </conditionalFormatting>
  <conditionalFormatting sqref="C39">
    <cfRule type="containsBlanks" dxfId="739" priority="3">
      <formula>LEN(TRIM(C39))=0</formula>
    </cfRule>
  </conditionalFormatting>
  <conditionalFormatting sqref="D38:E38 B38">
    <cfRule type="containsBlanks" dxfId="738" priority="2">
      <formula>LEN(TRIM(B38))=0</formula>
    </cfRule>
  </conditionalFormatting>
  <conditionalFormatting sqref="C38">
    <cfRule type="containsBlanks" dxfId="737" priority="1">
      <formula>LEN(TRIM(C38))=0</formula>
    </cfRule>
  </conditionalFormatting>
  <dataValidations count="9">
    <dataValidation type="list" allowBlank="1" showInputMessage="1" showErrorMessage="1" sqref="E22">
      <formula1>"（業種の限定の有無をプルダウンで選択）,業種は限定されない,業種が限定される（下記に業種を記載）"</formula1>
    </dataValidation>
    <dataValidation type="list" allowBlank="1" showDropDown="1" showInputMessage="1" showErrorMessage="1" sqref="E89:E92 E99:E102 E109:E112 E79:E82 E69:E72">
      <formula1>"TRUE,FALSE"</formula1>
    </dataValidation>
    <dataValidation type="textLength" imeMode="halfAlpha" allowBlank="1" showInputMessage="1" showErrorMessage="1" error="13桁で入力してください" sqref="E6">
      <formula1>13</formula1>
      <formula2>13</formula2>
    </dataValidation>
    <dataValidation type="list" allowBlank="1" showInputMessage="1" showErrorMessage="1" sqref="C39:C48">
      <formula1>"職員,事務補助員"</formula1>
    </dataValidation>
    <dataValidation type="textLength" imeMode="halfAlpha" allowBlank="1" showInputMessage="1" showErrorMessage="1" error="郵便番号はハイフン有で入力してください。_x000a_例)123-4567" sqref="E8">
      <formula1>8</formula1>
      <formula2>8</formula2>
    </dataValidation>
    <dataValidation imeMode="off" allowBlank="1" showInputMessage="1" showErrorMessage="1" sqref="C35:D35"/>
    <dataValidation type="textLength" imeMode="halfAlpha" allowBlank="1" showInputMessage="1" showErrorMessage="1" error="電話番号はハイフン有で入力してください。_x000a_例）03-1111-2222" sqref="B35">
      <formula1>12</formula1>
      <formula2>13</formula2>
    </dataValidation>
    <dataValidation type="list" allowBlank="1" showInputMessage="1" showErrorMessage="1" sqref="C51:C58">
      <formula1>職員</formula1>
    </dataValidation>
    <dataValidation imeMode="halfAlpha" allowBlank="1" showInputMessage="1" showErrorMessage="1" sqref="E67:E68 E77:E78 E87:E88 E97:E98 E107:E108"/>
  </dataValidations>
  <pageMargins left="0.23622047244094491" right="0.23622047244094491" top="0.19685039370078741" bottom="0.19685039370078741" header="0.31496062992125984" footer="0.31496062992125984"/>
  <pageSetup paperSize="9" scale="87" fitToHeight="0" orientation="portrait" r:id="rId1"/>
  <rowBreaks count="4" manualBreakCount="4">
    <brk id="11" max="16383" man="1"/>
    <brk id="28" max="16383" man="1"/>
    <brk id="61" min="1" max="4"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41" r:id="rId4" name="Check Box 5">
              <controlPr defaultSize="0" autoFill="0" autoLine="0" autoPict="0">
                <anchor moveWithCells="1">
                  <from>
                    <xdr:col>4</xdr:col>
                    <xdr:colOff>66675</xdr:colOff>
                    <xdr:row>111</xdr:row>
                    <xdr:rowOff>38100</xdr:rowOff>
                  </from>
                  <to>
                    <xdr:col>4</xdr:col>
                    <xdr:colOff>676275</xdr:colOff>
                    <xdr:row>111</xdr:row>
                    <xdr:rowOff>228600</xdr:rowOff>
                  </to>
                </anchor>
              </controlPr>
            </control>
          </mc:Choice>
        </mc:AlternateContent>
        <mc:AlternateContent xmlns:mc="http://schemas.openxmlformats.org/markup-compatibility/2006">
          <mc:Choice Requires="x14">
            <control shapeId="14342" r:id="rId5" name="Check Box 6">
              <controlPr defaultSize="0" autoFill="0" autoLine="0" autoPict="0">
                <anchor moveWithCells="1">
                  <from>
                    <xdr:col>4</xdr:col>
                    <xdr:colOff>66675</xdr:colOff>
                    <xdr:row>110</xdr:row>
                    <xdr:rowOff>19050</xdr:rowOff>
                  </from>
                  <to>
                    <xdr:col>4</xdr:col>
                    <xdr:colOff>676275</xdr:colOff>
                    <xdr:row>110</xdr:row>
                    <xdr:rowOff>228600</xdr:rowOff>
                  </to>
                </anchor>
              </controlPr>
            </control>
          </mc:Choice>
        </mc:AlternateContent>
        <mc:AlternateContent xmlns:mc="http://schemas.openxmlformats.org/markup-compatibility/2006">
          <mc:Choice Requires="x14">
            <control shapeId="14343" r:id="rId6" name="Check Box 7">
              <controlPr defaultSize="0" autoFill="0" autoLine="0" autoPict="0">
                <anchor moveWithCells="1">
                  <from>
                    <xdr:col>4</xdr:col>
                    <xdr:colOff>66675</xdr:colOff>
                    <xdr:row>109</xdr:row>
                    <xdr:rowOff>19050</xdr:rowOff>
                  </from>
                  <to>
                    <xdr:col>4</xdr:col>
                    <xdr:colOff>676275</xdr:colOff>
                    <xdr:row>109</xdr:row>
                    <xdr:rowOff>219075</xdr:rowOff>
                  </to>
                </anchor>
              </controlPr>
            </control>
          </mc:Choice>
        </mc:AlternateContent>
        <mc:AlternateContent xmlns:mc="http://schemas.openxmlformats.org/markup-compatibility/2006">
          <mc:Choice Requires="x14">
            <control shapeId="14344" r:id="rId7" name="Check Box 8">
              <controlPr defaultSize="0" autoFill="0" autoLine="0" autoPict="0">
                <anchor moveWithCells="1">
                  <from>
                    <xdr:col>4</xdr:col>
                    <xdr:colOff>66675</xdr:colOff>
                    <xdr:row>108</xdr:row>
                    <xdr:rowOff>19050</xdr:rowOff>
                  </from>
                  <to>
                    <xdr:col>4</xdr:col>
                    <xdr:colOff>676275</xdr:colOff>
                    <xdr:row>108</xdr:row>
                    <xdr:rowOff>228600</xdr:rowOff>
                  </to>
                </anchor>
              </controlPr>
            </control>
          </mc:Choice>
        </mc:AlternateContent>
        <mc:AlternateContent xmlns:mc="http://schemas.openxmlformats.org/markup-compatibility/2006">
          <mc:Choice Requires="x14">
            <control shapeId="14345" r:id="rId8" name="Check Box 9">
              <controlPr defaultSize="0" autoFill="0" autoLine="0" autoPict="0">
                <anchor moveWithCells="1">
                  <from>
                    <xdr:col>4</xdr:col>
                    <xdr:colOff>57150</xdr:colOff>
                    <xdr:row>81</xdr:row>
                    <xdr:rowOff>28575</xdr:rowOff>
                  </from>
                  <to>
                    <xdr:col>4</xdr:col>
                    <xdr:colOff>666750</xdr:colOff>
                    <xdr:row>81</xdr:row>
                    <xdr:rowOff>228600</xdr:rowOff>
                  </to>
                </anchor>
              </controlPr>
            </control>
          </mc:Choice>
        </mc:AlternateContent>
        <mc:AlternateContent xmlns:mc="http://schemas.openxmlformats.org/markup-compatibility/2006">
          <mc:Choice Requires="x14">
            <control shapeId="14346" r:id="rId9" name="Check Box 10">
              <controlPr defaultSize="0" autoFill="0" autoLine="0" autoPict="0">
                <anchor moveWithCells="1">
                  <from>
                    <xdr:col>4</xdr:col>
                    <xdr:colOff>57150</xdr:colOff>
                    <xdr:row>80</xdr:row>
                    <xdr:rowOff>38100</xdr:rowOff>
                  </from>
                  <to>
                    <xdr:col>4</xdr:col>
                    <xdr:colOff>666750</xdr:colOff>
                    <xdr:row>80</xdr:row>
                    <xdr:rowOff>228600</xdr:rowOff>
                  </to>
                </anchor>
              </controlPr>
            </control>
          </mc:Choice>
        </mc:AlternateContent>
        <mc:AlternateContent xmlns:mc="http://schemas.openxmlformats.org/markup-compatibility/2006">
          <mc:Choice Requires="x14">
            <control shapeId="14347" r:id="rId10" name="Check Box 11">
              <controlPr defaultSize="0" autoFill="0" autoLine="0" autoPict="0">
                <anchor moveWithCells="1">
                  <from>
                    <xdr:col>4</xdr:col>
                    <xdr:colOff>57150</xdr:colOff>
                    <xdr:row>79</xdr:row>
                    <xdr:rowOff>28575</xdr:rowOff>
                  </from>
                  <to>
                    <xdr:col>4</xdr:col>
                    <xdr:colOff>666750</xdr:colOff>
                    <xdr:row>79</xdr:row>
                    <xdr:rowOff>228600</xdr:rowOff>
                  </to>
                </anchor>
              </controlPr>
            </control>
          </mc:Choice>
        </mc:AlternateContent>
        <mc:AlternateContent xmlns:mc="http://schemas.openxmlformats.org/markup-compatibility/2006">
          <mc:Choice Requires="x14">
            <control shapeId="14348" r:id="rId11" name="Check Box 12">
              <controlPr defaultSize="0" autoFill="0" autoLine="0" autoPict="0">
                <anchor moveWithCells="1">
                  <from>
                    <xdr:col>4</xdr:col>
                    <xdr:colOff>57150</xdr:colOff>
                    <xdr:row>78</xdr:row>
                    <xdr:rowOff>28575</xdr:rowOff>
                  </from>
                  <to>
                    <xdr:col>4</xdr:col>
                    <xdr:colOff>666750</xdr:colOff>
                    <xdr:row>78</xdr:row>
                    <xdr:rowOff>228600</xdr:rowOff>
                  </to>
                </anchor>
              </controlPr>
            </control>
          </mc:Choice>
        </mc:AlternateContent>
        <mc:AlternateContent xmlns:mc="http://schemas.openxmlformats.org/markup-compatibility/2006">
          <mc:Choice Requires="x14">
            <control shapeId="14349" r:id="rId12" name="Check Box 13">
              <controlPr defaultSize="0" autoFill="0" autoLine="0" autoPict="0">
                <anchor moveWithCells="1">
                  <from>
                    <xdr:col>4</xdr:col>
                    <xdr:colOff>66675</xdr:colOff>
                    <xdr:row>91</xdr:row>
                    <xdr:rowOff>9525</xdr:rowOff>
                  </from>
                  <to>
                    <xdr:col>4</xdr:col>
                    <xdr:colOff>676275</xdr:colOff>
                    <xdr:row>91</xdr:row>
                    <xdr:rowOff>219075</xdr:rowOff>
                  </to>
                </anchor>
              </controlPr>
            </control>
          </mc:Choice>
        </mc:AlternateContent>
        <mc:AlternateContent xmlns:mc="http://schemas.openxmlformats.org/markup-compatibility/2006">
          <mc:Choice Requires="x14">
            <control shapeId="14350" r:id="rId13" name="Check Box 14">
              <controlPr defaultSize="0" autoFill="0" autoLine="0" autoPict="0">
                <anchor moveWithCells="1">
                  <from>
                    <xdr:col>4</xdr:col>
                    <xdr:colOff>66675</xdr:colOff>
                    <xdr:row>90</xdr:row>
                    <xdr:rowOff>0</xdr:rowOff>
                  </from>
                  <to>
                    <xdr:col>4</xdr:col>
                    <xdr:colOff>676275</xdr:colOff>
                    <xdr:row>90</xdr:row>
                    <xdr:rowOff>209550</xdr:rowOff>
                  </to>
                </anchor>
              </controlPr>
            </control>
          </mc:Choice>
        </mc:AlternateContent>
        <mc:AlternateContent xmlns:mc="http://schemas.openxmlformats.org/markup-compatibility/2006">
          <mc:Choice Requires="x14">
            <control shapeId="14351" r:id="rId14" name="Check Box 15">
              <controlPr defaultSize="0" autoFill="0" autoLine="0" autoPict="0">
                <anchor moveWithCells="1">
                  <from>
                    <xdr:col>4</xdr:col>
                    <xdr:colOff>66675</xdr:colOff>
                    <xdr:row>89</xdr:row>
                    <xdr:rowOff>0</xdr:rowOff>
                  </from>
                  <to>
                    <xdr:col>4</xdr:col>
                    <xdr:colOff>676275</xdr:colOff>
                    <xdr:row>89</xdr:row>
                    <xdr:rowOff>209550</xdr:rowOff>
                  </to>
                </anchor>
              </controlPr>
            </control>
          </mc:Choice>
        </mc:AlternateContent>
        <mc:AlternateContent xmlns:mc="http://schemas.openxmlformats.org/markup-compatibility/2006">
          <mc:Choice Requires="x14">
            <control shapeId="14352" r:id="rId15" name="Check Box 16">
              <controlPr defaultSize="0" autoFill="0" autoLine="0" autoPict="0">
                <anchor moveWithCells="1">
                  <from>
                    <xdr:col>4</xdr:col>
                    <xdr:colOff>66675</xdr:colOff>
                    <xdr:row>88</xdr:row>
                    <xdr:rowOff>9525</xdr:rowOff>
                  </from>
                  <to>
                    <xdr:col>4</xdr:col>
                    <xdr:colOff>676275</xdr:colOff>
                    <xdr:row>88</xdr:row>
                    <xdr:rowOff>209550</xdr:rowOff>
                  </to>
                </anchor>
              </controlPr>
            </control>
          </mc:Choice>
        </mc:AlternateContent>
        <mc:AlternateContent xmlns:mc="http://schemas.openxmlformats.org/markup-compatibility/2006">
          <mc:Choice Requires="x14">
            <control shapeId="14353" r:id="rId16" name="Check Box 17">
              <controlPr defaultSize="0" autoFill="0" autoLine="0" autoPict="0">
                <anchor moveWithCells="1">
                  <from>
                    <xdr:col>4</xdr:col>
                    <xdr:colOff>76200</xdr:colOff>
                    <xdr:row>101</xdr:row>
                    <xdr:rowOff>28575</xdr:rowOff>
                  </from>
                  <to>
                    <xdr:col>4</xdr:col>
                    <xdr:colOff>685800</xdr:colOff>
                    <xdr:row>101</xdr:row>
                    <xdr:rowOff>219075</xdr:rowOff>
                  </to>
                </anchor>
              </controlPr>
            </control>
          </mc:Choice>
        </mc:AlternateContent>
        <mc:AlternateContent xmlns:mc="http://schemas.openxmlformats.org/markup-compatibility/2006">
          <mc:Choice Requires="x14">
            <control shapeId="14354" r:id="rId17" name="Check Box 18">
              <controlPr defaultSize="0" autoFill="0" autoLine="0" autoPict="0">
                <anchor moveWithCells="1">
                  <from>
                    <xdr:col>4</xdr:col>
                    <xdr:colOff>76200</xdr:colOff>
                    <xdr:row>100</xdr:row>
                    <xdr:rowOff>19050</xdr:rowOff>
                  </from>
                  <to>
                    <xdr:col>4</xdr:col>
                    <xdr:colOff>685800</xdr:colOff>
                    <xdr:row>100</xdr:row>
                    <xdr:rowOff>219075</xdr:rowOff>
                  </to>
                </anchor>
              </controlPr>
            </control>
          </mc:Choice>
        </mc:AlternateContent>
        <mc:AlternateContent xmlns:mc="http://schemas.openxmlformats.org/markup-compatibility/2006">
          <mc:Choice Requires="x14">
            <control shapeId="14355" r:id="rId18" name="Check Box 19">
              <controlPr defaultSize="0" autoFill="0" autoLine="0" autoPict="0">
                <anchor moveWithCells="1">
                  <from>
                    <xdr:col>4</xdr:col>
                    <xdr:colOff>76200</xdr:colOff>
                    <xdr:row>99</xdr:row>
                    <xdr:rowOff>28575</xdr:rowOff>
                  </from>
                  <to>
                    <xdr:col>4</xdr:col>
                    <xdr:colOff>685800</xdr:colOff>
                    <xdr:row>99</xdr:row>
                    <xdr:rowOff>219075</xdr:rowOff>
                  </to>
                </anchor>
              </controlPr>
            </control>
          </mc:Choice>
        </mc:AlternateContent>
        <mc:AlternateContent xmlns:mc="http://schemas.openxmlformats.org/markup-compatibility/2006">
          <mc:Choice Requires="x14">
            <control shapeId="14356" r:id="rId19" name="Check Box 20">
              <controlPr defaultSize="0" autoFill="0" autoLine="0" autoPict="0">
                <anchor moveWithCells="1">
                  <from>
                    <xdr:col>4</xdr:col>
                    <xdr:colOff>76200</xdr:colOff>
                    <xdr:row>98</xdr:row>
                    <xdr:rowOff>19050</xdr:rowOff>
                  </from>
                  <to>
                    <xdr:col>4</xdr:col>
                    <xdr:colOff>685800</xdr:colOff>
                    <xdr:row>98</xdr:row>
                    <xdr:rowOff>209550</xdr:rowOff>
                  </to>
                </anchor>
              </controlPr>
            </control>
          </mc:Choice>
        </mc:AlternateContent>
        <mc:AlternateContent xmlns:mc="http://schemas.openxmlformats.org/markup-compatibility/2006">
          <mc:Choice Requires="x14">
            <control shapeId="14412" r:id="rId20" name="Check Box 76">
              <controlPr defaultSize="0" autoFill="0" autoLine="0" autoPict="0">
                <anchor moveWithCells="1">
                  <from>
                    <xdr:col>4</xdr:col>
                    <xdr:colOff>66675</xdr:colOff>
                    <xdr:row>71</xdr:row>
                    <xdr:rowOff>47625</xdr:rowOff>
                  </from>
                  <to>
                    <xdr:col>4</xdr:col>
                    <xdr:colOff>676275</xdr:colOff>
                    <xdr:row>71</xdr:row>
                    <xdr:rowOff>257175</xdr:rowOff>
                  </to>
                </anchor>
              </controlPr>
            </control>
          </mc:Choice>
        </mc:AlternateContent>
        <mc:AlternateContent xmlns:mc="http://schemas.openxmlformats.org/markup-compatibility/2006">
          <mc:Choice Requires="x14">
            <control shapeId="14413" r:id="rId21" name="Check Box 77">
              <controlPr defaultSize="0" autoFill="0" autoLine="0" autoPict="0">
                <anchor moveWithCells="1">
                  <from>
                    <xdr:col>4</xdr:col>
                    <xdr:colOff>66675</xdr:colOff>
                    <xdr:row>70</xdr:row>
                    <xdr:rowOff>57150</xdr:rowOff>
                  </from>
                  <to>
                    <xdr:col>4</xdr:col>
                    <xdr:colOff>676275</xdr:colOff>
                    <xdr:row>70</xdr:row>
                    <xdr:rowOff>247650</xdr:rowOff>
                  </to>
                </anchor>
              </controlPr>
            </control>
          </mc:Choice>
        </mc:AlternateContent>
        <mc:AlternateContent xmlns:mc="http://schemas.openxmlformats.org/markup-compatibility/2006">
          <mc:Choice Requires="x14">
            <control shapeId="14414" r:id="rId22" name="Check Box 78">
              <controlPr defaultSize="0" autoFill="0" autoLine="0" autoPict="0">
                <anchor moveWithCells="1">
                  <from>
                    <xdr:col>4</xdr:col>
                    <xdr:colOff>66675</xdr:colOff>
                    <xdr:row>69</xdr:row>
                    <xdr:rowOff>47625</xdr:rowOff>
                  </from>
                  <to>
                    <xdr:col>4</xdr:col>
                    <xdr:colOff>676275</xdr:colOff>
                    <xdr:row>69</xdr:row>
                    <xdr:rowOff>247650</xdr:rowOff>
                  </to>
                </anchor>
              </controlPr>
            </control>
          </mc:Choice>
        </mc:AlternateContent>
        <mc:AlternateContent xmlns:mc="http://schemas.openxmlformats.org/markup-compatibility/2006">
          <mc:Choice Requires="x14">
            <control shapeId="14415" r:id="rId23" name="Check Box 79">
              <controlPr defaultSize="0" autoFill="0" autoLine="0" autoPict="0">
                <anchor moveWithCells="1">
                  <from>
                    <xdr:col>4</xdr:col>
                    <xdr:colOff>66675</xdr:colOff>
                    <xdr:row>68</xdr:row>
                    <xdr:rowOff>47625</xdr:rowOff>
                  </from>
                  <to>
                    <xdr:col>4</xdr:col>
                    <xdr:colOff>676275</xdr:colOff>
                    <xdr:row>68</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21"/>
  <sheetViews>
    <sheetView showGridLines="0" zoomScaleNormal="100" zoomScaleSheetLayoutView="25" workbookViewId="0"/>
  </sheetViews>
  <sheetFormatPr defaultRowHeight="13.5"/>
  <cols>
    <col min="1" max="1" width="2.125" style="348" customWidth="1"/>
    <col min="2" max="2" width="6" style="433" customWidth="1"/>
    <col min="3" max="3" width="14.625" style="190" customWidth="1"/>
    <col min="4" max="4" width="40.625" style="190" customWidth="1"/>
    <col min="5" max="6" width="9.75" style="190" customWidth="1"/>
    <col min="7" max="7" width="6.375" style="433" customWidth="1"/>
    <col min="8" max="8" width="19.625" style="190" customWidth="1"/>
    <col min="9" max="10" width="19.75" style="190" customWidth="1"/>
    <col min="11" max="12" width="9.75" style="190" customWidth="1"/>
    <col min="13" max="13" width="6.375" style="433" customWidth="1"/>
    <col min="14" max="14" width="13.75" style="190" customWidth="1"/>
    <col min="15" max="15" width="40.625" style="190" customWidth="1"/>
    <col min="16" max="17" width="9.75" style="190" customWidth="1"/>
    <col min="18" max="18" width="2.5" style="350" customWidth="1"/>
    <col min="19" max="19" width="152.25" style="190" customWidth="1"/>
    <col min="20" max="20" width="9" style="348"/>
    <col min="21" max="21" width="18.125" style="348" customWidth="1"/>
    <col min="22" max="16384" width="9" style="348"/>
  </cols>
  <sheetData>
    <row r="1" spans="1:22" ht="58.5" customHeight="1"/>
    <row r="2" spans="1:22" s="190" customFormat="1">
      <c r="A2" s="107"/>
      <c r="B2" s="344" t="s">
        <v>0</v>
      </c>
      <c r="C2" s="345"/>
      <c r="H2" s="345"/>
      <c r="P2" s="99" t="str">
        <f>IF(様式第１_交付申請書!F9="","",様式第１_交付申請書!F9)</f>
        <v/>
      </c>
      <c r="Q2" s="346"/>
      <c r="R2" s="347"/>
      <c r="T2" s="348"/>
      <c r="U2" s="348"/>
      <c r="V2" s="348"/>
    </row>
    <row r="3" spans="1:22" s="190" customFormat="1" ht="21">
      <c r="A3" s="277"/>
      <c r="B3" s="349" t="s">
        <v>1</v>
      </c>
      <c r="R3" s="350"/>
      <c r="T3" s="348"/>
      <c r="U3" s="348"/>
      <c r="V3" s="348"/>
    </row>
    <row r="4" spans="1:22" s="190" customFormat="1" ht="14.25" customHeight="1">
      <c r="A4" s="277"/>
      <c r="B4" s="434"/>
      <c r="R4" s="350"/>
      <c r="T4" s="348"/>
      <c r="U4" s="348"/>
      <c r="V4" s="348"/>
    </row>
    <row r="5" spans="1:22" s="190" customFormat="1" ht="17.25">
      <c r="A5" s="4"/>
      <c r="B5" s="351" t="s">
        <v>552</v>
      </c>
      <c r="R5" s="350"/>
      <c r="T5" s="348"/>
      <c r="U5" s="348"/>
      <c r="V5" s="348"/>
    </row>
    <row r="6" spans="1:22" s="190" customFormat="1" ht="6.75" customHeight="1" thickBot="1">
      <c r="A6" s="352"/>
      <c r="R6" s="350"/>
      <c r="T6" s="348"/>
      <c r="U6" s="348"/>
      <c r="V6" s="348"/>
    </row>
    <row r="7" spans="1:22" ht="30" customHeight="1" thickBot="1">
      <c r="B7" s="673" t="s">
        <v>256</v>
      </c>
      <c r="C7" s="674"/>
      <c r="D7" s="353"/>
      <c r="L7" s="675" t="s">
        <v>224</v>
      </c>
      <c r="M7" s="676"/>
      <c r="N7" s="677"/>
      <c r="O7" s="354">
        <f>SUMIF($C:$C,"PF職員名",$H:$H)</f>
        <v>0</v>
      </c>
      <c r="S7" s="416" t="s">
        <v>27</v>
      </c>
    </row>
    <row r="8" spans="1:22" ht="30" customHeight="1">
      <c r="B8" s="695" t="s">
        <v>563</v>
      </c>
      <c r="C8" s="696"/>
      <c r="D8" s="696"/>
      <c r="E8" s="696"/>
      <c r="F8" s="696"/>
      <c r="G8" s="696"/>
      <c r="H8" s="696"/>
      <c r="I8" s="696"/>
      <c r="J8" s="696"/>
      <c r="L8" s="678" t="s">
        <v>446</v>
      </c>
      <c r="M8" s="679"/>
      <c r="N8" s="680"/>
      <c r="O8" s="355">
        <f>SUMIF($J:$J,"想定支援対象者数",$K:$K)</f>
        <v>0</v>
      </c>
      <c r="S8" s="562" t="s">
        <v>560</v>
      </c>
      <c r="T8" s="356"/>
    </row>
    <row r="9" spans="1:22" ht="30" customHeight="1">
      <c r="B9" s="681" t="s">
        <v>225</v>
      </c>
      <c r="C9" s="681"/>
      <c r="D9" s="681"/>
      <c r="K9" s="439"/>
      <c r="L9" s="678" t="s">
        <v>447</v>
      </c>
      <c r="M9" s="679"/>
      <c r="N9" s="680"/>
      <c r="O9" s="358">
        <f>SUMIF(O$11:O$1048576,"*支援人回数合計",P$11:P$1048576)</f>
        <v>0</v>
      </c>
      <c r="P9" s="357"/>
      <c r="Q9" s="357"/>
      <c r="R9" s="359"/>
      <c r="S9" s="478" t="s">
        <v>542</v>
      </c>
    </row>
    <row r="10" spans="1:22" ht="6.75" customHeight="1">
      <c r="B10" s="682"/>
      <c r="C10" s="682"/>
      <c r="D10" s="682"/>
      <c r="G10" s="190"/>
      <c r="K10" s="439"/>
      <c r="L10" s="439"/>
      <c r="M10" s="439"/>
      <c r="N10" s="439"/>
      <c r="O10" s="439"/>
      <c r="P10" s="357"/>
      <c r="Q10" s="357"/>
      <c r="R10" s="359"/>
    </row>
    <row r="11" spans="1:22" ht="27" customHeight="1">
      <c r="B11" s="440" t="s">
        <v>448</v>
      </c>
      <c r="C11" s="689" t="s">
        <v>216</v>
      </c>
      <c r="D11" s="690"/>
      <c r="E11" s="691" t="s">
        <v>217</v>
      </c>
      <c r="F11" s="691"/>
      <c r="G11" s="691"/>
      <c r="H11" s="692" t="s">
        <v>540</v>
      </c>
      <c r="I11" s="693"/>
      <c r="J11" s="693"/>
      <c r="K11" s="693"/>
      <c r="L11" s="693"/>
      <c r="M11" s="693"/>
      <c r="N11" s="693"/>
      <c r="O11" s="694"/>
      <c r="S11" s="481" t="s">
        <v>325</v>
      </c>
    </row>
    <row r="12" spans="1:22" ht="20.100000000000001" customHeight="1">
      <c r="B12" s="703">
        <v>1</v>
      </c>
      <c r="C12" s="441" t="s">
        <v>223</v>
      </c>
      <c r="D12" s="442"/>
      <c r="E12" s="706" t="str">
        <f>IFERROR(VLOOKUP(D12,'補助事業概要説明書（別添１）１～４'!$B:$C,2,0),"")</f>
        <v/>
      </c>
      <c r="F12" s="707"/>
      <c r="G12" s="708"/>
      <c r="H12" s="443">
        <f>SUM(H13:H17)</f>
        <v>0</v>
      </c>
      <c r="I12" s="709" t="s">
        <v>449</v>
      </c>
      <c r="J12" s="710"/>
      <c r="K12" s="710"/>
      <c r="L12" s="710"/>
      <c r="M12" s="710"/>
      <c r="N12" s="710"/>
      <c r="O12" s="711"/>
      <c r="S12" s="477" t="s">
        <v>437</v>
      </c>
    </row>
    <row r="13" spans="1:22" ht="20.100000000000001" customHeight="1">
      <c r="B13" s="704"/>
      <c r="C13" s="444" t="s">
        <v>408</v>
      </c>
      <c r="D13" s="683"/>
      <c r="E13" s="684"/>
      <c r="F13" s="684"/>
      <c r="G13" s="685"/>
      <c r="H13" s="445"/>
      <c r="I13" s="712"/>
      <c r="J13" s="713"/>
      <c r="K13" s="713"/>
      <c r="L13" s="713"/>
      <c r="M13" s="713"/>
      <c r="N13" s="713"/>
      <c r="O13" s="714"/>
      <c r="S13" s="477"/>
    </row>
    <row r="14" spans="1:22" ht="20.100000000000001" customHeight="1">
      <c r="B14" s="704"/>
      <c r="C14" s="446" t="s">
        <v>409</v>
      </c>
      <c r="D14" s="683"/>
      <c r="E14" s="684"/>
      <c r="F14" s="684"/>
      <c r="G14" s="685"/>
      <c r="H14" s="447"/>
      <c r="I14" s="686"/>
      <c r="J14" s="687"/>
      <c r="K14" s="687"/>
      <c r="L14" s="687"/>
      <c r="M14" s="687"/>
      <c r="N14" s="687"/>
      <c r="O14" s="688"/>
      <c r="S14" s="477" t="s">
        <v>561</v>
      </c>
    </row>
    <row r="15" spans="1:22" ht="20.100000000000001" customHeight="1">
      <c r="B15" s="704"/>
      <c r="C15" s="448" t="s">
        <v>410</v>
      </c>
      <c r="D15" s="683"/>
      <c r="E15" s="684"/>
      <c r="F15" s="684"/>
      <c r="G15" s="685"/>
      <c r="H15" s="449"/>
      <c r="I15" s="686"/>
      <c r="J15" s="687"/>
      <c r="K15" s="687"/>
      <c r="L15" s="687"/>
      <c r="M15" s="687"/>
      <c r="N15" s="687"/>
      <c r="O15" s="688"/>
      <c r="S15" s="477" t="s">
        <v>450</v>
      </c>
    </row>
    <row r="16" spans="1:22" ht="20.100000000000001" customHeight="1">
      <c r="B16" s="704"/>
      <c r="C16" s="448" t="s">
        <v>411</v>
      </c>
      <c r="D16" s="683"/>
      <c r="E16" s="684"/>
      <c r="F16" s="684"/>
      <c r="G16" s="685"/>
      <c r="H16" s="449"/>
      <c r="I16" s="686"/>
      <c r="J16" s="687"/>
      <c r="K16" s="687"/>
      <c r="L16" s="687"/>
      <c r="M16" s="687"/>
      <c r="N16" s="687"/>
      <c r="O16" s="688"/>
      <c r="S16" s="477"/>
    </row>
    <row r="17" spans="2:19" ht="20.100000000000001" customHeight="1">
      <c r="B17" s="705"/>
      <c r="C17" s="450" t="s">
        <v>412</v>
      </c>
      <c r="D17" s="697"/>
      <c r="E17" s="698"/>
      <c r="F17" s="698"/>
      <c r="G17" s="699"/>
      <c r="H17" s="451"/>
      <c r="I17" s="700"/>
      <c r="J17" s="701"/>
      <c r="K17" s="701"/>
      <c r="L17" s="701"/>
      <c r="M17" s="701"/>
      <c r="N17" s="701"/>
      <c r="O17" s="702"/>
      <c r="S17" s="477" t="s">
        <v>562</v>
      </c>
    </row>
    <row r="18" spans="2:19" ht="20.100000000000001" customHeight="1">
      <c r="B18" s="703">
        <v>2</v>
      </c>
      <c r="C18" s="441" t="s">
        <v>223</v>
      </c>
      <c r="D18" s="442"/>
      <c r="E18" s="706" t="str">
        <f>IFERROR(VLOOKUP(D18,'補助事業概要説明書（別添１）１～４'!$B:$C,2,0),"")</f>
        <v/>
      </c>
      <c r="F18" s="707"/>
      <c r="G18" s="708"/>
      <c r="H18" s="443">
        <f>SUM(H19:H23)</f>
        <v>0</v>
      </c>
      <c r="I18" s="709" t="s">
        <v>452</v>
      </c>
      <c r="J18" s="710"/>
      <c r="K18" s="710"/>
      <c r="L18" s="710"/>
      <c r="M18" s="710"/>
      <c r="N18" s="710"/>
      <c r="O18" s="711"/>
      <c r="P18" s="360"/>
      <c r="Q18" s="360"/>
      <c r="R18" s="361"/>
      <c r="S18" s="477"/>
    </row>
    <row r="19" spans="2:19" ht="20.100000000000001" customHeight="1">
      <c r="B19" s="704"/>
      <c r="C19" s="444" t="s">
        <v>408</v>
      </c>
      <c r="D19" s="683"/>
      <c r="E19" s="684"/>
      <c r="F19" s="684"/>
      <c r="G19" s="685"/>
      <c r="H19" s="445"/>
      <c r="I19" s="712"/>
      <c r="J19" s="713"/>
      <c r="K19" s="713"/>
      <c r="L19" s="713"/>
      <c r="M19" s="713"/>
      <c r="N19" s="713"/>
      <c r="O19" s="714"/>
      <c r="P19" s="360"/>
      <c r="Q19" s="360"/>
      <c r="R19" s="361"/>
      <c r="S19" s="477" t="s">
        <v>451</v>
      </c>
    </row>
    <row r="20" spans="2:19" ht="20.100000000000001" customHeight="1">
      <c r="B20" s="704"/>
      <c r="C20" s="446" t="s">
        <v>409</v>
      </c>
      <c r="D20" s="683"/>
      <c r="E20" s="684"/>
      <c r="F20" s="684"/>
      <c r="G20" s="685"/>
      <c r="H20" s="447"/>
      <c r="I20" s="686"/>
      <c r="J20" s="687"/>
      <c r="K20" s="687"/>
      <c r="L20" s="687"/>
      <c r="M20" s="687"/>
      <c r="N20" s="687"/>
      <c r="O20" s="688"/>
      <c r="P20" s="360"/>
      <c r="Q20" s="360"/>
      <c r="R20" s="361"/>
      <c r="S20" s="477"/>
    </row>
    <row r="21" spans="2:19" ht="20.100000000000001" customHeight="1">
      <c r="B21" s="704"/>
      <c r="C21" s="448" t="s">
        <v>410</v>
      </c>
      <c r="D21" s="683"/>
      <c r="E21" s="684"/>
      <c r="F21" s="684"/>
      <c r="G21" s="685"/>
      <c r="H21" s="449"/>
      <c r="I21" s="686"/>
      <c r="J21" s="687"/>
      <c r="K21" s="687"/>
      <c r="L21" s="687"/>
      <c r="M21" s="687"/>
      <c r="N21" s="687"/>
      <c r="O21" s="688"/>
      <c r="P21" s="360"/>
      <c r="Q21" s="360"/>
      <c r="R21" s="361"/>
      <c r="S21" s="477" t="s">
        <v>453</v>
      </c>
    </row>
    <row r="22" spans="2:19" ht="20.100000000000001" customHeight="1">
      <c r="B22" s="704"/>
      <c r="C22" s="448" t="s">
        <v>411</v>
      </c>
      <c r="D22" s="683"/>
      <c r="E22" s="684"/>
      <c r="F22" s="684"/>
      <c r="G22" s="685"/>
      <c r="H22" s="449"/>
      <c r="I22" s="686"/>
      <c r="J22" s="687"/>
      <c r="K22" s="687"/>
      <c r="L22" s="687"/>
      <c r="M22" s="687"/>
      <c r="N22" s="687"/>
      <c r="O22" s="688"/>
      <c r="P22" s="360"/>
      <c r="Q22" s="360"/>
      <c r="R22" s="361"/>
      <c r="S22" s="477"/>
    </row>
    <row r="23" spans="2:19" ht="20.100000000000001" customHeight="1">
      <c r="B23" s="705"/>
      <c r="C23" s="450" t="s">
        <v>412</v>
      </c>
      <c r="D23" s="697"/>
      <c r="E23" s="698"/>
      <c r="F23" s="698"/>
      <c r="G23" s="699"/>
      <c r="H23" s="451"/>
      <c r="I23" s="700"/>
      <c r="J23" s="701"/>
      <c r="K23" s="701"/>
      <c r="L23" s="701"/>
      <c r="M23" s="701"/>
      <c r="N23" s="701"/>
      <c r="O23" s="702"/>
      <c r="P23" s="360"/>
      <c r="Q23" s="360"/>
      <c r="R23" s="361"/>
      <c r="S23" s="477"/>
    </row>
    <row r="24" spans="2:19" ht="20.100000000000001" customHeight="1">
      <c r="B24" s="703">
        <v>3</v>
      </c>
      <c r="C24" s="441" t="s">
        <v>223</v>
      </c>
      <c r="D24" s="442"/>
      <c r="E24" s="706" t="str">
        <f>IFERROR(VLOOKUP(D24,'補助事業概要説明書（別添１）１～４'!$B:$C,2,0),"")</f>
        <v/>
      </c>
      <c r="F24" s="707"/>
      <c r="G24" s="708"/>
      <c r="H24" s="443">
        <f>SUM(H25:H29)</f>
        <v>0</v>
      </c>
      <c r="I24" s="709" t="s">
        <v>452</v>
      </c>
      <c r="J24" s="710"/>
      <c r="K24" s="710"/>
      <c r="L24" s="710"/>
      <c r="M24" s="710"/>
      <c r="N24" s="710"/>
      <c r="O24" s="711"/>
      <c r="P24" s="360"/>
      <c r="Q24" s="360"/>
      <c r="R24" s="361"/>
      <c r="S24" s="477"/>
    </row>
    <row r="25" spans="2:19" ht="20.100000000000001" customHeight="1">
      <c r="B25" s="704"/>
      <c r="C25" s="444" t="s">
        <v>408</v>
      </c>
      <c r="D25" s="683"/>
      <c r="E25" s="684"/>
      <c r="F25" s="684"/>
      <c r="G25" s="685"/>
      <c r="H25" s="445"/>
      <c r="I25" s="712"/>
      <c r="J25" s="713"/>
      <c r="K25" s="713"/>
      <c r="L25" s="713"/>
      <c r="M25" s="713"/>
      <c r="N25" s="713"/>
      <c r="O25" s="714"/>
      <c r="P25" s="360"/>
      <c r="Q25" s="360"/>
      <c r="R25" s="361"/>
      <c r="S25" s="477"/>
    </row>
    <row r="26" spans="2:19" ht="20.100000000000001" customHeight="1">
      <c r="B26" s="704"/>
      <c r="C26" s="446" t="s">
        <v>409</v>
      </c>
      <c r="D26" s="683"/>
      <c r="E26" s="684"/>
      <c r="F26" s="684"/>
      <c r="G26" s="685"/>
      <c r="H26" s="447"/>
      <c r="I26" s="686"/>
      <c r="J26" s="687"/>
      <c r="K26" s="687"/>
      <c r="L26" s="687"/>
      <c r="M26" s="687"/>
      <c r="N26" s="687"/>
      <c r="O26" s="688"/>
      <c r="P26" s="360"/>
      <c r="Q26" s="360"/>
      <c r="R26" s="361"/>
      <c r="S26" s="482"/>
    </row>
    <row r="27" spans="2:19" ht="20.100000000000001" customHeight="1">
      <c r="B27" s="704"/>
      <c r="C27" s="448" t="s">
        <v>410</v>
      </c>
      <c r="D27" s="683"/>
      <c r="E27" s="684"/>
      <c r="F27" s="684"/>
      <c r="G27" s="685"/>
      <c r="H27" s="449"/>
      <c r="I27" s="686"/>
      <c r="J27" s="687"/>
      <c r="K27" s="687"/>
      <c r="L27" s="687"/>
      <c r="M27" s="687"/>
      <c r="N27" s="687"/>
      <c r="O27" s="688"/>
      <c r="P27" s="360"/>
      <c r="Q27" s="360"/>
      <c r="R27" s="361"/>
      <c r="S27" s="482"/>
    </row>
    <row r="28" spans="2:19" ht="20.100000000000001" customHeight="1">
      <c r="B28" s="704"/>
      <c r="C28" s="448" t="s">
        <v>411</v>
      </c>
      <c r="D28" s="683"/>
      <c r="E28" s="684"/>
      <c r="F28" s="684"/>
      <c r="G28" s="685"/>
      <c r="H28" s="449"/>
      <c r="I28" s="686"/>
      <c r="J28" s="687"/>
      <c r="K28" s="687"/>
      <c r="L28" s="687"/>
      <c r="M28" s="687"/>
      <c r="N28" s="687"/>
      <c r="O28" s="688"/>
      <c r="P28" s="360"/>
      <c r="Q28" s="360"/>
      <c r="R28" s="361"/>
      <c r="S28" s="482"/>
    </row>
    <row r="29" spans="2:19" ht="20.100000000000001" customHeight="1">
      <c r="B29" s="705"/>
      <c r="C29" s="450" t="s">
        <v>412</v>
      </c>
      <c r="D29" s="697"/>
      <c r="E29" s="698"/>
      <c r="F29" s="698"/>
      <c r="G29" s="699"/>
      <c r="H29" s="451"/>
      <c r="I29" s="700"/>
      <c r="J29" s="701"/>
      <c r="K29" s="701"/>
      <c r="L29" s="701"/>
      <c r="M29" s="701"/>
      <c r="N29" s="701"/>
      <c r="O29" s="702"/>
      <c r="P29" s="360"/>
      <c r="Q29" s="360"/>
      <c r="R29" s="361"/>
      <c r="S29" s="483"/>
    </row>
    <row r="30" spans="2:19" ht="20.100000000000001" customHeight="1">
      <c r="B30" s="703">
        <v>4</v>
      </c>
      <c r="C30" s="441" t="s">
        <v>223</v>
      </c>
      <c r="D30" s="442"/>
      <c r="E30" s="706" t="str">
        <f>IFERROR(VLOOKUP(D30,'補助事業概要説明書（別添１）１～４'!$B:$C,2,0),"")</f>
        <v/>
      </c>
      <c r="F30" s="707"/>
      <c r="G30" s="708"/>
      <c r="H30" s="443">
        <f>SUM(H31:H35)</f>
        <v>0</v>
      </c>
      <c r="I30" s="709" t="s">
        <v>452</v>
      </c>
      <c r="J30" s="710"/>
      <c r="K30" s="710"/>
      <c r="L30" s="710"/>
      <c r="M30" s="710"/>
      <c r="N30" s="710"/>
      <c r="O30" s="711"/>
      <c r="P30" s="360"/>
      <c r="Q30" s="360"/>
      <c r="R30" s="361"/>
      <c r="S30" s="348"/>
    </row>
    <row r="31" spans="2:19" ht="20.100000000000001" customHeight="1">
      <c r="B31" s="704"/>
      <c r="C31" s="444" t="s">
        <v>408</v>
      </c>
      <c r="D31" s="683"/>
      <c r="E31" s="684"/>
      <c r="F31" s="684"/>
      <c r="G31" s="685"/>
      <c r="H31" s="445"/>
      <c r="I31" s="712"/>
      <c r="J31" s="713"/>
      <c r="K31" s="713"/>
      <c r="L31" s="713"/>
      <c r="M31" s="713"/>
      <c r="N31" s="713"/>
      <c r="O31" s="714"/>
      <c r="P31" s="360"/>
      <c r="Q31" s="360"/>
      <c r="R31" s="361"/>
      <c r="S31" s="348"/>
    </row>
    <row r="32" spans="2:19" ht="20.100000000000001" customHeight="1">
      <c r="B32" s="704"/>
      <c r="C32" s="446" t="s">
        <v>409</v>
      </c>
      <c r="D32" s="683"/>
      <c r="E32" s="684"/>
      <c r="F32" s="684"/>
      <c r="G32" s="685"/>
      <c r="H32" s="447"/>
      <c r="I32" s="686"/>
      <c r="J32" s="687"/>
      <c r="K32" s="687"/>
      <c r="L32" s="687"/>
      <c r="M32" s="687"/>
      <c r="N32" s="687"/>
      <c r="O32" s="688"/>
      <c r="P32" s="360"/>
      <c r="Q32" s="360"/>
      <c r="R32" s="361"/>
      <c r="S32" s="348"/>
    </row>
    <row r="33" spans="2:19" ht="20.100000000000001" customHeight="1">
      <c r="B33" s="704"/>
      <c r="C33" s="448" t="s">
        <v>410</v>
      </c>
      <c r="D33" s="683"/>
      <c r="E33" s="684"/>
      <c r="F33" s="684"/>
      <c r="G33" s="685"/>
      <c r="H33" s="449"/>
      <c r="I33" s="686"/>
      <c r="J33" s="687"/>
      <c r="K33" s="687"/>
      <c r="L33" s="687"/>
      <c r="M33" s="687"/>
      <c r="N33" s="687"/>
      <c r="O33" s="688"/>
      <c r="P33" s="360"/>
      <c r="Q33" s="360"/>
      <c r="R33" s="361"/>
      <c r="S33" s="348"/>
    </row>
    <row r="34" spans="2:19" ht="20.100000000000001" customHeight="1">
      <c r="B34" s="704"/>
      <c r="C34" s="448" t="s">
        <v>411</v>
      </c>
      <c r="D34" s="683"/>
      <c r="E34" s="684"/>
      <c r="F34" s="684"/>
      <c r="G34" s="685"/>
      <c r="H34" s="449"/>
      <c r="I34" s="686"/>
      <c r="J34" s="687"/>
      <c r="K34" s="687"/>
      <c r="L34" s="687"/>
      <c r="M34" s="687"/>
      <c r="N34" s="687"/>
      <c r="O34" s="688"/>
      <c r="P34" s="360"/>
      <c r="Q34" s="360"/>
      <c r="R34" s="361"/>
      <c r="S34" s="348"/>
    </row>
    <row r="35" spans="2:19" ht="20.100000000000001" customHeight="1">
      <c r="B35" s="705"/>
      <c r="C35" s="450" t="s">
        <v>412</v>
      </c>
      <c r="D35" s="697"/>
      <c r="E35" s="698"/>
      <c r="F35" s="698"/>
      <c r="G35" s="699"/>
      <c r="H35" s="451"/>
      <c r="I35" s="700"/>
      <c r="J35" s="701"/>
      <c r="K35" s="701"/>
      <c r="L35" s="701"/>
      <c r="M35" s="701"/>
      <c r="N35" s="701"/>
      <c r="O35" s="702"/>
      <c r="P35" s="360"/>
      <c r="Q35" s="360"/>
      <c r="R35" s="361"/>
      <c r="S35" s="348"/>
    </row>
    <row r="36" spans="2:19" ht="20.100000000000001" customHeight="1">
      <c r="B36" s="703">
        <v>5</v>
      </c>
      <c r="C36" s="441" t="s">
        <v>223</v>
      </c>
      <c r="D36" s="442"/>
      <c r="E36" s="706" t="str">
        <f>IFERROR(VLOOKUP(D36,'補助事業概要説明書（別添１）１～４'!$B:$C,2,0),"")</f>
        <v/>
      </c>
      <c r="F36" s="707"/>
      <c r="G36" s="708"/>
      <c r="H36" s="443">
        <f>SUM(H37:H41)</f>
        <v>0</v>
      </c>
      <c r="I36" s="709" t="s">
        <v>452</v>
      </c>
      <c r="J36" s="710"/>
      <c r="K36" s="710"/>
      <c r="L36" s="710"/>
      <c r="M36" s="710"/>
      <c r="N36" s="710"/>
      <c r="O36" s="711"/>
      <c r="P36" s="360"/>
      <c r="Q36" s="360"/>
      <c r="R36" s="361"/>
      <c r="S36" s="348"/>
    </row>
    <row r="37" spans="2:19" ht="20.100000000000001" customHeight="1">
      <c r="B37" s="704"/>
      <c r="C37" s="444" t="s">
        <v>408</v>
      </c>
      <c r="D37" s="683"/>
      <c r="E37" s="684"/>
      <c r="F37" s="684"/>
      <c r="G37" s="685"/>
      <c r="H37" s="445"/>
      <c r="I37" s="712"/>
      <c r="J37" s="713"/>
      <c r="K37" s="713"/>
      <c r="L37" s="713"/>
      <c r="M37" s="713"/>
      <c r="N37" s="713"/>
      <c r="O37" s="714"/>
      <c r="P37" s="360"/>
      <c r="Q37" s="360"/>
      <c r="R37" s="361"/>
      <c r="S37" s="348"/>
    </row>
    <row r="38" spans="2:19" ht="20.100000000000001" customHeight="1">
      <c r="B38" s="704"/>
      <c r="C38" s="446" t="s">
        <v>409</v>
      </c>
      <c r="D38" s="683"/>
      <c r="E38" s="684"/>
      <c r="F38" s="684"/>
      <c r="G38" s="685"/>
      <c r="H38" s="447"/>
      <c r="I38" s="686"/>
      <c r="J38" s="687"/>
      <c r="K38" s="687"/>
      <c r="L38" s="687"/>
      <c r="M38" s="687"/>
      <c r="N38" s="687"/>
      <c r="O38" s="688"/>
      <c r="P38" s="360"/>
      <c r="Q38" s="360"/>
      <c r="R38" s="361"/>
      <c r="S38" s="348"/>
    </row>
    <row r="39" spans="2:19" ht="20.100000000000001" customHeight="1">
      <c r="B39" s="704"/>
      <c r="C39" s="448" t="s">
        <v>410</v>
      </c>
      <c r="D39" s="683"/>
      <c r="E39" s="684"/>
      <c r="F39" s="684"/>
      <c r="G39" s="685"/>
      <c r="H39" s="449"/>
      <c r="I39" s="686"/>
      <c r="J39" s="687"/>
      <c r="K39" s="687"/>
      <c r="L39" s="687"/>
      <c r="M39" s="687"/>
      <c r="N39" s="687"/>
      <c r="O39" s="688"/>
      <c r="P39" s="360"/>
      <c r="Q39" s="360"/>
      <c r="R39" s="361"/>
      <c r="S39" s="348"/>
    </row>
    <row r="40" spans="2:19" ht="20.100000000000001" customHeight="1">
      <c r="B40" s="704"/>
      <c r="C40" s="448" t="s">
        <v>411</v>
      </c>
      <c r="D40" s="683"/>
      <c r="E40" s="684"/>
      <c r="F40" s="684"/>
      <c r="G40" s="685"/>
      <c r="H40" s="449"/>
      <c r="I40" s="686"/>
      <c r="J40" s="687"/>
      <c r="K40" s="687"/>
      <c r="L40" s="687"/>
      <c r="M40" s="687"/>
      <c r="N40" s="687"/>
      <c r="O40" s="688"/>
      <c r="P40" s="360"/>
      <c r="Q40" s="360"/>
      <c r="R40" s="361"/>
      <c r="S40" s="348"/>
    </row>
    <row r="41" spans="2:19" ht="20.100000000000001" customHeight="1">
      <c r="B41" s="705"/>
      <c r="C41" s="450" t="s">
        <v>412</v>
      </c>
      <c r="D41" s="697"/>
      <c r="E41" s="698"/>
      <c r="F41" s="698"/>
      <c r="G41" s="699"/>
      <c r="H41" s="451"/>
      <c r="I41" s="700"/>
      <c r="J41" s="701"/>
      <c r="K41" s="701"/>
      <c r="L41" s="701"/>
      <c r="M41" s="701"/>
      <c r="N41" s="701"/>
      <c r="O41" s="702"/>
      <c r="P41" s="360"/>
      <c r="Q41" s="360"/>
      <c r="R41" s="361"/>
      <c r="S41" s="348"/>
    </row>
    <row r="42" spans="2:19" ht="27" customHeight="1">
      <c r="B42" s="440" t="s">
        <v>454</v>
      </c>
      <c r="C42" s="689" t="s">
        <v>216</v>
      </c>
      <c r="D42" s="690"/>
      <c r="E42" s="691" t="s">
        <v>217</v>
      </c>
      <c r="F42" s="691"/>
      <c r="G42" s="691"/>
      <c r="H42" s="692" t="s">
        <v>540</v>
      </c>
      <c r="I42" s="693"/>
      <c r="J42" s="693"/>
      <c r="K42" s="693"/>
      <c r="L42" s="693"/>
      <c r="M42" s="693"/>
      <c r="N42" s="693"/>
      <c r="O42" s="694"/>
      <c r="P42" s="360"/>
      <c r="Q42" s="360"/>
      <c r="R42" s="361"/>
      <c r="S42" s="348"/>
    </row>
    <row r="43" spans="2:19" ht="20.100000000000001" customHeight="1">
      <c r="B43" s="703">
        <v>6</v>
      </c>
      <c r="C43" s="441" t="s">
        <v>223</v>
      </c>
      <c r="D43" s="442"/>
      <c r="E43" s="706" t="str">
        <f>IFERROR(VLOOKUP(D43,'補助事業概要説明書（別添１）１～４'!$B:$C,2,0),"")</f>
        <v/>
      </c>
      <c r="F43" s="707"/>
      <c r="G43" s="708"/>
      <c r="H43" s="443">
        <f>SUM(H44:H48)</f>
        <v>0</v>
      </c>
      <c r="I43" s="709" t="s">
        <v>449</v>
      </c>
      <c r="J43" s="710"/>
      <c r="K43" s="710"/>
      <c r="L43" s="710"/>
      <c r="M43" s="710"/>
      <c r="N43" s="710"/>
      <c r="O43" s="711"/>
      <c r="P43" s="360"/>
      <c r="Q43" s="360"/>
      <c r="R43" s="361"/>
      <c r="S43" s="348"/>
    </row>
    <row r="44" spans="2:19" ht="20.100000000000001" customHeight="1">
      <c r="B44" s="704"/>
      <c r="C44" s="444" t="s">
        <v>408</v>
      </c>
      <c r="D44" s="683"/>
      <c r="E44" s="684"/>
      <c r="F44" s="684"/>
      <c r="G44" s="685"/>
      <c r="H44" s="445"/>
      <c r="I44" s="712"/>
      <c r="J44" s="713"/>
      <c r="K44" s="713"/>
      <c r="L44" s="713"/>
      <c r="M44" s="713"/>
      <c r="N44" s="713"/>
      <c r="O44" s="714"/>
      <c r="P44" s="360"/>
      <c r="Q44" s="360"/>
      <c r="R44" s="361"/>
      <c r="S44" s="348"/>
    </row>
    <row r="45" spans="2:19" ht="20.100000000000001" customHeight="1">
      <c r="B45" s="704"/>
      <c r="C45" s="446" t="s">
        <v>409</v>
      </c>
      <c r="D45" s="683"/>
      <c r="E45" s="684"/>
      <c r="F45" s="684"/>
      <c r="G45" s="685"/>
      <c r="H45" s="447"/>
      <c r="I45" s="686"/>
      <c r="J45" s="687"/>
      <c r="K45" s="687"/>
      <c r="L45" s="687"/>
      <c r="M45" s="687"/>
      <c r="N45" s="687"/>
      <c r="O45" s="688"/>
      <c r="P45" s="360"/>
      <c r="Q45" s="360"/>
      <c r="R45" s="361"/>
      <c r="S45" s="348"/>
    </row>
    <row r="46" spans="2:19" ht="20.100000000000001" customHeight="1">
      <c r="B46" s="704"/>
      <c r="C46" s="448" t="s">
        <v>410</v>
      </c>
      <c r="D46" s="683"/>
      <c r="E46" s="684"/>
      <c r="F46" s="684"/>
      <c r="G46" s="685"/>
      <c r="H46" s="449"/>
      <c r="I46" s="686"/>
      <c r="J46" s="687"/>
      <c r="K46" s="687"/>
      <c r="L46" s="687"/>
      <c r="M46" s="687"/>
      <c r="N46" s="687"/>
      <c r="O46" s="688"/>
      <c r="P46" s="360"/>
      <c r="Q46" s="360"/>
      <c r="R46" s="361"/>
      <c r="S46" s="348"/>
    </row>
    <row r="47" spans="2:19" ht="20.100000000000001" customHeight="1">
      <c r="B47" s="704"/>
      <c r="C47" s="448" t="s">
        <v>411</v>
      </c>
      <c r="D47" s="683"/>
      <c r="E47" s="684"/>
      <c r="F47" s="684"/>
      <c r="G47" s="685"/>
      <c r="H47" s="449"/>
      <c r="I47" s="686"/>
      <c r="J47" s="687"/>
      <c r="K47" s="687"/>
      <c r="L47" s="687"/>
      <c r="M47" s="687"/>
      <c r="N47" s="687"/>
      <c r="O47" s="688"/>
      <c r="P47" s="360"/>
      <c r="Q47" s="360"/>
      <c r="R47" s="361"/>
      <c r="S47" s="348"/>
    </row>
    <row r="48" spans="2:19" ht="20.100000000000001" customHeight="1">
      <c r="B48" s="705"/>
      <c r="C48" s="450" t="s">
        <v>412</v>
      </c>
      <c r="D48" s="697"/>
      <c r="E48" s="698"/>
      <c r="F48" s="698"/>
      <c r="G48" s="699"/>
      <c r="H48" s="451"/>
      <c r="I48" s="700"/>
      <c r="J48" s="701"/>
      <c r="K48" s="701"/>
      <c r="L48" s="701"/>
      <c r="M48" s="701"/>
      <c r="N48" s="701"/>
      <c r="O48" s="702"/>
      <c r="P48" s="360"/>
      <c r="Q48" s="360"/>
      <c r="R48" s="361"/>
      <c r="S48" s="348"/>
    </row>
    <row r="49" spans="2:19" ht="20.100000000000001" customHeight="1">
      <c r="B49" s="703">
        <v>7</v>
      </c>
      <c r="C49" s="441" t="s">
        <v>223</v>
      </c>
      <c r="D49" s="442"/>
      <c r="E49" s="706" t="str">
        <f>IFERROR(VLOOKUP(D49,'補助事業概要説明書（別添１）１～４'!$B:$C,2,0),"")</f>
        <v/>
      </c>
      <c r="F49" s="707"/>
      <c r="G49" s="708"/>
      <c r="H49" s="443">
        <f>SUM(H50:H54)</f>
        <v>0</v>
      </c>
      <c r="I49" s="709" t="s">
        <v>455</v>
      </c>
      <c r="J49" s="710"/>
      <c r="K49" s="710"/>
      <c r="L49" s="710"/>
      <c r="M49" s="710"/>
      <c r="N49" s="710"/>
      <c r="O49" s="711"/>
      <c r="P49" s="360"/>
      <c r="Q49" s="360"/>
      <c r="R49" s="361"/>
      <c r="S49" s="348"/>
    </row>
    <row r="50" spans="2:19" ht="20.100000000000001" customHeight="1">
      <c r="B50" s="704"/>
      <c r="C50" s="444" t="s">
        <v>408</v>
      </c>
      <c r="D50" s="683"/>
      <c r="E50" s="684"/>
      <c r="F50" s="684"/>
      <c r="G50" s="685"/>
      <c r="H50" s="445"/>
      <c r="I50" s="712"/>
      <c r="J50" s="713"/>
      <c r="K50" s="713"/>
      <c r="L50" s="713"/>
      <c r="M50" s="713"/>
      <c r="N50" s="713"/>
      <c r="O50" s="714"/>
      <c r="P50" s="360"/>
      <c r="Q50" s="360"/>
      <c r="R50" s="361"/>
      <c r="S50" s="348"/>
    </row>
    <row r="51" spans="2:19" ht="20.100000000000001" customHeight="1">
      <c r="B51" s="704"/>
      <c r="C51" s="446" t="s">
        <v>409</v>
      </c>
      <c r="D51" s="683"/>
      <c r="E51" s="684"/>
      <c r="F51" s="684"/>
      <c r="G51" s="685"/>
      <c r="H51" s="447"/>
      <c r="I51" s="686"/>
      <c r="J51" s="687"/>
      <c r="K51" s="687"/>
      <c r="L51" s="687"/>
      <c r="M51" s="687"/>
      <c r="N51" s="687"/>
      <c r="O51" s="688"/>
      <c r="P51" s="360"/>
      <c r="Q51" s="360"/>
      <c r="R51" s="361"/>
      <c r="S51" s="348"/>
    </row>
    <row r="52" spans="2:19" ht="20.100000000000001" customHeight="1">
      <c r="B52" s="704"/>
      <c r="C52" s="448" t="s">
        <v>410</v>
      </c>
      <c r="D52" s="683"/>
      <c r="E52" s="684"/>
      <c r="F52" s="684"/>
      <c r="G52" s="685"/>
      <c r="H52" s="449"/>
      <c r="I52" s="686"/>
      <c r="J52" s="687"/>
      <c r="K52" s="687"/>
      <c r="L52" s="687"/>
      <c r="M52" s="687"/>
      <c r="N52" s="687"/>
      <c r="O52" s="688"/>
      <c r="P52" s="360"/>
      <c r="Q52" s="360"/>
      <c r="R52" s="361"/>
      <c r="S52" s="348"/>
    </row>
    <row r="53" spans="2:19" ht="20.100000000000001" customHeight="1">
      <c r="B53" s="704"/>
      <c r="C53" s="448" t="s">
        <v>411</v>
      </c>
      <c r="D53" s="683"/>
      <c r="E53" s="684"/>
      <c r="F53" s="684"/>
      <c r="G53" s="685"/>
      <c r="H53" s="449"/>
      <c r="I53" s="686"/>
      <c r="J53" s="687"/>
      <c r="K53" s="687"/>
      <c r="L53" s="687"/>
      <c r="M53" s="687"/>
      <c r="N53" s="687"/>
      <c r="O53" s="688"/>
      <c r="P53" s="360"/>
      <c r="Q53" s="360"/>
      <c r="R53" s="361"/>
      <c r="S53" s="348"/>
    </row>
    <row r="54" spans="2:19" ht="20.100000000000001" customHeight="1">
      <c r="B54" s="705"/>
      <c r="C54" s="450" t="s">
        <v>412</v>
      </c>
      <c r="D54" s="697"/>
      <c r="E54" s="698"/>
      <c r="F54" s="698"/>
      <c r="G54" s="699"/>
      <c r="H54" s="451"/>
      <c r="I54" s="700"/>
      <c r="J54" s="701"/>
      <c r="K54" s="701"/>
      <c r="L54" s="701"/>
      <c r="M54" s="701"/>
      <c r="N54" s="701"/>
      <c r="O54" s="702"/>
      <c r="P54" s="360"/>
      <c r="Q54" s="360"/>
      <c r="R54" s="361"/>
      <c r="S54" s="348"/>
    </row>
    <row r="55" spans="2:19" ht="20.100000000000001" customHeight="1">
      <c r="B55" s="703">
        <v>8</v>
      </c>
      <c r="C55" s="441" t="s">
        <v>223</v>
      </c>
      <c r="D55" s="442"/>
      <c r="E55" s="706" t="str">
        <f>IFERROR(VLOOKUP(D55,'補助事業概要説明書（別添１）１～４'!$B:$C,2,0),"")</f>
        <v/>
      </c>
      <c r="F55" s="707"/>
      <c r="G55" s="708"/>
      <c r="H55" s="443">
        <f>SUM(H56:H60)</f>
        <v>0</v>
      </c>
      <c r="I55" s="709" t="s">
        <v>455</v>
      </c>
      <c r="J55" s="710"/>
      <c r="K55" s="710"/>
      <c r="L55" s="710"/>
      <c r="M55" s="710"/>
      <c r="N55" s="710"/>
      <c r="O55" s="711"/>
      <c r="P55" s="360"/>
      <c r="Q55" s="360"/>
      <c r="R55" s="361"/>
      <c r="S55" s="117"/>
    </row>
    <row r="56" spans="2:19" ht="20.100000000000001" customHeight="1">
      <c r="B56" s="704"/>
      <c r="C56" s="444" t="s">
        <v>408</v>
      </c>
      <c r="D56" s="683"/>
      <c r="E56" s="684"/>
      <c r="F56" s="684"/>
      <c r="G56" s="685"/>
      <c r="H56" s="445"/>
      <c r="I56" s="712"/>
      <c r="J56" s="713"/>
      <c r="K56" s="713"/>
      <c r="L56" s="713"/>
      <c r="M56" s="713"/>
      <c r="N56" s="713"/>
      <c r="O56" s="714"/>
      <c r="P56" s="360"/>
      <c r="Q56" s="360"/>
      <c r="R56" s="361"/>
      <c r="S56" s="117"/>
    </row>
    <row r="57" spans="2:19" ht="20.100000000000001" customHeight="1">
      <c r="B57" s="704"/>
      <c r="C57" s="446" t="s">
        <v>409</v>
      </c>
      <c r="D57" s="683"/>
      <c r="E57" s="684"/>
      <c r="F57" s="684"/>
      <c r="G57" s="685"/>
      <c r="H57" s="447"/>
      <c r="I57" s="686"/>
      <c r="J57" s="687"/>
      <c r="K57" s="687"/>
      <c r="L57" s="687"/>
      <c r="M57" s="687"/>
      <c r="N57" s="687"/>
      <c r="O57" s="688"/>
      <c r="P57" s="360"/>
      <c r="Q57" s="360"/>
      <c r="R57" s="361"/>
      <c r="S57" s="117"/>
    </row>
    <row r="58" spans="2:19" ht="20.100000000000001" customHeight="1">
      <c r="B58" s="704"/>
      <c r="C58" s="448" t="s">
        <v>410</v>
      </c>
      <c r="D58" s="683"/>
      <c r="E58" s="684"/>
      <c r="F58" s="684"/>
      <c r="G58" s="685"/>
      <c r="H58" s="449"/>
      <c r="I58" s="686"/>
      <c r="J58" s="687"/>
      <c r="K58" s="687"/>
      <c r="L58" s="687"/>
      <c r="M58" s="687"/>
      <c r="N58" s="687"/>
      <c r="O58" s="688"/>
      <c r="P58" s="360"/>
      <c r="Q58" s="360"/>
      <c r="R58" s="361"/>
      <c r="S58" s="117"/>
    </row>
    <row r="59" spans="2:19" ht="20.100000000000001" customHeight="1">
      <c r="B59" s="704"/>
      <c r="C59" s="448" t="s">
        <v>411</v>
      </c>
      <c r="D59" s="683"/>
      <c r="E59" s="684"/>
      <c r="F59" s="684"/>
      <c r="G59" s="685"/>
      <c r="H59" s="449"/>
      <c r="I59" s="686"/>
      <c r="J59" s="687"/>
      <c r="K59" s="687"/>
      <c r="L59" s="687"/>
      <c r="M59" s="687"/>
      <c r="N59" s="687"/>
      <c r="O59" s="688"/>
      <c r="P59" s="360"/>
      <c r="Q59" s="360"/>
      <c r="R59" s="361"/>
      <c r="S59" s="117"/>
    </row>
    <row r="60" spans="2:19" ht="20.100000000000001" customHeight="1">
      <c r="B60" s="705"/>
      <c r="C60" s="450" t="s">
        <v>412</v>
      </c>
      <c r="D60" s="697"/>
      <c r="E60" s="698"/>
      <c r="F60" s="698"/>
      <c r="G60" s="699"/>
      <c r="H60" s="451"/>
      <c r="I60" s="700"/>
      <c r="J60" s="701"/>
      <c r="K60" s="701"/>
      <c r="L60" s="701"/>
      <c r="M60" s="701"/>
      <c r="N60" s="701"/>
      <c r="O60" s="702"/>
      <c r="P60" s="360"/>
      <c r="Q60" s="360"/>
      <c r="R60" s="361"/>
      <c r="S60" s="117"/>
    </row>
    <row r="61" spans="2:19" ht="20.100000000000001" customHeight="1">
      <c r="B61" s="703">
        <v>9</v>
      </c>
      <c r="C61" s="441" t="s">
        <v>223</v>
      </c>
      <c r="D61" s="442"/>
      <c r="E61" s="706" t="str">
        <f>IFERROR(VLOOKUP(D61,'補助事業概要説明書（別添１）１～４'!$B:$C,2,0),"")</f>
        <v/>
      </c>
      <c r="F61" s="707"/>
      <c r="G61" s="708"/>
      <c r="H61" s="443">
        <f>SUM(H62:H66)</f>
        <v>0</v>
      </c>
      <c r="I61" s="709" t="s">
        <v>455</v>
      </c>
      <c r="J61" s="710"/>
      <c r="K61" s="710"/>
      <c r="L61" s="710"/>
      <c r="M61" s="710"/>
      <c r="N61" s="710"/>
      <c r="O61" s="711"/>
      <c r="P61" s="360"/>
      <c r="Q61" s="360"/>
      <c r="R61" s="361"/>
      <c r="S61" s="117"/>
    </row>
    <row r="62" spans="2:19" ht="20.100000000000001" customHeight="1">
      <c r="B62" s="704"/>
      <c r="C62" s="444" t="s">
        <v>408</v>
      </c>
      <c r="D62" s="683"/>
      <c r="E62" s="684"/>
      <c r="F62" s="684"/>
      <c r="G62" s="685"/>
      <c r="H62" s="445"/>
      <c r="I62" s="712"/>
      <c r="J62" s="713"/>
      <c r="K62" s="713"/>
      <c r="L62" s="713"/>
      <c r="M62" s="713"/>
      <c r="N62" s="713"/>
      <c r="O62" s="714"/>
      <c r="P62" s="360"/>
      <c r="Q62" s="360"/>
      <c r="R62" s="361"/>
      <c r="S62" s="117"/>
    </row>
    <row r="63" spans="2:19" ht="20.100000000000001" customHeight="1">
      <c r="B63" s="704"/>
      <c r="C63" s="446" t="s">
        <v>409</v>
      </c>
      <c r="D63" s="683"/>
      <c r="E63" s="684"/>
      <c r="F63" s="684"/>
      <c r="G63" s="685"/>
      <c r="H63" s="447"/>
      <c r="I63" s="686"/>
      <c r="J63" s="687"/>
      <c r="K63" s="687"/>
      <c r="L63" s="687"/>
      <c r="M63" s="687"/>
      <c r="N63" s="687"/>
      <c r="O63" s="688"/>
      <c r="P63" s="360"/>
      <c r="Q63" s="360"/>
      <c r="R63" s="361"/>
      <c r="S63" s="117"/>
    </row>
    <row r="64" spans="2:19" ht="20.100000000000001" customHeight="1">
      <c r="B64" s="704"/>
      <c r="C64" s="448" t="s">
        <v>410</v>
      </c>
      <c r="D64" s="683"/>
      <c r="E64" s="684"/>
      <c r="F64" s="684"/>
      <c r="G64" s="685"/>
      <c r="H64" s="449"/>
      <c r="I64" s="686"/>
      <c r="J64" s="687"/>
      <c r="K64" s="687"/>
      <c r="L64" s="687"/>
      <c r="M64" s="687"/>
      <c r="N64" s="687"/>
      <c r="O64" s="688"/>
      <c r="P64" s="360"/>
      <c r="Q64" s="360"/>
      <c r="R64" s="361"/>
      <c r="S64" s="117"/>
    </row>
    <row r="65" spans="2:21" ht="20.100000000000001" customHeight="1">
      <c r="B65" s="704"/>
      <c r="C65" s="448" t="s">
        <v>411</v>
      </c>
      <c r="D65" s="683"/>
      <c r="E65" s="684"/>
      <c r="F65" s="684"/>
      <c r="G65" s="685"/>
      <c r="H65" s="449"/>
      <c r="I65" s="686"/>
      <c r="J65" s="687"/>
      <c r="K65" s="687"/>
      <c r="L65" s="687"/>
      <c r="M65" s="687"/>
      <c r="N65" s="687"/>
      <c r="O65" s="688"/>
      <c r="P65" s="360"/>
      <c r="Q65" s="360"/>
      <c r="R65" s="361"/>
      <c r="S65" s="117"/>
    </row>
    <row r="66" spans="2:21" ht="20.100000000000001" customHeight="1">
      <c r="B66" s="705"/>
      <c r="C66" s="450" t="s">
        <v>412</v>
      </c>
      <c r="D66" s="697"/>
      <c r="E66" s="698"/>
      <c r="F66" s="698"/>
      <c r="G66" s="699"/>
      <c r="H66" s="451"/>
      <c r="I66" s="700"/>
      <c r="J66" s="701"/>
      <c r="K66" s="701"/>
      <c r="L66" s="701"/>
      <c r="M66" s="701"/>
      <c r="N66" s="701"/>
      <c r="O66" s="702"/>
      <c r="P66" s="360"/>
      <c r="Q66" s="360"/>
      <c r="R66" s="361"/>
      <c r="S66" s="117"/>
    </row>
    <row r="67" spans="2:21" ht="20.100000000000001" customHeight="1">
      <c r="B67" s="703">
        <v>10</v>
      </c>
      <c r="C67" s="441" t="s">
        <v>223</v>
      </c>
      <c r="D67" s="442"/>
      <c r="E67" s="706" t="str">
        <f>IFERROR(VLOOKUP(D67,'補助事業概要説明書（別添１）１～４'!$B:$C,2,0),"")</f>
        <v/>
      </c>
      <c r="F67" s="707"/>
      <c r="G67" s="708"/>
      <c r="H67" s="443">
        <f>SUM(H68:H72)</f>
        <v>0</v>
      </c>
      <c r="I67" s="709" t="s">
        <v>455</v>
      </c>
      <c r="J67" s="710"/>
      <c r="K67" s="710"/>
      <c r="L67" s="710"/>
      <c r="M67" s="710"/>
      <c r="N67" s="710"/>
      <c r="O67" s="711"/>
      <c r="P67" s="360"/>
      <c r="Q67" s="360"/>
      <c r="R67" s="361"/>
      <c r="S67" s="117"/>
    </row>
    <row r="68" spans="2:21" ht="20.100000000000001" customHeight="1">
      <c r="B68" s="704"/>
      <c r="C68" s="444" t="s">
        <v>408</v>
      </c>
      <c r="D68" s="683"/>
      <c r="E68" s="684"/>
      <c r="F68" s="684"/>
      <c r="G68" s="685"/>
      <c r="H68" s="445"/>
      <c r="I68" s="712"/>
      <c r="J68" s="713"/>
      <c r="K68" s="713"/>
      <c r="L68" s="713"/>
      <c r="M68" s="713"/>
      <c r="N68" s="713"/>
      <c r="O68" s="714"/>
      <c r="P68" s="360"/>
      <c r="Q68" s="360"/>
      <c r="R68" s="361"/>
      <c r="S68" s="117"/>
    </row>
    <row r="69" spans="2:21" ht="20.100000000000001" customHeight="1">
      <c r="B69" s="704"/>
      <c r="C69" s="446" t="s">
        <v>409</v>
      </c>
      <c r="D69" s="683"/>
      <c r="E69" s="684"/>
      <c r="F69" s="684"/>
      <c r="G69" s="685"/>
      <c r="H69" s="447"/>
      <c r="I69" s="686"/>
      <c r="J69" s="687"/>
      <c r="K69" s="687"/>
      <c r="L69" s="687"/>
      <c r="M69" s="687"/>
      <c r="N69" s="687"/>
      <c r="O69" s="688"/>
      <c r="P69" s="360"/>
      <c r="Q69" s="360"/>
      <c r="R69" s="361"/>
      <c r="S69" s="117"/>
    </row>
    <row r="70" spans="2:21" ht="20.100000000000001" customHeight="1">
      <c r="B70" s="704"/>
      <c r="C70" s="448" t="s">
        <v>410</v>
      </c>
      <c r="D70" s="683"/>
      <c r="E70" s="684"/>
      <c r="F70" s="684"/>
      <c r="G70" s="685"/>
      <c r="H70" s="449"/>
      <c r="I70" s="686"/>
      <c r="J70" s="687"/>
      <c r="K70" s="687"/>
      <c r="L70" s="687"/>
      <c r="M70" s="687"/>
      <c r="N70" s="687"/>
      <c r="O70" s="688"/>
      <c r="P70" s="360"/>
      <c r="Q70" s="360"/>
      <c r="R70" s="361"/>
      <c r="S70" s="117"/>
    </row>
    <row r="71" spans="2:21" ht="20.100000000000001" customHeight="1">
      <c r="B71" s="704"/>
      <c r="C71" s="448" t="s">
        <v>411</v>
      </c>
      <c r="D71" s="683"/>
      <c r="E71" s="684"/>
      <c r="F71" s="684"/>
      <c r="G71" s="685"/>
      <c r="H71" s="449"/>
      <c r="I71" s="686"/>
      <c r="J71" s="687"/>
      <c r="K71" s="687"/>
      <c r="L71" s="687"/>
      <c r="M71" s="687"/>
      <c r="N71" s="687"/>
      <c r="O71" s="688"/>
      <c r="P71" s="360"/>
      <c r="Q71" s="360"/>
      <c r="R71" s="361"/>
      <c r="S71" s="117"/>
    </row>
    <row r="72" spans="2:21" ht="20.100000000000001" customHeight="1">
      <c r="B72" s="705"/>
      <c r="C72" s="450" t="s">
        <v>412</v>
      </c>
      <c r="D72" s="697"/>
      <c r="E72" s="698"/>
      <c r="F72" s="698"/>
      <c r="G72" s="699"/>
      <c r="H72" s="451"/>
      <c r="I72" s="700"/>
      <c r="J72" s="701"/>
      <c r="K72" s="701"/>
      <c r="L72" s="701"/>
      <c r="M72" s="701"/>
      <c r="N72" s="701"/>
      <c r="O72" s="702"/>
      <c r="P72" s="360"/>
      <c r="Q72" s="360"/>
      <c r="R72" s="361"/>
      <c r="S72" s="117"/>
    </row>
    <row r="73" spans="2:21" ht="29.25" customHeight="1">
      <c r="B73" s="362" t="s">
        <v>226</v>
      </c>
      <c r="M73" s="190"/>
      <c r="P73" s="348"/>
      <c r="Q73" s="99" t="str">
        <f>IF(様式第１_交付申請書!F9="","",様式第１_交付申請書!F9)</f>
        <v/>
      </c>
      <c r="R73" s="347"/>
    </row>
    <row r="74" spans="2:21" ht="29.25" customHeight="1">
      <c r="B74" s="719" t="s">
        <v>406</v>
      </c>
      <c r="C74" s="720"/>
      <c r="D74" s="721"/>
      <c r="E74" s="722"/>
      <c r="F74" s="722"/>
      <c r="G74" s="722"/>
      <c r="H74" s="722"/>
      <c r="I74" s="723"/>
      <c r="J74" s="363" t="s">
        <v>326</v>
      </c>
      <c r="K74" s="724"/>
      <c r="L74" s="725"/>
      <c r="M74" s="364"/>
      <c r="O74" s="365" t="s">
        <v>413</v>
      </c>
      <c r="P74" s="726">
        <f>SUM(L80,Q80)</f>
        <v>0</v>
      </c>
      <c r="Q74" s="726"/>
      <c r="R74" s="366"/>
      <c r="S74" s="481" t="s">
        <v>327</v>
      </c>
      <c r="U74" s="367" t="str">
        <f>IF(P75&lt;16,"","1事業者あたり15人回までのため要修正")</f>
        <v/>
      </c>
    </row>
    <row r="75" spans="2:21" ht="37.5" customHeight="1">
      <c r="B75" s="727" t="s">
        <v>407</v>
      </c>
      <c r="C75" s="729"/>
      <c r="D75" s="730"/>
      <c r="E75" s="730"/>
      <c r="F75" s="730"/>
      <c r="G75" s="730"/>
      <c r="H75" s="730"/>
      <c r="I75" s="730"/>
      <c r="J75" s="730"/>
      <c r="K75" s="730"/>
      <c r="L75" s="731"/>
      <c r="M75" s="368"/>
      <c r="O75" s="365" t="s">
        <v>456</v>
      </c>
      <c r="P75" s="726">
        <f>SUM(K82:K86,P82:P86)</f>
        <v>0</v>
      </c>
      <c r="Q75" s="726"/>
      <c r="R75" s="366"/>
      <c r="S75" s="484" t="s">
        <v>511</v>
      </c>
    </row>
    <row r="76" spans="2:21" ht="54" customHeight="1">
      <c r="B76" s="728"/>
      <c r="C76" s="732"/>
      <c r="D76" s="733"/>
      <c r="E76" s="733"/>
      <c r="F76" s="733"/>
      <c r="G76" s="733"/>
      <c r="H76" s="733"/>
      <c r="I76" s="733"/>
      <c r="J76" s="733"/>
      <c r="K76" s="733"/>
      <c r="L76" s="734"/>
      <c r="M76" s="368"/>
      <c r="O76" s="369" t="s">
        <v>227</v>
      </c>
      <c r="P76" s="726">
        <f>K74*P75</f>
        <v>0</v>
      </c>
      <c r="Q76" s="726"/>
      <c r="R76" s="366"/>
      <c r="S76" s="484" t="s">
        <v>457</v>
      </c>
    </row>
    <row r="77" spans="2:21" ht="5.25" customHeight="1">
      <c r="S77" s="477"/>
    </row>
    <row r="78" spans="2:21">
      <c r="B78" s="715" t="s">
        <v>212</v>
      </c>
      <c r="C78" s="715"/>
      <c r="D78" s="715"/>
      <c r="E78" s="715"/>
      <c r="F78" s="715"/>
      <c r="G78" s="715" t="s">
        <v>490</v>
      </c>
      <c r="H78" s="715"/>
      <c r="I78" s="715"/>
      <c r="J78" s="715"/>
      <c r="K78" s="715"/>
      <c r="L78" s="715"/>
      <c r="M78" s="715" t="s">
        <v>459</v>
      </c>
      <c r="N78" s="715"/>
      <c r="O78" s="715"/>
      <c r="P78" s="715"/>
      <c r="Q78" s="715"/>
      <c r="R78" s="370"/>
      <c r="S78" s="477" t="s">
        <v>460</v>
      </c>
    </row>
    <row r="79" spans="2:21" ht="146.25" customHeight="1">
      <c r="B79" s="746"/>
      <c r="C79" s="747"/>
      <c r="D79" s="747"/>
      <c r="E79" s="747"/>
      <c r="F79" s="748"/>
      <c r="G79" s="716"/>
      <c r="H79" s="717"/>
      <c r="I79" s="717"/>
      <c r="J79" s="717"/>
      <c r="K79" s="717"/>
      <c r="L79" s="718"/>
      <c r="M79" s="716"/>
      <c r="N79" s="717"/>
      <c r="O79" s="717"/>
      <c r="P79" s="717"/>
      <c r="Q79" s="718"/>
      <c r="R79" s="371"/>
      <c r="S79" s="485" t="s">
        <v>564</v>
      </c>
    </row>
    <row r="80" spans="2:21" ht="29.25" customHeight="1" thickBot="1">
      <c r="B80" s="749"/>
      <c r="C80" s="750"/>
      <c r="D80" s="750"/>
      <c r="E80" s="750"/>
      <c r="F80" s="751"/>
      <c r="G80" s="372"/>
      <c r="H80" s="373"/>
      <c r="I80" s="738" t="s">
        <v>461</v>
      </c>
      <c r="J80" s="739"/>
      <c r="K80" s="740"/>
      <c r="L80" s="374"/>
      <c r="M80" s="372"/>
      <c r="N80" s="373"/>
      <c r="O80" s="738" t="s">
        <v>461</v>
      </c>
      <c r="P80" s="740"/>
      <c r="Q80" s="374"/>
      <c r="R80" s="375"/>
      <c r="S80" s="477" t="s">
        <v>509</v>
      </c>
    </row>
    <row r="81" spans="2:21" ht="33.75" customHeight="1" thickTop="1">
      <c r="B81" s="436" t="s">
        <v>462</v>
      </c>
      <c r="C81" s="435" t="s">
        <v>508</v>
      </c>
      <c r="D81" s="741" t="s">
        <v>463</v>
      </c>
      <c r="E81" s="742"/>
      <c r="F81" s="743"/>
      <c r="G81" s="715" t="s">
        <v>214</v>
      </c>
      <c r="H81" s="715"/>
      <c r="I81" s="744" t="s">
        <v>215</v>
      </c>
      <c r="J81" s="745"/>
      <c r="K81" s="430" t="s">
        <v>525</v>
      </c>
      <c r="L81" s="431" t="s">
        <v>464</v>
      </c>
      <c r="M81" s="715" t="s">
        <v>214</v>
      </c>
      <c r="N81" s="715"/>
      <c r="O81" s="435" t="s">
        <v>215</v>
      </c>
      <c r="P81" s="430" t="s">
        <v>525</v>
      </c>
      <c r="Q81" s="431" t="s">
        <v>464</v>
      </c>
      <c r="R81" s="376"/>
      <c r="S81" s="477" t="s">
        <v>512</v>
      </c>
    </row>
    <row r="82" spans="2:21" s="384" customFormat="1" ht="32.25" customHeight="1">
      <c r="B82" s="377" t="s">
        <v>465</v>
      </c>
      <c r="C82" s="378"/>
      <c r="D82" s="735"/>
      <c r="E82" s="736"/>
      <c r="F82" s="737"/>
      <c r="G82" s="379"/>
      <c r="H82" s="382"/>
      <c r="I82" s="735"/>
      <c r="J82" s="737"/>
      <c r="K82" s="380"/>
      <c r="L82" s="381"/>
      <c r="M82" s="379"/>
      <c r="N82" s="382"/>
      <c r="O82" s="382"/>
      <c r="P82" s="380"/>
      <c r="Q82" s="381"/>
      <c r="R82" s="383"/>
      <c r="S82" s="486" t="s">
        <v>467</v>
      </c>
    </row>
    <row r="83" spans="2:21" s="384" customFormat="1" ht="32.25" customHeight="1">
      <c r="B83" s="385" t="s">
        <v>466</v>
      </c>
      <c r="C83" s="386"/>
      <c r="D83" s="686"/>
      <c r="E83" s="687"/>
      <c r="F83" s="688"/>
      <c r="G83" s="387"/>
      <c r="H83" s="437"/>
      <c r="I83" s="686"/>
      <c r="J83" s="688"/>
      <c r="K83" s="389"/>
      <c r="L83" s="388"/>
      <c r="M83" s="387"/>
      <c r="N83" s="437"/>
      <c r="O83" s="390"/>
      <c r="P83" s="389"/>
      <c r="Q83" s="388"/>
      <c r="R83" s="383"/>
      <c r="S83" s="487" t="s">
        <v>469</v>
      </c>
    </row>
    <row r="84" spans="2:21" s="384" customFormat="1" ht="32.25" customHeight="1">
      <c r="B84" s="385" t="s">
        <v>468</v>
      </c>
      <c r="C84" s="392"/>
      <c r="D84" s="686"/>
      <c r="E84" s="687"/>
      <c r="F84" s="688"/>
      <c r="G84" s="387"/>
      <c r="H84" s="437"/>
      <c r="I84" s="686"/>
      <c r="J84" s="688"/>
      <c r="K84" s="389"/>
      <c r="L84" s="388"/>
      <c r="M84" s="387"/>
      <c r="N84" s="437"/>
      <c r="O84" s="437"/>
      <c r="P84" s="389"/>
      <c r="Q84" s="388"/>
      <c r="R84" s="383"/>
      <c r="S84" s="487" t="s">
        <v>513</v>
      </c>
    </row>
    <row r="85" spans="2:21" s="384" customFormat="1" ht="32.25" customHeight="1">
      <c r="B85" s="385" t="s">
        <v>470</v>
      </c>
      <c r="C85" s="392"/>
      <c r="D85" s="686"/>
      <c r="E85" s="687"/>
      <c r="F85" s="688"/>
      <c r="G85" s="387"/>
      <c r="H85" s="437"/>
      <c r="I85" s="686"/>
      <c r="J85" s="688"/>
      <c r="K85" s="393"/>
      <c r="L85" s="388"/>
      <c r="M85" s="387"/>
      <c r="N85" s="437"/>
      <c r="O85" s="437"/>
      <c r="P85" s="389"/>
      <c r="Q85" s="388"/>
      <c r="R85" s="383"/>
      <c r="S85" s="486" t="s">
        <v>514</v>
      </c>
    </row>
    <row r="86" spans="2:21" s="384" customFormat="1" ht="32.25" customHeight="1">
      <c r="B86" s="394" t="s">
        <v>471</v>
      </c>
      <c r="C86" s="395"/>
      <c r="D86" s="700"/>
      <c r="E86" s="701"/>
      <c r="F86" s="702"/>
      <c r="G86" s="396"/>
      <c r="H86" s="438"/>
      <c r="I86" s="700"/>
      <c r="J86" s="702"/>
      <c r="K86" s="398"/>
      <c r="L86" s="397"/>
      <c r="M86" s="396"/>
      <c r="N86" s="438"/>
      <c r="O86" s="438"/>
      <c r="P86" s="398"/>
      <c r="Q86" s="397"/>
      <c r="R86" s="383"/>
      <c r="S86" s="488" t="s">
        <v>510</v>
      </c>
    </row>
    <row r="88" spans="2:21" ht="13.5" customHeight="1">
      <c r="P88" s="352"/>
      <c r="Q88" s="99" t="str">
        <f>IF(様式第１_交付申請書!F9="","",様式第１_交付申請書!F9)</f>
        <v/>
      </c>
      <c r="R88" s="347"/>
    </row>
    <row r="89" spans="2:21" ht="29.25" customHeight="1">
      <c r="B89" s="719" t="s">
        <v>523</v>
      </c>
      <c r="C89" s="720"/>
      <c r="D89" s="721"/>
      <c r="E89" s="722"/>
      <c r="F89" s="722"/>
      <c r="G89" s="722"/>
      <c r="H89" s="722"/>
      <c r="I89" s="723"/>
      <c r="J89" s="363" t="s">
        <v>326</v>
      </c>
      <c r="K89" s="724"/>
      <c r="L89" s="725"/>
      <c r="M89" s="364"/>
      <c r="O89" s="365" t="s">
        <v>413</v>
      </c>
      <c r="P89" s="752">
        <f>SUM(L95,Q95)</f>
        <v>0</v>
      </c>
      <c r="Q89" s="753"/>
      <c r="S89" s="399"/>
    </row>
    <row r="90" spans="2:21" ht="29.25" customHeight="1">
      <c r="B90" s="727" t="s">
        <v>407</v>
      </c>
      <c r="C90" s="729"/>
      <c r="D90" s="730"/>
      <c r="E90" s="730"/>
      <c r="F90" s="730"/>
      <c r="G90" s="730"/>
      <c r="H90" s="730"/>
      <c r="I90" s="730"/>
      <c r="J90" s="730"/>
      <c r="K90" s="730"/>
      <c r="L90" s="731"/>
      <c r="M90" s="368"/>
      <c r="O90" s="365" t="s">
        <v>456</v>
      </c>
      <c r="P90" s="752">
        <f>SUM(K97:K101,P97:P101)</f>
        <v>0</v>
      </c>
      <c r="Q90" s="753"/>
      <c r="R90" s="400"/>
      <c r="S90" s="399"/>
      <c r="U90" s="367" t="str">
        <f>IF(P90&lt;16,"","1事業者あたり15人回までのため要修正")</f>
        <v/>
      </c>
    </row>
    <row r="91" spans="2:21" ht="29.25" customHeight="1">
      <c r="B91" s="728"/>
      <c r="C91" s="732"/>
      <c r="D91" s="733"/>
      <c r="E91" s="733"/>
      <c r="F91" s="733"/>
      <c r="G91" s="733"/>
      <c r="H91" s="733"/>
      <c r="I91" s="733"/>
      <c r="J91" s="733"/>
      <c r="K91" s="733"/>
      <c r="L91" s="734"/>
      <c r="M91" s="368"/>
      <c r="O91" s="369" t="s">
        <v>352</v>
      </c>
      <c r="P91" s="726">
        <f>K89*P90</f>
        <v>0</v>
      </c>
      <c r="Q91" s="726"/>
      <c r="R91" s="400"/>
      <c r="S91" s="399"/>
    </row>
    <row r="92" spans="2:21" ht="5.25" customHeight="1"/>
    <row r="93" spans="2:21">
      <c r="B93" s="715" t="s">
        <v>212</v>
      </c>
      <c r="C93" s="715"/>
      <c r="D93" s="715"/>
      <c r="E93" s="715"/>
      <c r="F93" s="715"/>
      <c r="G93" s="715" t="s">
        <v>458</v>
      </c>
      <c r="H93" s="715"/>
      <c r="I93" s="715"/>
      <c r="J93" s="715"/>
      <c r="K93" s="715"/>
      <c r="L93" s="715"/>
      <c r="M93" s="715" t="s">
        <v>459</v>
      </c>
      <c r="N93" s="715"/>
      <c r="O93" s="715"/>
      <c r="P93" s="715"/>
      <c r="Q93" s="715"/>
      <c r="R93" s="370"/>
    </row>
    <row r="94" spans="2:21" ht="78" customHeight="1">
      <c r="B94" s="746"/>
      <c r="C94" s="747"/>
      <c r="D94" s="747"/>
      <c r="E94" s="747"/>
      <c r="F94" s="748"/>
      <c r="G94" s="716"/>
      <c r="H94" s="717"/>
      <c r="I94" s="717"/>
      <c r="J94" s="717"/>
      <c r="K94" s="717"/>
      <c r="L94" s="718"/>
      <c r="M94" s="716"/>
      <c r="N94" s="717"/>
      <c r="O94" s="717"/>
      <c r="P94" s="717"/>
      <c r="Q94" s="718"/>
      <c r="R94" s="401"/>
    </row>
    <row r="95" spans="2:21" ht="29.25" customHeight="1" thickBot="1">
      <c r="B95" s="749"/>
      <c r="C95" s="750"/>
      <c r="D95" s="750"/>
      <c r="E95" s="750"/>
      <c r="F95" s="751"/>
      <c r="G95" s="372"/>
      <c r="H95" s="373"/>
      <c r="I95" s="738" t="s">
        <v>461</v>
      </c>
      <c r="J95" s="739"/>
      <c r="K95" s="740"/>
      <c r="L95" s="374"/>
      <c r="M95" s="372"/>
      <c r="N95" s="373"/>
      <c r="O95" s="738" t="s">
        <v>461</v>
      </c>
      <c r="P95" s="740"/>
      <c r="Q95" s="374"/>
      <c r="R95" s="401"/>
    </row>
    <row r="96" spans="2:21" s="143" customFormat="1" ht="33.75" customHeight="1" thickTop="1">
      <c r="B96" s="436" t="s">
        <v>448</v>
      </c>
      <c r="C96" s="435" t="s">
        <v>508</v>
      </c>
      <c r="D96" s="741" t="s">
        <v>463</v>
      </c>
      <c r="E96" s="742"/>
      <c r="F96" s="743"/>
      <c r="G96" s="715" t="s">
        <v>214</v>
      </c>
      <c r="H96" s="715"/>
      <c r="I96" s="744" t="s">
        <v>215</v>
      </c>
      <c r="J96" s="745"/>
      <c r="K96" s="430" t="s">
        <v>525</v>
      </c>
      <c r="L96" s="431" t="s">
        <v>464</v>
      </c>
      <c r="M96" s="715" t="s">
        <v>214</v>
      </c>
      <c r="N96" s="715"/>
      <c r="O96" s="435" t="s">
        <v>215</v>
      </c>
      <c r="P96" s="430" t="s">
        <v>525</v>
      </c>
      <c r="Q96" s="431" t="s">
        <v>464</v>
      </c>
      <c r="R96" s="432"/>
      <c r="S96" s="284"/>
    </row>
    <row r="97" spans="2:21" s="384" customFormat="1" ht="32.25" customHeight="1">
      <c r="B97" s="377" t="s">
        <v>465</v>
      </c>
      <c r="C97" s="378"/>
      <c r="D97" s="735"/>
      <c r="E97" s="736"/>
      <c r="F97" s="737"/>
      <c r="G97" s="379"/>
      <c r="H97" s="382"/>
      <c r="I97" s="735"/>
      <c r="J97" s="737"/>
      <c r="K97" s="380"/>
      <c r="L97" s="381"/>
      <c r="M97" s="379"/>
      <c r="N97" s="382"/>
      <c r="O97" s="382"/>
      <c r="P97" s="380"/>
      <c r="Q97" s="381"/>
      <c r="R97" s="402"/>
      <c r="S97" s="403"/>
    </row>
    <row r="98" spans="2:21" s="384" customFormat="1" ht="32.25" customHeight="1">
      <c r="B98" s="385" t="s">
        <v>466</v>
      </c>
      <c r="C98" s="386"/>
      <c r="D98" s="686"/>
      <c r="E98" s="687"/>
      <c r="F98" s="688"/>
      <c r="G98" s="387"/>
      <c r="H98" s="437"/>
      <c r="I98" s="686"/>
      <c r="J98" s="688"/>
      <c r="K98" s="389"/>
      <c r="L98" s="388"/>
      <c r="M98" s="387"/>
      <c r="N98" s="437"/>
      <c r="O98" s="390"/>
      <c r="P98" s="389"/>
      <c r="Q98" s="388"/>
      <c r="R98" s="402"/>
      <c r="S98" s="403"/>
    </row>
    <row r="99" spans="2:21" s="384" customFormat="1" ht="32.25" customHeight="1">
      <c r="B99" s="385" t="s">
        <v>468</v>
      </c>
      <c r="C99" s="392"/>
      <c r="D99" s="686"/>
      <c r="E99" s="687"/>
      <c r="F99" s="688"/>
      <c r="G99" s="387"/>
      <c r="H99" s="437"/>
      <c r="I99" s="686"/>
      <c r="J99" s="688"/>
      <c r="K99" s="389"/>
      <c r="L99" s="388"/>
      <c r="M99" s="387"/>
      <c r="N99" s="437"/>
      <c r="O99" s="437"/>
      <c r="P99" s="389"/>
      <c r="Q99" s="388"/>
      <c r="R99" s="402"/>
      <c r="S99" s="403"/>
    </row>
    <row r="100" spans="2:21" s="384" customFormat="1" ht="32.25" customHeight="1">
      <c r="B100" s="385" t="s">
        <v>470</v>
      </c>
      <c r="C100" s="392"/>
      <c r="D100" s="686"/>
      <c r="E100" s="687"/>
      <c r="F100" s="688"/>
      <c r="G100" s="387"/>
      <c r="H100" s="437"/>
      <c r="I100" s="686"/>
      <c r="J100" s="688"/>
      <c r="K100" s="393"/>
      <c r="L100" s="388"/>
      <c r="M100" s="387"/>
      <c r="N100" s="437"/>
      <c r="O100" s="437"/>
      <c r="P100" s="389"/>
      <c r="Q100" s="388"/>
      <c r="R100" s="402"/>
      <c r="S100" s="403"/>
    </row>
    <row r="101" spans="2:21" s="384" customFormat="1" ht="32.25" customHeight="1">
      <c r="B101" s="394" t="s">
        <v>471</v>
      </c>
      <c r="C101" s="395"/>
      <c r="D101" s="700"/>
      <c r="E101" s="701"/>
      <c r="F101" s="702"/>
      <c r="G101" s="396"/>
      <c r="H101" s="438"/>
      <c r="I101" s="700"/>
      <c r="J101" s="702"/>
      <c r="K101" s="398"/>
      <c r="L101" s="397"/>
      <c r="M101" s="396"/>
      <c r="N101" s="438"/>
      <c r="O101" s="438"/>
      <c r="P101" s="398"/>
      <c r="Q101" s="397"/>
      <c r="R101" s="402"/>
      <c r="S101" s="403"/>
    </row>
    <row r="103" spans="2:21">
      <c r="P103" s="348"/>
      <c r="Q103" s="99" t="str">
        <f>IF(様式第１_交付申請書!F9="","",様式第１_交付申請書!F9)</f>
        <v/>
      </c>
      <c r="R103" s="347"/>
    </row>
    <row r="104" spans="2:21" ht="29.25" customHeight="1">
      <c r="B104" s="719" t="s">
        <v>515</v>
      </c>
      <c r="C104" s="720"/>
      <c r="D104" s="721"/>
      <c r="E104" s="722"/>
      <c r="F104" s="722"/>
      <c r="G104" s="722"/>
      <c r="H104" s="722"/>
      <c r="I104" s="723"/>
      <c r="J104" s="363" t="s">
        <v>326</v>
      </c>
      <c r="K104" s="724"/>
      <c r="L104" s="725"/>
      <c r="M104" s="364"/>
      <c r="O104" s="365" t="s">
        <v>413</v>
      </c>
      <c r="P104" s="752">
        <f>SUM(L110,Q110)</f>
        <v>0</v>
      </c>
      <c r="Q104" s="753"/>
    </row>
    <row r="105" spans="2:21" ht="29.25" customHeight="1">
      <c r="B105" s="727" t="s">
        <v>407</v>
      </c>
      <c r="C105" s="729"/>
      <c r="D105" s="730"/>
      <c r="E105" s="730"/>
      <c r="F105" s="730"/>
      <c r="G105" s="730"/>
      <c r="H105" s="730"/>
      <c r="I105" s="730"/>
      <c r="J105" s="730"/>
      <c r="K105" s="730"/>
      <c r="L105" s="731"/>
      <c r="M105" s="368"/>
      <c r="O105" s="365" t="s">
        <v>456</v>
      </c>
      <c r="P105" s="752">
        <f>SUM(K112:K116,P112:P116)</f>
        <v>0</v>
      </c>
      <c r="Q105" s="753"/>
      <c r="R105" s="400"/>
      <c r="U105" s="367" t="str">
        <f>IF(P105&lt;16,"","1事業者あたり15人回までのため要修正")</f>
        <v/>
      </c>
    </row>
    <row r="106" spans="2:21" ht="29.25" customHeight="1">
      <c r="B106" s="728"/>
      <c r="C106" s="732"/>
      <c r="D106" s="733"/>
      <c r="E106" s="733"/>
      <c r="F106" s="733"/>
      <c r="G106" s="733"/>
      <c r="H106" s="733"/>
      <c r="I106" s="733"/>
      <c r="J106" s="733"/>
      <c r="K106" s="733"/>
      <c r="L106" s="734"/>
      <c r="M106" s="368"/>
      <c r="O106" s="369" t="s">
        <v>353</v>
      </c>
      <c r="P106" s="726">
        <f>K104*P105</f>
        <v>0</v>
      </c>
      <c r="Q106" s="726"/>
      <c r="R106" s="400"/>
    </row>
    <row r="107" spans="2:21" ht="5.25" customHeight="1"/>
    <row r="108" spans="2:21">
      <c r="B108" s="715" t="s">
        <v>212</v>
      </c>
      <c r="C108" s="715"/>
      <c r="D108" s="715"/>
      <c r="E108" s="715"/>
      <c r="F108" s="715"/>
      <c r="G108" s="715" t="s">
        <v>458</v>
      </c>
      <c r="H108" s="715"/>
      <c r="I108" s="715"/>
      <c r="J108" s="715"/>
      <c r="K108" s="715"/>
      <c r="L108" s="715"/>
      <c r="M108" s="715" t="s">
        <v>459</v>
      </c>
      <c r="N108" s="715"/>
      <c r="O108" s="715"/>
      <c r="P108" s="715"/>
      <c r="Q108" s="715"/>
      <c r="R108" s="370"/>
    </row>
    <row r="109" spans="2:21" ht="84.75" customHeight="1">
      <c r="B109" s="746"/>
      <c r="C109" s="747"/>
      <c r="D109" s="747"/>
      <c r="E109" s="747"/>
      <c r="F109" s="748"/>
      <c r="G109" s="716"/>
      <c r="H109" s="717"/>
      <c r="I109" s="717"/>
      <c r="J109" s="717"/>
      <c r="K109" s="717"/>
      <c r="L109" s="718"/>
      <c r="M109" s="716"/>
      <c r="N109" s="717"/>
      <c r="O109" s="717"/>
      <c r="P109" s="717"/>
      <c r="Q109" s="718"/>
      <c r="R109" s="401"/>
    </row>
    <row r="110" spans="2:21" ht="29.25" customHeight="1" thickBot="1">
      <c r="B110" s="749"/>
      <c r="C110" s="750"/>
      <c r="D110" s="750"/>
      <c r="E110" s="750"/>
      <c r="F110" s="751"/>
      <c r="G110" s="372"/>
      <c r="H110" s="373"/>
      <c r="I110" s="738" t="s">
        <v>461</v>
      </c>
      <c r="J110" s="739"/>
      <c r="K110" s="740"/>
      <c r="L110" s="374"/>
      <c r="M110" s="372"/>
      <c r="N110" s="373"/>
      <c r="O110" s="738" t="s">
        <v>461</v>
      </c>
      <c r="P110" s="740"/>
      <c r="Q110" s="374"/>
      <c r="R110" s="401"/>
    </row>
    <row r="111" spans="2:21" s="143" customFormat="1" ht="33.75" customHeight="1" thickTop="1">
      <c r="B111" s="436" t="s">
        <v>448</v>
      </c>
      <c r="C111" s="435" t="s">
        <v>508</v>
      </c>
      <c r="D111" s="741" t="s">
        <v>463</v>
      </c>
      <c r="E111" s="742"/>
      <c r="F111" s="743"/>
      <c r="G111" s="715" t="s">
        <v>214</v>
      </c>
      <c r="H111" s="715"/>
      <c r="I111" s="744" t="s">
        <v>215</v>
      </c>
      <c r="J111" s="745"/>
      <c r="K111" s="430" t="s">
        <v>525</v>
      </c>
      <c r="L111" s="431" t="s">
        <v>464</v>
      </c>
      <c r="M111" s="715" t="s">
        <v>214</v>
      </c>
      <c r="N111" s="715"/>
      <c r="O111" s="435" t="s">
        <v>215</v>
      </c>
      <c r="P111" s="430" t="s">
        <v>525</v>
      </c>
      <c r="Q111" s="431" t="s">
        <v>464</v>
      </c>
      <c r="R111" s="432"/>
      <c r="S111" s="284"/>
    </row>
    <row r="112" spans="2:21" s="384" customFormat="1" ht="32.25" customHeight="1">
      <c r="B112" s="377" t="s">
        <v>465</v>
      </c>
      <c r="C112" s="378"/>
      <c r="D112" s="735"/>
      <c r="E112" s="736"/>
      <c r="F112" s="737"/>
      <c r="G112" s="379"/>
      <c r="H112" s="382"/>
      <c r="I112" s="735"/>
      <c r="J112" s="737"/>
      <c r="K112" s="380"/>
      <c r="L112" s="381"/>
      <c r="M112" s="379"/>
      <c r="N112" s="382"/>
      <c r="O112" s="382"/>
      <c r="P112" s="380"/>
      <c r="Q112" s="381"/>
      <c r="R112" s="402"/>
      <c r="S112" s="403"/>
    </row>
    <row r="113" spans="2:21" s="384" customFormat="1" ht="32.25" customHeight="1">
      <c r="B113" s="385" t="s">
        <v>466</v>
      </c>
      <c r="C113" s="386"/>
      <c r="D113" s="686"/>
      <c r="E113" s="687"/>
      <c r="F113" s="688"/>
      <c r="G113" s="387"/>
      <c r="H113" s="437"/>
      <c r="I113" s="686"/>
      <c r="J113" s="688"/>
      <c r="K113" s="389"/>
      <c r="L113" s="388"/>
      <c r="M113" s="387"/>
      <c r="N113" s="437"/>
      <c r="O113" s="390"/>
      <c r="P113" s="389"/>
      <c r="Q113" s="388"/>
      <c r="R113" s="402"/>
      <c r="S113" s="403"/>
    </row>
    <row r="114" spans="2:21" s="384" customFormat="1" ht="32.25" customHeight="1">
      <c r="B114" s="385" t="s">
        <v>468</v>
      </c>
      <c r="C114" s="392"/>
      <c r="D114" s="686"/>
      <c r="E114" s="687"/>
      <c r="F114" s="688"/>
      <c r="G114" s="387"/>
      <c r="H114" s="437"/>
      <c r="I114" s="686"/>
      <c r="J114" s="688"/>
      <c r="K114" s="389"/>
      <c r="L114" s="388"/>
      <c r="M114" s="387"/>
      <c r="N114" s="437"/>
      <c r="O114" s="437"/>
      <c r="P114" s="389"/>
      <c r="Q114" s="388"/>
      <c r="R114" s="402"/>
      <c r="S114" s="403"/>
    </row>
    <row r="115" spans="2:21" s="384" customFormat="1" ht="32.25" customHeight="1">
      <c r="B115" s="385" t="s">
        <v>470</v>
      </c>
      <c r="C115" s="392"/>
      <c r="D115" s="686"/>
      <c r="E115" s="687"/>
      <c r="F115" s="688"/>
      <c r="G115" s="387"/>
      <c r="H115" s="437"/>
      <c r="I115" s="686"/>
      <c r="J115" s="688"/>
      <c r="K115" s="393"/>
      <c r="L115" s="388"/>
      <c r="M115" s="387"/>
      <c r="N115" s="437"/>
      <c r="O115" s="437"/>
      <c r="P115" s="389"/>
      <c r="Q115" s="388"/>
      <c r="R115" s="402"/>
      <c r="S115" s="403"/>
    </row>
    <row r="116" spans="2:21" s="384" customFormat="1" ht="32.25" customHeight="1">
      <c r="B116" s="394" t="s">
        <v>471</v>
      </c>
      <c r="C116" s="395"/>
      <c r="D116" s="700"/>
      <c r="E116" s="701"/>
      <c r="F116" s="702"/>
      <c r="G116" s="396"/>
      <c r="H116" s="438"/>
      <c r="I116" s="700"/>
      <c r="J116" s="702"/>
      <c r="K116" s="398"/>
      <c r="L116" s="397"/>
      <c r="M116" s="396"/>
      <c r="N116" s="438"/>
      <c r="O116" s="438"/>
      <c r="P116" s="398"/>
      <c r="Q116" s="397"/>
      <c r="R116" s="402"/>
      <c r="S116" s="403"/>
    </row>
    <row r="118" spans="2:21">
      <c r="P118" s="348"/>
      <c r="Q118" s="99" t="str">
        <f>IF(様式第１_交付申請書!F9="","",様式第１_交付申請書!F9)</f>
        <v/>
      </c>
      <c r="R118" s="347"/>
    </row>
    <row r="119" spans="2:21" ht="29.25" customHeight="1">
      <c r="B119" s="719" t="s">
        <v>516</v>
      </c>
      <c r="C119" s="720"/>
      <c r="D119" s="721"/>
      <c r="E119" s="722"/>
      <c r="F119" s="722"/>
      <c r="G119" s="722"/>
      <c r="H119" s="722"/>
      <c r="I119" s="723"/>
      <c r="J119" s="363" t="s">
        <v>326</v>
      </c>
      <c r="K119" s="724"/>
      <c r="L119" s="725"/>
      <c r="M119" s="364"/>
      <c r="O119" s="365" t="s">
        <v>413</v>
      </c>
      <c r="P119" s="752">
        <f>SUM(L125,Q125)</f>
        <v>0</v>
      </c>
      <c r="Q119" s="753"/>
    </row>
    <row r="120" spans="2:21" ht="29.25" customHeight="1">
      <c r="B120" s="727" t="s">
        <v>407</v>
      </c>
      <c r="C120" s="729"/>
      <c r="D120" s="730"/>
      <c r="E120" s="730"/>
      <c r="F120" s="730"/>
      <c r="G120" s="730"/>
      <c r="H120" s="730"/>
      <c r="I120" s="730"/>
      <c r="J120" s="730"/>
      <c r="K120" s="730"/>
      <c r="L120" s="731"/>
      <c r="M120" s="368"/>
      <c r="O120" s="365" t="s">
        <v>456</v>
      </c>
      <c r="P120" s="752">
        <f>SUM(K127:K131,P127:P131)</f>
        <v>0</v>
      </c>
      <c r="Q120" s="753"/>
      <c r="R120" s="400"/>
      <c r="U120" s="367" t="str">
        <f>IF(P120&lt;16,"","1事業者あたり15人回までのため要修正")</f>
        <v/>
      </c>
    </row>
    <row r="121" spans="2:21" ht="29.25" customHeight="1">
      <c r="B121" s="728"/>
      <c r="C121" s="732"/>
      <c r="D121" s="733"/>
      <c r="E121" s="733"/>
      <c r="F121" s="733"/>
      <c r="G121" s="733"/>
      <c r="H121" s="733"/>
      <c r="I121" s="733"/>
      <c r="J121" s="733"/>
      <c r="K121" s="733"/>
      <c r="L121" s="734"/>
      <c r="M121" s="368"/>
      <c r="O121" s="369" t="s">
        <v>354</v>
      </c>
      <c r="P121" s="726">
        <f>K119*P120</f>
        <v>0</v>
      </c>
      <c r="Q121" s="726"/>
      <c r="R121" s="400"/>
    </row>
    <row r="122" spans="2:21" ht="5.25" customHeight="1">
      <c r="P122" s="404"/>
      <c r="Q122" s="404"/>
    </row>
    <row r="123" spans="2:21">
      <c r="B123" s="715" t="s">
        <v>212</v>
      </c>
      <c r="C123" s="715"/>
      <c r="D123" s="715"/>
      <c r="E123" s="715"/>
      <c r="F123" s="715"/>
      <c r="G123" s="715" t="s">
        <v>458</v>
      </c>
      <c r="H123" s="715"/>
      <c r="I123" s="715"/>
      <c r="J123" s="715"/>
      <c r="K123" s="715"/>
      <c r="L123" s="715"/>
      <c r="M123" s="715" t="s">
        <v>459</v>
      </c>
      <c r="N123" s="715"/>
      <c r="O123" s="715"/>
      <c r="P123" s="715"/>
      <c r="Q123" s="715"/>
      <c r="R123" s="370"/>
    </row>
    <row r="124" spans="2:21" ht="84.75" customHeight="1">
      <c r="B124" s="746"/>
      <c r="C124" s="747"/>
      <c r="D124" s="747"/>
      <c r="E124" s="747"/>
      <c r="F124" s="748"/>
      <c r="G124" s="716"/>
      <c r="H124" s="717"/>
      <c r="I124" s="717"/>
      <c r="J124" s="717"/>
      <c r="K124" s="717"/>
      <c r="L124" s="718"/>
      <c r="M124" s="716"/>
      <c r="N124" s="717"/>
      <c r="O124" s="717"/>
      <c r="P124" s="717"/>
      <c r="Q124" s="718"/>
      <c r="R124" s="401"/>
    </row>
    <row r="125" spans="2:21" ht="29.25" customHeight="1" thickBot="1">
      <c r="B125" s="749"/>
      <c r="C125" s="750"/>
      <c r="D125" s="750"/>
      <c r="E125" s="750"/>
      <c r="F125" s="751"/>
      <c r="G125" s="372"/>
      <c r="H125" s="373"/>
      <c r="I125" s="738" t="s">
        <v>461</v>
      </c>
      <c r="J125" s="739"/>
      <c r="K125" s="740"/>
      <c r="L125" s="374"/>
      <c r="M125" s="372"/>
      <c r="N125" s="373"/>
      <c r="O125" s="738" t="s">
        <v>461</v>
      </c>
      <c r="P125" s="740"/>
      <c r="Q125" s="374"/>
      <c r="R125" s="401"/>
    </row>
    <row r="126" spans="2:21" s="143" customFormat="1" ht="33.75" customHeight="1" thickTop="1">
      <c r="B126" s="436" t="s">
        <v>448</v>
      </c>
      <c r="C126" s="435" t="s">
        <v>508</v>
      </c>
      <c r="D126" s="741" t="s">
        <v>463</v>
      </c>
      <c r="E126" s="742"/>
      <c r="F126" s="743"/>
      <c r="G126" s="715" t="s">
        <v>214</v>
      </c>
      <c r="H126" s="715"/>
      <c r="I126" s="744" t="s">
        <v>215</v>
      </c>
      <c r="J126" s="745"/>
      <c r="K126" s="430" t="s">
        <v>525</v>
      </c>
      <c r="L126" s="431" t="s">
        <v>464</v>
      </c>
      <c r="M126" s="715" t="s">
        <v>214</v>
      </c>
      <c r="N126" s="715"/>
      <c r="O126" s="435" t="s">
        <v>215</v>
      </c>
      <c r="P126" s="430" t="s">
        <v>525</v>
      </c>
      <c r="Q126" s="431" t="s">
        <v>464</v>
      </c>
      <c r="R126" s="432"/>
      <c r="S126" s="284"/>
    </row>
    <row r="127" spans="2:21" s="384" customFormat="1" ht="32.25" customHeight="1">
      <c r="B127" s="377" t="s">
        <v>465</v>
      </c>
      <c r="C127" s="378"/>
      <c r="D127" s="735"/>
      <c r="E127" s="736"/>
      <c r="F127" s="737"/>
      <c r="G127" s="379"/>
      <c r="H127" s="382"/>
      <c r="I127" s="735"/>
      <c r="J127" s="737"/>
      <c r="K127" s="380"/>
      <c r="L127" s="381"/>
      <c r="M127" s="379"/>
      <c r="N127" s="382"/>
      <c r="O127" s="382"/>
      <c r="P127" s="380"/>
      <c r="Q127" s="381"/>
      <c r="R127" s="402"/>
      <c r="S127" s="403"/>
    </row>
    <row r="128" spans="2:21" s="384" customFormat="1" ht="32.25" customHeight="1">
      <c r="B128" s="385" t="s">
        <v>466</v>
      </c>
      <c r="C128" s="386"/>
      <c r="D128" s="686"/>
      <c r="E128" s="687"/>
      <c r="F128" s="688"/>
      <c r="G128" s="387"/>
      <c r="H128" s="437"/>
      <c r="I128" s="686"/>
      <c r="J128" s="688"/>
      <c r="K128" s="389"/>
      <c r="L128" s="388"/>
      <c r="M128" s="387"/>
      <c r="N128" s="437"/>
      <c r="O128" s="390"/>
      <c r="P128" s="389"/>
      <c r="Q128" s="388"/>
      <c r="R128" s="402"/>
      <c r="S128" s="403"/>
    </row>
    <row r="129" spans="2:21" s="384" customFormat="1" ht="32.25" customHeight="1">
      <c r="B129" s="385" t="s">
        <v>468</v>
      </c>
      <c r="C129" s="392"/>
      <c r="D129" s="686"/>
      <c r="E129" s="687"/>
      <c r="F129" s="688"/>
      <c r="G129" s="387"/>
      <c r="H129" s="437"/>
      <c r="I129" s="686"/>
      <c r="J129" s="688"/>
      <c r="K129" s="389"/>
      <c r="L129" s="388"/>
      <c r="M129" s="387"/>
      <c r="N129" s="437"/>
      <c r="O129" s="437"/>
      <c r="P129" s="389"/>
      <c r="Q129" s="388"/>
      <c r="R129" s="402"/>
      <c r="S129" s="403"/>
    </row>
    <row r="130" spans="2:21" s="384" customFormat="1" ht="32.25" customHeight="1">
      <c r="B130" s="385" t="s">
        <v>470</v>
      </c>
      <c r="C130" s="392"/>
      <c r="D130" s="686"/>
      <c r="E130" s="687"/>
      <c r="F130" s="688"/>
      <c r="G130" s="387"/>
      <c r="H130" s="437"/>
      <c r="I130" s="686"/>
      <c r="J130" s="688"/>
      <c r="K130" s="393"/>
      <c r="L130" s="388"/>
      <c r="M130" s="387"/>
      <c r="N130" s="437"/>
      <c r="O130" s="437"/>
      <c r="P130" s="389"/>
      <c r="Q130" s="388"/>
      <c r="R130" s="402"/>
      <c r="S130" s="403"/>
    </row>
    <row r="131" spans="2:21" s="384" customFormat="1" ht="32.25" customHeight="1">
      <c r="B131" s="394" t="s">
        <v>471</v>
      </c>
      <c r="C131" s="395"/>
      <c r="D131" s="700"/>
      <c r="E131" s="701"/>
      <c r="F131" s="702"/>
      <c r="G131" s="396"/>
      <c r="H131" s="438"/>
      <c r="I131" s="700"/>
      <c r="J131" s="702"/>
      <c r="K131" s="398"/>
      <c r="L131" s="397"/>
      <c r="M131" s="396"/>
      <c r="N131" s="438"/>
      <c r="O131" s="438"/>
      <c r="P131" s="398"/>
      <c r="Q131" s="397"/>
      <c r="R131" s="402"/>
      <c r="S131" s="403"/>
    </row>
    <row r="133" spans="2:21">
      <c r="P133" s="348"/>
      <c r="Q133" s="99" t="str">
        <f>IF(様式第１_交付申請書!F9="","",様式第１_交付申請書!F9)</f>
        <v/>
      </c>
      <c r="R133" s="347"/>
    </row>
    <row r="134" spans="2:21" ht="29.25" customHeight="1">
      <c r="B134" s="719" t="s">
        <v>517</v>
      </c>
      <c r="C134" s="720"/>
      <c r="D134" s="721"/>
      <c r="E134" s="722"/>
      <c r="F134" s="722"/>
      <c r="G134" s="722"/>
      <c r="H134" s="722"/>
      <c r="I134" s="723"/>
      <c r="J134" s="363" t="s">
        <v>326</v>
      </c>
      <c r="K134" s="724"/>
      <c r="L134" s="725"/>
      <c r="M134" s="364"/>
      <c r="O134" s="365" t="s">
        <v>413</v>
      </c>
      <c r="P134" s="752">
        <f>SUM(L140,Q140)</f>
        <v>0</v>
      </c>
      <c r="Q134" s="753"/>
    </row>
    <row r="135" spans="2:21" ht="29.25" customHeight="1">
      <c r="B135" s="727" t="s">
        <v>407</v>
      </c>
      <c r="C135" s="729"/>
      <c r="D135" s="730"/>
      <c r="E135" s="730"/>
      <c r="F135" s="730"/>
      <c r="G135" s="730"/>
      <c r="H135" s="730"/>
      <c r="I135" s="730"/>
      <c r="J135" s="730"/>
      <c r="K135" s="730"/>
      <c r="L135" s="731"/>
      <c r="M135" s="368"/>
      <c r="O135" s="365" t="s">
        <v>456</v>
      </c>
      <c r="P135" s="752">
        <f>SUM(K142:K146,P142:P146)</f>
        <v>0</v>
      </c>
      <c r="Q135" s="753"/>
      <c r="R135" s="400"/>
      <c r="U135" s="367" t="str">
        <f>IF(P135&lt;16,"","1事業者あたり15人回までのため要修正")</f>
        <v/>
      </c>
    </row>
    <row r="136" spans="2:21" ht="29.25" customHeight="1">
      <c r="B136" s="728"/>
      <c r="C136" s="732"/>
      <c r="D136" s="733"/>
      <c r="E136" s="733"/>
      <c r="F136" s="733"/>
      <c r="G136" s="733"/>
      <c r="H136" s="733"/>
      <c r="I136" s="733"/>
      <c r="J136" s="733"/>
      <c r="K136" s="733"/>
      <c r="L136" s="734"/>
      <c r="M136" s="368"/>
      <c r="O136" s="369" t="s">
        <v>355</v>
      </c>
      <c r="P136" s="726">
        <f>K134*P135</f>
        <v>0</v>
      </c>
      <c r="Q136" s="726"/>
      <c r="R136" s="400"/>
    </row>
    <row r="137" spans="2:21" ht="5.25" customHeight="1"/>
    <row r="138" spans="2:21">
      <c r="B138" s="715" t="s">
        <v>212</v>
      </c>
      <c r="C138" s="715"/>
      <c r="D138" s="715"/>
      <c r="E138" s="715"/>
      <c r="F138" s="715"/>
      <c r="G138" s="715" t="s">
        <v>458</v>
      </c>
      <c r="H138" s="715"/>
      <c r="I138" s="715"/>
      <c r="J138" s="715"/>
      <c r="K138" s="715"/>
      <c r="L138" s="715"/>
      <c r="M138" s="715" t="s">
        <v>459</v>
      </c>
      <c r="N138" s="715"/>
      <c r="O138" s="715"/>
      <c r="P138" s="715"/>
      <c r="Q138" s="715"/>
      <c r="R138" s="370"/>
    </row>
    <row r="139" spans="2:21" ht="84.75" customHeight="1">
      <c r="B139" s="746"/>
      <c r="C139" s="747"/>
      <c r="D139" s="747"/>
      <c r="E139" s="747"/>
      <c r="F139" s="748"/>
      <c r="G139" s="716"/>
      <c r="H139" s="717"/>
      <c r="I139" s="717"/>
      <c r="J139" s="717"/>
      <c r="K139" s="717"/>
      <c r="L139" s="718"/>
      <c r="M139" s="716"/>
      <c r="N139" s="717"/>
      <c r="O139" s="717"/>
      <c r="P139" s="717"/>
      <c r="Q139" s="718"/>
      <c r="R139" s="401"/>
    </row>
    <row r="140" spans="2:21" ht="29.25" customHeight="1" thickBot="1">
      <c r="B140" s="749"/>
      <c r="C140" s="750"/>
      <c r="D140" s="750"/>
      <c r="E140" s="750"/>
      <c r="F140" s="751"/>
      <c r="G140" s="372"/>
      <c r="H140" s="373"/>
      <c r="I140" s="738" t="s">
        <v>461</v>
      </c>
      <c r="J140" s="739"/>
      <c r="K140" s="740"/>
      <c r="L140" s="374"/>
      <c r="M140" s="372"/>
      <c r="N140" s="373"/>
      <c r="O140" s="738" t="s">
        <v>461</v>
      </c>
      <c r="P140" s="740"/>
      <c r="Q140" s="374"/>
      <c r="R140" s="401"/>
    </row>
    <row r="141" spans="2:21" s="143" customFormat="1" ht="33.75" customHeight="1" thickTop="1">
      <c r="B141" s="436" t="s">
        <v>448</v>
      </c>
      <c r="C141" s="435" t="s">
        <v>508</v>
      </c>
      <c r="D141" s="741" t="s">
        <v>463</v>
      </c>
      <c r="E141" s="742"/>
      <c r="F141" s="743"/>
      <c r="G141" s="715" t="s">
        <v>214</v>
      </c>
      <c r="H141" s="715"/>
      <c r="I141" s="744" t="s">
        <v>215</v>
      </c>
      <c r="J141" s="745"/>
      <c r="K141" s="430" t="s">
        <v>525</v>
      </c>
      <c r="L141" s="431" t="s">
        <v>464</v>
      </c>
      <c r="M141" s="741" t="s">
        <v>214</v>
      </c>
      <c r="N141" s="743"/>
      <c r="O141" s="435" t="s">
        <v>215</v>
      </c>
      <c r="P141" s="430" t="s">
        <v>525</v>
      </c>
      <c r="Q141" s="431" t="s">
        <v>464</v>
      </c>
      <c r="R141" s="432"/>
      <c r="S141" s="284"/>
    </row>
    <row r="142" spans="2:21" s="384" customFormat="1" ht="32.25" customHeight="1">
      <c r="B142" s="377" t="s">
        <v>465</v>
      </c>
      <c r="C142" s="378"/>
      <c r="D142" s="735"/>
      <c r="E142" s="736"/>
      <c r="F142" s="737"/>
      <c r="G142" s="379"/>
      <c r="H142" s="382"/>
      <c r="I142" s="735"/>
      <c r="J142" s="737"/>
      <c r="K142" s="380"/>
      <c r="L142" s="381"/>
      <c r="M142" s="379"/>
      <c r="N142" s="382"/>
      <c r="O142" s="382"/>
      <c r="P142" s="380"/>
      <c r="Q142" s="381"/>
      <c r="R142" s="402"/>
      <c r="S142" s="403"/>
    </row>
    <row r="143" spans="2:21" s="384" customFormat="1" ht="32.25" customHeight="1">
      <c r="B143" s="385" t="s">
        <v>466</v>
      </c>
      <c r="C143" s="386"/>
      <c r="D143" s="686"/>
      <c r="E143" s="687"/>
      <c r="F143" s="688"/>
      <c r="G143" s="387"/>
      <c r="H143" s="437"/>
      <c r="I143" s="686"/>
      <c r="J143" s="688"/>
      <c r="K143" s="389"/>
      <c r="L143" s="388"/>
      <c r="M143" s="387"/>
      <c r="N143" s="437"/>
      <c r="O143" s="390"/>
      <c r="P143" s="389"/>
      <c r="Q143" s="388"/>
      <c r="R143" s="402"/>
      <c r="S143" s="403"/>
    </row>
    <row r="144" spans="2:21" s="384" customFormat="1" ht="32.25" customHeight="1">
      <c r="B144" s="385" t="s">
        <v>468</v>
      </c>
      <c r="C144" s="392"/>
      <c r="D144" s="686"/>
      <c r="E144" s="687"/>
      <c r="F144" s="688"/>
      <c r="G144" s="387"/>
      <c r="H144" s="437"/>
      <c r="I144" s="686"/>
      <c r="J144" s="688"/>
      <c r="K144" s="389"/>
      <c r="L144" s="388"/>
      <c r="M144" s="387"/>
      <c r="N144" s="437"/>
      <c r="O144" s="437"/>
      <c r="P144" s="389"/>
      <c r="Q144" s="388"/>
      <c r="R144" s="402"/>
      <c r="S144" s="403"/>
    </row>
    <row r="145" spans="2:21" s="384" customFormat="1" ht="32.25" customHeight="1">
      <c r="B145" s="385" t="s">
        <v>470</v>
      </c>
      <c r="C145" s="392"/>
      <c r="D145" s="686"/>
      <c r="E145" s="687"/>
      <c r="F145" s="688"/>
      <c r="G145" s="387"/>
      <c r="H145" s="437"/>
      <c r="I145" s="686"/>
      <c r="J145" s="688"/>
      <c r="K145" s="393"/>
      <c r="L145" s="388"/>
      <c r="M145" s="387"/>
      <c r="N145" s="437"/>
      <c r="O145" s="437"/>
      <c r="P145" s="389"/>
      <c r="Q145" s="388"/>
      <c r="R145" s="402"/>
      <c r="S145" s="403"/>
    </row>
    <row r="146" spans="2:21" s="384" customFormat="1" ht="32.25" customHeight="1">
      <c r="B146" s="394" t="s">
        <v>471</v>
      </c>
      <c r="C146" s="395"/>
      <c r="D146" s="700"/>
      <c r="E146" s="701"/>
      <c r="F146" s="702"/>
      <c r="G146" s="396"/>
      <c r="H146" s="438"/>
      <c r="I146" s="700"/>
      <c r="J146" s="702"/>
      <c r="K146" s="398"/>
      <c r="L146" s="397"/>
      <c r="M146" s="396"/>
      <c r="N146" s="438"/>
      <c r="O146" s="438"/>
      <c r="P146" s="398"/>
      <c r="Q146" s="397"/>
      <c r="R146" s="402"/>
      <c r="S146" s="403"/>
    </row>
    <row r="147" spans="2:21" ht="13.5" customHeight="1">
      <c r="B147" s="405"/>
      <c r="C147" s="117"/>
      <c r="D147" s="117"/>
      <c r="E147" s="117"/>
      <c r="F147" s="117"/>
      <c r="G147" s="405"/>
      <c r="H147" s="117"/>
      <c r="I147" s="117"/>
      <c r="J147" s="117"/>
      <c r="K147" s="117"/>
      <c r="L147" s="117"/>
      <c r="M147" s="405"/>
      <c r="N147" s="117"/>
      <c r="O147" s="117"/>
      <c r="P147" s="117"/>
      <c r="Q147" s="117"/>
    </row>
    <row r="148" spans="2:21">
      <c r="P148" s="348"/>
      <c r="Q148" s="99" t="str">
        <f>IF(様式第１_交付申請書!F9="","",様式第１_交付申請書!F9)</f>
        <v/>
      </c>
      <c r="R148" s="347"/>
    </row>
    <row r="149" spans="2:21" ht="29.25" customHeight="1">
      <c r="B149" s="719" t="s">
        <v>518</v>
      </c>
      <c r="C149" s="720"/>
      <c r="D149" s="721"/>
      <c r="E149" s="722"/>
      <c r="F149" s="722"/>
      <c r="G149" s="722"/>
      <c r="H149" s="722"/>
      <c r="I149" s="723"/>
      <c r="J149" s="363" t="s">
        <v>326</v>
      </c>
      <c r="K149" s="724"/>
      <c r="L149" s="725"/>
      <c r="M149" s="364"/>
      <c r="O149" s="365" t="s">
        <v>413</v>
      </c>
      <c r="P149" s="752">
        <f>SUM(L155,Q155)</f>
        <v>0</v>
      </c>
      <c r="Q149" s="753"/>
    </row>
    <row r="150" spans="2:21" ht="29.25" customHeight="1">
      <c r="B150" s="727" t="s">
        <v>407</v>
      </c>
      <c r="C150" s="729"/>
      <c r="D150" s="730"/>
      <c r="E150" s="730"/>
      <c r="F150" s="730"/>
      <c r="G150" s="730"/>
      <c r="H150" s="730"/>
      <c r="I150" s="730"/>
      <c r="J150" s="730"/>
      <c r="K150" s="730"/>
      <c r="L150" s="731"/>
      <c r="M150" s="368"/>
      <c r="O150" s="365" t="s">
        <v>456</v>
      </c>
      <c r="P150" s="752">
        <f>SUM(K157:K161,P157:P161)</f>
        <v>0</v>
      </c>
      <c r="Q150" s="753"/>
      <c r="R150" s="400"/>
      <c r="U150" s="367" t="str">
        <f>IF(P150&lt;16,"","1事業者あたり15人回までのため要修正")</f>
        <v/>
      </c>
    </row>
    <row r="151" spans="2:21" ht="29.25" customHeight="1">
      <c r="B151" s="728"/>
      <c r="C151" s="732"/>
      <c r="D151" s="733"/>
      <c r="E151" s="733"/>
      <c r="F151" s="733"/>
      <c r="G151" s="733"/>
      <c r="H151" s="733"/>
      <c r="I151" s="733"/>
      <c r="J151" s="733"/>
      <c r="K151" s="733"/>
      <c r="L151" s="734"/>
      <c r="M151" s="368"/>
      <c r="O151" s="369" t="s">
        <v>373</v>
      </c>
      <c r="P151" s="726">
        <f>K149*P150</f>
        <v>0</v>
      </c>
      <c r="Q151" s="726"/>
      <c r="R151" s="400"/>
    </row>
    <row r="152" spans="2:21" ht="5.25" customHeight="1"/>
    <row r="153" spans="2:21">
      <c r="B153" s="715" t="s">
        <v>212</v>
      </c>
      <c r="C153" s="715"/>
      <c r="D153" s="715"/>
      <c r="E153" s="715"/>
      <c r="F153" s="715"/>
      <c r="G153" s="715" t="s">
        <v>458</v>
      </c>
      <c r="H153" s="715"/>
      <c r="I153" s="715"/>
      <c r="J153" s="715"/>
      <c r="K153" s="715"/>
      <c r="L153" s="715"/>
      <c r="M153" s="715" t="s">
        <v>459</v>
      </c>
      <c r="N153" s="715"/>
      <c r="O153" s="715"/>
      <c r="P153" s="715"/>
      <c r="Q153" s="715"/>
      <c r="R153" s="370"/>
    </row>
    <row r="154" spans="2:21" ht="84.75" customHeight="1">
      <c r="B154" s="746"/>
      <c r="C154" s="747"/>
      <c r="D154" s="747"/>
      <c r="E154" s="747"/>
      <c r="F154" s="748"/>
      <c r="G154" s="716"/>
      <c r="H154" s="717"/>
      <c r="I154" s="717"/>
      <c r="J154" s="717"/>
      <c r="K154" s="717"/>
      <c r="L154" s="718"/>
      <c r="M154" s="716"/>
      <c r="N154" s="717"/>
      <c r="O154" s="717"/>
      <c r="P154" s="717"/>
      <c r="Q154" s="718"/>
      <c r="R154" s="401"/>
    </row>
    <row r="155" spans="2:21" ht="29.25" customHeight="1" thickBot="1">
      <c r="B155" s="749"/>
      <c r="C155" s="750"/>
      <c r="D155" s="750"/>
      <c r="E155" s="750"/>
      <c r="F155" s="751"/>
      <c r="G155" s="372"/>
      <c r="H155" s="373"/>
      <c r="I155" s="738" t="s">
        <v>461</v>
      </c>
      <c r="J155" s="739"/>
      <c r="K155" s="740"/>
      <c r="L155" s="374"/>
      <c r="M155" s="372"/>
      <c r="N155" s="373"/>
      <c r="O155" s="738" t="s">
        <v>461</v>
      </c>
      <c r="P155" s="740"/>
      <c r="Q155" s="374"/>
      <c r="R155" s="401"/>
    </row>
    <row r="156" spans="2:21" s="143" customFormat="1" ht="33.75" customHeight="1" thickTop="1">
      <c r="B156" s="436" t="s">
        <v>448</v>
      </c>
      <c r="C156" s="435" t="s">
        <v>508</v>
      </c>
      <c r="D156" s="741" t="s">
        <v>463</v>
      </c>
      <c r="E156" s="742"/>
      <c r="F156" s="743"/>
      <c r="G156" s="715" t="s">
        <v>214</v>
      </c>
      <c r="H156" s="715"/>
      <c r="I156" s="744" t="s">
        <v>215</v>
      </c>
      <c r="J156" s="745"/>
      <c r="K156" s="430" t="s">
        <v>525</v>
      </c>
      <c r="L156" s="431" t="s">
        <v>464</v>
      </c>
      <c r="M156" s="715" t="s">
        <v>214</v>
      </c>
      <c r="N156" s="715"/>
      <c r="O156" s="435" t="s">
        <v>215</v>
      </c>
      <c r="P156" s="430" t="s">
        <v>525</v>
      </c>
      <c r="Q156" s="431" t="s">
        <v>464</v>
      </c>
      <c r="R156" s="432"/>
      <c r="S156" s="284"/>
    </row>
    <row r="157" spans="2:21" s="384" customFormat="1" ht="32.25" customHeight="1">
      <c r="B157" s="377" t="s">
        <v>465</v>
      </c>
      <c r="C157" s="378"/>
      <c r="D157" s="735"/>
      <c r="E157" s="736"/>
      <c r="F157" s="737"/>
      <c r="G157" s="379"/>
      <c r="H157" s="382"/>
      <c r="I157" s="735"/>
      <c r="J157" s="737"/>
      <c r="K157" s="380"/>
      <c r="L157" s="381"/>
      <c r="M157" s="379"/>
      <c r="N157" s="382"/>
      <c r="O157" s="382"/>
      <c r="P157" s="380"/>
      <c r="Q157" s="381"/>
      <c r="R157" s="402"/>
      <c r="S157" s="403"/>
    </row>
    <row r="158" spans="2:21" s="384" customFormat="1" ht="32.25" customHeight="1">
      <c r="B158" s="385" t="s">
        <v>466</v>
      </c>
      <c r="C158" s="386"/>
      <c r="D158" s="686"/>
      <c r="E158" s="687"/>
      <c r="F158" s="688"/>
      <c r="G158" s="387"/>
      <c r="H158" s="437"/>
      <c r="I158" s="686"/>
      <c r="J158" s="688"/>
      <c r="K158" s="389"/>
      <c r="L158" s="388"/>
      <c r="M158" s="387"/>
      <c r="N158" s="437"/>
      <c r="O158" s="390"/>
      <c r="P158" s="389"/>
      <c r="Q158" s="388"/>
      <c r="R158" s="402"/>
      <c r="S158" s="403"/>
    </row>
    <row r="159" spans="2:21" s="384" customFormat="1" ht="32.25" customHeight="1">
      <c r="B159" s="385" t="s">
        <v>468</v>
      </c>
      <c r="C159" s="392"/>
      <c r="D159" s="686"/>
      <c r="E159" s="687"/>
      <c r="F159" s="688"/>
      <c r="G159" s="387"/>
      <c r="H159" s="437"/>
      <c r="I159" s="686"/>
      <c r="J159" s="688"/>
      <c r="K159" s="389"/>
      <c r="L159" s="388"/>
      <c r="M159" s="387"/>
      <c r="N159" s="437"/>
      <c r="O159" s="437"/>
      <c r="P159" s="389"/>
      <c r="Q159" s="388"/>
      <c r="R159" s="402"/>
      <c r="S159" s="403"/>
    </row>
    <row r="160" spans="2:21" s="384" customFormat="1" ht="32.25" customHeight="1">
      <c r="B160" s="385" t="s">
        <v>470</v>
      </c>
      <c r="C160" s="392"/>
      <c r="D160" s="686"/>
      <c r="E160" s="687"/>
      <c r="F160" s="688"/>
      <c r="G160" s="387"/>
      <c r="H160" s="437"/>
      <c r="I160" s="686"/>
      <c r="J160" s="688"/>
      <c r="K160" s="393"/>
      <c r="L160" s="388"/>
      <c r="M160" s="387"/>
      <c r="N160" s="437"/>
      <c r="O160" s="437"/>
      <c r="P160" s="389"/>
      <c r="Q160" s="388"/>
      <c r="R160" s="402"/>
      <c r="S160" s="403"/>
    </row>
    <row r="161" spans="2:21" s="384" customFormat="1" ht="32.25" customHeight="1">
      <c r="B161" s="394" t="s">
        <v>471</v>
      </c>
      <c r="C161" s="395"/>
      <c r="D161" s="700"/>
      <c r="E161" s="701"/>
      <c r="F161" s="702"/>
      <c r="G161" s="396"/>
      <c r="H161" s="438"/>
      <c r="I161" s="700"/>
      <c r="J161" s="702"/>
      <c r="K161" s="398"/>
      <c r="L161" s="397"/>
      <c r="M161" s="396"/>
      <c r="N161" s="438"/>
      <c r="O161" s="438"/>
      <c r="P161" s="398"/>
      <c r="Q161" s="397"/>
      <c r="R161" s="402"/>
      <c r="S161" s="403"/>
    </row>
    <row r="162" spans="2:21" ht="13.5" customHeight="1">
      <c r="B162" s="405"/>
      <c r="C162" s="117"/>
      <c r="D162" s="117"/>
      <c r="E162" s="117"/>
      <c r="F162" s="117"/>
      <c r="G162" s="405"/>
      <c r="H162" s="117"/>
      <c r="I162" s="117"/>
      <c r="J162" s="117"/>
      <c r="K162" s="117"/>
      <c r="L162" s="117"/>
      <c r="M162" s="405"/>
      <c r="N162" s="117"/>
      <c r="O162" s="117"/>
      <c r="P162" s="117"/>
      <c r="Q162" s="117"/>
    </row>
    <row r="163" spans="2:21">
      <c r="P163" s="348"/>
      <c r="Q163" s="99" t="str">
        <f>IF(様式第１_交付申請書!F9="","",様式第１_交付申請書!F9)</f>
        <v/>
      </c>
      <c r="R163" s="347"/>
    </row>
    <row r="164" spans="2:21" ht="29.25" customHeight="1">
      <c r="B164" s="719" t="s">
        <v>519</v>
      </c>
      <c r="C164" s="720"/>
      <c r="D164" s="721"/>
      <c r="E164" s="722"/>
      <c r="F164" s="722"/>
      <c r="G164" s="722"/>
      <c r="H164" s="722"/>
      <c r="I164" s="723"/>
      <c r="J164" s="363" t="s">
        <v>326</v>
      </c>
      <c r="K164" s="724"/>
      <c r="L164" s="725"/>
      <c r="M164" s="364"/>
      <c r="O164" s="365" t="s">
        <v>413</v>
      </c>
      <c r="P164" s="752">
        <f>SUM(L170,Q170)</f>
        <v>0</v>
      </c>
      <c r="Q164" s="753"/>
    </row>
    <row r="165" spans="2:21" ht="29.25" customHeight="1">
      <c r="B165" s="727" t="s">
        <v>407</v>
      </c>
      <c r="C165" s="729"/>
      <c r="D165" s="730"/>
      <c r="E165" s="730"/>
      <c r="F165" s="730"/>
      <c r="G165" s="730"/>
      <c r="H165" s="730"/>
      <c r="I165" s="730"/>
      <c r="J165" s="730"/>
      <c r="K165" s="730"/>
      <c r="L165" s="731"/>
      <c r="M165" s="368"/>
      <c r="O165" s="365" t="s">
        <v>456</v>
      </c>
      <c r="P165" s="752">
        <f>SUM(K172:K176,P172:P176)</f>
        <v>0</v>
      </c>
      <c r="Q165" s="753"/>
      <c r="R165" s="400"/>
      <c r="U165" s="367" t="str">
        <f>IF(P165&lt;16,"","1事業者あたり15人回までのため要修正")</f>
        <v/>
      </c>
    </row>
    <row r="166" spans="2:21" ht="29.25" customHeight="1">
      <c r="B166" s="728"/>
      <c r="C166" s="732"/>
      <c r="D166" s="733"/>
      <c r="E166" s="733"/>
      <c r="F166" s="733"/>
      <c r="G166" s="733"/>
      <c r="H166" s="733"/>
      <c r="I166" s="733"/>
      <c r="J166" s="733"/>
      <c r="K166" s="733"/>
      <c r="L166" s="734"/>
      <c r="M166" s="368"/>
      <c r="O166" s="369" t="s">
        <v>374</v>
      </c>
      <c r="P166" s="726">
        <f>K164*P165</f>
        <v>0</v>
      </c>
      <c r="Q166" s="726"/>
      <c r="R166" s="400"/>
    </row>
    <row r="167" spans="2:21" ht="5.25" customHeight="1"/>
    <row r="168" spans="2:21">
      <c r="B168" s="715" t="s">
        <v>212</v>
      </c>
      <c r="C168" s="715"/>
      <c r="D168" s="715"/>
      <c r="E168" s="715"/>
      <c r="F168" s="715"/>
      <c r="G168" s="715" t="s">
        <v>458</v>
      </c>
      <c r="H168" s="715"/>
      <c r="I168" s="715"/>
      <c r="J168" s="715"/>
      <c r="K168" s="715"/>
      <c r="L168" s="715"/>
      <c r="M168" s="715" t="s">
        <v>459</v>
      </c>
      <c r="N168" s="715"/>
      <c r="O168" s="715"/>
      <c r="P168" s="715"/>
      <c r="Q168" s="715"/>
      <c r="R168" s="370"/>
    </row>
    <row r="169" spans="2:21" ht="84.75" customHeight="1">
      <c r="B169" s="746"/>
      <c r="C169" s="747"/>
      <c r="D169" s="747"/>
      <c r="E169" s="747"/>
      <c r="F169" s="748"/>
      <c r="G169" s="716"/>
      <c r="H169" s="717"/>
      <c r="I169" s="717"/>
      <c r="J169" s="717"/>
      <c r="K169" s="717"/>
      <c r="L169" s="718"/>
      <c r="M169" s="716"/>
      <c r="N169" s="717"/>
      <c r="O169" s="717"/>
      <c r="P169" s="717"/>
      <c r="Q169" s="718"/>
      <c r="R169" s="401"/>
    </row>
    <row r="170" spans="2:21" ht="29.25" customHeight="1" thickBot="1">
      <c r="B170" s="749"/>
      <c r="C170" s="750"/>
      <c r="D170" s="750"/>
      <c r="E170" s="750"/>
      <c r="F170" s="751"/>
      <c r="G170" s="372"/>
      <c r="H170" s="373"/>
      <c r="I170" s="738" t="s">
        <v>461</v>
      </c>
      <c r="J170" s="739"/>
      <c r="K170" s="740"/>
      <c r="L170" s="374"/>
      <c r="M170" s="372"/>
      <c r="N170" s="373"/>
      <c r="O170" s="738" t="s">
        <v>461</v>
      </c>
      <c r="P170" s="740"/>
      <c r="Q170" s="374"/>
      <c r="R170" s="401"/>
    </row>
    <row r="171" spans="2:21" s="143" customFormat="1" ht="33.75" customHeight="1" thickTop="1">
      <c r="B171" s="436" t="s">
        <v>448</v>
      </c>
      <c r="C171" s="435" t="s">
        <v>508</v>
      </c>
      <c r="D171" s="741" t="s">
        <v>463</v>
      </c>
      <c r="E171" s="742"/>
      <c r="F171" s="743"/>
      <c r="G171" s="715" t="s">
        <v>214</v>
      </c>
      <c r="H171" s="715"/>
      <c r="I171" s="744" t="s">
        <v>215</v>
      </c>
      <c r="J171" s="745"/>
      <c r="K171" s="430" t="s">
        <v>525</v>
      </c>
      <c r="L171" s="431" t="s">
        <v>464</v>
      </c>
      <c r="M171" s="715" t="s">
        <v>214</v>
      </c>
      <c r="N171" s="715"/>
      <c r="O171" s="435" t="s">
        <v>215</v>
      </c>
      <c r="P171" s="430" t="s">
        <v>525</v>
      </c>
      <c r="Q171" s="431" t="s">
        <v>464</v>
      </c>
      <c r="R171" s="432"/>
      <c r="S171" s="284"/>
    </row>
    <row r="172" spans="2:21" s="384" customFormat="1" ht="32.25" customHeight="1">
      <c r="B172" s="377" t="s">
        <v>465</v>
      </c>
      <c r="C172" s="378"/>
      <c r="D172" s="735"/>
      <c r="E172" s="736"/>
      <c r="F172" s="737"/>
      <c r="G172" s="379"/>
      <c r="H172" s="382"/>
      <c r="I172" s="735"/>
      <c r="J172" s="737"/>
      <c r="K172" s="380"/>
      <c r="L172" s="381"/>
      <c r="M172" s="379"/>
      <c r="N172" s="382"/>
      <c r="O172" s="382"/>
      <c r="P172" s="380"/>
      <c r="Q172" s="381"/>
      <c r="R172" s="402"/>
      <c r="S172" s="403"/>
    </row>
    <row r="173" spans="2:21" s="384" customFormat="1" ht="32.25" customHeight="1">
      <c r="B173" s="385" t="s">
        <v>466</v>
      </c>
      <c r="C173" s="386"/>
      <c r="D173" s="686"/>
      <c r="E173" s="687"/>
      <c r="F173" s="688"/>
      <c r="G173" s="387"/>
      <c r="H173" s="437"/>
      <c r="I173" s="686"/>
      <c r="J173" s="688"/>
      <c r="K173" s="389"/>
      <c r="L173" s="388"/>
      <c r="M173" s="387"/>
      <c r="N173" s="437"/>
      <c r="O173" s="390"/>
      <c r="P173" s="389"/>
      <c r="Q173" s="388"/>
      <c r="R173" s="402"/>
      <c r="S173" s="403"/>
    </row>
    <row r="174" spans="2:21" s="384" customFormat="1" ht="32.25" customHeight="1">
      <c r="B174" s="385" t="s">
        <v>468</v>
      </c>
      <c r="C174" s="392"/>
      <c r="D174" s="686"/>
      <c r="E174" s="687"/>
      <c r="F174" s="688"/>
      <c r="G174" s="387"/>
      <c r="H174" s="437"/>
      <c r="I174" s="686"/>
      <c r="J174" s="688"/>
      <c r="K174" s="389"/>
      <c r="L174" s="388"/>
      <c r="M174" s="387"/>
      <c r="N174" s="437"/>
      <c r="O174" s="437"/>
      <c r="P174" s="389"/>
      <c r="Q174" s="388"/>
      <c r="R174" s="402"/>
      <c r="S174" s="403"/>
    </row>
    <row r="175" spans="2:21" s="384" customFormat="1" ht="32.25" customHeight="1">
      <c r="B175" s="385" t="s">
        <v>470</v>
      </c>
      <c r="C175" s="392"/>
      <c r="D175" s="686"/>
      <c r="E175" s="687"/>
      <c r="F175" s="688"/>
      <c r="G175" s="387"/>
      <c r="H175" s="437"/>
      <c r="I175" s="686"/>
      <c r="J175" s="688"/>
      <c r="K175" s="393"/>
      <c r="L175" s="388"/>
      <c r="M175" s="387"/>
      <c r="N175" s="437"/>
      <c r="O175" s="437"/>
      <c r="P175" s="389"/>
      <c r="Q175" s="388"/>
      <c r="R175" s="402"/>
      <c r="S175" s="403"/>
    </row>
    <row r="176" spans="2:21" s="384" customFormat="1" ht="32.25" customHeight="1">
      <c r="B176" s="394" t="s">
        <v>471</v>
      </c>
      <c r="C176" s="395"/>
      <c r="D176" s="700"/>
      <c r="E176" s="701"/>
      <c r="F176" s="702"/>
      <c r="G176" s="396"/>
      <c r="H176" s="438"/>
      <c r="I176" s="700"/>
      <c r="J176" s="702"/>
      <c r="K176" s="398"/>
      <c r="L176" s="397"/>
      <c r="M176" s="396"/>
      <c r="N176" s="438"/>
      <c r="O176" s="438"/>
      <c r="P176" s="398"/>
      <c r="Q176" s="397"/>
      <c r="R176" s="402"/>
      <c r="S176" s="403"/>
    </row>
    <row r="177" spans="2:21" ht="13.5" customHeight="1">
      <c r="B177" s="405"/>
      <c r="C177" s="117"/>
      <c r="D177" s="117"/>
      <c r="E177" s="117"/>
      <c r="F177" s="117"/>
      <c r="G177" s="405"/>
      <c r="H177" s="117"/>
      <c r="I177" s="117"/>
      <c r="J177" s="117"/>
      <c r="K177" s="117"/>
      <c r="L177" s="117"/>
      <c r="M177" s="405"/>
      <c r="N177" s="117"/>
      <c r="O177" s="117"/>
      <c r="P177" s="117"/>
      <c r="Q177" s="117"/>
    </row>
    <row r="178" spans="2:21">
      <c r="P178" s="348"/>
      <c r="Q178" s="99" t="str">
        <f>IF(様式第１_交付申請書!F9="","",様式第１_交付申請書!F9)</f>
        <v/>
      </c>
      <c r="R178" s="347"/>
    </row>
    <row r="179" spans="2:21" ht="29.25" customHeight="1">
      <c r="B179" s="719" t="s">
        <v>520</v>
      </c>
      <c r="C179" s="720"/>
      <c r="D179" s="721"/>
      <c r="E179" s="722"/>
      <c r="F179" s="722"/>
      <c r="G179" s="722"/>
      <c r="H179" s="722"/>
      <c r="I179" s="723"/>
      <c r="J179" s="363" t="s">
        <v>326</v>
      </c>
      <c r="K179" s="724"/>
      <c r="L179" s="725"/>
      <c r="M179" s="364"/>
      <c r="O179" s="365" t="s">
        <v>413</v>
      </c>
      <c r="P179" s="752">
        <f>SUM(L185,Q185)</f>
        <v>0</v>
      </c>
      <c r="Q179" s="753"/>
    </row>
    <row r="180" spans="2:21" ht="29.25" customHeight="1">
      <c r="B180" s="727" t="s">
        <v>407</v>
      </c>
      <c r="C180" s="729"/>
      <c r="D180" s="730"/>
      <c r="E180" s="730"/>
      <c r="F180" s="730"/>
      <c r="G180" s="730"/>
      <c r="H180" s="730"/>
      <c r="I180" s="730"/>
      <c r="J180" s="730"/>
      <c r="K180" s="730"/>
      <c r="L180" s="731"/>
      <c r="M180" s="368"/>
      <c r="O180" s="365" t="s">
        <v>456</v>
      </c>
      <c r="P180" s="752">
        <f>SUM(K187:K191,P187:P191)</f>
        <v>0</v>
      </c>
      <c r="Q180" s="753"/>
      <c r="R180" s="400"/>
      <c r="U180" s="367" t="str">
        <f>IF(P180&lt;16,"","1事業者あたり15人回までのため要修正")</f>
        <v/>
      </c>
    </row>
    <row r="181" spans="2:21" ht="29.25" customHeight="1">
      <c r="B181" s="728"/>
      <c r="C181" s="732"/>
      <c r="D181" s="733"/>
      <c r="E181" s="733"/>
      <c r="F181" s="733"/>
      <c r="G181" s="733"/>
      <c r="H181" s="733"/>
      <c r="I181" s="733"/>
      <c r="J181" s="733"/>
      <c r="K181" s="733"/>
      <c r="L181" s="734"/>
      <c r="M181" s="368"/>
      <c r="O181" s="369" t="s">
        <v>375</v>
      </c>
      <c r="P181" s="726">
        <f>K179*P180</f>
        <v>0</v>
      </c>
      <c r="Q181" s="726"/>
      <c r="R181" s="400"/>
    </row>
    <row r="182" spans="2:21" ht="5.25" customHeight="1"/>
    <row r="183" spans="2:21">
      <c r="B183" s="715" t="s">
        <v>212</v>
      </c>
      <c r="C183" s="715"/>
      <c r="D183" s="715"/>
      <c r="E183" s="715"/>
      <c r="F183" s="715"/>
      <c r="G183" s="715" t="s">
        <v>458</v>
      </c>
      <c r="H183" s="715"/>
      <c r="I183" s="715"/>
      <c r="J183" s="715"/>
      <c r="K183" s="715"/>
      <c r="L183" s="715"/>
      <c r="M183" s="715" t="s">
        <v>459</v>
      </c>
      <c r="N183" s="715"/>
      <c r="O183" s="715"/>
      <c r="P183" s="715"/>
      <c r="Q183" s="715"/>
      <c r="R183" s="370"/>
    </row>
    <row r="184" spans="2:21" ht="84.75" customHeight="1">
      <c r="B184" s="746"/>
      <c r="C184" s="747"/>
      <c r="D184" s="747"/>
      <c r="E184" s="747"/>
      <c r="F184" s="748"/>
      <c r="G184" s="716"/>
      <c r="H184" s="717"/>
      <c r="I184" s="717"/>
      <c r="J184" s="717"/>
      <c r="K184" s="717"/>
      <c r="L184" s="718"/>
      <c r="M184" s="716"/>
      <c r="N184" s="717"/>
      <c r="O184" s="717"/>
      <c r="P184" s="717"/>
      <c r="Q184" s="718"/>
      <c r="R184" s="401"/>
    </row>
    <row r="185" spans="2:21" ht="29.25" customHeight="1" thickBot="1">
      <c r="B185" s="749"/>
      <c r="C185" s="750"/>
      <c r="D185" s="750"/>
      <c r="E185" s="750"/>
      <c r="F185" s="751"/>
      <c r="G185" s="372"/>
      <c r="H185" s="373"/>
      <c r="I185" s="738" t="s">
        <v>461</v>
      </c>
      <c r="J185" s="739"/>
      <c r="K185" s="740"/>
      <c r="L185" s="374"/>
      <c r="M185" s="372"/>
      <c r="N185" s="373"/>
      <c r="O185" s="738" t="s">
        <v>461</v>
      </c>
      <c r="P185" s="740"/>
      <c r="Q185" s="374"/>
      <c r="R185" s="401"/>
    </row>
    <row r="186" spans="2:21" s="143" customFormat="1" ht="33.75" customHeight="1" thickTop="1">
      <c r="B186" s="436" t="s">
        <v>448</v>
      </c>
      <c r="C186" s="435" t="s">
        <v>508</v>
      </c>
      <c r="D186" s="741" t="s">
        <v>463</v>
      </c>
      <c r="E186" s="742"/>
      <c r="F186" s="743"/>
      <c r="G186" s="715" t="s">
        <v>214</v>
      </c>
      <c r="H186" s="715"/>
      <c r="I186" s="744" t="s">
        <v>215</v>
      </c>
      <c r="J186" s="745"/>
      <c r="K186" s="430" t="s">
        <v>525</v>
      </c>
      <c r="L186" s="431" t="s">
        <v>464</v>
      </c>
      <c r="M186" s="715" t="s">
        <v>214</v>
      </c>
      <c r="N186" s="715"/>
      <c r="O186" s="435" t="s">
        <v>215</v>
      </c>
      <c r="P186" s="430" t="s">
        <v>525</v>
      </c>
      <c r="Q186" s="431" t="s">
        <v>464</v>
      </c>
      <c r="R186" s="432"/>
      <c r="S186" s="284"/>
    </row>
    <row r="187" spans="2:21" s="384" customFormat="1" ht="32.25" customHeight="1">
      <c r="B187" s="377" t="s">
        <v>465</v>
      </c>
      <c r="C187" s="378"/>
      <c r="D187" s="735"/>
      <c r="E187" s="736"/>
      <c r="F187" s="737"/>
      <c r="G187" s="379"/>
      <c r="H187" s="382"/>
      <c r="I187" s="735"/>
      <c r="J187" s="737"/>
      <c r="K187" s="380"/>
      <c r="L187" s="381"/>
      <c r="M187" s="379"/>
      <c r="N187" s="382"/>
      <c r="O187" s="382"/>
      <c r="P187" s="380"/>
      <c r="Q187" s="381"/>
      <c r="R187" s="402"/>
      <c r="S187" s="403"/>
    </row>
    <row r="188" spans="2:21" s="384" customFormat="1" ht="32.25" customHeight="1">
      <c r="B188" s="385" t="s">
        <v>466</v>
      </c>
      <c r="C188" s="386"/>
      <c r="D188" s="686"/>
      <c r="E188" s="687"/>
      <c r="F188" s="688"/>
      <c r="G188" s="387"/>
      <c r="H188" s="437"/>
      <c r="I188" s="686"/>
      <c r="J188" s="688"/>
      <c r="K188" s="389"/>
      <c r="L188" s="388"/>
      <c r="M188" s="387"/>
      <c r="N188" s="437"/>
      <c r="O188" s="390"/>
      <c r="P188" s="389"/>
      <c r="Q188" s="388"/>
      <c r="R188" s="402"/>
      <c r="S188" s="403"/>
    </row>
    <row r="189" spans="2:21" s="384" customFormat="1" ht="32.25" customHeight="1">
      <c r="B189" s="385" t="s">
        <v>468</v>
      </c>
      <c r="C189" s="392"/>
      <c r="D189" s="686"/>
      <c r="E189" s="687"/>
      <c r="F189" s="688"/>
      <c r="G189" s="387"/>
      <c r="H189" s="437"/>
      <c r="I189" s="686"/>
      <c r="J189" s="688"/>
      <c r="K189" s="389"/>
      <c r="L189" s="388"/>
      <c r="M189" s="387"/>
      <c r="N189" s="437"/>
      <c r="O189" s="437"/>
      <c r="P189" s="389"/>
      <c r="Q189" s="388"/>
      <c r="R189" s="402"/>
      <c r="S189" s="403"/>
    </row>
    <row r="190" spans="2:21" s="384" customFormat="1" ht="32.25" customHeight="1">
      <c r="B190" s="385" t="s">
        <v>470</v>
      </c>
      <c r="C190" s="392"/>
      <c r="D190" s="686"/>
      <c r="E190" s="687"/>
      <c r="F190" s="688"/>
      <c r="G190" s="387"/>
      <c r="H190" s="437"/>
      <c r="I190" s="686"/>
      <c r="J190" s="688"/>
      <c r="K190" s="393"/>
      <c r="L190" s="388"/>
      <c r="M190" s="387"/>
      <c r="N190" s="437"/>
      <c r="O190" s="437"/>
      <c r="P190" s="389"/>
      <c r="Q190" s="388"/>
      <c r="R190" s="402"/>
      <c r="S190" s="403"/>
    </row>
    <row r="191" spans="2:21" s="384" customFormat="1" ht="32.25" customHeight="1">
      <c r="B191" s="394" t="s">
        <v>471</v>
      </c>
      <c r="C191" s="395"/>
      <c r="D191" s="700"/>
      <c r="E191" s="701"/>
      <c r="F191" s="702"/>
      <c r="G191" s="396"/>
      <c r="H191" s="438"/>
      <c r="I191" s="700"/>
      <c r="J191" s="702"/>
      <c r="K191" s="398"/>
      <c r="L191" s="397"/>
      <c r="M191" s="396"/>
      <c r="N191" s="438"/>
      <c r="O191" s="438"/>
      <c r="P191" s="398"/>
      <c r="Q191" s="397"/>
      <c r="R191" s="402"/>
      <c r="S191" s="403"/>
    </row>
    <row r="192" spans="2:21" ht="13.5" customHeight="1">
      <c r="B192" s="405"/>
      <c r="C192" s="117"/>
      <c r="D192" s="117"/>
      <c r="E192" s="117"/>
      <c r="F192" s="117"/>
      <c r="G192" s="405"/>
      <c r="H192" s="117"/>
      <c r="I192" s="117"/>
      <c r="J192" s="117"/>
      <c r="K192" s="117"/>
      <c r="L192" s="117"/>
      <c r="M192" s="405"/>
      <c r="N192" s="117"/>
      <c r="O192" s="117"/>
      <c r="P192" s="117"/>
      <c r="Q192" s="117"/>
    </row>
    <row r="193" spans="2:21">
      <c r="P193" s="348"/>
      <c r="Q193" s="99" t="str">
        <f>IF(様式第１_交付申請書!F9="","",様式第１_交付申請書!F9)</f>
        <v/>
      </c>
      <c r="R193" s="347"/>
    </row>
    <row r="194" spans="2:21" ht="29.25" customHeight="1">
      <c r="B194" s="719" t="s">
        <v>521</v>
      </c>
      <c r="C194" s="720"/>
      <c r="D194" s="721"/>
      <c r="E194" s="722"/>
      <c r="F194" s="722"/>
      <c r="G194" s="722"/>
      <c r="H194" s="722"/>
      <c r="I194" s="723"/>
      <c r="J194" s="363" t="s">
        <v>326</v>
      </c>
      <c r="K194" s="724"/>
      <c r="L194" s="725"/>
      <c r="M194" s="364"/>
      <c r="O194" s="365" t="s">
        <v>413</v>
      </c>
      <c r="P194" s="752">
        <f>SUM(L200,Q200)</f>
        <v>0</v>
      </c>
      <c r="Q194" s="753"/>
    </row>
    <row r="195" spans="2:21" ht="29.25" customHeight="1">
      <c r="B195" s="727" t="s">
        <v>407</v>
      </c>
      <c r="C195" s="729"/>
      <c r="D195" s="730"/>
      <c r="E195" s="730"/>
      <c r="F195" s="730"/>
      <c r="G195" s="730"/>
      <c r="H195" s="730"/>
      <c r="I195" s="730"/>
      <c r="J195" s="730"/>
      <c r="K195" s="730"/>
      <c r="L195" s="731"/>
      <c r="M195" s="368"/>
      <c r="O195" s="365" t="s">
        <v>456</v>
      </c>
      <c r="P195" s="752">
        <f>SUM(K202:K206,P202:P206)</f>
        <v>0</v>
      </c>
      <c r="Q195" s="753"/>
      <c r="R195" s="400"/>
      <c r="U195" s="367" t="str">
        <f>IF(P195&lt;16,"","1事業者あたり15人回までのため要修正")</f>
        <v/>
      </c>
    </row>
    <row r="196" spans="2:21" ht="29.25" customHeight="1">
      <c r="B196" s="728"/>
      <c r="C196" s="732"/>
      <c r="D196" s="733"/>
      <c r="E196" s="733"/>
      <c r="F196" s="733"/>
      <c r="G196" s="733"/>
      <c r="H196" s="733"/>
      <c r="I196" s="733"/>
      <c r="J196" s="733"/>
      <c r="K196" s="733"/>
      <c r="L196" s="734"/>
      <c r="M196" s="368"/>
      <c r="O196" s="369" t="s">
        <v>376</v>
      </c>
      <c r="P196" s="726">
        <f>K194*P195</f>
        <v>0</v>
      </c>
      <c r="Q196" s="726"/>
      <c r="R196" s="400"/>
    </row>
    <row r="197" spans="2:21" ht="5.25" customHeight="1"/>
    <row r="198" spans="2:21">
      <c r="B198" s="715" t="s">
        <v>212</v>
      </c>
      <c r="C198" s="715"/>
      <c r="D198" s="715"/>
      <c r="E198" s="715"/>
      <c r="F198" s="715"/>
      <c r="G198" s="715" t="s">
        <v>458</v>
      </c>
      <c r="H198" s="715"/>
      <c r="I198" s="715"/>
      <c r="J198" s="715"/>
      <c r="K198" s="715"/>
      <c r="L198" s="715"/>
      <c r="M198" s="715" t="s">
        <v>459</v>
      </c>
      <c r="N198" s="715"/>
      <c r="O198" s="715"/>
      <c r="P198" s="715"/>
      <c r="Q198" s="715"/>
      <c r="R198" s="370"/>
    </row>
    <row r="199" spans="2:21" ht="84.75" customHeight="1">
      <c r="B199" s="746"/>
      <c r="C199" s="747"/>
      <c r="D199" s="747"/>
      <c r="E199" s="747"/>
      <c r="F199" s="748"/>
      <c r="G199" s="754"/>
      <c r="H199" s="730"/>
      <c r="I199" s="730"/>
      <c r="J199" s="730"/>
      <c r="K199" s="730"/>
      <c r="L199" s="731"/>
      <c r="M199" s="716"/>
      <c r="N199" s="717"/>
      <c r="O199" s="717"/>
      <c r="P199" s="717"/>
      <c r="Q199" s="718"/>
      <c r="R199" s="401"/>
    </row>
    <row r="200" spans="2:21" ht="29.25" customHeight="1" thickBot="1">
      <c r="B200" s="749"/>
      <c r="C200" s="750"/>
      <c r="D200" s="750"/>
      <c r="E200" s="750"/>
      <c r="F200" s="751"/>
      <c r="G200" s="372"/>
      <c r="H200" s="373"/>
      <c r="I200" s="738" t="s">
        <v>461</v>
      </c>
      <c r="J200" s="739"/>
      <c r="K200" s="740"/>
      <c r="L200" s="374"/>
      <c r="M200" s="372"/>
      <c r="N200" s="373"/>
      <c r="O200" s="738" t="s">
        <v>461</v>
      </c>
      <c r="P200" s="740"/>
      <c r="Q200" s="374"/>
      <c r="R200" s="401"/>
    </row>
    <row r="201" spans="2:21" s="143" customFormat="1" ht="33.75" customHeight="1" thickTop="1">
      <c r="B201" s="436" t="s">
        <v>448</v>
      </c>
      <c r="C201" s="435" t="s">
        <v>508</v>
      </c>
      <c r="D201" s="741" t="s">
        <v>463</v>
      </c>
      <c r="E201" s="742"/>
      <c r="F201" s="743"/>
      <c r="G201" s="715" t="s">
        <v>214</v>
      </c>
      <c r="H201" s="715"/>
      <c r="I201" s="744" t="s">
        <v>215</v>
      </c>
      <c r="J201" s="745"/>
      <c r="K201" s="430" t="s">
        <v>525</v>
      </c>
      <c r="L201" s="431" t="s">
        <v>464</v>
      </c>
      <c r="M201" s="715" t="s">
        <v>214</v>
      </c>
      <c r="N201" s="715"/>
      <c r="O201" s="435" t="s">
        <v>215</v>
      </c>
      <c r="P201" s="430" t="s">
        <v>525</v>
      </c>
      <c r="Q201" s="431" t="s">
        <v>464</v>
      </c>
      <c r="R201" s="432"/>
      <c r="S201" s="284"/>
    </row>
    <row r="202" spans="2:21" s="384" customFormat="1" ht="32.25" customHeight="1">
      <c r="B202" s="377" t="s">
        <v>465</v>
      </c>
      <c r="C202" s="378"/>
      <c r="D202" s="735"/>
      <c r="E202" s="736"/>
      <c r="F202" s="737"/>
      <c r="G202" s="379"/>
      <c r="H202" s="382"/>
      <c r="I202" s="735"/>
      <c r="J202" s="737"/>
      <c r="K202" s="380"/>
      <c r="L202" s="381"/>
      <c r="M202" s="379"/>
      <c r="N202" s="382"/>
      <c r="O202" s="382"/>
      <c r="P202" s="380"/>
      <c r="Q202" s="381"/>
      <c r="R202" s="402"/>
      <c r="S202" s="403"/>
    </row>
    <row r="203" spans="2:21" s="384" customFormat="1" ht="32.25" customHeight="1">
      <c r="B203" s="385" t="s">
        <v>466</v>
      </c>
      <c r="C203" s="386"/>
      <c r="D203" s="686"/>
      <c r="E203" s="687"/>
      <c r="F203" s="688"/>
      <c r="G203" s="387"/>
      <c r="H203" s="437"/>
      <c r="I203" s="686"/>
      <c r="J203" s="688"/>
      <c r="K203" s="389"/>
      <c r="L203" s="388"/>
      <c r="M203" s="387"/>
      <c r="N203" s="437"/>
      <c r="O203" s="390"/>
      <c r="P203" s="389"/>
      <c r="Q203" s="388"/>
      <c r="R203" s="402"/>
      <c r="S203" s="403"/>
    </row>
    <row r="204" spans="2:21" s="384" customFormat="1" ht="32.25" customHeight="1">
      <c r="B204" s="385" t="s">
        <v>468</v>
      </c>
      <c r="C204" s="392"/>
      <c r="D204" s="686"/>
      <c r="E204" s="687"/>
      <c r="F204" s="688"/>
      <c r="G204" s="387"/>
      <c r="H204" s="437"/>
      <c r="I204" s="686"/>
      <c r="J204" s="688"/>
      <c r="K204" s="389"/>
      <c r="L204" s="388"/>
      <c r="M204" s="387"/>
      <c r="N204" s="437"/>
      <c r="O204" s="437"/>
      <c r="P204" s="389"/>
      <c r="Q204" s="388"/>
      <c r="R204" s="402"/>
      <c r="S204" s="403"/>
    </row>
    <row r="205" spans="2:21" s="384" customFormat="1" ht="32.25" customHeight="1">
      <c r="B205" s="385" t="s">
        <v>470</v>
      </c>
      <c r="C205" s="392"/>
      <c r="D205" s="686"/>
      <c r="E205" s="687"/>
      <c r="F205" s="688"/>
      <c r="G205" s="387"/>
      <c r="H205" s="437"/>
      <c r="I205" s="686"/>
      <c r="J205" s="688"/>
      <c r="K205" s="393"/>
      <c r="L205" s="388"/>
      <c r="M205" s="387"/>
      <c r="N205" s="437"/>
      <c r="O205" s="437"/>
      <c r="P205" s="389"/>
      <c r="Q205" s="388"/>
      <c r="R205" s="402"/>
      <c r="S205" s="403"/>
    </row>
    <row r="206" spans="2:21" s="384" customFormat="1" ht="32.25" customHeight="1">
      <c r="B206" s="394" t="s">
        <v>471</v>
      </c>
      <c r="C206" s="395"/>
      <c r="D206" s="700"/>
      <c r="E206" s="701"/>
      <c r="F206" s="702"/>
      <c r="G206" s="396"/>
      <c r="H206" s="438"/>
      <c r="I206" s="700"/>
      <c r="J206" s="702"/>
      <c r="K206" s="398"/>
      <c r="L206" s="397"/>
      <c r="M206" s="396"/>
      <c r="N206" s="438"/>
      <c r="O206" s="438"/>
      <c r="P206" s="398"/>
      <c r="Q206" s="397"/>
      <c r="R206" s="402"/>
      <c r="S206" s="403"/>
    </row>
    <row r="207" spans="2:21" ht="13.5" customHeight="1">
      <c r="B207" s="405"/>
      <c r="C207" s="117"/>
      <c r="D207" s="117"/>
      <c r="E207" s="117"/>
      <c r="F207" s="117"/>
      <c r="G207" s="405"/>
      <c r="H207" s="117"/>
      <c r="I207" s="117"/>
      <c r="J207" s="117"/>
      <c r="K207" s="117"/>
      <c r="L207" s="117"/>
      <c r="M207" s="405"/>
      <c r="N207" s="117"/>
      <c r="O207" s="117"/>
      <c r="P207" s="117"/>
      <c r="Q207" s="117"/>
    </row>
    <row r="208" spans="2:21">
      <c r="P208" s="348"/>
      <c r="Q208" s="99" t="str">
        <f>IF(様式第１_交付申請書!F9="","",様式第１_交付申請書!F9)</f>
        <v/>
      </c>
      <c r="R208" s="347"/>
    </row>
    <row r="209" spans="2:21" ht="29.25" customHeight="1">
      <c r="B209" s="719" t="s">
        <v>522</v>
      </c>
      <c r="C209" s="720"/>
      <c r="D209" s="721"/>
      <c r="E209" s="722"/>
      <c r="F209" s="722"/>
      <c r="G209" s="722"/>
      <c r="H209" s="722"/>
      <c r="I209" s="723"/>
      <c r="J209" s="363" t="s">
        <v>326</v>
      </c>
      <c r="K209" s="724"/>
      <c r="L209" s="725"/>
      <c r="M209" s="364"/>
      <c r="O209" s="365" t="s">
        <v>413</v>
      </c>
      <c r="P209" s="752">
        <f>SUM(L215,Q215)</f>
        <v>0</v>
      </c>
      <c r="Q209" s="753"/>
    </row>
    <row r="210" spans="2:21" ht="29.25" customHeight="1">
      <c r="B210" s="727" t="s">
        <v>407</v>
      </c>
      <c r="C210" s="729"/>
      <c r="D210" s="730"/>
      <c r="E210" s="730"/>
      <c r="F210" s="730"/>
      <c r="G210" s="730"/>
      <c r="H210" s="730"/>
      <c r="I210" s="730"/>
      <c r="J210" s="730"/>
      <c r="K210" s="730"/>
      <c r="L210" s="731"/>
      <c r="M210" s="368"/>
      <c r="O210" s="365" t="s">
        <v>456</v>
      </c>
      <c r="P210" s="752">
        <f>SUM(K217:K221,P217:P221)</f>
        <v>0</v>
      </c>
      <c r="Q210" s="753"/>
      <c r="R210" s="400"/>
      <c r="U210" s="367" t="str">
        <f>IF(P210&lt;16,"","1事業者あたり15人回までのため要修正")</f>
        <v/>
      </c>
    </row>
    <row r="211" spans="2:21" ht="29.25" customHeight="1">
      <c r="B211" s="728"/>
      <c r="C211" s="732"/>
      <c r="D211" s="733"/>
      <c r="E211" s="733"/>
      <c r="F211" s="733"/>
      <c r="G211" s="733"/>
      <c r="H211" s="733"/>
      <c r="I211" s="733"/>
      <c r="J211" s="733"/>
      <c r="K211" s="733"/>
      <c r="L211" s="734"/>
      <c r="M211" s="368"/>
      <c r="O211" s="369" t="s">
        <v>377</v>
      </c>
      <c r="P211" s="726">
        <f>K209*P210</f>
        <v>0</v>
      </c>
      <c r="Q211" s="726"/>
      <c r="R211" s="400"/>
    </row>
    <row r="212" spans="2:21" ht="5.25" customHeight="1"/>
    <row r="213" spans="2:21">
      <c r="B213" s="715" t="s">
        <v>212</v>
      </c>
      <c r="C213" s="715"/>
      <c r="D213" s="715"/>
      <c r="E213" s="715"/>
      <c r="F213" s="715"/>
      <c r="G213" s="715" t="s">
        <v>458</v>
      </c>
      <c r="H213" s="715"/>
      <c r="I213" s="715"/>
      <c r="J213" s="715"/>
      <c r="K213" s="715"/>
      <c r="L213" s="715"/>
      <c r="M213" s="715" t="s">
        <v>459</v>
      </c>
      <c r="N213" s="715"/>
      <c r="O213" s="715"/>
      <c r="P213" s="715"/>
      <c r="Q213" s="715"/>
      <c r="R213" s="370"/>
    </row>
    <row r="214" spans="2:21" ht="84.75" customHeight="1">
      <c r="B214" s="746"/>
      <c r="C214" s="747"/>
      <c r="D214" s="747"/>
      <c r="E214" s="747"/>
      <c r="F214" s="748"/>
      <c r="G214" s="716"/>
      <c r="H214" s="717"/>
      <c r="I214" s="717"/>
      <c r="J214" s="717"/>
      <c r="K214" s="717"/>
      <c r="L214" s="718"/>
      <c r="M214" s="716"/>
      <c r="N214" s="717"/>
      <c r="O214" s="717"/>
      <c r="P214" s="717"/>
      <c r="Q214" s="718"/>
      <c r="R214" s="401"/>
    </row>
    <row r="215" spans="2:21" ht="29.25" customHeight="1" thickBot="1">
      <c r="B215" s="749"/>
      <c r="C215" s="750"/>
      <c r="D215" s="750"/>
      <c r="E215" s="750"/>
      <c r="F215" s="751"/>
      <c r="G215" s="372"/>
      <c r="H215" s="373"/>
      <c r="I215" s="738" t="s">
        <v>461</v>
      </c>
      <c r="J215" s="739"/>
      <c r="K215" s="740"/>
      <c r="L215" s="374"/>
      <c r="M215" s="372"/>
      <c r="N215" s="373"/>
      <c r="O215" s="738" t="s">
        <v>461</v>
      </c>
      <c r="P215" s="740"/>
      <c r="Q215" s="374"/>
      <c r="R215" s="401"/>
    </row>
    <row r="216" spans="2:21" s="143" customFormat="1" ht="33.75" customHeight="1" thickTop="1">
      <c r="B216" s="436" t="s">
        <v>448</v>
      </c>
      <c r="C216" s="435" t="s">
        <v>508</v>
      </c>
      <c r="D216" s="741" t="s">
        <v>463</v>
      </c>
      <c r="E216" s="742"/>
      <c r="F216" s="743"/>
      <c r="G216" s="715" t="s">
        <v>214</v>
      </c>
      <c r="H216" s="715"/>
      <c r="I216" s="744" t="s">
        <v>215</v>
      </c>
      <c r="J216" s="745"/>
      <c r="K216" s="430" t="s">
        <v>525</v>
      </c>
      <c r="L216" s="431" t="s">
        <v>464</v>
      </c>
      <c r="M216" s="715" t="s">
        <v>214</v>
      </c>
      <c r="N216" s="715"/>
      <c r="O216" s="435" t="s">
        <v>215</v>
      </c>
      <c r="P216" s="430" t="s">
        <v>525</v>
      </c>
      <c r="Q216" s="431" t="s">
        <v>464</v>
      </c>
      <c r="R216" s="432"/>
      <c r="S216" s="284"/>
    </row>
    <row r="217" spans="2:21" s="384" customFormat="1" ht="32.25" customHeight="1">
      <c r="B217" s="377" t="s">
        <v>465</v>
      </c>
      <c r="C217" s="378"/>
      <c r="D217" s="735"/>
      <c r="E217" s="736"/>
      <c r="F217" s="737"/>
      <c r="G217" s="379"/>
      <c r="H217" s="382"/>
      <c r="I217" s="735"/>
      <c r="J217" s="737"/>
      <c r="K217" s="380"/>
      <c r="L217" s="381"/>
      <c r="M217" s="379"/>
      <c r="N217" s="382"/>
      <c r="O217" s="382"/>
      <c r="P217" s="380"/>
      <c r="Q217" s="381"/>
      <c r="R217" s="402"/>
      <c r="S217" s="403"/>
    </row>
    <row r="218" spans="2:21" s="384" customFormat="1" ht="32.25" customHeight="1">
      <c r="B218" s="385" t="s">
        <v>466</v>
      </c>
      <c r="C218" s="386"/>
      <c r="D218" s="686"/>
      <c r="E218" s="687"/>
      <c r="F218" s="688"/>
      <c r="G218" s="387"/>
      <c r="H218" s="437"/>
      <c r="I218" s="686"/>
      <c r="J218" s="688"/>
      <c r="K218" s="389"/>
      <c r="L218" s="388"/>
      <c r="M218" s="387"/>
      <c r="N218" s="437"/>
      <c r="O218" s="390"/>
      <c r="P218" s="389"/>
      <c r="Q218" s="388"/>
      <c r="R218" s="402"/>
      <c r="S218" s="403"/>
    </row>
    <row r="219" spans="2:21" s="384" customFormat="1" ht="32.25" customHeight="1">
      <c r="B219" s="385" t="s">
        <v>468</v>
      </c>
      <c r="C219" s="392"/>
      <c r="D219" s="686"/>
      <c r="E219" s="687"/>
      <c r="F219" s="688"/>
      <c r="G219" s="387"/>
      <c r="H219" s="437"/>
      <c r="I219" s="686"/>
      <c r="J219" s="688"/>
      <c r="K219" s="389"/>
      <c r="L219" s="388"/>
      <c r="M219" s="387"/>
      <c r="N219" s="437"/>
      <c r="O219" s="437"/>
      <c r="P219" s="389"/>
      <c r="Q219" s="388"/>
      <c r="R219" s="402"/>
      <c r="S219" s="403"/>
    </row>
    <row r="220" spans="2:21" s="384" customFormat="1" ht="32.25" customHeight="1">
      <c r="B220" s="385" t="s">
        <v>470</v>
      </c>
      <c r="C220" s="392"/>
      <c r="D220" s="686"/>
      <c r="E220" s="687"/>
      <c r="F220" s="688"/>
      <c r="G220" s="387"/>
      <c r="H220" s="437"/>
      <c r="I220" s="686"/>
      <c r="J220" s="688"/>
      <c r="K220" s="393"/>
      <c r="L220" s="388"/>
      <c r="M220" s="387"/>
      <c r="N220" s="437"/>
      <c r="O220" s="437"/>
      <c r="P220" s="389"/>
      <c r="Q220" s="388"/>
      <c r="R220" s="402"/>
      <c r="S220" s="403"/>
    </row>
    <row r="221" spans="2:21" s="384" customFormat="1" ht="32.25" customHeight="1">
      <c r="B221" s="394" t="s">
        <v>471</v>
      </c>
      <c r="C221" s="395"/>
      <c r="D221" s="700"/>
      <c r="E221" s="701"/>
      <c r="F221" s="702"/>
      <c r="G221" s="396"/>
      <c r="H221" s="438"/>
      <c r="I221" s="700"/>
      <c r="J221" s="702"/>
      <c r="K221" s="398"/>
      <c r="L221" s="397"/>
      <c r="M221" s="396"/>
      <c r="N221" s="438"/>
      <c r="O221" s="438"/>
      <c r="P221" s="398"/>
      <c r="Q221" s="397"/>
      <c r="R221" s="402"/>
      <c r="S221" s="403"/>
    </row>
  </sheetData>
  <sheetProtection password="CAD7" sheet="1" objects="1" scenarios="1" formatRows="0" insertRows="0"/>
  <mergeCells count="442">
    <mergeCell ref="D220:F220"/>
    <mergeCell ref="I220:J220"/>
    <mergeCell ref="D221:F221"/>
    <mergeCell ref="I221:J221"/>
    <mergeCell ref="D217:F217"/>
    <mergeCell ref="I217:J217"/>
    <mergeCell ref="D218:F218"/>
    <mergeCell ref="I218:J218"/>
    <mergeCell ref="D219:F219"/>
    <mergeCell ref="I219:J219"/>
    <mergeCell ref="I215:K215"/>
    <mergeCell ref="O215:P215"/>
    <mergeCell ref="D216:F216"/>
    <mergeCell ref="G216:H216"/>
    <mergeCell ref="I216:J216"/>
    <mergeCell ref="M216:N216"/>
    <mergeCell ref="B213:F213"/>
    <mergeCell ref="G213:L213"/>
    <mergeCell ref="M213:Q213"/>
    <mergeCell ref="G214:L214"/>
    <mergeCell ref="M214:Q214"/>
    <mergeCell ref="B214:F215"/>
    <mergeCell ref="P209:Q209"/>
    <mergeCell ref="B210:B211"/>
    <mergeCell ref="P210:Q210"/>
    <mergeCell ref="P211:Q211"/>
    <mergeCell ref="D205:F205"/>
    <mergeCell ref="I205:J205"/>
    <mergeCell ref="D206:F206"/>
    <mergeCell ref="I206:J206"/>
    <mergeCell ref="B209:C209"/>
    <mergeCell ref="D209:I209"/>
    <mergeCell ref="K209:L209"/>
    <mergeCell ref="C210:L211"/>
    <mergeCell ref="D202:F202"/>
    <mergeCell ref="I202:J202"/>
    <mergeCell ref="D203:F203"/>
    <mergeCell ref="I203:J203"/>
    <mergeCell ref="D204:F204"/>
    <mergeCell ref="I204:J204"/>
    <mergeCell ref="I200:K200"/>
    <mergeCell ref="O200:P200"/>
    <mergeCell ref="D201:F201"/>
    <mergeCell ref="G201:H201"/>
    <mergeCell ref="I201:J201"/>
    <mergeCell ref="M201:N201"/>
    <mergeCell ref="B199:F200"/>
    <mergeCell ref="B198:F198"/>
    <mergeCell ref="G198:L198"/>
    <mergeCell ref="M198:Q198"/>
    <mergeCell ref="G199:L199"/>
    <mergeCell ref="M199:Q199"/>
    <mergeCell ref="P194:Q194"/>
    <mergeCell ref="B195:B196"/>
    <mergeCell ref="P195:Q195"/>
    <mergeCell ref="P196:Q196"/>
    <mergeCell ref="K194:L194"/>
    <mergeCell ref="C195:L196"/>
    <mergeCell ref="D190:F190"/>
    <mergeCell ref="I190:J190"/>
    <mergeCell ref="D191:F191"/>
    <mergeCell ref="I191:J191"/>
    <mergeCell ref="B194:C194"/>
    <mergeCell ref="D194:I194"/>
    <mergeCell ref="D187:F187"/>
    <mergeCell ref="I187:J187"/>
    <mergeCell ref="D188:F188"/>
    <mergeCell ref="I188:J188"/>
    <mergeCell ref="D189:F189"/>
    <mergeCell ref="I189:J189"/>
    <mergeCell ref="I185:K185"/>
    <mergeCell ref="O185:P185"/>
    <mergeCell ref="D186:F186"/>
    <mergeCell ref="G186:H186"/>
    <mergeCell ref="I186:J186"/>
    <mergeCell ref="M186:N186"/>
    <mergeCell ref="B183:F183"/>
    <mergeCell ref="G183:L183"/>
    <mergeCell ref="M183:Q183"/>
    <mergeCell ref="G184:L184"/>
    <mergeCell ref="M184:Q184"/>
    <mergeCell ref="B184:F185"/>
    <mergeCell ref="P179:Q179"/>
    <mergeCell ref="B180:B181"/>
    <mergeCell ref="P180:Q180"/>
    <mergeCell ref="P181:Q181"/>
    <mergeCell ref="D175:F175"/>
    <mergeCell ref="I175:J175"/>
    <mergeCell ref="D176:F176"/>
    <mergeCell ref="I176:J176"/>
    <mergeCell ref="B179:C179"/>
    <mergeCell ref="D179:I179"/>
    <mergeCell ref="K179:L179"/>
    <mergeCell ref="C180:L181"/>
    <mergeCell ref="D172:F172"/>
    <mergeCell ref="I172:J172"/>
    <mergeCell ref="D173:F173"/>
    <mergeCell ref="I173:J173"/>
    <mergeCell ref="D174:F174"/>
    <mergeCell ref="I174:J174"/>
    <mergeCell ref="I170:K170"/>
    <mergeCell ref="O170:P170"/>
    <mergeCell ref="D171:F171"/>
    <mergeCell ref="G171:H171"/>
    <mergeCell ref="I171:J171"/>
    <mergeCell ref="M171:N171"/>
    <mergeCell ref="B169:F170"/>
    <mergeCell ref="B168:F168"/>
    <mergeCell ref="G168:L168"/>
    <mergeCell ref="M168:Q168"/>
    <mergeCell ref="G169:L169"/>
    <mergeCell ref="M169:Q169"/>
    <mergeCell ref="P164:Q164"/>
    <mergeCell ref="B165:B166"/>
    <mergeCell ref="P165:Q165"/>
    <mergeCell ref="P166:Q166"/>
    <mergeCell ref="K164:L164"/>
    <mergeCell ref="C165:L166"/>
    <mergeCell ref="D160:F160"/>
    <mergeCell ref="I160:J160"/>
    <mergeCell ref="D161:F161"/>
    <mergeCell ref="I161:J161"/>
    <mergeCell ref="B164:C164"/>
    <mergeCell ref="D164:I164"/>
    <mergeCell ref="D157:F157"/>
    <mergeCell ref="I157:J157"/>
    <mergeCell ref="D158:F158"/>
    <mergeCell ref="I158:J158"/>
    <mergeCell ref="D159:F159"/>
    <mergeCell ref="I159:J159"/>
    <mergeCell ref="I155:K155"/>
    <mergeCell ref="O155:P155"/>
    <mergeCell ref="D156:F156"/>
    <mergeCell ref="G156:H156"/>
    <mergeCell ref="I156:J156"/>
    <mergeCell ref="M156:N156"/>
    <mergeCell ref="B153:F153"/>
    <mergeCell ref="G153:L153"/>
    <mergeCell ref="M153:Q153"/>
    <mergeCell ref="G154:L154"/>
    <mergeCell ref="M154:Q154"/>
    <mergeCell ref="B154:F155"/>
    <mergeCell ref="P149:Q149"/>
    <mergeCell ref="B150:B151"/>
    <mergeCell ref="P150:Q150"/>
    <mergeCell ref="P151:Q151"/>
    <mergeCell ref="D145:F145"/>
    <mergeCell ref="I145:J145"/>
    <mergeCell ref="D146:F146"/>
    <mergeCell ref="I146:J146"/>
    <mergeCell ref="B149:C149"/>
    <mergeCell ref="D149:I149"/>
    <mergeCell ref="K149:L149"/>
    <mergeCell ref="C150:L151"/>
    <mergeCell ref="D142:F142"/>
    <mergeCell ref="I142:J142"/>
    <mergeCell ref="D143:F143"/>
    <mergeCell ref="I143:J143"/>
    <mergeCell ref="D144:F144"/>
    <mergeCell ref="I144:J144"/>
    <mergeCell ref="I140:K140"/>
    <mergeCell ref="O140:P140"/>
    <mergeCell ref="D141:F141"/>
    <mergeCell ref="G141:H141"/>
    <mergeCell ref="I141:J141"/>
    <mergeCell ref="M141:N141"/>
    <mergeCell ref="B139:F140"/>
    <mergeCell ref="B138:F138"/>
    <mergeCell ref="G138:L138"/>
    <mergeCell ref="M138:Q138"/>
    <mergeCell ref="G139:L139"/>
    <mergeCell ref="M139:Q139"/>
    <mergeCell ref="P134:Q134"/>
    <mergeCell ref="B135:B136"/>
    <mergeCell ref="P135:Q135"/>
    <mergeCell ref="P136:Q136"/>
    <mergeCell ref="K134:L134"/>
    <mergeCell ref="C135:L136"/>
    <mergeCell ref="D130:F130"/>
    <mergeCell ref="I130:J130"/>
    <mergeCell ref="D131:F131"/>
    <mergeCell ref="I131:J131"/>
    <mergeCell ref="B134:C134"/>
    <mergeCell ref="D134:I134"/>
    <mergeCell ref="D127:F127"/>
    <mergeCell ref="I127:J127"/>
    <mergeCell ref="D128:F128"/>
    <mergeCell ref="I128:J128"/>
    <mergeCell ref="D129:F129"/>
    <mergeCell ref="I129:J129"/>
    <mergeCell ref="I125:K125"/>
    <mergeCell ref="O125:P125"/>
    <mergeCell ref="D126:F126"/>
    <mergeCell ref="G126:H126"/>
    <mergeCell ref="I126:J126"/>
    <mergeCell ref="M126:N126"/>
    <mergeCell ref="B123:F123"/>
    <mergeCell ref="G123:L123"/>
    <mergeCell ref="M123:Q123"/>
    <mergeCell ref="G124:L124"/>
    <mergeCell ref="M124:Q124"/>
    <mergeCell ref="B124:F125"/>
    <mergeCell ref="P119:Q119"/>
    <mergeCell ref="B120:B121"/>
    <mergeCell ref="P120:Q120"/>
    <mergeCell ref="P121:Q121"/>
    <mergeCell ref="D115:F115"/>
    <mergeCell ref="I115:J115"/>
    <mergeCell ref="D116:F116"/>
    <mergeCell ref="I116:J116"/>
    <mergeCell ref="B119:C119"/>
    <mergeCell ref="D119:I119"/>
    <mergeCell ref="K119:L119"/>
    <mergeCell ref="C120:L121"/>
    <mergeCell ref="D112:F112"/>
    <mergeCell ref="I112:J112"/>
    <mergeCell ref="D113:F113"/>
    <mergeCell ref="I113:J113"/>
    <mergeCell ref="D114:F114"/>
    <mergeCell ref="I114:J114"/>
    <mergeCell ref="I110:K110"/>
    <mergeCell ref="O110:P110"/>
    <mergeCell ref="D111:F111"/>
    <mergeCell ref="G111:H111"/>
    <mergeCell ref="I111:J111"/>
    <mergeCell ref="M111:N111"/>
    <mergeCell ref="B109:F110"/>
    <mergeCell ref="B108:F108"/>
    <mergeCell ref="G108:L108"/>
    <mergeCell ref="M108:Q108"/>
    <mergeCell ref="G109:L109"/>
    <mergeCell ref="M109:Q109"/>
    <mergeCell ref="P104:Q104"/>
    <mergeCell ref="B105:B106"/>
    <mergeCell ref="P105:Q105"/>
    <mergeCell ref="P106:Q106"/>
    <mergeCell ref="K104:L104"/>
    <mergeCell ref="C105:L106"/>
    <mergeCell ref="D100:F100"/>
    <mergeCell ref="I100:J100"/>
    <mergeCell ref="D101:F101"/>
    <mergeCell ref="I101:J101"/>
    <mergeCell ref="B104:C104"/>
    <mergeCell ref="D104:I104"/>
    <mergeCell ref="D97:F97"/>
    <mergeCell ref="I97:J97"/>
    <mergeCell ref="D98:F98"/>
    <mergeCell ref="I98:J98"/>
    <mergeCell ref="D99:F99"/>
    <mergeCell ref="I99:J99"/>
    <mergeCell ref="I95:K95"/>
    <mergeCell ref="O95:P95"/>
    <mergeCell ref="D96:F96"/>
    <mergeCell ref="G96:H96"/>
    <mergeCell ref="I96:J96"/>
    <mergeCell ref="M96:N96"/>
    <mergeCell ref="B93:F93"/>
    <mergeCell ref="G93:L93"/>
    <mergeCell ref="M93:Q93"/>
    <mergeCell ref="G94:L94"/>
    <mergeCell ref="M94:Q94"/>
    <mergeCell ref="B94:F95"/>
    <mergeCell ref="P89:Q89"/>
    <mergeCell ref="B90:B91"/>
    <mergeCell ref="P90:Q90"/>
    <mergeCell ref="P91:Q91"/>
    <mergeCell ref="D85:F85"/>
    <mergeCell ref="I85:J85"/>
    <mergeCell ref="D86:F86"/>
    <mergeCell ref="I86:J86"/>
    <mergeCell ref="B89:C89"/>
    <mergeCell ref="D89:I89"/>
    <mergeCell ref="K89:L89"/>
    <mergeCell ref="C90:L91"/>
    <mergeCell ref="D82:F82"/>
    <mergeCell ref="I82:J82"/>
    <mergeCell ref="D83:F83"/>
    <mergeCell ref="I83:J83"/>
    <mergeCell ref="D84:F84"/>
    <mergeCell ref="I84:J84"/>
    <mergeCell ref="I80:K80"/>
    <mergeCell ref="O80:P80"/>
    <mergeCell ref="D81:F81"/>
    <mergeCell ref="G81:H81"/>
    <mergeCell ref="I81:J81"/>
    <mergeCell ref="M81:N81"/>
    <mergeCell ref="B79:F80"/>
    <mergeCell ref="I72:O72"/>
    <mergeCell ref="I65:O65"/>
    <mergeCell ref="D66:G66"/>
    <mergeCell ref="I66:O66"/>
    <mergeCell ref="B78:F78"/>
    <mergeCell ref="G78:L78"/>
    <mergeCell ref="M78:Q78"/>
    <mergeCell ref="G79:L79"/>
    <mergeCell ref="M79:Q79"/>
    <mergeCell ref="B74:C74"/>
    <mergeCell ref="D74:I74"/>
    <mergeCell ref="K74:L74"/>
    <mergeCell ref="P74:Q74"/>
    <mergeCell ref="B75:B76"/>
    <mergeCell ref="C75:L76"/>
    <mergeCell ref="P75:Q75"/>
    <mergeCell ref="P76:Q76"/>
    <mergeCell ref="D54:G54"/>
    <mergeCell ref="I54:O54"/>
    <mergeCell ref="B67:B72"/>
    <mergeCell ref="E67:G67"/>
    <mergeCell ref="I67:O67"/>
    <mergeCell ref="D68:G68"/>
    <mergeCell ref="I68:O68"/>
    <mergeCell ref="D69:G69"/>
    <mergeCell ref="I69:O69"/>
    <mergeCell ref="B61:B66"/>
    <mergeCell ref="E61:G61"/>
    <mergeCell ref="I61:O61"/>
    <mergeCell ref="D62:G62"/>
    <mergeCell ref="I62:O62"/>
    <mergeCell ref="D63:G63"/>
    <mergeCell ref="I63:O63"/>
    <mergeCell ref="D64:G64"/>
    <mergeCell ref="I64:O64"/>
    <mergeCell ref="D65:G65"/>
    <mergeCell ref="D70:G70"/>
    <mergeCell ref="I70:O70"/>
    <mergeCell ref="D71:G71"/>
    <mergeCell ref="I71:O71"/>
    <mergeCell ref="D72:G72"/>
    <mergeCell ref="B55:B60"/>
    <mergeCell ref="E55:G55"/>
    <mergeCell ref="I55:O55"/>
    <mergeCell ref="D56:G56"/>
    <mergeCell ref="I56:O56"/>
    <mergeCell ref="D57:G57"/>
    <mergeCell ref="I57:O57"/>
    <mergeCell ref="B49:B54"/>
    <mergeCell ref="E49:G49"/>
    <mergeCell ref="I49:O49"/>
    <mergeCell ref="D50:G50"/>
    <mergeCell ref="I50:O50"/>
    <mergeCell ref="D51:G51"/>
    <mergeCell ref="I51:O51"/>
    <mergeCell ref="D52:G52"/>
    <mergeCell ref="I52:O52"/>
    <mergeCell ref="D53:G53"/>
    <mergeCell ref="D58:G58"/>
    <mergeCell ref="I58:O58"/>
    <mergeCell ref="D59:G59"/>
    <mergeCell ref="I59:O59"/>
    <mergeCell ref="D60:G60"/>
    <mergeCell ref="I60:O60"/>
    <mergeCell ref="I53:O53"/>
    <mergeCell ref="B24:B29"/>
    <mergeCell ref="E24:G24"/>
    <mergeCell ref="B43:B48"/>
    <mergeCell ref="E43:G43"/>
    <mergeCell ref="I43:O43"/>
    <mergeCell ref="D44:G44"/>
    <mergeCell ref="I44:O44"/>
    <mergeCell ref="D45:G45"/>
    <mergeCell ref="I45:O45"/>
    <mergeCell ref="D39:G39"/>
    <mergeCell ref="I39:O39"/>
    <mergeCell ref="D40:G40"/>
    <mergeCell ref="I40:O40"/>
    <mergeCell ref="D41:G41"/>
    <mergeCell ref="I41:O41"/>
    <mergeCell ref="D46:G46"/>
    <mergeCell ref="I46:O46"/>
    <mergeCell ref="D47:G47"/>
    <mergeCell ref="I47:O47"/>
    <mergeCell ref="D48:G48"/>
    <mergeCell ref="I48:O48"/>
    <mergeCell ref="C42:D42"/>
    <mergeCell ref="E42:G42"/>
    <mergeCell ref="H42:O42"/>
    <mergeCell ref="I34:O34"/>
    <mergeCell ref="D35:G35"/>
    <mergeCell ref="I35:O35"/>
    <mergeCell ref="B36:B41"/>
    <mergeCell ref="E36:G36"/>
    <mergeCell ref="I36:O36"/>
    <mergeCell ref="D37:G37"/>
    <mergeCell ref="I37:O37"/>
    <mergeCell ref="D38:G38"/>
    <mergeCell ref="I38:O38"/>
    <mergeCell ref="B30:B35"/>
    <mergeCell ref="E30:G30"/>
    <mergeCell ref="I30:O30"/>
    <mergeCell ref="D31:G31"/>
    <mergeCell ref="I31:O31"/>
    <mergeCell ref="D32:G32"/>
    <mergeCell ref="I32:O32"/>
    <mergeCell ref="D33:G33"/>
    <mergeCell ref="I33:O33"/>
    <mergeCell ref="D34:G34"/>
    <mergeCell ref="D19:G19"/>
    <mergeCell ref="I19:O19"/>
    <mergeCell ref="D20:G20"/>
    <mergeCell ref="I20:O20"/>
    <mergeCell ref="D21:G21"/>
    <mergeCell ref="I21:O21"/>
    <mergeCell ref="D22:G22"/>
    <mergeCell ref="D23:G23"/>
    <mergeCell ref="I23:O23"/>
    <mergeCell ref="D27:G27"/>
    <mergeCell ref="I27:O27"/>
    <mergeCell ref="D28:G28"/>
    <mergeCell ref="I28:O28"/>
    <mergeCell ref="D29:G29"/>
    <mergeCell ref="I29:O29"/>
    <mergeCell ref="I22:O22"/>
    <mergeCell ref="B12:B17"/>
    <mergeCell ref="E12:G12"/>
    <mergeCell ref="I12:O12"/>
    <mergeCell ref="D13:G13"/>
    <mergeCell ref="I13:O13"/>
    <mergeCell ref="D14:G14"/>
    <mergeCell ref="I14:O14"/>
    <mergeCell ref="D17:G17"/>
    <mergeCell ref="I17:O17"/>
    <mergeCell ref="I24:O24"/>
    <mergeCell ref="D25:G25"/>
    <mergeCell ref="I25:O25"/>
    <mergeCell ref="D26:G26"/>
    <mergeCell ref="I26:O26"/>
    <mergeCell ref="B18:B23"/>
    <mergeCell ref="E18:G18"/>
    <mergeCell ref="I18:O18"/>
    <mergeCell ref="B7:C7"/>
    <mergeCell ref="L7:N7"/>
    <mergeCell ref="L8:N8"/>
    <mergeCell ref="B9:D10"/>
    <mergeCell ref="L9:N9"/>
    <mergeCell ref="D15:G15"/>
    <mergeCell ref="I15:O15"/>
    <mergeCell ref="D16:G16"/>
    <mergeCell ref="I16:O16"/>
    <mergeCell ref="C11:D11"/>
    <mergeCell ref="E11:G11"/>
    <mergeCell ref="H11:O11"/>
    <mergeCell ref="B8:J8"/>
  </mergeCells>
  <phoneticPr fontId="1"/>
  <conditionalFormatting sqref="P75 R90 R105 R120 R135 R150 R165 R180 R195 R210 R75">
    <cfRule type="cellIs" dxfId="736" priority="119" operator="greaterThan">
      <formula>15</formula>
    </cfRule>
  </conditionalFormatting>
  <conditionalFormatting sqref="U1:U1048576">
    <cfRule type="cellIs" dxfId="735" priority="118" operator="equal">
      <formula>"1事業者あたり15人回までのため要修正"</formula>
    </cfRule>
  </conditionalFormatting>
  <conditionalFormatting sqref="P74 R74">
    <cfRule type="cellIs" dxfId="734" priority="117" operator="greaterThan">
      <formula>15</formula>
    </cfRule>
  </conditionalFormatting>
  <conditionalFormatting sqref="P90">
    <cfRule type="cellIs" dxfId="733" priority="116" operator="greaterThan">
      <formula>15</formula>
    </cfRule>
  </conditionalFormatting>
  <conditionalFormatting sqref="P89">
    <cfRule type="cellIs" dxfId="732" priority="107" operator="greaterThan">
      <formula>15</formula>
    </cfRule>
  </conditionalFormatting>
  <conditionalFormatting sqref="P105">
    <cfRule type="cellIs" dxfId="731" priority="98" operator="greaterThan">
      <formula>15</formula>
    </cfRule>
  </conditionalFormatting>
  <conditionalFormatting sqref="P104">
    <cfRule type="cellIs" dxfId="730" priority="97" operator="greaterThan">
      <formula>15</formula>
    </cfRule>
  </conditionalFormatting>
  <conditionalFormatting sqref="P120">
    <cfRule type="cellIs" dxfId="729" priority="96" operator="greaterThan">
      <formula>15</formula>
    </cfRule>
  </conditionalFormatting>
  <conditionalFormatting sqref="P119">
    <cfRule type="cellIs" dxfId="728" priority="95" operator="greaterThan">
      <formula>15</formula>
    </cfRule>
  </conditionalFormatting>
  <conditionalFormatting sqref="P135">
    <cfRule type="cellIs" dxfId="727" priority="94" operator="greaterThan">
      <formula>15</formula>
    </cfRule>
  </conditionalFormatting>
  <conditionalFormatting sqref="P134">
    <cfRule type="cellIs" dxfId="726" priority="93" operator="greaterThan">
      <formula>15</formula>
    </cfRule>
  </conditionalFormatting>
  <conditionalFormatting sqref="P150">
    <cfRule type="cellIs" dxfId="725" priority="92" operator="greaterThan">
      <formula>15</formula>
    </cfRule>
  </conditionalFormatting>
  <conditionalFormatting sqref="P149">
    <cfRule type="cellIs" dxfId="724" priority="91" operator="greaterThan">
      <formula>15</formula>
    </cfRule>
  </conditionalFormatting>
  <conditionalFormatting sqref="P165">
    <cfRule type="cellIs" dxfId="723" priority="90" operator="greaterThan">
      <formula>15</formula>
    </cfRule>
  </conditionalFormatting>
  <conditionalFormatting sqref="P164">
    <cfRule type="cellIs" dxfId="722" priority="89" operator="greaterThan">
      <formula>15</formula>
    </cfRule>
  </conditionalFormatting>
  <conditionalFormatting sqref="P180">
    <cfRule type="cellIs" dxfId="721" priority="88" operator="greaterThan">
      <formula>15</formula>
    </cfRule>
  </conditionalFormatting>
  <conditionalFormatting sqref="P179">
    <cfRule type="cellIs" dxfId="720" priority="87" operator="greaterThan">
      <formula>15</formula>
    </cfRule>
  </conditionalFormatting>
  <conditionalFormatting sqref="P195">
    <cfRule type="cellIs" dxfId="719" priority="86" operator="greaterThan">
      <formula>15</formula>
    </cfRule>
  </conditionalFormatting>
  <conditionalFormatting sqref="P194">
    <cfRule type="cellIs" dxfId="718" priority="85" operator="greaterThan">
      <formula>15</formula>
    </cfRule>
  </conditionalFormatting>
  <conditionalFormatting sqref="P210">
    <cfRule type="cellIs" dxfId="717" priority="84" operator="greaterThan">
      <formula>15</formula>
    </cfRule>
  </conditionalFormatting>
  <conditionalFormatting sqref="P209">
    <cfRule type="cellIs" dxfId="716" priority="83" operator="greaterThan">
      <formula>15</formula>
    </cfRule>
  </conditionalFormatting>
  <conditionalFormatting sqref="D13:O17 D18 D24 D30 D36 D43 D49 D55 D61 D67 D74:I74 C75:L76 K74:L74 B79:F80 G79:Q79 Q80 L80 C82:Q86 D89:I89 C90:L91 C105:L106 D104:I104 C120:L121 D119:I119 D134:I134 C135:L136 C150:L151 D149:I149 D164:I164 C165:L166 C180:L181 D179:I179 D194:I194 C195:L196 D209:I209 C210:L211 K89:L89 K104:L104 K119:L119 K134:L134 K149:L149 K164:L164 K179:L179 K194:L194 K209:L209 D12 D19:O23 D25:O29 D31:O35 D37:O41 D44:O48 D50:O54 D56:O60 D62:O66 D68:O72">
    <cfRule type="containsBlanks" dxfId="715" priority="82">
      <formula>LEN(TRIM(B12))=0</formula>
    </cfRule>
  </conditionalFormatting>
  <conditionalFormatting sqref="D7">
    <cfRule type="containsBlanks" dxfId="714" priority="81">
      <formula>LEN(TRIM(D7))=0</formula>
    </cfRule>
  </conditionalFormatting>
  <conditionalFormatting sqref="B94:F95 G94:Q94 Q95 L95">
    <cfRule type="containsBlanks" dxfId="713" priority="80">
      <formula>LEN(TRIM(B94))=0</formula>
    </cfRule>
  </conditionalFormatting>
  <conditionalFormatting sqref="B109:F110 G109:Q109 Q110 L110">
    <cfRule type="containsBlanks" dxfId="712" priority="79">
      <formula>LEN(TRIM(B109))=0</formula>
    </cfRule>
  </conditionalFormatting>
  <conditionalFormatting sqref="B124:F125 G124:Q124 Q125 L125">
    <cfRule type="containsBlanks" dxfId="711" priority="78">
      <formula>LEN(TRIM(B124))=0</formula>
    </cfRule>
  </conditionalFormatting>
  <conditionalFormatting sqref="B139:F140 G139:Q139 Q140 L140">
    <cfRule type="containsBlanks" dxfId="710" priority="77">
      <formula>LEN(TRIM(B139))=0</formula>
    </cfRule>
  </conditionalFormatting>
  <conditionalFormatting sqref="B154:F155 G154:Q154 Q155 L155">
    <cfRule type="containsBlanks" dxfId="709" priority="76">
      <formula>LEN(TRIM(B154))=0</formula>
    </cfRule>
  </conditionalFormatting>
  <conditionalFormatting sqref="B169:F170 G169:Q169 Q170 L170">
    <cfRule type="containsBlanks" dxfId="708" priority="75">
      <formula>LEN(TRIM(B169))=0</formula>
    </cfRule>
  </conditionalFormatting>
  <conditionalFormatting sqref="B184:F185 G184:Q184 Q185 L185">
    <cfRule type="containsBlanks" dxfId="707" priority="74">
      <formula>LEN(TRIM(B184))=0</formula>
    </cfRule>
  </conditionalFormatting>
  <conditionalFormatting sqref="B199:F200 G199:Q199 Q200 L200">
    <cfRule type="containsBlanks" dxfId="706" priority="73">
      <formula>LEN(TRIM(B199))=0</formula>
    </cfRule>
  </conditionalFormatting>
  <conditionalFormatting sqref="B214:F215 G214:Q214 Q215 L215">
    <cfRule type="containsBlanks" dxfId="705" priority="72">
      <formula>LEN(TRIM(B214))=0</formula>
    </cfRule>
  </conditionalFormatting>
  <conditionalFormatting sqref="G199:L199">
    <cfRule type="expression" dxfId="704" priority="67">
      <formula>$G$199</formula>
    </cfRule>
  </conditionalFormatting>
  <conditionalFormatting sqref="G200:H200">
    <cfRule type="containsBlanks" dxfId="703" priority="59">
      <formula>LEN(TRIM(G200))=0</formula>
    </cfRule>
  </conditionalFormatting>
  <conditionalFormatting sqref="G200:H200">
    <cfRule type="expression" dxfId="702" priority="58">
      <formula>COUNTA($G$199)&gt;0</formula>
    </cfRule>
  </conditionalFormatting>
  <conditionalFormatting sqref="M200:N200">
    <cfRule type="containsBlanks" dxfId="701" priority="57">
      <formula>LEN(TRIM(M200))=0</formula>
    </cfRule>
  </conditionalFormatting>
  <conditionalFormatting sqref="M200:N200">
    <cfRule type="expression" dxfId="700" priority="56">
      <formula>COUNTA($M$199)&gt;0</formula>
    </cfRule>
  </conditionalFormatting>
  <conditionalFormatting sqref="G215:H215">
    <cfRule type="containsBlanks" dxfId="699" priority="55">
      <formula>LEN(TRIM(G215))=0</formula>
    </cfRule>
  </conditionalFormatting>
  <conditionalFormatting sqref="G215:H215">
    <cfRule type="expression" dxfId="698" priority="54">
      <formula>COUNTA($G$214)&gt;0</formula>
    </cfRule>
  </conditionalFormatting>
  <conditionalFormatting sqref="M215:N215">
    <cfRule type="containsBlanks" dxfId="697" priority="53">
      <formula>LEN(TRIM(M215))=0</formula>
    </cfRule>
  </conditionalFormatting>
  <conditionalFormatting sqref="M215:N215">
    <cfRule type="expression" dxfId="696" priority="52">
      <formula>COUNTA($M$214)&gt;0</formula>
    </cfRule>
  </conditionalFormatting>
  <conditionalFormatting sqref="G185:H185">
    <cfRule type="containsBlanks" dxfId="695" priority="51">
      <formula>LEN(TRIM(G185))=0</formula>
    </cfRule>
  </conditionalFormatting>
  <conditionalFormatting sqref="G185:H185">
    <cfRule type="expression" dxfId="694" priority="50">
      <formula>COUNTA($G$184)&gt;0</formula>
    </cfRule>
  </conditionalFormatting>
  <conditionalFormatting sqref="M185:N185">
    <cfRule type="containsBlanks" dxfId="693" priority="49">
      <formula>LEN(TRIM(M185))=0</formula>
    </cfRule>
  </conditionalFormatting>
  <conditionalFormatting sqref="M185:N185">
    <cfRule type="expression" dxfId="692" priority="48">
      <formula>COUNTA($M$184)&gt;0</formula>
    </cfRule>
  </conditionalFormatting>
  <conditionalFormatting sqref="G170:H170">
    <cfRule type="containsBlanks" dxfId="691" priority="47">
      <formula>LEN(TRIM(G170))=0</formula>
    </cfRule>
  </conditionalFormatting>
  <conditionalFormatting sqref="G170:H170">
    <cfRule type="expression" dxfId="690" priority="46">
      <formula>COUNTA($G$169)&gt;0</formula>
    </cfRule>
  </conditionalFormatting>
  <conditionalFormatting sqref="M170:N170">
    <cfRule type="containsBlanks" dxfId="689" priority="45">
      <formula>LEN(TRIM(M170))=0</formula>
    </cfRule>
  </conditionalFormatting>
  <conditionalFormatting sqref="M170:N170">
    <cfRule type="expression" dxfId="688" priority="44">
      <formula>COUNTA($M$169)&gt;0</formula>
    </cfRule>
  </conditionalFormatting>
  <conditionalFormatting sqref="G155:H155">
    <cfRule type="containsBlanks" dxfId="687" priority="43">
      <formula>LEN(TRIM(G155))=0</formula>
    </cfRule>
  </conditionalFormatting>
  <conditionalFormatting sqref="G155:H155">
    <cfRule type="expression" dxfId="686" priority="42">
      <formula>COUNTA($G$154)&gt;0</formula>
    </cfRule>
  </conditionalFormatting>
  <conditionalFormatting sqref="M155:N155">
    <cfRule type="containsBlanks" dxfId="685" priority="41">
      <formula>LEN(TRIM(M155))=0</formula>
    </cfRule>
  </conditionalFormatting>
  <conditionalFormatting sqref="M155:N155">
    <cfRule type="expression" dxfId="684" priority="40">
      <formula>COUNTA($M$154)&gt;0</formula>
    </cfRule>
  </conditionalFormatting>
  <conditionalFormatting sqref="G140:H140">
    <cfRule type="containsBlanks" dxfId="683" priority="39">
      <formula>LEN(TRIM(G140))=0</formula>
    </cfRule>
  </conditionalFormatting>
  <conditionalFormatting sqref="G140:H140">
    <cfRule type="expression" dxfId="682" priority="38">
      <formula>COUNTA($G$139)&gt;0</formula>
    </cfRule>
  </conditionalFormatting>
  <conditionalFormatting sqref="G125:H125">
    <cfRule type="containsBlanks" dxfId="681" priority="35">
      <formula>LEN(TRIM(G125))=0</formula>
    </cfRule>
  </conditionalFormatting>
  <conditionalFormatting sqref="G125:H125">
    <cfRule type="expression" dxfId="680" priority="34">
      <formula>COUNTA($G$124)&gt;0</formula>
    </cfRule>
  </conditionalFormatting>
  <conditionalFormatting sqref="M125:N125">
    <cfRule type="containsBlanks" dxfId="679" priority="33">
      <formula>LEN(TRIM(M125))=0</formula>
    </cfRule>
  </conditionalFormatting>
  <conditionalFormatting sqref="M125:N125">
    <cfRule type="expression" dxfId="678" priority="32">
      <formula>COUNTA($M$124)&gt;0</formula>
    </cfRule>
  </conditionalFormatting>
  <conditionalFormatting sqref="G110:H110">
    <cfRule type="containsBlanks" dxfId="677" priority="31">
      <formula>LEN(TRIM(G110))=0</formula>
    </cfRule>
  </conditionalFormatting>
  <conditionalFormatting sqref="G110:H110">
    <cfRule type="expression" dxfId="676" priority="30">
      <formula>COUNTA($G$109)&gt;0</formula>
    </cfRule>
  </conditionalFormatting>
  <conditionalFormatting sqref="M110:N110">
    <cfRule type="containsBlanks" dxfId="675" priority="29">
      <formula>LEN(TRIM(M110))=0</formula>
    </cfRule>
  </conditionalFormatting>
  <conditionalFormatting sqref="M110:N110">
    <cfRule type="expression" dxfId="674" priority="28">
      <formula>COUNTA($M$109)&gt;0</formula>
    </cfRule>
  </conditionalFormatting>
  <conditionalFormatting sqref="G80:H80">
    <cfRule type="containsBlanks" dxfId="673" priority="23">
      <formula>LEN(TRIM(G80))=0</formula>
    </cfRule>
  </conditionalFormatting>
  <conditionalFormatting sqref="G80:H80 G95:H95 G110:H110 G125:H125 G140:H140 G155:H155">
    <cfRule type="expression" dxfId="672" priority="22">
      <formula>COUNTA($G$79)&gt;0</formula>
    </cfRule>
  </conditionalFormatting>
  <conditionalFormatting sqref="M80:N80">
    <cfRule type="containsBlanks" dxfId="671" priority="19">
      <formula>LEN(TRIM(M80))=0</formula>
    </cfRule>
  </conditionalFormatting>
  <conditionalFormatting sqref="M80:N80">
    <cfRule type="expression" dxfId="670" priority="18">
      <formula>COUNTA($M$79)&gt;0</formula>
    </cfRule>
  </conditionalFormatting>
  <conditionalFormatting sqref="M95:N95">
    <cfRule type="containsBlanks" dxfId="669" priority="17">
      <formula>LEN(TRIM(M95))=0</formula>
    </cfRule>
  </conditionalFormatting>
  <conditionalFormatting sqref="M95:N95">
    <cfRule type="expression" dxfId="668" priority="16">
      <formula>COUNTA($M$94)&gt;0</formula>
    </cfRule>
  </conditionalFormatting>
  <conditionalFormatting sqref="G95:H95">
    <cfRule type="containsBlanks" dxfId="667" priority="15">
      <formula>LEN(TRIM(G95))=0</formula>
    </cfRule>
  </conditionalFormatting>
  <conditionalFormatting sqref="G95:H95">
    <cfRule type="expression" dxfId="666" priority="14">
      <formula>COUNTA($G$94)&gt;0</formula>
    </cfRule>
  </conditionalFormatting>
  <conditionalFormatting sqref="M140:N140">
    <cfRule type="containsBlanks" dxfId="665" priority="13">
      <formula>LEN(TRIM(M140))=0</formula>
    </cfRule>
  </conditionalFormatting>
  <conditionalFormatting sqref="M140:N140">
    <cfRule type="expression" dxfId="664" priority="12">
      <formula>COUNTA($M$124)&gt;0</formula>
    </cfRule>
  </conditionalFormatting>
  <conditionalFormatting sqref="M140:N140">
    <cfRule type="containsBlanks" dxfId="663" priority="11">
      <formula>LEN(TRIM(M140))=0</formula>
    </cfRule>
  </conditionalFormatting>
  <conditionalFormatting sqref="M140:N140">
    <cfRule type="expression" dxfId="662" priority="10">
      <formula>COUNTA($M$139)&gt;0</formula>
    </cfRule>
  </conditionalFormatting>
  <conditionalFormatting sqref="C97:Q101">
    <cfRule type="containsBlanks" dxfId="661" priority="9">
      <formula>LEN(TRIM(C97))=0</formula>
    </cfRule>
  </conditionalFormatting>
  <conditionalFormatting sqref="C112:Q116">
    <cfRule type="containsBlanks" dxfId="660" priority="8">
      <formula>LEN(TRIM(C112))=0</formula>
    </cfRule>
  </conditionalFormatting>
  <conditionalFormatting sqref="C127:Q131">
    <cfRule type="containsBlanks" dxfId="659" priority="7">
      <formula>LEN(TRIM(C127))=0</formula>
    </cfRule>
  </conditionalFormatting>
  <conditionalFormatting sqref="C142:Q146">
    <cfRule type="containsBlanks" dxfId="658" priority="6">
      <formula>LEN(TRIM(C142))=0</formula>
    </cfRule>
  </conditionalFormatting>
  <conditionalFormatting sqref="C157:Q161">
    <cfRule type="containsBlanks" dxfId="657" priority="5">
      <formula>LEN(TRIM(C157))=0</formula>
    </cfRule>
  </conditionalFormatting>
  <conditionalFormatting sqref="C172:Q176">
    <cfRule type="containsBlanks" dxfId="656" priority="4">
      <formula>LEN(TRIM(C172))=0</formula>
    </cfRule>
  </conditionalFormatting>
  <conditionalFormatting sqref="C187:Q191">
    <cfRule type="containsBlanks" dxfId="655" priority="3">
      <formula>LEN(TRIM(C187))=0</formula>
    </cfRule>
  </conditionalFormatting>
  <conditionalFormatting sqref="C202:Q206">
    <cfRule type="containsBlanks" dxfId="654" priority="2">
      <formula>LEN(TRIM(C202))=0</formula>
    </cfRule>
  </conditionalFormatting>
  <conditionalFormatting sqref="C217:Q221">
    <cfRule type="containsBlanks" dxfId="653" priority="1">
      <formula>LEN(TRIM(C217))=0</formula>
    </cfRule>
  </conditionalFormatting>
  <dataValidations count="7">
    <dataValidation type="list" allowBlank="1" showInputMessage="1" showErrorMessage="1" sqref="D7">
      <formula1>INDIRECT("支援地域")</formula1>
    </dataValidation>
    <dataValidation type="list" allowBlank="1" showInputMessage="1" showErrorMessage="1" sqref="N82:N86 H82:H86 N187:N191 H187:H191 N202:N206 H202:H206 N97:N101 H97:H101 N112:N116 H112:H116 N127:N131 H127:H131 N142:N146 H142:H146 N157:N161 H157:H161 N172:N176 H172:H176 N217:N221 H217:H221">
      <formula1>IF(G82="事務補助員",INDIRECT("職員"),INDIRECT(G82))</formula1>
    </dataValidation>
    <dataValidation type="list" allowBlank="1" showInputMessage="1" showErrorMessage="1" sqref="D12 D18 D24 D30 D36 D43 D49 D55 D61 D67">
      <formula1>INDIRECT("職員")</formula1>
    </dataValidation>
    <dataValidation type="list" showInputMessage="1" showErrorMessage="1" sqref="M202:M207 G82:G86 M82:M86 G187:G192 G157:G162 G97:G101 G172:G177 G112:G116 M187:M192 B192 G127:G131 G202:G207 G142:G147 M112:M116 M97:M101 M127:M131 B162 B207 M172:M177 B177 B147 M157:M162 M142:M147 G217:G221 M217:M221">
      <formula1>"職員,事務補助員,外部専門家"</formula1>
    </dataValidation>
    <dataValidation type="whole" allowBlank="1" showInputMessage="1" showErrorMessage="1" sqref="H13:H17 H62:H66 H19:H23 H25:H29 H31:H35 H37:H41 H44:H48 H50:H54 H56:H60 H68:H72">
      <formula1>0</formula1>
      <formula2>4000</formula2>
    </dataValidation>
    <dataValidation type="whole" imeMode="halfAlpha" allowBlank="1" showInputMessage="1" showErrorMessage="1" sqref="K74:L74 K82:K86 P82:P86 K194:L194 K209:L209 K97:K101 P97:P101 K112:K116 P112:P116 K127:K131 P127:P131 K142:K146 P142:P146 K157:K161 P157:P161 K172:K176 P172:P176 K187:K191 P187:P191 K202:K206 P202:P206 K89:L89 K104:L104 K119:L119 K134:L134 K149:L149 K164:L164 K179:L179 K217:K221 P217:P221">
      <formula1>0</formula1>
      <formula2>200</formula2>
    </dataValidation>
    <dataValidation type="whole" imeMode="halfAlpha" allowBlank="1" showInputMessage="1" showErrorMessage="1" sqref="L80 Q80 L95 Q95 L110 Q110 L125 Q125 L140 Q140 L155 Q155 L170 Q170 L185 Q185 L200 Q200 L215 Q215">
      <formula1>0</formula1>
      <formula2>15</formula2>
    </dataValidation>
  </dataValidations>
  <printOptions horizontalCentered="1"/>
  <pageMargins left="0.25" right="0.25" top="0.75" bottom="0.75" header="0.3" footer="0.3"/>
  <pageSetup paperSize="9" scale="59" fitToHeight="0" orientation="landscape" r:id="rId1"/>
  <rowBreaks count="11" manualBreakCount="11">
    <brk id="41" min="1" max="16" man="1"/>
    <brk id="72" min="1" max="16" man="1"/>
    <brk id="87" min="1" max="16" man="1"/>
    <brk id="102" min="1" max="16" man="1"/>
    <brk id="117" min="1" max="16" man="1"/>
    <brk id="132" min="1" max="16" man="1"/>
    <brk id="147" min="1" max="16" man="1"/>
    <brk id="162" min="1" max="16" man="1"/>
    <brk id="177" min="1" max="16" man="1"/>
    <brk id="192" min="1" max="16" man="1"/>
    <brk id="207" min="1" max="1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21"/>
  <sheetViews>
    <sheetView showGridLines="0" zoomScaleNormal="100" zoomScaleSheetLayoutView="25" workbookViewId="0"/>
  </sheetViews>
  <sheetFormatPr defaultRowHeight="13.5"/>
  <cols>
    <col min="1" max="1" width="2.125" style="348" customWidth="1"/>
    <col min="2" max="2" width="6" style="554" customWidth="1"/>
    <col min="3" max="3" width="14.625" style="190" customWidth="1"/>
    <col min="4" max="4" width="40.625" style="190" customWidth="1"/>
    <col min="5" max="6" width="9.75" style="190" customWidth="1"/>
    <col min="7" max="7" width="6.375" style="554" customWidth="1"/>
    <col min="8" max="8" width="19.625" style="190" customWidth="1"/>
    <col min="9" max="10" width="19.75" style="190" customWidth="1"/>
    <col min="11" max="12" width="9.75" style="190" customWidth="1"/>
    <col min="13" max="13" width="6.375" style="554" customWidth="1"/>
    <col min="14" max="14" width="13.75" style="190" customWidth="1"/>
    <col min="15" max="15" width="40.625" style="190" customWidth="1"/>
    <col min="16" max="17" width="9.75" style="190" customWidth="1"/>
    <col min="18" max="18" width="2.5" style="350" customWidth="1"/>
    <col min="19" max="19" width="152.25" style="190" customWidth="1"/>
    <col min="20" max="20" width="9" style="348"/>
    <col min="21" max="21" width="18.125" style="348" customWidth="1"/>
    <col min="22" max="16384" width="9" style="348"/>
  </cols>
  <sheetData>
    <row r="1" spans="1:22" ht="58.5" customHeight="1"/>
    <row r="2" spans="1:22" s="190" customFormat="1">
      <c r="A2" s="107"/>
      <c r="B2" s="344" t="s">
        <v>0</v>
      </c>
      <c r="C2" s="345"/>
      <c r="H2" s="345"/>
      <c r="P2" s="99" t="str">
        <f>IF(様式第１_交付申請書!F9="","",様式第１_交付申請書!F9)</f>
        <v/>
      </c>
      <c r="Q2" s="346"/>
      <c r="R2" s="347"/>
      <c r="T2" s="348"/>
      <c r="U2" s="348"/>
      <c r="V2" s="348"/>
    </row>
    <row r="3" spans="1:22" s="190" customFormat="1" ht="21">
      <c r="A3" s="555"/>
      <c r="B3" s="349" t="s">
        <v>1</v>
      </c>
      <c r="R3" s="350"/>
      <c r="T3" s="348"/>
      <c r="U3" s="348"/>
      <c r="V3" s="348"/>
    </row>
    <row r="4" spans="1:22" s="190" customFormat="1" ht="14.25" customHeight="1">
      <c r="A4" s="555"/>
      <c r="B4" s="555"/>
      <c r="R4" s="350"/>
      <c r="T4" s="348"/>
      <c r="U4" s="348"/>
      <c r="V4" s="348"/>
    </row>
    <row r="5" spans="1:22" s="190" customFormat="1" ht="17.25">
      <c r="A5" s="4"/>
      <c r="B5" s="351" t="s">
        <v>586</v>
      </c>
      <c r="R5" s="350"/>
      <c r="T5" s="348"/>
      <c r="U5" s="348"/>
      <c r="V5" s="348"/>
    </row>
    <row r="6" spans="1:22" s="190" customFormat="1" ht="6.75" customHeight="1" thickBot="1">
      <c r="A6" s="352"/>
      <c r="R6" s="350"/>
      <c r="T6" s="348"/>
      <c r="U6" s="348"/>
      <c r="V6" s="348"/>
    </row>
    <row r="7" spans="1:22" ht="30" customHeight="1" thickBot="1">
      <c r="B7" s="673" t="s">
        <v>256</v>
      </c>
      <c r="C7" s="674"/>
      <c r="D7" s="353"/>
      <c r="L7" s="675" t="s">
        <v>224</v>
      </c>
      <c r="M7" s="676"/>
      <c r="N7" s="677"/>
      <c r="O7" s="354">
        <f>SUMIF($C:$C,"PF職員名",$H:$H)</f>
        <v>0</v>
      </c>
      <c r="S7" s="416" t="s">
        <v>27</v>
      </c>
    </row>
    <row r="8" spans="1:22" ht="30" customHeight="1">
      <c r="B8" s="695" t="s">
        <v>563</v>
      </c>
      <c r="C8" s="696"/>
      <c r="D8" s="696"/>
      <c r="E8" s="696"/>
      <c r="F8" s="696"/>
      <c r="G8" s="696"/>
      <c r="H8" s="696"/>
      <c r="I8" s="696"/>
      <c r="J8" s="696"/>
      <c r="L8" s="678" t="s">
        <v>446</v>
      </c>
      <c r="M8" s="679"/>
      <c r="N8" s="680"/>
      <c r="O8" s="355">
        <f>SUMIF($J:$J,"想定支援対象者数",$K:$K)</f>
        <v>0</v>
      </c>
      <c r="S8" s="562" t="s">
        <v>560</v>
      </c>
      <c r="T8" s="356"/>
    </row>
    <row r="9" spans="1:22" ht="30" customHeight="1">
      <c r="B9" s="681" t="s">
        <v>225</v>
      </c>
      <c r="C9" s="681"/>
      <c r="D9" s="681"/>
      <c r="K9" s="439"/>
      <c r="L9" s="678" t="s">
        <v>447</v>
      </c>
      <c r="M9" s="679"/>
      <c r="N9" s="680"/>
      <c r="O9" s="358">
        <f>SUMIF(O$11:O$1048576,"*支援人回数合計",P$11:P$1048576)</f>
        <v>0</v>
      </c>
      <c r="P9" s="357"/>
      <c r="Q9" s="357"/>
      <c r="R9" s="359"/>
      <c r="S9" s="478" t="s">
        <v>542</v>
      </c>
    </row>
    <row r="10" spans="1:22" ht="6.75" customHeight="1">
      <c r="B10" s="682"/>
      <c r="C10" s="682"/>
      <c r="D10" s="682"/>
      <c r="G10" s="190"/>
      <c r="K10" s="439"/>
      <c r="L10" s="439"/>
      <c r="M10" s="439"/>
      <c r="N10" s="439"/>
      <c r="O10" s="439"/>
      <c r="P10" s="357"/>
      <c r="Q10" s="357"/>
      <c r="R10" s="359"/>
    </row>
    <row r="11" spans="1:22" ht="27" customHeight="1">
      <c r="B11" s="558" t="s">
        <v>448</v>
      </c>
      <c r="C11" s="689" t="s">
        <v>216</v>
      </c>
      <c r="D11" s="690"/>
      <c r="E11" s="691" t="s">
        <v>217</v>
      </c>
      <c r="F11" s="691"/>
      <c r="G11" s="691"/>
      <c r="H11" s="692" t="s">
        <v>540</v>
      </c>
      <c r="I11" s="693"/>
      <c r="J11" s="693"/>
      <c r="K11" s="693"/>
      <c r="L11" s="693"/>
      <c r="M11" s="693"/>
      <c r="N11" s="693"/>
      <c r="O11" s="694"/>
      <c r="S11" s="481" t="s">
        <v>325</v>
      </c>
    </row>
    <row r="12" spans="1:22" ht="20.100000000000001" customHeight="1">
      <c r="B12" s="703">
        <v>1</v>
      </c>
      <c r="C12" s="441" t="s">
        <v>223</v>
      </c>
      <c r="D12" s="442"/>
      <c r="E12" s="706" t="str">
        <f>IFERROR(VLOOKUP(D12,'補助事業概要説明書（別添１）１～４'!$B:$C,2,0),"")</f>
        <v/>
      </c>
      <c r="F12" s="707"/>
      <c r="G12" s="708"/>
      <c r="H12" s="443">
        <f>SUM(H13:H17)</f>
        <v>0</v>
      </c>
      <c r="I12" s="709" t="s">
        <v>449</v>
      </c>
      <c r="J12" s="710"/>
      <c r="K12" s="710"/>
      <c r="L12" s="710"/>
      <c r="M12" s="710"/>
      <c r="N12" s="710"/>
      <c r="O12" s="711"/>
      <c r="S12" s="477" t="s">
        <v>437</v>
      </c>
    </row>
    <row r="13" spans="1:22" ht="20.100000000000001" customHeight="1">
      <c r="B13" s="704"/>
      <c r="C13" s="444" t="s">
        <v>408</v>
      </c>
      <c r="D13" s="683"/>
      <c r="E13" s="684"/>
      <c r="F13" s="684"/>
      <c r="G13" s="685"/>
      <c r="H13" s="445"/>
      <c r="I13" s="712"/>
      <c r="J13" s="713"/>
      <c r="K13" s="713"/>
      <c r="L13" s="713"/>
      <c r="M13" s="713"/>
      <c r="N13" s="713"/>
      <c r="O13" s="714"/>
      <c r="S13" s="477"/>
    </row>
    <row r="14" spans="1:22" ht="20.100000000000001" customHeight="1">
      <c r="B14" s="704"/>
      <c r="C14" s="446" t="s">
        <v>409</v>
      </c>
      <c r="D14" s="683"/>
      <c r="E14" s="684"/>
      <c r="F14" s="684"/>
      <c r="G14" s="685"/>
      <c r="H14" s="447"/>
      <c r="I14" s="686"/>
      <c r="J14" s="687"/>
      <c r="K14" s="687"/>
      <c r="L14" s="687"/>
      <c r="M14" s="687"/>
      <c r="N14" s="687"/>
      <c r="O14" s="688"/>
      <c r="S14" s="477" t="s">
        <v>561</v>
      </c>
    </row>
    <row r="15" spans="1:22" ht="20.100000000000001" customHeight="1">
      <c r="B15" s="704"/>
      <c r="C15" s="448" t="s">
        <v>410</v>
      </c>
      <c r="D15" s="683"/>
      <c r="E15" s="684"/>
      <c r="F15" s="684"/>
      <c r="G15" s="685"/>
      <c r="H15" s="449"/>
      <c r="I15" s="686"/>
      <c r="J15" s="687"/>
      <c r="K15" s="687"/>
      <c r="L15" s="687"/>
      <c r="M15" s="687"/>
      <c r="N15" s="687"/>
      <c r="O15" s="688"/>
      <c r="S15" s="477" t="s">
        <v>450</v>
      </c>
    </row>
    <row r="16" spans="1:22" ht="20.100000000000001" customHeight="1">
      <c r="B16" s="704"/>
      <c r="C16" s="448" t="s">
        <v>411</v>
      </c>
      <c r="D16" s="683"/>
      <c r="E16" s="684"/>
      <c r="F16" s="684"/>
      <c r="G16" s="685"/>
      <c r="H16" s="449"/>
      <c r="I16" s="686"/>
      <c r="J16" s="687"/>
      <c r="K16" s="687"/>
      <c r="L16" s="687"/>
      <c r="M16" s="687"/>
      <c r="N16" s="687"/>
      <c r="O16" s="688"/>
      <c r="S16" s="477"/>
    </row>
    <row r="17" spans="2:19" ht="20.100000000000001" customHeight="1">
      <c r="B17" s="705"/>
      <c r="C17" s="450" t="s">
        <v>412</v>
      </c>
      <c r="D17" s="697"/>
      <c r="E17" s="698"/>
      <c r="F17" s="698"/>
      <c r="G17" s="699"/>
      <c r="H17" s="451"/>
      <c r="I17" s="700"/>
      <c r="J17" s="701"/>
      <c r="K17" s="701"/>
      <c r="L17" s="701"/>
      <c r="M17" s="701"/>
      <c r="N17" s="701"/>
      <c r="O17" s="702"/>
      <c r="S17" s="477" t="s">
        <v>562</v>
      </c>
    </row>
    <row r="18" spans="2:19" ht="20.100000000000001" customHeight="1">
      <c r="B18" s="703">
        <v>2</v>
      </c>
      <c r="C18" s="441" t="s">
        <v>223</v>
      </c>
      <c r="D18" s="442"/>
      <c r="E18" s="706" t="str">
        <f>IFERROR(VLOOKUP(D18,'補助事業概要説明書（別添１）１～４'!$B:$C,2,0),"")</f>
        <v/>
      </c>
      <c r="F18" s="707"/>
      <c r="G18" s="708"/>
      <c r="H18" s="443">
        <f>SUM(H19:H23)</f>
        <v>0</v>
      </c>
      <c r="I18" s="709" t="s">
        <v>449</v>
      </c>
      <c r="J18" s="710"/>
      <c r="K18" s="710"/>
      <c r="L18" s="710"/>
      <c r="M18" s="710"/>
      <c r="N18" s="710"/>
      <c r="O18" s="711"/>
      <c r="P18" s="360"/>
      <c r="Q18" s="360"/>
      <c r="R18" s="361"/>
      <c r="S18" s="477"/>
    </row>
    <row r="19" spans="2:19" ht="20.100000000000001" customHeight="1">
      <c r="B19" s="704"/>
      <c r="C19" s="444" t="s">
        <v>408</v>
      </c>
      <c r="D19" s="683"/>
      <c r="E19" s="684"/>
      <c r="F19" s="684"/>
      <c r="G19" s="685"/>
      <c r="H19" s="445"/>
      <c r="I19" s="712"/>
      <c r="J19" s="713"/>
      <c r="K19" s="713"/>
      <c r="L19" s="713"/>
      <c r="M19" s="713"/>
      <c r="N19" s="713"/>
      <c r="O19" s="714"/>
      <c r="P19" s="360"/>
      <c r="Q19" s="360"/>
      <c r="R19" s="361"/>
      <c r="S19" s="477" t="s">
        <v>451</v>
      </c>
    </row>
    <row r="20" spans="2:19" ht="20.100000000000001" customHeight="1">
      <c r="B20" s="704"/>
      <c r="C20" s="446" t="s">
        <v>409</v>
      </c>
      <c r="D20" s="683"/>
      <c r="E20" s="684"/>
      <c r="F20" s="684"/>
      <c r="G20" s="685"/>
      <c r="H20" s="447"/>
      <c r="I20" s="686"/>
      <c r="J20" s="687"/>
      <c r="K20" s="687"/>
      <c r="L20" s="687"/>
      <c r="M20" s="687"/>
      <c r="N20" s="687"/>
      <c r="O20" s="688"/>
      <c r="P20" s="360"/>
      <c r="Q20" s="360"/>
      <c r="R20" s="361"/>
      <c r="S20" s="477"/>
    </row>
    <row r="21" spans="2:19" ht="20.100000000000001" customHeight="1">
      <c r="B21" s="704"/>
      <c r="C21" s="448" t="s">
        <v>410</v>
      </c>
      <c r="D21" s="683"/>
      <c r="E21" s="684"/>
      <c r="F21" s="684"/>
      <c r="G21" s="685"/>
      <c r="H21" s="449"/>
      <c r="I21" s="686"/>
      <c r="J21" s="687"/>
      <c r="K21" s="687"/>
      <c r="L21" s="687"/>
      <c r="M21" s="687"/>
      <c r="N21" s="687"/>
      <c r="O21" s="688"/>
      <c r="P21" s="360"/>
      <c r="Q21" s="360"/>
      <c r="R21" s="361"/>
      <c r="S21" s="477" t="s">
        <v>453</v>
      </c>
    </row>
    <row r="22" spans="2:19" ht="20.100000000000001" customHeight="1">
      <c r="B22" s="704"/>
      <c r="C22" s="448" t="s">
        <v>411</v>
      </c>
      <c r="D22" s="683"/>
      <c r="E22" s="684"/>
      <c r="F22" s="684"/>
      <c r="G22" s="685"/>
      <c r="H22" s="449"/>
      <c r="I22" s="686"/>
      <c r="J22" s="687"/>
      <c r="K22" s="687"/>
      <c r="L22" s="687"/>
      <c r="M22" s="687"/>
      <c r="N22" s="687"/>
      <c r="O22" s="688"/>
      <c r="P22" s="360"/>
      <c r="Q22" s="360"/>
      <c r="R22" s="361"/>
      <c r="S22" s="477"/>
    </row>
    <row r="23" spans="2:19" ht="20.100000000000001" customHeight="1">
      <c r="B23" s="705"/>
      <c r="C23" s="450" t="s">
        <v>412</v>
      </c>
      <c r="D23" s="697"/>
      <c r="E23" s="698"/>
      <c r="F23" s="698"/>
      <c r="G23" s="699"/>
      <c r="H23" s="451"/>
      <c r="I23" s="700"/>
      <c r="J23" s="701"/>
      <c r="K23" s="701"/>
      <c r="L23" s="701"/>
      <c r="M23" s="701"/>
      <c r="N23" s="701"/>
      <c r="O23" s="702"/>
      <c r="P23" s="360"/>
      <c r="Q23" s="360"/>
      <c r="R23" s="361"/>
      <c r="S23" s="477"/>
    </row>
    <row r="24" spans="2:19" ht="20.100000000000001" customHeight="1">
      <c r="B24" s="703">
        <v>3</v>
      </c>
      <c r="C24" s="441" t="s">
        <v>223</v>
      </c>
      <c r="D24" s="442"/>
      <c r="E24" s="706" t="str">
        <f>IFERROR(VLOOKUP(D24,'補助事業概要説明書（別添１）１～４'!$B:$C,2,0),"")</f>
        <v/>
      </c>
      <c r="F24" s="707"/>
      <c r="G24" s="708"/>
      <c r="H24" s="443">
        <f>SUM(H25:H29)</f>
        <v>0</v>
      </c>
      <c r="I24" s="709" t="s">
        <v>449</v>
      </c>
      <c r="J24" s="710"/>
      <c r="K24" s="710"/>
      <c r="L24" s="710"/>
      <c r="M24" s="710"/>
      <c r="N24" s="710"/>
      <c r="O24" s="711"/>
      <c r="P24" s="360"/>
      <c r="Q24" s="360"/>
      <c r="R24" s="361"/>
      <c r="S24" s="477"/>
    </row>
    <row r="25" spans="2:19" ht="20.100000000000001" customHeight="1">
      <c r="B25" s="704"/>
      <c r="C25" s="444" t="s">
        <v>408</v>
      </c>
      <c r="D25" s="683"/>
      <c r="E25" s="684"/>
      <c r="F25" s="684"/>
      <c r="G25" s="685"/>
      <c r="H25" s="445"/>
      <c r="I25" s="712"/>
      <c r="J25" s="713"/>
      <c r="K25" s="713"/>
      <c r="L25" s="713"/>
      <c r="M25" s="713"/>
      <c r="N25" s="713"/>
      <c r="O25" s="714"/>
      <c r="P25" s="360"/>
      <c r="Q25" s="360"/>
      <c r="R25" s="361"/>
      <c r="S25" s="477"/>
    </row>
    <row r="26" spans="2:19" ht="20.100000000000001" customHeight="1">
      <c r="B26" s="704"/>
      <c r="C26" s="446" t="s">
        <v>409</v>
      </c>
      <c r="D26" s="683"/>
      <c r="E26" s="684"/>
      <c r="F26" s="684"/>
      <c r="G26" s="685"/>
      <c r="H26" s="447"/>
      <c r="I26" s="686"/>
      <c r="J26" s="687"/>
      <c r="K26" s="687"/>
      <c r="L26" s="687"/>
      <c r="M26" s="687"/>
      <c r="N26" s="687"/>
      <c r="O26" s="688"/>
      <c r="P26" s="360"/>
      <c r="Q26" s="360"/>
      <c r="R26" s="361"/>
      <c r="S26" s="482"/>
    </row>
    <row r="27" spans="2:19" ht="20.100000000000001" customHeight="1">
      <c r="B27" s="704"/>
      <c r="C27" s="448" t="s">
        <v>410</v>
      </c>
      <c r="D27" s="683"/>
      <c r="E27" s="684"/>
      <c r="F27" s="684"/>
      <c r="G27" s="685"/>
      <c r="H27" s="449"/>
      <c r="I27" s="686"/>
      <c r="J27" s="687"/>
      <c r="K27" s="687"/>
      <c r="L27" s="687"/>
      <c r="M27" s="687"/>
      <c r="N27" s="687"/>
      <c r="O27" s="688"/>
      <c r="P27" s="360"/>
      <c r="Q27" s="360"/>
      <c r="R27" s="361"/>
      <c r="S27" s="482"/>
    </row>
    <row r="28" spans="2:19" ht="20.100000000000001" customHeight="1">
      <c r="B28" s="704"/>
      <c r="C28" s="448" t="s">
        <v>411</v>
      </c>
      <c r="D28" s="683"/>
      <c r="E28" s="684"/>
      <c r="F28" s="684"/>
      <c r="G28" s="685"/>
      <c r="H28" s="449"/>
      <c r="I28" s="686"/>
      <c r="J28" s="687"/>
      <c r="K28" s="687"/>
      <c r="L28" s="687"/>
      <c r="M28" s="687"/>
      <c r="N28" s="687"/>
      <c r="O28" s="688"/>
      <c r="P28" s="360"/>
      <c r="Q28" s="360"/>
      <c r="R28" s="361"/>
      <c r="S28" s="482"/>
    </row>
    <row r="29" spans="2:19" ht="20.100000000000001" customHeight="1">
      <c r="B29" s="705"/>
      <c r="C29" s="450" t="s">
        <v>412</v>
      </c>
      <c r="D29" s="697"/>
      <c r="E29" s="698"/>
      <c r="F29" s="698"/>
      <c r="G29" s="699"/>
      <c r="H29" s="451"/>
      <c r="I29" s="700"/>
      <c r="J29" s="701"/>
      <c r="K29" s="701"/>
      <c r="L29" s="701"/>
      <c r="M29" s="701"/>
      <c r="N29" s="701"/>
      <c r="O29" s="702"/>
      <c r="P29" s="360"/>
      <c r="Q29" s="360"/>
      <c r="R29" s="361"/>
      <c r="S29" s="483"/>
    </row>
    <row r="30" spans="2:19" ht="20.100000000000001" customHeight="1">
      <c r="B30" s="703">
        <v>4</v>
      </c>
      <c r="C30" s="441" t="s">
        <v>223</v>
      </c>
      <c r="D30" s="442"/>
      <c r="E30" s="706" t="str">
        <f>IFERROR(VLOOKUP(D30,'補助事業概要説明書（別添１）１～４'!$B:$C,2,0),"")</f>
        <v/>
      </c>
      <c r="F30" s="707"/>
      <c r="G30" s="708"/>
      <c r="H30" s="443">
        <f>SUM(H31:H35)</f>
        <v>0</v>
      </c>
      <c r="I30" s="709" t="s">
        <v>449</v>
      </c>
      <c r="J30" s="710"/>
      <c r="K30" s="710"/>
      <c r="L30" s="710"/>
      <c r="M30" s="710"/>
      <c r="N30" s="710"/>
      <c r="O30" s="711"/>
      <c r="P30" s="360"/>
      <c r="Q30" s="360"/>
      <c r="R30" s="361"/>
      <c r="S30" s="348"/>
    </row>
    <row r="31" spans="2:19" ht="20.100000000000001" customHeight="1">
      <c r="B31" s="704"/>
      <c r="C31" s="444" t="s">
        <v>408</v>
      </c>
      <c r="D31" s="683"/>
      <c r="E31" s="684"/>
      <c r="F31" s="684"/>
      <c r="G31" s="685"/>
      <c r="H31" s="445"/>
      <c r="I31" s="712"/>
      <c r="J31" s="713"/>
      <c r="K31" s="713"/>
      <c r="L31" s="713"/>
      <c r="M31" s="713"/>
      <c r="N31" s="713"/>
      <c r="O31" s="714"/>
      <c r="P31" s="360"/>
      <c r="Q31" s="360"/>
      <c r="R31" s="361"/>
      <c r="S31" s="348"/>
    </row>
    <row r="32" spans="2:19" ht="20.100000000000001" customHeight="1">
      <c r="B32" s="704"/>
      <c r="C32" s="446" t="s">
        <v>409</v>
      </c>
      <c r="D32" s="683"/>
      <c r="E32" s="684"/>
      <c r="F32" s="684"/>
      <c r="G32" s="685"/>
      <c r="H32" s="447"/>
      <c r="I32" s="686"/>
      <c r="J32" s="687"/>
      <c r="K32" s="687"/>
      <c r="L32" s="687"/>
      <c r="M32" s="687"/>
      <c r="N32" s="687"/>
      <c r="O32" s="688"/>
      <c r="P32" s="360"/>
      <c r="Q32" s="360"/>
      <c r="R32" s="361"/>
      <c r="S32" s="348"/>
    </row>
    <row r="33" spans="2:19" ht="20.100000000000001" customHeight="1">
      <c r="B33" s="704"/>
      <c r="C33" s="448" t="s">
        <v>410</v>
      </c>
      <c r="D33" s="683"/>
      <c r="E33" s="684"/>
      <c r="F33" s="684"/>
      <c r="G33" s="685"/>
      <c r="H33" s="449"/>
      <c r="I33" s="686"/>
      <c r="J33" s="687"/>
      <c r="K33" s="687"/>
      <c r="L33" s="687"/>
      <c r="M33" s="687"/>
      <c r="N33" s="687"/>
      <c r="O33" s="688"/>
      <c r="P33" s="360"/>
      <c r="Q33" s="360"/>
      <c r="R33" s="361"/>
      <c r="S33" s="348"/>
    </row>
    <row r="34" spans="2:19" ht="20.100000000000001" customHeight="1">
      <c r="B34" s="704"/>
      <c r="C34" s="448" t="s">
        <v>411</v>
      </c>
      <c r="D34" s="683"/>
      <c r="E34" s="684"/>
      <c r="F34" s="684"/>
      <c r="G34" s="685"/>
      <c r="H34" s="449"/>
      <c r="I34" s="686"/>
      <c r="J34" s="687"/>
      <c r="K34" s="687"/>
      <c r="L34" s="687"/>
      <c r="M34" s="687"/>
      <c r="N34" s="687"/>
      <c r="O34" s="688"/>
      <c r="P34" s="360"/>
      <c r="Q34" s="360"/>
      <c r="R34" s="361"/>
      <c r="S34" s="348"/>
    </row>
    <row r="35" spans="2:19" ht="20.100000000000001" customHeight="1">
      <c r="B35" s="705"/>
      <c r="C35" s="450" t="s">
        <v>412</v>
      </c>
      <c r="D35" s="697"/>
      <c r="E35" s="698"/>
      <c r="F35" s="698"/>
      <c r="G35" s="699"/>
      <c r="H35" s="451"/>
      <c r="I35" s="700"/>
      <c r="J35" s="701"/>
      <c r="K35" s="701"/>
      <c r="L35" s="701"/>
      <c r="M35" s="701"/>
      <c r="N35" s="701"/>
      <c r="O35" s="702"/>
      <c r="P35" s="360"/>
      <c r="Q35" s="360"/>
      <c r="R35" s="361"/>
      <c r="S35" s="348"/>
    </row>
    <row r="36" spans="2:19" ht="20.100000000000001" customHeight="1">
      <c r="B36" s="703">
        <v>5</v>
      </c>
      <c r="C36" s="441" t="s">
        <v>223</v>
      </c>
      <c r="D36" s="442"/>
      <c r="E36" s="706" t="str">
        <f>IFERROR(VLOOKUP(D36,'補助事業概要説明書（別添１）１～４'!$B:$C,2,0),"")</f>
        <v/>
      </c>
      <c r="F36" s="707"/>
      <c r="G36" s="708"/>
      <c r="H36" s="443">
        <f>SUM(H37:H41)</f>
        <v>0</v>
      </c>
      <c r="I36" s="709" t="s">
        <v>449</v>
      </c>
      <c r="J36" s="710"/>
      <c r="K36" s="710"/>
      <c r="L36" s="710"/>
      <c r="M36" s="710"/>
      <c r="N36" s="710"/>
      <c r="O36" s="711"/>
      <c r="P36" s="360"/>
      <c r="Q36" s="360"/>
      <c r="R36" s="361"/>
      <c r="S36" s="348"/>
    </row>
    <row r="37" spans="2:19" ht="20.100000000000001" customHeight="1">
      <c r="B37" s="704"/>
      <c r="C37" s="444" t="s">
        <v>408</v>
      </c>
      <c r="D37" s="683"/>
      <c r="E37" s="684"/>
      <c r="F37" s="684"/>
      <c r="G37" s="685"/>
      <c r="H37" s="445"/>
      <c r="I37" s="712"/>
      <c r="J37" s="713"/>
      <c r="K37" s="713"/>
      <c r="L37" s="713"/>
      <c r="M37" s="713"/>
      <c r="N37" s="713"/>
      <c r="O37" s="714"/>
      <c r="P37" s="360"/>
      <c r="Q37" s="360"/>
      <c r="R37" s="361"/>
      <c r="S37" s="348"/>
    </row>
    <row r="38" spans="2:19" ht="20.100000000000001" customHeight="1">
      <c r="B38" s="704"/>
      <c r="C38" s="446" t="s">
        <v>409</v>
      </c>
      <c r="D38" s="683"/>
      <c r="E38" s="684"/>
      <c r="F38" s="684"/>
      <c r="G38" s="685"/>
      <c r="H38" s="447"/>
      <c r="I38" s="686"/>
      <c r="J38" s="687"/>
      <c r="K38" s="687"/>
      <c r="L38" s="687"/>
      <c r="M38" s="687"/>
      <c r="N38" s="687"/>
      <c r="O38" s="688"/>
      <c r="P38" s="360"/>
      <c r="Q38" s="360"/>
      <c r="R38" s="361"/>
      <c r="S38" s="348"/>
    </row>
    <row r="39" spans="2:19" ht="20.100000000000001" customHeight="1">
      <c r="B39" s="704"/>
      <c r="C39" s="448" t="s">
        <v>410</v>
      </c>
      <c r="D39" s="683"/>
      <c r="E39" s="684"/>
      <c r="F39" s="684"/>
      <c r="G39" s="685"/>
      <c r="H39" s="449"/>
      <c r="I39" s="686"/>
      <c r="J39" s="687"/>
      <c r="K39" s="687"/>
      <c r="L39" s="687"/>
      <c r="M39" s="687"/>
      <c r="N39" s="687"/>
      <c r="O39" s="688"/>
      <c r="P39" s="360"/>
      <c r="Q39" s="360"/>
      <c r="R39" s="361"/>
      <c r="S39" s="348"/>
    </row>
    <row r="40" spans="2:19" ht="20.100000000000001" customHeight="1">
      <c r="B40" s="704"/>
      <c r="C40" s="448" t="s">
        <v>411</v>
      </c>
      <c r="D40" s="683"/>
      <c r="E40" s="684"/>
      <c r="F40" s="684"/>
      <c r="G40" s="685"/>
      <c r="H40" s="449"/>
      <c r="I40" s="686"/>
      <c r="J40" s="687"/>
      <c r="K40" s="687"/>
      <c r="L40" s="687"/>
      <c r="M40" s="687"/>
      <c r="N40" s="687"/>
      <c r="O40" s="688"/>
      <c r="P40" s="360"/>
      <c r="Q40" s="360"/>
      <c r="R40" s="361"/>
      <c r="S40" s="348"/>
    </row>
    <row r="41" spans="2:19" ht="20.100000000000001" customHeight="1">
      <c r="B41" s="705"/>
      <c r="C41" s="450" t="s">
        <v>412</v>
      </c>
      <c r="D41" s="697"/>
      <c r="E41" s="698"/>
      <c r="F41" s="698"/>
      <c r="G41" s="699"/>
      <c r="H41" s="451"/>
      <c r="I41" s="700"/>
      <c r="J41" s="701"/>
      <c r="K41" s="701"/>
      <c r="L41" s="701"/>
      <c r="M41" s="701"/>
      <c r="N41" s="701"/>
      <c r="O41" s="702"/>
      <c r="P41" s="360"/>
      <c r="Q41" s="360"/>
      <c r="R41" s="361"/>
      <c r="S41" s="348"/>
    </row>
    <row r="42" spans="2:19" ht="27" customHeight="1">
      <c r="B42" s="558" t="s">
        <v>448</v>
      </c>
      <c r="C42" s="689" t="s">
        <v>216</v>
      </c>
      <c r="D42" s="690"/>
      <c r="E42" s="691" t="s">
        <v>217</v>
      </c>
      <c r="F42" s="691"/>
      <c r="G42" s="691"/>
      <c r="H42" s="692" t="s">
        <v>540</v>
      </c>
      <c r="I42" s="693"/>
      <c r="J42" s="693"/>
      <c r="K42" s="693"/>
      <c r="L42" s="693"/>
      <c r="M42" s="693"/>
      <c r="N42" s="693"/>
      <c r="O42" s="694"/>
      <c r="P42" s="360"/>
      <c r="Q42" s="360"/>
      <c r="R42" s="361"/>
      <c r="S42" s="348"/>
    </row>
    <row r="43" spans="2:19" ht="20.100000000000001" customHeight="1">
      <c r="B43" s="703">
        <v>6</v>
      </c>
      <c r="C43" s="441" t="s">
        <v>223</v>
      </c>
      <c r="D43" s="442"/>
      <c r="E43" s="706" t="str">
        <f>IFERROR(VLOOKUP(D43,'補助事業概要説明書（別添１）１～４'!$B:$C,2,0),"")</f>
        <v/>
      </c>
      <c r="F43" s="707"/>
      <c r="G43" s="708"/>
      <c r="H43" s="443">
        <f>SUM(H44:H48)</f>
        <v>0</v>
      </c>
      <c r="I43" s="709" t="s">
        <v>449</v>
      </c>
      <c r="J43" s="710"/>
      <c r="K43" s="710"/>
      <c r="L43" s="710"/>
      <c r="M43" s="710"/>
      <c r="N43" s="710"/>
      <c r="O43" s="711"/>
      <c r="P43" s="360"/>
      <c r="Q43" s="360"/>
      <c r="R43" s="361"/>
      <c r="S43" s="348"/>
    </row>
    <row r="44" spans="2:19" ht="20.100000000000001" customHeight="1">
      <c r="B44" s="704"/>
      <c r="C44" s="444" t="s">
        <v>408</v>
      </c>
      <c r="D44" s="683"/>
      <c r="E44" s="684"/>
      <c r="F44" s="684"/>
      <c r="G44" s="685"/>
      <c r="H44" s="445"/>
      <c r="I44" s="712"/>
      <c r="J44" s="713"/>
      <c r="K44" s="713"/>
      <c r="L44" s="713"/>
      <c r="M44" s="713"/>
      <c r="N44" s="713"/>
      <c r="O44" s="714"/>
      <c r="P44" s="360"/>
      <c r="Q44" s="360"/>
      <c r="R44" s="361"/>
      <c r="S44" s="348"/>
    </row>
    <row r="45" spans="2:19" ht="20.100000000000001" customHeight="1">
      <c r="B45" s="704"/>
      <c r="C45" s="446" t="s">
        <v>409</v>
      </c>
      <c r="D45" s="683"/>
      <c r="E45" s="684"/>
      <c r="F45" s="684"/>
      <c r="G45" s="685"/>
      <c r="H45" s="447"/>
      <c r="I45" s="686"/>
      <c r="J45" s="687"/>
      <c r="K45" s="687"/>
      <c r="L45" s="687"/>
      <c r="M45" s="687"/>
      <c r="N45" s="687"/>
      <c r="O45" s="688"/>
      <c r="P45" s="360"/>
      <c r="Q45" s="360"/>
      <c r="R45" s="361"/>
      <c r="S45" s="348"/>
    </row>
    <row r="46" spans="2:19" ht="20.100000000000001" customHeight="1">
      <c r="B46" s="704"/>
      <c r="C46" s="448" t="s">
        <v>410</v>
      </c>
      <c r="D46" s="683"/>
      <c r="E46" s="684"/>
      <c r="F46" s="684"/>
      <c r="G46" s="685"/>
      <c r="H46" s="449"/>
      <c r="I46" s="686"/>
      <c r="J46" s="687"/>
      <c r="K46" s="687"/>
      <c r="L46" s="687"/>
      <c r="M46" s="687"/>
      <c r="N46" s="687"/>
      <c r="O46" s="688"/>
      <c r="P46" s="360"/>
      <c r="Q46" s="360"/>
      <c r="R46" s="361"/>
      <c r="S46" s="348"/>
    </row>
    <row r="47" spans="2:19" ht="20.100000000000001" customHeight="1">
      <c r="B47" s="704"/>
      <c r="C47" s="448" t="s">
        <v>411</v>
      </c>
      <c r="D47" s="683"/>
      <c r="E47" s="684"/>
      <c r="F47" s="684"/>
      <c r="G47" s="685"/>
      <c r="H47" s="449"/>
      <c r="I47" s="686"/>
      <c r="J47" s="687"/>
      <c r="K47" s="687"/>
      <c r="L47" s="687"/>
      <c r="M47" s="687"/>
      <c r="N47" s="687"/>
      <c r="O47" s="688"/>
      <c r="P47" s="360"/>
      <c r="Q47" s="360"/>
      <c r="R47" s="361"/>
      <c r="S47" s="348"/>
    </row>
    <row r="48" spans="2:19" ht="20.100000000000001" customHeight="1">
      <c r="B48" s="705"/>
      <c r="C48" s="450" t="s">
        <v>412</v>
      </c>
      <c r="D48" s="697"/>
      <c r="E48" s="698"/>
      <c r="F48" s="698"/>
      <c r="G48" s="699"/>
      <c r="H48" s="451"/>
      <c r="I48" s="700"/>
      <c r="J48" s="701"/>
      <c r="K48" s="701"/>
      <c r="L48" s="701"/>
      <c r="M48" s="701"/>
      <c r="N48" s="701"/>
      <c r="O48" s="702"/>
      <c r="P48" s="360"/>
      <c r="Q48" s="360"/>
      <c r="R48" s="361"/>
      <c r="S48" s="348"/>
    </row>
    <row r="49" spans="2:19" ht="20.100000000000001" customHeight="1">
      <c r="B49" s="703">
        <v>7</v>
      </c>
      <c r="C49" s="441" t="s">
        <v>223</v>
      </c>
      <c r="D49" s="442"/>
      <c r="E49" s="706" t="str">
        <f>IFERROR(VLOOKUP(D49,'補助事業概要説明書（別添１）１～４'!$B:$C,2,0),"")</f>
        <v/>
      </c>
      <c r="F49" s="707"/>
      <c r="G49" s="708"/>
      <c r="H49" s="443">
        <f>SUM(H50:H54)</f>
        <v>0</v>
      </c>
      <c r="I49" s="709" t="s">
        <v>449</v>
      </c>
      <c r="J49" s="710"/>
      <c r="K49" s="710"/>
      <c r="L49" s="710"/>
      <c r="M49" s="710"/>
      <c r="N49" s="710"/>
      <c r="O49" s="711"/>
      <c r="P49" s="360"/>
      <c r="Q49" s="360"/>
      <c r="R49" s="361"/>
      <c r="S49" s="348"/>
    </row>
    <row r="50" spans="2:19" ht="20.100000000000001" customHeight="1">
      <c r="B50" s="704"/>
      <c r="C50" s="444" t="s">
        <v>408</v>
      </c>
      <c r="D50" s="683"/>
      <c r="E50" s="684"/>
      <c r="F50" s="684"/>
      <c r="G50" s="685"/>
      <c r="H50" s="445"/>
      <c r="I50" s="712"/>
      <c r="J50" s="713"/>
      <c r="K50" s="713"/>
      <c r="L50" s="713"/>
      <c r="M50" s="713"/>
      <c r="N50" s="713"/>
      <c r="O50" s="714"/>
      <c r="P50" s="360"/>
      <c r="Q50" s="360"/>
      <c r="R50" s="361"/>
      <c r="S50" s="348"/>
    </row>
    <row r="51" spans="2:19" ht="20.100000000000001" customHeight="1">
      <c r="B51" s="704"/>
      <c r="C51" s="446" t="s">
        <v>409</v>
      </c>
      <c r="D51" s="683"/>
      <c r="E51" s="684"/>
      <c r="F51" s="684"/>
      <c r="G51" s="685"/>
      <c r="H51" s="447"/>
      <c r="I51" s="686"/>
      <c r="J51" s="687"/>
      <c r="K51" s="687"/>
      <c r="L51" s="687"/>
      <c r="M51" s="687"/>
      <c r="N51" s="687"/>
      <c r="O51" s="688"/>
      <c r="P51" s="360"/>
      <c r="Q51" s="360"/>
      <c r="R51" s="361"/>
      <c r="S51" s="348"/>
    </row>
    <row r="52" spans="2:19" ht="20.100000000000001" customHeight="1">
      <c r="B52" s="704"/>
      <c r="C52" s="448" t="s">
        <v>410</v>
      </c>
      <c r="D52" s="683"/>
      <c r="E52" s="684"/>
      <c r="F52" s="684"/>
      <c r="G52" s="685"/>
      <c r="H52" s="449"/>
      <c r="I52" s="686"/>
      <c r="J52" s="687"/>
      <c r="K52" s="687"/>
      <c r="L52" s="687"/>
      <c r="M52" s="687"/>
      <c r="N52" s="687"/>
      <c r="O52" s="688"/>
      <c r="P52" s="360"/>
      <c r="Q52" s="360"/>
      <c r="R52" s="361"/>
      <c r="S52" s="348"/>
    </row>
    <row r="53" spans="2:19" ht="20.100000000000001" customHeight="1">
      <c r="B53" s="704"/>
      <c r="C53" s="448" t="s">
        <v>411</v>
      </c>
      <c r="D53" s="683"/>
      <c r="E53" s="684"/>
      <c r="F53" s="684"/>
      <c r="G53" s="685"/>
      <c r="H53" s="449"/>
      <c r="I53" s="686"/>
      <c r="J53" s="687"/>
      <c r="K53" s="687"/>
      <c r="L53" s="687"/>
      <c r="M53" s="687"/>
      <c r="N53" s="687"/>
      <c r="O53" s="688"/>
      <c r="P53" s="360"/>
      <c r="Q53" s="360"/>
      <c r="R53" s="361"/>
      <c r="S53" s="348"/>
    </row>
    <row r="54" spans="2:19" ht="20.100000000000001" customHeight="1">
      <c r="B54" s="705"/>
      <c r="C54" s="450" t="s">
        <v>412</v>
      </c>
      <c r="D54" s="697"/>
      <c r="E54" s="698"/>
      <c r="F54" s="698"/>
      <c r="G54" s="699"/>
      <c r="H54" s="451"/>
      <c r="I54" s="700"/>
      <c r="J54" s="701"/>
      <c r="K54" s="701"/>
      <c r="L54" s="701"/>
      <c r="M54" s="701"/>
      <c r="N54" s="701"/>
      <c r="O54" s="702"/>
      <c r="P54" s="360"/>
      <c r="Q54" s="360"/>
      <c r="R54" s="361"/>
      <c r="S54" s="348"/>
    </row>
    <row r="55" spans="2:19" ht="20.100000000000001" customHeight="1">
      <c r="B55" s="703">
        <v>8</v>
      </c>
      <c r="C55" s="441" t="s">
        <v>223</v>
      </c>
      <c r="D55" s="442"/>
      <c r="E55" s="706" t="str">
        <f>IFERROR(VLOOKUP(D55,'補助事業概要説明書（別添１）１～４'!$B:$C,2,0),"")</f>
        <v/>
      </c>
      <c r="F55" s="707"/>
      <c r="G55" s="708"/>
      <c r="H55" s="443">
        <f>SUM(H56:H60)</f>
        <v>0</v>
      </c>
      <c r="I55" s="709" t="s">
        <v>449</v>
      </c>
      <c r="J55" s="710"/>
      <c r="K55" s="710"/>
      <c r="L55" s="710"/>
      <c r="M55" s="710"/>
      <c r="N55" s="710"/>
      <c r="O55" s="711"/>
      <c r="P55" s="360"/>
      <c r="Q55" s="360"/>
      <c r="R55" s="361"/>
      <c r="S55" s="117"/>
    </row>
    <row r="56" spans="2:19" ht="20.100000000000001" customHeight="1">
      <c r="B56" s="704"/>
      <c r="C56" s="444" t="s">
        <v>408</v>
      </c>
      <c r="D56" s="683"/>
      <c r="E56" s="684"/>
      <c r="F56" s="684"/>
      <c r="G56" s="685"/>
      <c r="H56" s="445"/>
      <c r="I56" s="712"/>
      <c r="J56" s="713"/>
      <c r="K56" s="713"/>
      <c r="L56" s="713"/>
      <c r="M56" s="713"/>
      <c r="N56" s="713"/>
      <c r="O56" s="714"/>
      <c r="P56" s="360"/>
      <c r="Q56" s="360"/>
      <c r="R56" s="361"/>
      <c r="S56" s="117"/>
    </row>
    <row r="57" spans="2:19" ht="20.100000000000001" customHeight="1">
      <c r="B57" s="704"/>
      <c r="C57" s="446" t="s">
        <v>409</v>
      </c>
      <c r="D57" s="683"/>
      <c r="E57" s="684"/>
      <c r="F57" s="684"/>
      <c r="G57" s="685"/>
      <c r="H57" s="447"/>
      <c r="I57" s="686"/>
      <c r="J57" s="687"/>
      <c r="K57" s="687"/>
      <c r="L57" s="687"/>
      <c r="M57" s="687"/>
      <c r="N57" s="687"/>
      <c r="O57" s="688"/>
      <c r="P57" s="360"/>
      <c r="Q57" s="360"/>
      <c r="R57" s="361"/>
      <c r="S57" s="117"/>
    </row>
    <row r="58" spans="2:19" ht="20.100000000000001" customHeight="1">
      <c r="B58" s="704"/>
      <c r="C58" s="448" t="s">
        <v>410</v>
      </c>
      <c r="D58" s="683"/>
      <c r="E58" s="684"/>
      <c r="F58" s="684"/>
      <c r="G58" s="685"/>
      <c r="H58" s="449"/>
      <c r="I58" s="686"/>
      <c r="J58" s="687"/>
      <c r="K58" s="687"/>
      <c r="L58" s="687"/>
      <c r="M58" s="687"/>
      <c r="N58" s="687"/>
      <c r="O58" s="688"/>
      <c r="P58" s="360"/>
      <c r="Q58" s="360"/>
      <c r="R58" s="361"/>
      <c r="S58" s="117"/>
    </row>
    <row r="59" spans="2:19" ht="20.100000000000001" customHeight="1">
      <c r="B59" s="704"/>
      <c r="C59" s="448" t="s">
        <v>411</v>
      </c>
      <c r="D59" s="683"/>
      <c r="E59" s="684"/>
      <c r="F59" s="684"/>
      <c r="G59" s="685"/>
      <c r="H59" s="449"/>
      <c r="I59" s="686"/>
      <c r="J59" s="687"/>
      <c r="K59" s="687"/>
      <c r="L59" s="687"/>
      <c r="M59" s="687"/>
      <c r="N59" s="687"/>
      <c r="O59" s="688"/>
      <c r="P59" s="360"/>
      <c r="Q59" s="360"/>
      <c r="R59" s="361"/>
      <c r="S59" s="117"/>
    </row>
    <row r="60" spans="2:19" ht="20.100000000000001" customHeight="1">
      <c r="B60" s="705"/>
      <c r="C60" s="450" t="s">
        <v>412</v>
      </c>
      <c r="D60" s="697"/>
      <c r="E60" s="698"/>
      <c r="F60" s="698"/>
      <c r="G60" s="699"/>
      <c r="H60" s="451"/>
      <c r="I60" s="700"/>
      <c r="J60" s="701"/>
      <c r="K60" s="701"/>
      <c r="L60" s="701"/>
      <c r="M60" s="701"/>
      <c r="N60" s="701"/>
      <c r="O60" s="702"/>
      <c r="P60" s="360"/>
      <c r="Q60" s="360"/>
      <c r="R60" s="361"/>
      <c r="S60" s="117"/>
    </row>
    <row r="61" spans="2:19" ht="20.100000000000001" customHeight="1">
      <c r="B61" s="703">
        <v>9</v>
      </c>
      <c r="C61" s="441" t="s">
        <v>223</v>
      </c>
      <c r="D61" s="442"/>
      <c r="E61" s="706" t="str">
        <f>IFERROR(VLOOKUP(D61,'補助事業概要説明書（別添１）１～４'!$B:$C,2,0),"")</f>
        <v/>
      </c>
      <c r="F61" s="707"/>
      <c r="G61" s="708"/>
      <c r="H61" s="443">
        <f>SUM(H62:H66)</f>
        <v>0</v>
      </c>
      <c r="I61" s="709" t="s">
        <v>449</v>
      </c>
      <c r="J61" s="710"/>
      <c r="K61" s="710"/>
      <c r="L61" s="710"/>
      <c r="M61" s="710"/>
      <c r="N61" s="710"/>
      <c r="O61" s="711"/>
      <c r="P61" s="360"/>
      <c r="Q61" s="360"/>
      <c r="R61" s="361"/>
      <c r="S61" s="117"/>
    </row>
    <row r="62" spans="2:19" ht="20.100000000000001" customHeight="1">
      <c r="B62" s="704"/>
      <c r="C62" s="444" t="s">
        <v>408</v>
      </c>
      <c r="D62" s="683"/>
      <c r="E62" s="684"/>
      <c r="F62" s="684"/>
      <c r="G62" s="685"/>
      <c r="H62" s="445"/>
      <c r="I62" s="712"/>
      <c r="J62" s="713"/>
      <c r="K62" s="713"/>
      <c r="L62" s="713"/>
      <c r="M62" s="713"/>
      <c r="N62" s="713"/>
      <c r="O62" s="714"/>
      <c r="P62" s="360"/>
      <c r="Q62" s="360"/>
      <c r="R62" s="361"/>
      <c r="S62" s="117"/>
    </row>
    <row r="63" spans="2:19" ht="20.100000000000001" customHeight="1">
      <c r="B63" s="704"/>
      <c r="C63" s="446" t="s">
        <v>409</v>
      </c>
      <c r="D63" s="683"/>
      <c r="E63" s="684"/>
      <c r="F63" s="684"/>
      <c r="G63" s="685"/>
      <c r="H63" s="447"/>
      <c r="I63" s="686"/>
      <c r="J63" s="687"/>
      <c r="K63" s="687"/>
      <c r="L63" s="687"/>
      <c r="M63" s="687"/>
      <c r="N63" s="687"/>
      <c r="O63" s="688"/>
      <c r="P63" s="360"/>
      <c r="Q63" s="360"/>
      <c r="R63" s="361"/>
      <c r="S63" s="117"/>
    </row>
    <row r="64" spans="2:19" ht="20.100000000000001" customHeight="1">
      <c r="B64" s="704"/>
      <c r="C64" s="448" t="s">
        <v>410</v>
      </c>
      <c r="D64" s="683"/>
      <c r="E64" s="684"/>
      <c r="F64" s="684"/>
      <c r="G64" s="685"/>
      <c r="H64" s="449"/>
      <c r="I64" s="686"/>
      <c r="J64" s="687"/>
      <c r="K64" s="687"/>
      <c r="L64" s="687"/>
      <c r="M64" s="687"/>
      <c r="N64" s="687"/>
      <c r="O64" s="688"/>
      <c r="P64" s="360"/>
      <c r="Q64" s="360"/>
      <c r="R64" s="361"/>
      <c r="S64" s="117"/>
    </row>
    <row r="65" spans="2:21" ht="20.100000000000001" customHeight="1">
      <c r="B65" s="704"/>
      <c r="C65" s="448" t="s">
        <v>411</v>
      </c>
      <c r="D65" s="683"/>
      <c r="E65" s="684"/>
      <c r="F65" s="684"/>
      <c r="G65" s="685"/>
      <c r="H65" s="449"/>
      <c r="I65" s="686"/>
      <c r="J65" s="687"/>
      <c r="K65" s="687"/>
      <c r="L65" s="687"/>
      <c r="M65" s="687"/>
      <c r="N65" s="687"/>
      <c r="O65" s="688"/>
      <c r="P65" s="360"/>
      <c r="Q65" s="360"/>
      <c r="R65" s="361"/>
      <c r="S65" s="117"/>
    </row>
    <row r="66" spans="2:21" ht="20.100000000000001" customHeight="1">
      <c r="B66" s="705"/>
      <c r="C66" s="450" t="s">
        <v>412</v>
      </c>
      <c r="D66" s="697"/>
      <c r="E66" s="698"/>
      <c r="F66" s="698"/>
      <c r="G66" s="699"/>
      <c r="H66" s="451"/>
      <c r="I66" s="700"/>
      <c r="J66" s="701"/>
      <c r="K66" s="701"/>
      <c r="L66" s="701"/>
      <c r="M66" s="701"/>
      <c r="N66" s="701"/>
      <c r="O66" s="702"/>
      <c r="P66" s="360"/>
      <c r="Q66" s="360"/>
      <c r="R66" s="361"/>
      <c r="S66" s="117"/>
    </row>
    <row r="67" spans="2:21" ht="20.100000000000001" customHeight="1">
      <c r="B67" s="703">
        <v>10</v>
      </c>
      <c r="C67" s="441" t="s">
        <v>223</v>
      </c>
      <c r="D67" s="442"/>
      <c r="E67" s="706" t="str">
        <f>IFERROR(VLOOKUP(D67,'補助事業概要説明書（別添１）１～４'!$B:$C,2,0),"")</f>
        <v/>
      </c>
      <c r="F67" s="707"/>
      <c r="G67" s="708"/>
      <c r="H67" s="443">
        <f>SUM(H68:H72)</f>
        <v>0</v>
      </c>
      <c r="I67" s="709" t="s">
        <v>449</v>
      </c>
      <c r="J67" s="710"/>
      <c r="K67" s="710"/>
      <c r="L67" s="710"/>
      <c r="M67" s="710"/>
      <c r="N67" s="710"/>
      <c r="O67" s="711"/>
      <c r="P67" s="360"/>
      <c r="Q67" s="360"/>
      <c r="R67" s="361"/>
      <c r="S67" s="117"/>
    </row>
    <row r="68" spans="2:21" ht="20.100000000000001" customHeight="1">
      <c r="B68" s="704"/>
      <c r="C68" s="444" t="s">
        <v>408</v>
      </c>
      <c r="D68" s="683"/>
      <c r="E68" s="684"/>
      <c r="F68" s="684"/>
      <c r="G68" s="685"/>
      <c r="H68" s="445"/>
      <c r="I68" s="712"/>
      <c r="J68" s="713"/>
      <c r="K68" s="713"/>
      <c r="L68" s="713"/>
      <c r="M68" s="713"/>
      <c r="N68" s="713"/>
      <c r="O68" s="714"/>
      <c r="P68" s="360"/>
      <c r="Q68" s="360"/>
      <c r="R68" s="361"/>
      <c r="S68" s="117"/>
    </row>
    <row r="69" spans="2:21" ht="20.100000000000001" customHeight="1">
      <c r="B69" s="704"/>
      <c r="C69" s="446" t="s">
        <v>409</v>
      </c>
      <c r="D69" s="683"/>
      <c r="E69" s="684"/>
      <c r="F69" s="684"/>
      <c r="G69" s="685"/>
      <c r="H69" s="447"/>
      <c r="I69" s="686"/>
      <c r="J69" s="687"/>
      <c r="K69" s="687"/>
      <c r="L69" s="687"/>
      <c r="M69" s="687"/>
      <c r="N69" s="687"/>
      <c r="O69" s="688"/>
      <c r="P69" s="360"/>
      <c r="Q69" s="360"/>
      <c r="R69" s="361"/>
      <c r="S69" s="117"/>
    </row>
    <row r="70" spans="2:21" ht="20.100000000000001" customHeight="1">
      <c r="B70" s="704"/>
      <c r="C70" s="448" t="s">
        <v>410</v>
      </c>
      <c r="D70" s="683"/>
      <c r="E70" s="684"/>
      <c r="F70" s="684"/>
      <c r="G70" s="685"/>
      <c r="H70" s="449"/>
      <c r="I70" s="686"/>
      <c r="J70" s="687"/>
      <c r="K70" s="687"/>
      <c r="L70" s="687"/>
      <c r="M70" s="687"/>
      <c r="N70" s="687"/>
      <c r="O70" s="688"/>
      <c r="P70" s="360"/>
      <c r="Q70" s="360"/>
      <c r="R70" s="361"/>
      <c r="S70" s="117"/>
    </row>
    <row r="71" spans="2:21" ht="20.100000000000001" customHeight="1">
      <c r="B71" s="704"/>
      <c r="C71" s="448" t="s">
        <v>411</v>
      </c>
      <c r="D71" s="683"/>
      <c r="E71" s="684"/>
      <c r="F71" s="684"/>
      <c r="G71" s="685"/>
      <c r="H71" s="449"/>
      <c r="I71" s="686"/>
      <c r="J71" s="687"/>
      <c r="K71" s="687"/>
      <c r="L71" s="687"/>
      <c r="M71" s="687"/>
      <c r="N71" s="687"/>
      <c r="O71" s="688"/>
      <c r="P71" s="360"/>
      <c r="Q71" s="360"/>
      <c r="R71" s="361"/>
      <c r="S71" s="117"/>
    </row>
    <row r="72" spans="2:21" ht="20.100000000000001" customHeight="1">
      <c r="B72" s="705"/>
      <c r="C72" s="450" t="s">
        <v>412</v>
      </c>
      <c r="D72" s="697"/>
      <c r="E72" s="698"/>
      <c r="F72" s="698"/>
      <c r="G72" s="699"/>
      <c r="H72" s="451"/>
      <c r="I72" s="700"/>
      <c r="J72" s="701"/>
      <c r="K72" s="701"/>
      <c r="L72" s="701"/>
      <c r="M72" s="701"/>
      <c r="N72" s="701"/>
      <c r="O72" s="702"/>
      <c r="P72" s="360"/>
      <c r="Q72" s="360"/>
      <c r="R72" s="361"/>
      <c r="S72" s="117"/>
    </row>
    <row r="73" spans="2:21" ht="29.25" customHeight="1">
      <c r="B73" s="362" t="s">
        <v>226</v>
      </c>
      <c r="M73" s="190"/>
      <c r="P73" s="348"/>
      <c r="Q73" s="99" t="str">
        <f>IF(様式第１_交付申請書!F9="","",様式第１_交付申請書!F9)</f>
        <v/>
      </c>
      <c r="R73" s="347"/>
    </row>
    <row r="74" spans="2:21" ht="29.25" customHeight="1">
      <c r="B74" s="719" t="s">
        <v>406</v>
      </c>
      <c r="C74" s="720"/>
      <c r="D74" s="721"/>
      <c r="E74" s="722"/>
      <c r="F74" s="722"/>
      <c r="G74" s="722"/>
      <c r="H74" s="722"/>
      <c r="I74" s="723"/>
      <c r="J74" s="363" t="s">
        <v>326</v>
      </c>
      <c r="K74" s="724"/>
      <c r="L74" s="725"/>
      <c r="M74" s="364"/>
      <c r="O74" s="365" t="s">
        <v>413</v>
      </c>
      <c r="P74" s="726">
        <f>SUM(L80,Q80)</f>
        <v>0</v>
      </c>
      <c r="Q74" s="726"/>
      <c r="R74" s="366"/>
      <c r="S74" s="481" t="s">
        <v>327</v>
      </c>
      <c r="U74" s="367" t="str">
        <f>IF(P75&lt;16,"","1事業者あたり15人回までのため要修正")</f>
        <v/>
      </c>
    </row>
    <row r="75" spans="2:21" ht="37.5" customHeight="1">
      <c r="B75" s="727" t="s">
        <v>407</v>
      </c>
      <c r="C75" s="729"/>
      <c r="D75" s="730"/>
      <c r="E75" s="730"/>
      <c r="F75" s="730"/>
      <c r="G75" s="730"/>
      <c r="H75" s="730"/>
      <c r="I75" s="730"/>
      <c r="J75" s="730"/>
      <c r="K75" s="730"/>
      <c r="L75" s="731"/>
      <c r="M75" s="368"/>
      <c r="O75" s="365" t="s">
        <v>456</v>
      </c>
      <c r="P75" s="726">
        <f>SUM(K82:K86,P82:P86)</f>
        <v>0</v>
      </c>
      <c r="Q75" s="726"/>
      <c r="R75" s="366"/>
      <c r="S75" s="484" t="s">
        <v>511</v>
      </c>
    </row>
    <row r="76" spans="2:21" ht="54" customHeight="1">
      <c r="B76" s="728"/>
      <c r="C76" s="732"/>
      <c r="D76" s="733"/>
      <c r="E76" s="733"/>
      <c r="F76" s="733"/>
      <c r="G76" s="733"/>
      <c r="H76" s="733"/>
      <c r="I76" s="733"/>
      <c r="J76" s="733"/>
      <c r="K76" s="733"/>
      <c r="L76" s="734"/>
      <c r="M76" s="368"/>
      <c r="O76" s="369" t="s">
        <v>227</v>
      </c>
      <c r="P76" s="726">
        <f>K74*P75</f>
        <v>0</v>
      </c>
      <c r="Q76" s="726"/>
      <c r="R76" s="366"/>
      <c r="S76" s="484" t="s">
        <v>457</v>
      </c>
    </row>
    <row r="77" spans="2:21" ht="5.25" customHeight="1">
      <c r="S77" s="477"/>
    </row>
    <row r="78" spans="2:21">
      <c r="B78" s="715" t="s">
        <v>212</v>
      </c>
      <c r="C78" s="715"/>
      <c r="D78" s="715"/>
      <c r="E78" s="715"/>
      <c r="F78" s="715"/>
      <c r="G78" s="715" t="s">
        <v>458</v>
      </c>
      <c r="H78" s="715"/>
      <c r="I78" s="715"/>
      <c r="J78" s="715"/>
      <c r="K78" s="715"/>
      <c r="L78" s="715"/>
      <c r="M78" s="715" t="s">
        <v>459</v>
      </c>
      <c r="N78" s="715"/>
      <c r="O78" s="715"/>
      <c r="P78" s="715"/>
      <c r="Q78" s="715"/>
      <c r="R78" s="370"/>
      <c r="S78" s="477" t="s">
        <v>460</v>
      </c>
    </row>
    <row r="79" spans="2:21" ht="146.25" customHeight="1">
      <c r="B79" s="746"/>
      <c r="C79" s="747"/>
      <c r="D79" s="747"/>
      <c r="E79" s="747"/>
      <c r="F79" s="748"/>
      <c r="G79" s="716"/>
      <c r="H79" s="717"/>
      <c r="I79" s="717"/>
      <c r="J79" s="717"/>
      <c r="K79" s="717"/>
      <c r="L79" s="718"/>
      <c r="M79" s="716"/>
      <c r="N79" s="717"/>
      <c r="O79" s="717"/>
      <c r="P79" s="717"/>
      <c r="Q79" s="718"/>
      <c r="R79" s="371"/>
      <c r="S79" s="485" t="s">
        <v>564</v>
      </c>
    </row>
    <row r="80" spans="2:21" ht="29.25" customHeight="1" thickBot="1">
      <c r="B80" s="749"/>
      <c r="C80" s="750"/>
      <c r="D80" s="750"/>
      <c r="E80" s="750"/>
      <c r="F80" s="751"/>
      <c r="G80" s="372"/>
      <c r="H80" s="373"/>
      <c r="I80" s="738" t="s">
        <v>461</v>
      </c>
      <c r="J80" s="739"/>
      <c r="K80" s="740"/>
      <c r="L80" s="374"/>
      <c r="M80" s="372"/>
      <c r="N80" s="373"/>
      <c r="O80" s="738" t="s">
        <v>461</v>
      </c>
      <c r="P80" s="740"/>
      <c r="Q80" s="374"/>
      <c r="R80" s="375"/>
      <c r="S80" s="477" t="s">
        <v>509</v>
      </c>
    </row>
    <row r="81" spans="2:21" ht="33.75" customHeight="1" thickTop="1">
      <c r="B81" s="556" t="s">
        <v>448</v>
      </c>
      <c r="C81" s="557" t="s">
        <v>508</v>
      </c>
      <c r="D81" s="741" t="s">
        <v>463</v>
      </c>
      <c r="E81" s="742"/>
      <c r="F81" s="743"/>
      <c r="G81" s="715" t="s">
        <v>214</v>
      </c>
      <c r="H81" s="715"/>
      <c r="I81" s="744" t="s">
        <v>215</v>
      </c>
      <c r="J81" s="745"/>
      <c r="K81" s="430" t="s">
        <v>525</v>
      </c>
      <c r="L81" s="431" t="s">
        <v>464</v>
      </c>
      <c r="M81" s="715" t="s">
        <v>214</v>
      </c>
      <c r="N81" s="715"/>
      <c r="O81" s="557" t="s">
        <v>215</v>
      </c>
      <c r="P81" s="430" t="s">
        <v>525</v>
      </c>
      <c r="Q81" s="431" t="s">
        <v>464</v>
      </c>
      <c r="R81" s="376"/>
      <c r="S81" s="477" t="s">
        <v>512</v>
      </c>
    </row>
    <row r="82" spans="2:21" s="384" customFormat="1" ht="32.25" customHeight="1">
      <c r="B82" s="377" t="s">
        <v>465</v>
      </c>
      <c r="C82" s="378"/>
      <c r="D82" s="735"/>
      <c r="E82" s="736"/>
      <c r="F82" s="737"/>
      <c r="G82" s="379"/>
      <c r="H82" s="382"/>
      <c r="I82" s="735"/>
      <c r="J82" s="737"/>
      <c r="K82" s="380"/>
      <c r="L82" s="381"/>
      <c r="M82" s="379"/>
      <c r="N82" s="382"/>
      <c r="O82" s="382"/>
      <c r="P82" s="380"/>
      <c r="Q82" s="381"/>
      <c r="R82" s="383"/>
      <c r="S82" s="486" t="s">
        <v>467</v>
      </c>
    </row>
    <row r="83" spans="2:21" s="384" customFormat="1" ht="32.25" customHeight="1">
      <c r="B83" s="385" t="s">
        <v>466</v>
      </c>
      <c r="C83" s="386"/>
      <c r="D83" s="686"/>
      <c r="E83" s="687"/>
      <c r="F83" s="688"/>
      <c r="G83" s="387"/>
      <c r="H83" s="437"/>
      <c r="I83" s="686"/>
      <c r="J83" s="688"/>
      <c r="K83" s="389"/>
      <c r="L83" s="388"/>
      <c r="M83" s="387"/>
      <c r="N83" s="437"/>
      <c r="O83" s="390"/>
      <c r="P83" s="389"/>
      <c r="Q83" s="388"/>
      <c r="R83" s="383"/>
      <c r="S83" s="487" t="s">
        <v>469</v>
      </c>
    </row>
    <row r="84" spans="2:21" s="384" customFormat="1" ht="32.25" customHeight="1">
      <c r="B84" s="385" t="s">
        <v>468</v>
      </c>
      <c r="C84" s="392"/>
      <c r="D84" s="686"/>
      <c r="E84" s="687"/>
      <c r="F84" s="688"/>
      <c r="G84" s="387"/>
      <c r="H84" s="437"/>
      <c r="I84" s="686"/>
      <c r="J84" s="688"/>
      <c r="K84" s="389"/>
      <c r="L84" s="388"/>
      <c r="M84" s="387"/>
      <c r="N84" s="437"/>
      <c r="O84" s="437"/>
      <c r="P84" s="389"/>
      <c r="Q84" s="388"/>
      <c r="R84" s="383"/>
      <c r="S84" s="487" t="s">
        <v>513</v>
      </c>
    </row>
    <row r="85" spans="2:21" s="384" customFormat="1" ht="32.25" customHeight="1">
      <c r="B85" s="385" t="s">
        <v>470</v>
      </c>
      <c r="C85" s="392"/>
      <c r="D85" s="686"/>
      <c r="E85" s="687"/>
      <c r="F85" s="688"/>
      <c r="G85" s="387"/>
      <c r="H85" s="437"/>
      <c r="I85" s="686"/>
      <c r="J85" s="688"/>
      <c r="K85" s="393"/>
      <c r="L85" s="388"/>
      <c r="M85" s="387"/>
      <c r="N85" s="437"/>
      <c r="O85" s="437"/>
      <c r="P85" s="389"/>
      <c r="Q85" s="388"/>
      <c r="R85" s="383"/>
      <c r="S85" s="486" t="s">
        <v>514</v>
      </c>
    </row>
    <row r="86" spans="2:21" s="384" customFormat="1" ht="32.25" customHeight="1">
      <c r="B86" s="394" t="s">
        <v>471</v>
      </c>
      <c r="C86" s="395"/>
      <c r="D86" s="700"/>
      <c r="E86" s="701"/>
      <c r="F86" s="702"/>
      <c r="G86" s="396"/>
      <c r="H86" s="438"/>
      <c r="I86" s="700"/>
      <c r="J86" s="702"/>
      <c r="K86" s="398"/>
      <c r="L86" s="397"/>
      <c r="M86" s="396"/>
      <c r="N86" s="438"/>
      <c r="O86" s="438"/>
      <c r="P86" s="398"/>
      <c r="Q86" s="397"/>
      <c r="R86" s="383"/>
      <c r="S86" s="488" t="s">
        <v>510</v>
      </c>
    </row>
    <row r="88" spans="2:21" ht="13.5" customHeight="1">
      <c r="P88" s="352"/>
      <c r="Q88" s="99" t="str">
        <f>IF(様式第１_交付申請書!F9="","",様式第１_交付申請書!F9)</f>
        <v/>
      </c>
      <c r="R88" s="347"/>
    </row>
    <row r="89" spans="2:21" ht="29.25" customHeight="1">
      <c r="B89" s="719" t="s">
        <v>523</v>
      </c>
      <c r="C89" s="720"/>
      <c r="D89" s="721"/>
      <c r="E89" s="722"/>
      <c r="F89" s="722"/>
      <c r="G89" s="722"/>
      <c r="H89" s="722"/>
      <c r="I89" s="723"/>
      <c r="J89" s="363" t="s">
        <v>326</v>
      </c>
      <c r="K89" s="724"/>
      <c r="L89" s="725"/>
      <c r="M89" s="364"/>
      <c r="O89" s="365" t="s">
        <v>413</v>
      </c>
      <c r="P89" s="752">
        <f>SUM(L95,Q95)</f>
        <v>0</v>
      </c>
      <c r="Q89" s="753"/>
      <c r="S89" s="399"/>
    </row>
    <row r="90" spans="2:21" ht="29.25" customHeight="1">
      <c r="B90" s="727" t="s">
        <v>407</v>
      </c>
      <c r="C90" s="729"/>
      <c r="D90" s="730"/>
      <c r="E90" s="730"/>
      <c r="F90" s="730"/>
      <c r="G90" s="730"/>
      <c r="H90" s="730"/>
      <c r="I90" s="730"/>
      <c r="J90" s="730"/>
      <c r="K90" s="730"/>
      <c r="L90" s="731"/>
      <c r="M90" s="368"/>
      <c r="O90" s="365" t="s">
        <v>456</v>
      </c>
      <c r="P90" s="752">
        <f>SUM(K97:K101,P97:P101)</f>
        <v>0</v>
      </c>
      <c r="Q90" s="753"/>
      <c r="R90" s="400"/>
      <c r="S90" s="399"/>
      <c r="U90" s="367" t="str">
        <f>IF(P90&lt;16,"","1事業者あたり15人回までのため要修正")</f>
        <v/>
      </c>
    </row>
    <row r="91" spans="2:21" ht="29.25" customHeight="1">
      <c r="B91" s="728"/>
      <c r="C91" s="732"/>
      <c r="D91" s="733"/>
      <c r="E91" s="733"/>
      <c r="F91" s="733"/>
      <c r="G91" s="733"/>
      <c r="H91" s="733"/>
      <c r="I91" s="733"/>
      <c r="J91" s="733"/>
      <c r="K91" s="733"/>
      <c r="L91" s="734"/>
      <c r="M91" s="368"/>
      <c r="O91" s="369" t="s">
        <v>352</v>
      </c>
      <c r="P91" s="726">
        <f>K89*P90</f>
        <v>0</v>
      </c>
      <c r="Q91" s="726"/>
      <c r="R91" s="400"/>
      <c r="S91" s="399"/>
    </row>
    <row r="92" spans="2:21" ht="5.25" customHeight="1"/>
    <row r="93" spans="2:21">
      <c r="B93" s="715" t="s">
        <v>212</v>
      </c>
      <c r="C93" s="715"/>
      <c r="D93" s="715"/>
      <c r="E93" s="715"/>
      <c r="F93" s="715"/>
      <c r="G93" s="715" t="s">
        <v>458</v>
      </c>
      <c r="H93" s="715"/>
      <c r="I93" s="715"/>
      <c r="J93" s="715"/>
      <c r="K93" s="715"/>
      <c r="L93" s="715"/>
      <c r="M93" s="715" t="s">
        <v>459</v>
      </c>
      <c r="N93" s="715"/>
      <c r="O93" s="715"/>
      <c r="P93" s="715"/>
      <c r="Q93" s="715"/>
      <c r="R93" s="370"/>
    </row>
    <row r="94" spans="2:21" ht="78" customHeight="1">
      <c r="B94" s="746"/>
      <c r="C94" s="747"/>
      <c r="D94" s="747"/>
      <c r="E94" s="747"/>
      <c r="F94" s="748"/>
      <c r="G94" s="716"/>
      <c r="H94" s="717"/>
      <c r="I94" s="717"/>
      <c r="J94" s="717"/>
      <c r="K94" s="717"/>
      <c r="L94" s="718"/>
      <c r="M94" s="716"/>
      <c r="N94" s="717"/>
      <c r="O94" s="717"/>
      <c r="P94" s="717"/>
      <c r="Q94" s="718"/>
      <c r="R94" s="401"/>
    </row>
    <row r="95" spans="2:21" ht="29.25" customHeight="1" thickBot="1">
      <c r="B95" s="749"/>
      <c r="C95" s="750"/>
      <c r="D95" s="750"/>
      <c r="E95" s="750"/>
      <c r="F95" s="751"/>
      <c r="G95" s="372"/>
      <c r="H95" s="373"/>
      <c r="I95" s="738" t="s">
        <v>461</v>
      </c>
      <c r="J95" s="739"/>
      <c r="K95" s="740"/>
      <c r="L95" s="374"/>
      <c r="M95" s="372"/>
      <c r="N95" s="373"/>
      <c r="O95" s="738" t="s">
        <v>461</v>
      </c>
      <c r="P95" s="740"/>
      <c r="Q95" s="374"/>
      <c r="R95" s="401"/>
    </row>
    <row r="96" spans="2:21" s="143" customFormat="1" ht="33.75" customHeight="1" thickTop="1">
      <c r="B96" s="556" t="s">
        <v>448</v>
      </c>
      <c r="C96" s="557" t="s">
        <v>508</v>
      </c>
      <c r="D96" s="741" t="s">
        <v>463</v>
      </c>
      <c r="E96" s="742"/>
      <c r="F96" s="743"/>
      <c r="G96" s="715" t="s">
        <v>214</v>
      </c>
      <c r="H96" s="715"/>
      <c r="I96" s="744" t="s">
        <v>215</v>
      </c>
      <c r="J96" s="745"/>
      <c r="K96" s="430" t="s">
        <v>525</v>
      </c>
      <c r="L96" s="431" t="s">
        <v>464</v>
      </c>
      <c r="M96" s="715" t="s">
        <v>214</v>
      </c>
      <c r="N96" s="715"/>
      <c r="O96" s="557" t="s">
        <v>215</v>
      </c>
      <c r="P96" s="430" t="s">
        <v>525</v>
      </c>
      <c r="Q96" s="431" t="s">
        <v>464</v>
      </c>
      <c r="R96" s="432"/>
      <c r="S96" s="554"/>
    </row>
    <row r="97" spans="2:21" s="384" customFormat="1" ht="32.25" customHeight="1">
      <c r="B97" s="377" t="s">
        <v>465</v>
      </c>
      <c r="C97" s="378"/>
      <c r="D97" s="735"/>
      <c r="E97" s="736"/>
      <c r="F97" s="737"/>
      <c r="G97" s="379"/>
      <c r="H97" s="382"/>
      <c r="I97" s="735"/>
      <c r="J97" s="737"/>
      <c r="K97" s="380"/>
      <c r="L97" s="381"/>
      <c r="M97" s="379"/>
      <c r="N97" s="382"/>
      <c r="O97" s="382"/>
      <c r="P97" s="380"/>
      <c r="Q97" s="381"/>
      <c r="R97" s="402"/>
      <c r="S97" s="403"/>
    </row>
    <row r="98" spans="2:21" s="384" customFormat="1" ht="32.25" customHeight="1">
      <c r="B98" s="385" t="s">
        <v>466</v>
      </c>
      <c r="C98" s="386"/>
      <c r="D98" s="686"/>
      <c r="E98" s="687"/>
      <c r="F98" s="688"/>
      <c r="G98" s="387"/>
      <c r="H98" s="437"/>
      <c r="I98" s="686"/>
      <c r="J98" s="688"/>
      <c r="K98" s="389"/>
      <c r="L98" s="388"/>
      <c r="M98" s="387"/>
      <c r="N98" s="437"/>
      <c r="O98" s="390"/>
      <c r="P98" s="389"/>
      <c r="Q98" s="388"/>
      <c r="R98" s="402"/>
      <c r="S98" s="403"/>
    </row>
    <row r="99" spans="2:21" s="384" customFormat="1" ht="32.25" customHeight="1">
      <c r="B99" s="385" t="s">
        <v>468</v>
      </c>
      <c r="C99" s="392"/>
      <c r="D99" s="686"/>
      <c r="E99" s="687"/>
      <c r="F99" s="688"/>
      <c r="G99" s="387"/>
      <c r="H99" s="437"/>
      <c r="I99" s="686"/>
      <c r="J99" s="688"/>
      <c r="K99" s="389"/>
      <c r="L99" s="388"/>
      <c r="M99" s="387"/>
      <c r="N99" s="437"/>
      <c r="O99" s="437"/>
      <c r="P99" s="389"/>
      <c r="Q99" s="388"/>
      <c r="R99" s="402"/>
      <c r="S99" s="403"/>
    </row>
    <row r="100" spans="2:21" s="384" customFormat="1" ht="32.25" customHeight="1">
      <c r="B100" s="385" t="s">
        <v>470</v>
      </c>
      <c r="C100" s="392"/>
      <c r="D100" s="686"/>
      <c r="E100" s="687"/>
      <c r="F100" s="688"/>
      <c r="G100" s="387"/>
      <c r="H100" s="437"/>
      <c r="I100" s="686"/>
      <c r="J100" s="688"/>
      <c r="K100" s="393"/>
      <c r="L100" s="388"/>
      <c r="M100" s="387"/>
      <c r="N100" s="437"/>
      <c r="O100" s="437"/>
      <c r="P100" s="389"/>
      <c r="Q100" s="388"/>
      <c r="R100" s="402"/>
      <c r="S100" s="403"/>
    </row>
    <row r="101" spans="2:21" s="384" customFormat="1" ht="32.25" customHeight="1">
      <c r="B101" s="394" t="s">
        <v>471</v>
      </c>
      <c r="C101" s="395"/>
      <c r="D101" s="700"/>
      <c r="E101" s="701"/>
      <c r="F101" s="702"/>
      <c r="G101" s="396"/>
      <c r="H101" s="438"/>
      <c r="I101" s="700"/>
      <c r="J101" s="702"/>
      <c r="K101" s="398"/>
      <c r="L101" s="397"/>
      <c r="M101" s="396"/>
      <c r="N101" s="438"/>
      <c r="O101" s="438"/>
      <c r="P101" s="398"/>
      <c r="Q101" s="397"/>
      <c r="R101" s="402"/>
      <c r="S101" s="403"/>
    </row>
    <row r="103" spans="2:21">
      <c r="P103" s="348"/>
      <c r="Q103" s="99" t="str">
        <f>IF(様式第１_交付申請書!F9="","",様式第１_交付申請書!F9)</f>
        <v/>
      </c>
      <c r="R103" s="347"/>
    </row>
    <row r="104" spans="2:21" ht="29.25" customHeight="1">
      <c r="B104" s="719" t="s">
        <v>515</v>
      </c>
      <c r="C104" s="720"/>
      <c r="D104" s="721"/>
      <c r="E104" s="722"/>
      <c r="F104" s="722"/>
      <c r="G104" s="722"/>
      <c r="H104" s="722"/>
      <c r="I104" s="723"/>
      <c r="J104" s="363" t="s">
        <v>326</v>
      </c>
      <c r="K104" s="724"/>
      <c r="L104" s="725"/>
      <c r="M104" s="364"/>
      <c r="O104" s="365" t="s">
        <v>413</v>
      </c>
      <c r="P104" s="752">
        <f>SUM(L110,Q110)</f>
        <v>0</v>
      </c>
      <c r="Q104" s="753"/>
    </row>
    <row r="105" spans="2:21" ht="29.25" customHeight="1">
      <c r="B105" s="727" t="s">
        <v>407</v>
      </c>
      <c r="C105" s="729"/>
      <c r="D105" s="730"/>
      <c r="E105" s="730"/>
      <c r="F105" s="730"/>
      <c r="G105" s="730"/>
      <c r="H105" s="730"/>
      <c r="I105" s="730"/>
      <c r="J105" s="730"/>
      <c r="K105" s="730"/>
      <c r="L105" s="731"/>
      <c r="M105" s="368"/>
      <c r="O105" s="365" t="s">
        <v>456</v>
      </c>
      <c r="P105" s="752">
        <f>SUM(K112:K116,P112:P116)</f>
        <v>0</v>
      </c>
      <c r="Q105" s="753"/>
      <c r="R105" s="400"/>
      <c r="U105" s="367" t="str">
        <f>IF(P105&lt;16,"","1事業者あたり15人回までのため要修正")</f>
        <v/>
      </c>
    </row>
    <row r="106" spans="2:21" ht="29.25" customHeight="1">
      <c r="B106" s="728"/>
      <c r="C106" s="732"/>
      <c r="D106" s="733"/>
      <c r="E106" s="733"/>
      <c r="F106" s="733"/>
      <c r="G106" s="733"/>
      <c r="H106" s="733"/>
      <c r="I106" s="733"/>
      <c r="J106" s="733"/>
      <c r="K106" s="733"/>
      <c r="L106" s="734"/>
      <c r="M106" s="368"/>
      <c r="O106" s="369" t="s">
        <v>353</v>
      </c>
      <c r="P106" s="726">
        <f>K104*P105</f>
        <v>0</v>
      </c>
      <c r="Q106" s="726"/>
      <c r="R106" s="400"/>
    </row>
    <row r="107" spans="2:21" ht="5.25" customHeight="1"/>
    <row r="108" spans="2:21">
      <c r="B108" s="715" t="s">
        <v>212</v>
      </c>
      <c r="C108" s="715"/>
      <c r="D108" s="715"/>
      <c r="E108" s="715"/>
      <c r="F108" s="715"/>
      <c r="G108" s="715" t="s">
        <v>458</v>
      </c>
      <c r="H108" s="715"/>
      <c r="I108" s="715"/>
      <c r="J108" s="715"/>
      <c r="K108" s="715"/>
      <c r="L108" s="715"/>
      <c r="M108" s="715" t="s">
        <v>459</v>
      </c>
      <c r="N108" s="715"/>
      <c r="O108" s="715"/>
      <c r="P108" s="715"/>
      <c r="Q108" s="715"/>
      <c r="R108" s="370"/>
    </row>
    <row r="109" spans="2:21" ht="84.75" customHeight="1">
      <c r="B109" s="746"/>
      <c r="C109" s="747"/>
      <c r="D109" s="747"/>
      <c r="E109" s="747"/>
      <c r="F109" s="748"/>
      <c r="G109" s="716"/>
      <c r="H109" s="717"/>
      <c r="I109" s="717"/>
      <c r="J109" s="717"/>
      <c r="K109" s="717"/>
      <c r="L109" s="718"/>
      <c r="M109" s="716"/>
      <c r="N109" s="717"/>
      <c r="O109" s="717"/>
      <c r="P109" s="717"/>
      <c r="Q109" s="718"/>
      <c r="R109" s="401"/>
    </row>
    <row r="110" spans="2:21" ht="29.25" customHeight="1" thickBot="1">
      <c r="B110" s="749"/>
      <c r="C110" s="750"/>
      <c r="D110" s="750"/>
      <c r="E110" s="750"/>
      <c r="F110" s="751"/>
      <c r="G110" s="372"/>
      <c r="H110" s="373"/>
      <c r="I110" s="738" t="s">
        <v>461</v>
      </c>
      <c r="J110" s="739"/>
      <c r="K110" s="740"/>
      <c r="L110" s="374"/>
      <c r="M110" s="372"/>
      <c r="N110" s="373"/>
      <c r="O110" s="738" t="s">
        <v>461</v>
      </c>
      <c r="P110" s="740"/>
      <c r="Q110" s="374"/>
      <c r="R110" s="401"/>
    </row>
    <row r="111" spans="2:21" s="143" customFormat="1" ht="33.75" customHeight="1" thickTop="1">
      <c r="B111" s="556" t="s">
        <v>448</v>
      </c>
      <c r="C111" s="557" t="s">
        <v>508</v>
      </c>
      <c r="D111" s="741" t="s">
        <v>463</v>
      </c>
      <c r="E111" s="742"/>
      <c r="F111" s="743"/>
      <c r="G111" s="715" t="s">
        <v>214</v>
      </c>
      <c r="H111" s="715"/>
      <c r="I111" s="744" t="s">
        <v>215</v>
      </c>
      <c r="J111" s="745"/>
      <c r="K111" s="430" t="s">
        <v>525</v>
      </c>
      <c r="L111" s="431" t="s">
        <v>464</v>
      </c>
      <c r="M111" s="715" t="s">
        <v>214</v>
      </c>
      <c r="N111" s="715"/>
      <c r="O111" s="557" t="s">
        <v>215</v>
      </c>
      <c r="P111" s="430" t="s">
        <v>525</v>
      </c>
      <c r="Q111" s="431" t="s">
        <v>464</v>
      </c>
      <c r="R111" s="432"/>
      <c r="S111" s="554"/>
    </row>
    <row r="112" spans="2:21" s="384" customFormat="1" ht="32.25" customHeight="1">
      <c r="B112" s="377" t="s">
        <v>465</v>
      </c>
      <c r="C112" s="378"/>
      <c r="D112" s="735"/>
      <c r="E112" s="736"/>
      <c r="F112" s="737"/>
      <c r="G112" s="379"/>
      <c r="H112" s="382"/>
      <c r="I112" s="735"/>
      <c r="J112" s="737"/>
      <c r="K112" s="380"/>
      <c r="L112" s="381"/>
      <c r="M112" s="379"/>
      <c r="N112" s="382"/>
      <c r="O112" s="382"/>
      <c r="P112" s="380"/>
      <c r="Q112" s="381"/>
      <c r="R112" s="402"/>
      <c r="S112" s="403"/>
    </row>
    <row r="113" spans="2:21" s="384" customFormat="1" ht="32.25" customHeight="1">
      <c r="B113" s="385" t="s">
        <v>466</v>
      </c>
      <c r="C113" s="386"/>
      <c r="D113" s="686"/>
      <c r="E113" s="687"/>
      <c r="F113" s="688"/>
      <c r="G113" s="387"/>
      <c r="H113" s="437"/>
      <c r="I113" s="686"/>
      <c r="J113" s="688"/>
      <c r="K113" s="389"/>
      <c r="L113" s="388"/>
      <c r="M113" s="387"/>
      <c r="N113" s="437"/>
      <c r="O113" s="390"/>
      <c r="P113" s="389"/>
      <c r="Q113" s="388"/>
      <c r="R113" s="402"/>
      <c r="S113" s="403"/>
    </row>
    <row r="114" spans="2:21" s="384" customFormat="1" ht="32.25" customHeight="1">
      <c r="B114" s="385" t="s">
        <v>468</v>
      </c>
      <c r="C114" s="392"/>
      <c r="D114" s="686"/>
      <c r="E114" s="687"/>
      <c r="F114" s="688"/>
      <c r="G114" s="387"/>
      <c r="H114" s="437"/>
      <c r="I114" s="686"/>
      <c r="J114" s="688"/>
      <c r="K114" s="389"/>
      <c r="L114" s="388"/>
      <c r="M114" s="387"/>
      <c r="N114" s="437"/>
      <c r="O114" s="437"/>
      <c r="P114" s="389"/>
      <c r="Q114" s="388"/>
      <c r="R114" s="402"/>
      <c r="S114" s="403"/>
    </row>
    <row r="115" spans="2:21" s="384" customFormat="1" ht="32.25" customHeight="1">
      <c r="B115" s="385" t="s">
        <v>470</v>
      </c>
      <c r="C115" s="392"/>
      <c r="D115" s="686"/>
      <c r="E115" s="687"/>
      <c r="F115" s="688"/>
      <c r="G115" s="387"/>
      <c r="H115" s="437"/>
      <c r="I115" s="686"/>
      <c r="J115" s="688"/>
      <c r="K115" s="393"/>
      <c r="L115" s="388"/>
      <c r="M115" s="387"/>
      <c r="N115" s="437"/>
      <c r="O115" s="437"/>
      <c r="P115" s="389"/>
      <c r="Q115" s="388"/>
      <c r="R115" s="402"/>
      <c r="S115" s="403"/>
    </row>
    <row r="116" spans="2:21" s="384" customFormat="1" ht="32.25" customHeight="1">
      <c r="B116" s="394" t="s">
        <v>471</v>
      </c>
      <c r="C116" s="395"/>
      <c r="D116" s="700"/>
      <c r="E116" s="701"/>
      <c r="F116" s="702"/>
      <c r="G116" s="396"/>
      <c r="H116" s="438"/>
      <c r="I116" s="700"/>
      <c r="J116" s="702"/>
      <c r="K116" s="398"/>
      <c r="L116" s="397"/>
      <c r="M116" s="396"/>
      <c r="N116" s="438"/>
      <c r="O116" s="438"/>
      <c r="P116" s="398"/>
      <c r="Q116" s="397"/>
      <c r="R116" s="402"/>
      <c r="S116" s="403"/>
    </row>
    <row r="118" spans="2:21">
      <c r="P118" s="348"/>
      <c r="Q118" s="99" t="str">
        <f>IF(様式第１_交付申請書!F9="","",様式第１_交付申請書!F9)</f>
        <v/>
      </c>
      <c r="R118" s="347"/>
    </row>
    <row r="119" spans="2:21" ht="29.25" customHeight="1">
      <c r="B119" s="719" t="s">
        <v>516</v>
      </c>
      <c r="C119" s="720"/>
      <c r="D119" s="721"/>
      <c r="E119" s="722"/>
      <c r="F119" s="722"/>
      <c r="G119" s="722"/>
      <c r="H119" s="722"/>
      <c r="I119" s="723"/>
      <c r="J119" s="363" t="s">
        <v>326</v>
      </c>
      <c r="K119" s="724"/>
      <c r="L119" s="725"/>
      <c r="M119" s="364"/>
      <c r="O119" s="365" t="s">
        <v>413</v>
      </c>
      <c r="P119" s="752">
        <f>SUM(L125,Q125)</f>
        <v>0</v>
      </c>
      <c r="Q119" s="753"/>
    </row>
    <row r="120" spans="2:21" ht="29.25" customHeight="1">
      <c r="B120" s="727" t="s">
        <v>407</v>
      </c>
      <c r="C120" s="729"/>
      <c r="D120" s="730"/>
      <c r="E120" s="730"/>
      <c r="F120" s="730"/>
      <c r="G120" s="730"/>
      <c r="H120" s="730"/>
      <c r="I120" s="730"/>
      <c r="J120" s="730"/>
      <c r="K120" s="730"/>
      <c r="L120" s="731"/>
      <c r="M120" s="368"/>
      <c r="O120" s="365" t="s">
        <v>456</v>
      </c>
      <c r="P120" s="752">
        <f>SUM(K127:K131,P127:P131)</f>
        <v>0</v>
      </c>
      <c r="Q120" s="753"/>
      <c r="R120" s="400"/>
      <c r="U120" s="367" t="str">
        <f>IF(P120&lt;16,"","1事業者あたり15人回までのため要修正")</f>
        <v/>
      </c>
    </row>
    <row r="121" spans="2:21" ht="29.25" customHeight="1">
      <c r="B121" s="728"/>
      <c r="C121" s="732"/>
      <c r="D121" s="733"/>
      <c r="E121" s="733"/>
      <c r="F121" s="733"/>
      <c r="G121" s="733"/>
      <c r="H121" s="733"/>
      <c r="I121" s="733"/>
      <c r="J121" s="733"/>
      <c r="K121" s="733"/>
      <c r="L121" s="734"/>
      <c r="M121" s="368"/>
      <c r="O121" s="369" t="s">
        <v>354</v>
      </c>
      <c r="P121" s="726">
        <f>K119*P120</f>
        <v>0</v>
      </c>
      <c r="Q121" s="726"/>
      <c r="R121" s="400"/>
    </row>
    <row r="122" spans="2:21" ht="5.25" customHeight="1">
      <c r="P122" s="404"/>
      <c r="Q122" s="404"/>
    </row>
    <row r="123" spans="2:21">
      <c r="B123" s="715" t="s">
        <v>212</v>
      </c>
      <c r="C123" s="715"/>
      <c r="D123" s="715"/>
      <c r="E123" s="715"/>
      <c r="F123" s="715"/>
      <c r="G123" s="715" t="s">
        <v>458</v>
      </c>
      <c r="H123" s="715"/>
      <c r="I123" s="715"/>
      <c r="J123" s="715"/>
      <c r="K123" s="715"/>
      <c r="L123" s="715"/>
      <c r="M123" s="715" t="s">
        <v>459</v>
      </c>
      <c r="N123" s="715"/>
      <c r="O123" s="715"/>
      <c r="P123" s="715"/>
      <c r="Q123" s="715"/>
      <c r="R123" s="370"/>
    </row>
    <row r="124" spans="2:21" ht="84.75" customHeight="1">
      <c r="B124" s="746"/>
      <c r="C124" s="747"/>
      <c r="D124" s="747"/>
      <c r="E124" s="747"/>
      <c r="F124" s="748"/>
      <c r="G124" s="716"/>
      <c r="H124" s="717"/>
      <c r="I124" s="717"/>
      <c r="J124" s="717"/>
      <c r="K124" s="717"/>
      <c r="L124" s="718"/>
      <c r="M124" s="716"/>
      <c r="N124" s="717"/>
      <c r="O124" s="717"/>
      <c r="P124" s="717"/>
      <c r="Q124" s="718"/>
      <c r="R124" s="401"/>
    </row>
    <row r="125" spans="2:21" ht="29.25" customHeight="1" thickBot="1">
      <c r="B125" s="749"/>
      <c r="C125" s="750"/>
      <c r="D125" s="750"/>
      <c r="E125" s="750"/>
      <c r="F125" s="751"/>
      <c r="G125" s="372"/>
      <c r="H125" s="373"/>
      <c r="I125" s="738" t="s">
        <v>461</v>
      </c>
      <c r="J125" s="739"/>
      <c r="K125" s="740"/>
      <c r="L125" s="374"/>
      <c r="M125" s="372"/>
      <c r="N125" s="373"/>
      <c r="O125" s="738" t="s">
        <v>461</v>
      </c>
      <c r="P125" s="740"/>
      <c r="Q125" s="374"/>
      <c r="R125" s="401"/>
    </row>
    <row r="126" spans="2:21" s="143" customFormat="1" ht="33.75" customHeight="1" thickTop="1">
      <c r="B126" s="556" t="s">
        <v>448</v>
      </c>
      <c r="C126" s="557" t="s">
        <v>508</v>
      </c>
      <c r="D126" s="741" t="s">
        <v>463</v>
      </c>
      <c r="E126" s="742"/>
      <c r="F126" s="743"/>
      <c r="G126" s="715" t="s">
        <v>214</v>
      </c>
      <c r="H126" s="715"/>
      <c r="I126" s="744" t="s">
        <v>215</v>
      </c>
      <c r="J126" s="745"/>
      <c r="K126" s="430" t="s">
        <v>525</v>
      </c>
      <c r="L126" s="431" t="s">
        <v>464</v>
      </c>
      <c r="M126" s="715" t="s">
        <v>214</v>
      </c>
      <c r="N126" s="715"/>
      <c r="O126" s="557" t="s">
        <v>215</v>
      </c>
      <c r="P126" s="430" t="s">
        <v>525</v>
      </c>
      <c r="Q126" s="431" t="s">
        <v>464</v>
      </c>
      <c r="R126" s="432"/>
      <c r="S126" s="554"/>
    </row>
    <row r="127" spans="2:21" s="384" customFormat="1" ht="32.25" customHeight="1">
      <c r="B127" s="377" t="s">
        <v>465</v>
      </c>
      <c r="C127" s="378"/>
      <c r="D127" s="735"/>
      <c r="E127" s="736"/>
      <c r="F127" s="737"/>
      <c r="G127" s="379"/>
      <c r="H127" s="382"/>
      <c r="I127" s="735"/>
      <c r="J127" s="737"/>
      <c r="K127" s="380"/>
      <c r="L127" s="381"/>
      <c r="M127" s="379"/>
      <c r="N127" s="382"/>
      <c r="O127" s="382"/>
      <c r="P127" s="380"/>
      <c r="Q127" s="381"/>
      <c r="R127" s="402"/>
      <c r="S127" s="403"/>
    </row>
    <row r="128" spans="2:21" s="384" customFormat="1" ht="32.25" customHeight="1">
      <c r="B128" s="385" t="s">
        <v>466</v>
      </c>
      <c r="C128" s="386"/>
      <c r="D128" s="686"/>
      <c r="E128" s="687"/>
      <c r="F128" s="688"/>
      <c r="G128" s="387"/>
      <c r="H128" s="437"/>
      <c r="I128" s="686"/>
      <c r="J128" s="688"/>
      <c r="K128" s="389"/>
      <c r="L128" s="388"/>
      <c r="M128" s="387"/>
      <c r="N128" s="437"/>
      <c r="O128" s="390"/>
      <c r="P128" s="389"/>
      <c r="Q128" s="388"/>
      <c r="R128" s="402"/>
      <c r="S128" s="403"/>
    </row>
    <row r="129" spans="2:21" s="384" customFormat="1" ht="32.25" customHeight="1">
      <c r="B129" s="385" t="s">
        <v>468</v>
      </c>
      <c r="C129" s="392"/>
      <c r="D129" s="686"/>
      <c r="E129" s="687"/>
      <c r="F129" s="688"/>
      <c r="G129" s="387"/>
      <c r="H129" s="437"/>
      <c r="I129" s="686"/>
      <c r="J129" s="688"/>
      <c r="K129" s="389"/>
      <c r="L129" s="388"/>
      <c r="M129" s="387"/>
      <c r="N129" s="437"/>
      <c r="O129" s="437"/>
      <c r="P129" s="389"/>
      <c r="Q129" s="388"/>
      <c r="R129" s="402"/>
      <c r="S129" s="403"/>
    </row>
    <row r="130" spans="2:21" s="384" customFormat="1" ht="32.25" customHeight="1">
      <c r="B130" s="385" t="s">
        <v>470</v>
      </c>
      <c r="C130" s="392"/>
      <c r="D130" s="686"/>
      <c r="E130" s="687"/>
      <c r="F130" s="688"/>
      <c r="G130" s="387"/>
      <c r="H130" s="437"/>
      <c r="I130" s="686"/>
      <c r="J130" s="688"/>
      <c r="K130" s="393"/>
      <c r="L130" s="388"/>
      <c r="M130" s="387"/>
      <c r="N130" s="437"/>
      <c r="O130" s="437"/>
      <c r="P130" s="389"/>
      <c r="Q130" s="388"/>
      <c r="R130" s="402"/>
      <c r="S130" s="403"/>
    </row>
    <row r="131" spans="2:21" s="384" customFormat="1" ht="32.25" customHeight="1">
      <c r="B131" s="394" t="s">
        <v>471</v>
      </c>
      <c r="C131" s="395"/>
      <c r="D131" s="700"/>
      <c r="E131" s="701"/>
      <c r="F131" s="702"/>
      <c r="G131" s="396"/>
      <c r="H131" s="438"/>
      <c r="I131" s="700"/>
      <c r="J131" s="702"/>
      <c r="K131" s="398"/>
      <c r="L131" s="397"/>
      <c r="M131" s="396"/>
      <c r="N131" s="438"/>
      <c r="O131" s="438"/>
      <c r="P131" s="398"/>
      <c r="Q131" s="397"/>
      <c r="R131" s="402"/>
      <c r="S131" s="403"/>
    </row>
    <row r="133" spans="2:21">
      <c r="P133" s="348"/>
      <c r="Q133" s="99" t="str">
        <f>IF(様式第１_交付申請書!F9="","",様式第１_交付申請書!F9)</f>
        <v/>
      </c>
      <c r="R133" s="347"/>
    </row>
    <row r="134" spans="2:21" ht="29.25" customHeight="1">
      <c r="B134" s="719" t="s">
        <v>517</v>
      </c>
      <c r="C134" s="720"/>
      <c r="D134" s="721"/>
      <c r="E134" s="722"/>
      <c r="F134" s="722"/>
      <c r="G134" s="722"/>
      <c r="H134" s="722"/>
      <c r="I134" s="723"/>
      <c r="J134" s="363" t="s">
        <v>326</v>
      </c>
      <c r="K134" s="724"/>
      <c r="L134" s="725"/>
      <c r="M134" s="364"/>
      <c r="O134" s="365" t="s">
        <v>413</v>
      </c>
      <c r="P134" s="752">
        <f>SUM(L140,Q140)</f>
        <v>0</v>
      </c>
      <c r="Q134" s="753"/>
    </row>
    <row r="135" spans="2:21" ht="29.25" customHeight="1">
      <c r="B135" s="727" t="s">
        <v>407</v>
      </c>
      <c r="C135" s="729"/>
      <c r="D135" s="730"/>
      <c r="E135" s="730"/>
      <c r="F135" s="730"/>
      <c r="G135" s="730"/>
      <c r="H135" s="730"/>
      <c r="I135" s="730"/>
      <c r="J135" s="730"/>
      <c r="K135" s="730"/>
      <c r="L135" s="731"/>
      <c r="M135" s="368"/>
      <c r="O135" s="365" t="s">
        <v>456</v>
      </c>
      <c r="P135" s="752">
        <f>SUM(K142:K146,P142:P146)</f>
        <v>0</v>
      </c>
      <c r="Q135" s="753"/>
      <c r="R135" s="400"/>
      <c r="U135" s="367" t="str">
        <f>IF(P135&lt;16,"","1事業者あたり15人回までのため要修正")</f>
        <v/>
      </c>
    </row>
    <row r="136" spans="2:21" ht="29.25" customHeight="1">
      <c r="B136" s="728"/>
      <c r="C136" s="732"/>
      <c r="D136" s="733"/>
      <c r="E136" s="733"/>
      <c r="F136" s="733"/>
      <c r="G136" s="733"/>
      <c r="H136" s="733"/>
      <c r="I136" s="733"/>
      <c r="J136" s="733"/>
      <c r="K136" s="733"/>
      <c r="L136" s="734"/>
      <c r="M136" s="368"/>
      <c r="O136" s="369" t="s">
        <v>355</v>
      </c>
      <c r="P136" s="726">
        <f>K134*P135</f>
        <v>0</v>
      </c>
      <c r="Q136" s="726"/>
      <c r="R136" s="400"/>
    </row>
    <row r="137" spans="2:21" ht="5.25" customHeight="1"/>
    <row r="138" spans="2:21">
      <c r="B138" s="715" t="s">
        <v>212</v>
      </c>
      <c r="C138" s="715"/>
      <c r="D138" s="715"/>
      <c r="E138" s="715"/>
      <c r="F138" s="715"/>
      <c r="G138" s="715" t="s">
        <v>458</v>
      </c>
      <c r="H138" s="715"/>
      <c r="I138" s="715"/>
      <c r="J138" s="715"/>
      <c r="K138" s="715"/>
      <c r="L138" s="715"/>
      <c r="M138" s="715" t="s">
        <v>459</v>
      </c>
      <c r="N138" s="715"/>
      <c r="O138" s="715"/>
      <c r="P138" s="715"/>
      <c r="Q138" s="715"/>
      <c r="R138" s="370"/>
    </row>
    <row r="139" spans="2:21" ht="84.75" customHeight="1">
      <c r="B139" s="746"/>
      <c r="C139" s="747"/>
      <c r="D139" s="747"/>
      <c r="E139" s="747"/>
      <c r="F139" s="748"/>
      <c r="G139" s="716"/>
      <c r="H139" s="717"/>
      <c r="I139" s="717"/>
      <c r="J139" s="717"/>
      <c r="K139" s="717"/>
      <c r="L139" s="718"/>
      <c r="M139" s="716"/>
      <c r="N139" s="717"/>
      <c r="O139" s="717"/>
      <c r="P139" s="717"/>
      <c r="Q139" s="718"/>
      <c r="R139" s="401"/>
    </row>
    <row r="140" spans="2:21" ht="29.25" customHeight="1" thickBot="1">
      <c r="B140" s="749"/>
      <c r="C140" s="750"/>
      <c r="D140" s="750"/>
      <c r="E140" s="750"/>
      <c r="F140" s="751"/>
      <c r="G140" s="372"/>
      <c r="H140" s="373"/>
      <c r="I140" s="738" t="s">
        <v>461</v>
      </c>
      <c r="J140" s="739"/>
      <c r="K140" s="740"/>
      <c r="L140" s="374"/>
      <c r="M140" s="372"/>
      <c r="N140" s="373"/>
      <c r="O140" s="738" t="s">
        <v>461</v>
      </c>
      <c r="P140" s="740"/>
      <c r="Q140" s="374"/>
      <c r="R140" s="401"/>
    </row>
    <row r="141" spans="2:21" s="143" customFormat="1" ht="33.75" customHeight="1" thickTop="1">
      <c r="B141" s="556" t="s">
        <v>448</v>
      </c>
      <c r="C141" s="557" t="s">
        <v>508</v>
      </c>
      <c r="D141" s="741" t="s">
        <v>463</v>
      </c>
      <c r="E141" s="742"/>
      <c r="F141" s="743"/>
      <c r="G141" s="715" t="s">
        <v>214</v>
      </c>
      <c r="H141" s="715"/>
      <c r="I141" s="744" t="s">
        <v>215</v>
      </c>
      <c r="J141" s="745"/>
      <c r="K141" s="430" t="s">
        <v>525</v>
      </c>
      <c r="L141" s="431" t="s">
        <v>464</v>
      </c>
      <c r="M141" s="741" t="s">
        <v>214</v>
      </c>
      <c r="N141" s="743"/>
      <c r="O141" s="557" t="s">
        <v>215</v>
      </c>
      <c r="P141" s="430" t="s">
        <v>525</v>
      </c>
      <c r="Q141" s="431" t="s">
        <v>464</v>
      </c>
      <c r="R141" s="432"/>
      <c r="S141" s="554"/>
    </row>
    <row r="142" spans="2:21" s="384" customFormat="1" ht="32.25" customHeight="1">
      <c r="B142" s="377" t="s">
        <v>465</v>
      </c>
      <c r="C142" s="378"/>
      <c r="D142" s="735"/>
      <c r="E142" s="736"/>
      <c r="F142" s="737"/>
      <c r="G142" s="379"/>
      <c r="H142" s="382"/>
      <c r="I142" s="735"/>
      <c r="J142" s="737"/>
      <c r="K142" s="380"/>
      <c r="L142" s="381"/>
      <c r="M142" s="379"/>
      <c r="N142" s="382"/>
      <c r="O142" s="382"/>
      <c r="P142" s="380"/>
      <c r="Q142" s="381"/>
      <c r="R142" s="402"/>
      <c r="S142" s="403"/>
    </row>
    <row r="143" spans="2:21" s="384" customFormat="1" ht="32.25" customHeight="1">
      <c r="B143" s="385" t="s">
        <v>466</v>
      </c>
      <c r="C143" s="386"/>
      <c r="D143" s="686"/>
      <c r="E143" s="687"/>
      <c r="F143" s="688"/>
      <c r="G143" s="387"/>
      <c r="H143" s="437"/>
      <c r="I143" s="686"/>
      <c r="J143" s="688"/>
      <c r="K143" s="389"/>
      <c r="L143" s="388"/>
      <c r="M143" s="387"/>
      <c r="N143" s="437"/>
      <c r="O143" s="390"/>
      <c r="P143" s="389"/>
      <c r="Q143" s="388"/>
      <c r="R143" s="402"/>
      <c r="S143" s="403"/>
    </row>
    <row r="144" spans="2:21" s="384" customFormat="1" ht="32.25" customHeight="1">
      <c r="B144" s="385" t="s">
        <v>468</v>
      </c>
      <c r="C144" s="392"/>
      <c r="D144" s="686"/>
      <c r="E144" s="687"/>
      <c r="F144" s="688"/>
      <c r="G144" s="387"/>
      <c r="H144" s="437"/>
      <c r="I144" s="686"/>
      <c r="J144" s="688"/>
      <c r="K144" s="389"/>
      <c r="L144" s="388"/>
      <c r="M144" s="387"/>
      <c r="N144" s="437"/>
      <c r="O144" s="437"/>
      <c r="P144" s="389"/>
      <c r="Q144" s="388"/>
      <c r="R144" s="402"/>
      <c r="S144" s="403"/>
    </row>
    <row r="145" spans="2:21" s="384" customFormat="1" ht="32.25" customHeight="1">
      <c r="B145" s="385" t="s">
        <v>470</v>
      </c>
      <c r="C145" s="392"/>
      <c r="D145" s="686"/>
      <c r="E145" s="687"/>
      <c r="F145" s="688"/>
      <c r="G145" s="387"/>
      <c r="H145" s="437"/>
      <c r="I145" s="686"/>
      <c r="J145" s="688"/>
      <c r="K145" s="393"/>
      <c r="L145" s="388"/>
      <c r="M145" s="387"/>
      <c r="N145" s="437"/>
      <c r="O145" s="437"/>
      <c r="P145" s="389"/>
      <c r="Q145" s="388"/>
      <c r="R145" s="402"/>
      <c r="S145" s="403"/>
    </row>
    <row r="146" spans="2:21" s="384" customFormat="1" ht="32.25" customHeight="1">
      <c r="B146" s="394" t="s">
        <v>471</v>
      </c>
      <c r="C146" s="395"/>
      <c r="D146" s="700"/>
      <c r="E146" s="701"/>
      <c r="F146" s="702"/>
      <c r="G146" s="396"/>
      <c r="H146" s="438"/>
      <c r="I146" s="700"/>
      <c r="J146" s="702"/>
      <c r="K146" s="398"/>
      <c r="L146" s="397"/>
      <c r="M146" s="396"/>
      <c r="N146" s="438"/>
      <c r="O146" s="438"/>
      <c r="P146" s="398"/>
      <c r="Q146" s="397"/>
      <c r="R146" s="402"/>
      <c r="S146" s="403"/>
    </row>
    <row r="147" spans="2:21" ht="13.5" customHeight="1">
      <c r="B147" s="405"/>
      <c r="C147" s="117"/>
      <c r="D147" s="117"/>
      <c r="E147" s="117"/>
      <c r="F147" s="117"/>
      <c r="G147" s="405"/>
      <c r="H147" s="117"/>
      <c r="I147" s="117"/>
      <c r="J147" s="117"/>
      <c r="K147" s="117"/>
      <c r="L147" s="117"/>
      <c r="M147" s="405"/>
      <c r="N147" s="117"/>
      <c r="O147" s="117"/>
      <c r="P147" s="117"/>
      <c r="Q147" s="117"/>
    </row>
    <row r="148" spans="2:21">
      <c r="P148" s="348"/>
      <c r="Q148" s="99" t="str">
        <f>IF(様式第１_交付申請書!F9="","",様式第１_交付申請書!F9)</f>
        <v/>
      </c>
      <c r="R148" s="347"/>
    </row>
    <row r="149" spans="2:21" ht="29.25" customHeight="1">
      <c r="B149" s="719" t="s">
        <v>518</v>
      </c>
      <c r="C149" s="720"/>
      <c r="D149" s="721"/>
      <c r="E149" s="722"/>
      <c r="F149" s="722"/>
      <c r="G149" s="722"/>
      <c r="H149" s="722"/>
      <c r="I149" s="723"/>
      <c r="J149" s="363" t="s">
        <v>326</v>
      </c>
      <c r="K149" s="724"/>
      <c r="L149" s="725"/>
      <c r="M149" s="364"/>
      <c r="O149" s="365" t="s">
        <v>413</v>
      </c>
      <c r="P149" s="752">
        <f>SUM(L155,Q155)</f>
        <v>0</v>
      </c>
      <c r="Q149" s="753"/>
    </row>
    <row r="150" spans="2:21" ht="29.25" customHeight="1">
      <c r="B150" s="727" t="s">
        <v>407</v>
      </c>
      <c r="C150" s="729"/>
      <c r="D150" s="730"/>
      <c r="E150" s="730"/>
      <c r="F150" s="730"/>
      <c r="G150" s="730"/>
      <c r="H150" s="730"/>
      <c r="I150" s="730"/>
      <c r="J150" s="730"/>
      <c r="K150" s="730"/>
      <c r="L150" s="731"/>
      <c r="M150" s="368"/>
      <c r="O150" s="365" t="s">
        <v>456</v>
      </c>
      <c r="P150" s="752">
        <f>SUM(K157:K161,P157:P161)</f>
        <v>0</v>
      </c>
      <c r="Q150" s="753"/>
      <c r="R150" s="400"/>
      <c r="U150" s="367" t="str">
        <f>IF(P150&lt;16,"","1事業者あたり15人回までのため要修正")</f>
        <v/>
      </c>
    </row>
    <row r="151" spans="2:21" ht="29.25" customHeight="1">
      <c r="B151" s="728"/>
      <c r="C151" s="732"/>
      <c r="D151" s="733"/>
      <c r="E151" s="733"/>
      <c r="F151" s="733"/>
      <c r="G151" s="733"/>
      <c r="H151" s="733"/>
      <c r="I151" s="733"/>
      <c r="J151" s="733"/>
      <c r="K151" s="733"/>
      <c r="L151" s="734"/>
      <c r="M151" s="368"/>
      <c r="O151" s="369" t="s">
        <v>373</v>
      </c>
      <c r="P151" s="726">
        <f>K149*P150</f>
        <v>0</v>
      </c>
      <c r="Q151" s="726"/>
      <c r="R151" s="400"/>
    </row>
    <row r="152" spans="2:21" ht="5.25" customHeight="1"/>
    <row r="153" spans="2:21">
      <c r="B153" s="715" t="s">
        <v>212</v>
      </c>
      <c r="C153" s="715"/>
      <c r="D153" s="715"/>
      <c r="E153" s="715"/>
      <c r="F153" s="715"/>
      <c r="G153" s="715" t="s">
        <v>458</v>
      </c>
      <c r="H153" s="715"/>
      <c r="I153" s="715"/>
      <c r="J153" s="715"/>
      <c r="K153" s="715"/>
      <c r="L153" s="715"/>
      <c r="M153" s="715" t="s">
        <v>459</v>
      </c>
      <c r="N153" s="715"/>
      <c r="O153" s="715"/>
      <c r="P153" s="715"/>
      <c r="Q153" s="715"/>
      <c r="R153" s="370"/>
    </row>
    <row r="154" spans="2:21" ht="84.75" customHeight="1">
      <c r="B154" s="746"/>
      <c r="C154" s="747"/>
      <c r="D154" s="747"/>
      <c r="E154" s="747"/>
      <c r="F154" s="748"/>
      <c r="G154" s="716"/>
      <c r="H154" s="717"/>
      <c r="I154" s="717"/>
      <c r="J154" s="717"/>
      <c r="K154" s="717"/>
      <c r="L154" s="718"/>
      <c r="M154" s="716"/>
      <c r="N154" s="717"/>
      <c r="O154" s="717"/>
      <c r="P154" s="717"/>
      <c r="Q154" s="718"/>
      <c r="R154" s="401"/>
    </row>
    <row r="155" spans="2:21" ht="29.25" customHeight="1" thickBot="1">
      <c r="B155" s="749"/>
      <c r="C155" s="750"/>
      <c r="D155" s="750"/>
      <c r="E155" s="750"/>
      <c r="F155" s="751"/>
      <c r="G155" s="372"/>
      <c r="H155" s="373"/>
      <c r="I155" s="738" t="s">
        <v>461</v>
      </c>
      <c r="J155" s="739"/>
      <c r="K155" s="740"/>
      <c r="L155" s="374"/>
      <c r="M155" s="372"/>
      <c r="N155" s="373"/>
      <c r="O155" s="738" t="s">
        <v>461</v>
      </c>
      <c r="P155" s="740"/>
      <c r="Q155" s="374"/>
      <c r="R155" s="401"/>
    </row>
    <row r="156" spans="2:21" s="143" customFormat="1" ht="33.75" customHeight="1" thickTop="1">
      <c r="B156" s="556" t="s">
        <v>448</v>
      </c>
      <c r="C156" s="557" t="s">
        <v>508</v>
      </c>
      <c r="D156" s="741" t="s">
        <v>463</v>
      </c>
      <c r="E156" s="742"/>
      <c r="F156" s="743"/>
      <c r="G156" s="715" t="s">
        <v>214</v>
      </c>
      <c r="H156" s="715"/>
      <c r="I156" s="744" t="s">
        <v>215</v>
      </c>
      <c r="J156" s="745"/>
      <c r="K156" s="430" t="s">
        <v>525</v>
      </c>
      <c r="L156" s="431" t="s">
        <v>464</v>
      </c>
      <c r="M156" s="715" t="s">
        <v>214</v>
      </c>
      <c r="N156" s="715"/>
      <c r="O156" s="557" t="s">
        <v>215</v>
      </c>
      <c r="P156" s="430" t="s">
        <v>525</v>
      </c>
      <c r="Q156" s="431" t="s">
        <v>464</v>
      </c>
      <c r="R156" s="432"/>
      <c r="S156" s="554"/>
    </row>
    <row r="157" spans="2:21" s="384" customFormat="1" ht="32.25" customHeight="1">
      <c r="B157" s="377" t="s">
        <v>465</v>
      </c>
      <c r="C157" s="378"/>
      <c r="D157" s="735"/>
      <c r="E157" s="736"/>
      <c r="F157" s="737"/>
      <c r="G157" s="379"/>
      <c r="H157" s="382"/>
      <c r="I157" s="735"/>
      <c r="J157" s="737"/>
      <c r="K157" s="380"/>
      <c r="L157" s="381"/>
      <c r="M157" s="379"/>
      <c r="N157" s="382"/>
      <c r="O157" s="382"/>
      <c r="P157" s="380"/>
      <c r="Q157" s="381"/>
      <c r="R157" s="402"/>
      <c r="S157" s="403"/>
    </row>
    <row r="158" spans="2:21" s="384" customFormat="1" ht="32.25" customHeight="1">
      <c r="B158" s="385" t="s">
        <v>466</v>
      </c>
      <c r="C158" s="386"/>
      <c r="D158" s="686"/>
      <c r="E158" s="687"/>
      <c r="F158" s="688"/>
      <c r="G158" s="387"/>
      <c r="H158" s="437"/>
      <c r="I158" s="686"/>
      <c r="J158" s="688"/>
      <c r="K158" s="389"/>
      <c r="L158" s="388"/>
      <c r="M158" s="387"/>
      <c r="N158" s="437"/>
      <c r="O158" s="390"/>
      <c r="P158" s="389"/>
      <c r="Q158" s="388"/>
      <c r="R158" s="402"/>
      <c r="S158" s="403"/>
    </row>
    <row r="159" spans="2:21" s="384" customFormat="1" ht="32.25" customHeight="1">
      <c r="B159" s="385" t="s">
        <v>468</v>
      </c>
      <c r="C159" s="392"/>
      <c r="D159" s="686"/>
      <c r="E159" s="687"/>
      <c r="F159" s="688"/>
      <c r="G159" s="387"/>
      <c r="H159" s="437"/>
      <c r="I159" s="686"/>
      <c r="J159" s="688"/>
      <c r="K159" s="389"/>
      <c r="L159" s="388"/>
      <c r="M159" s="387"/>
      <c r="N159" s="437"/>
      <c r="O159" s="437"/>
      <c r="P159" s="389"/>
      <c r="Q159" s="388"/>
      <c r="R159" s="402"/>
      <c r="S159" s="403"/>
    </row>
    <row r="160" spans="2:21" s="384" customFormat="1" ht="32.25" customHeight="1">
      <c r="B160" s="385" t="s">
        <v>470</v>
      </c>
      <c r="C160" s="392"/>
      <c r="D160" s="686"/>
      <c r="E160" s="687"/>
      <c r="F160" s="688"/>
      <c r="G160" s="387"/>
      <c r="H160" s="437"/>
      <c r="I160" s="686"/>
      <c r="J160" s="688"/>
      <c r="K160" s="393"/>
      <c r="L160" s="388"/>
      <c r="M160" s="387"/>
      <c r="N160" s="437"/>
      <c r="O160" s="437"/>
      <c r="P160" s="389"/>
      <c r="Q160" s="388"/>
      <c r="R160" s="402"/>
      <c r="S160" s="403"/>
    </row>
    <row r="161" spans="2:21" s="384" customFormat="1" ht="32.25" customHeight="1">
      <c r="B161" s="394" t="s">
        <v>471</v>
      </c>
      <c r="C161" s="395"/>
      <c r="D161" s="700"/>
      <c r="E161" s="701"/>
      <c r="F161" s="702"/>
      <c r="G161" s="396"/>
      <c r="H161" s="438"/>
      <c r="I161" s="700"/>
      <c r="J161" s="702"/>
      <c r="K161" s="398"/>
      <c r="L161" s="397"/>
      <c r="M161" s="396"/>
      <c r="N161" s="438"/>
      <c r="O161" s="438"/>
      <c r="P161" s="398"/>
      <c r="Q161" s="397"/>
      <c r="R161" s="402"/>
      <c r="S161" s="403"/>
    </row>
    <row r="162" spans="2:21" ht="13.5" customHeight="1">
      <c r="B162" s="405"/>
      <c r="C162" s="117"/>
      <c r="D162" s="117"/>
      <c r="E162" s="117"/>
      <c r="F162" s="117"/>
      <c r="G162" s="405"/>
      <c r="H162" s="117"/>
      <c r="I162" s="117"/>
      <c r="J162" s="117"/>
      <c r="K162" s="117"/>
      <c r="L162" s="117"/>
      <c r="M162" s="405"/>
      <c r="N162" s="117"/>
      <c r="O162" s="117"/>
      <c r="P162" s="117"/>
      <c r="Q162" s="117"/>
    </row>
    <row r="163" spans="2:21">
      <c r="P163" s="348"/>
      <c r="Q163" s="99" t="str">
        <f>IF(様式第１_交付申請書!F9="","",様式第１_交付申請書!F9)</f>
        <v/>
      </c>
      <c r="R163" s="347"/>
    </row>
    <row r="164" spans="2:21" ht="29.25" customHeight="1">
      <c r="B164" s="719" t="s">
        <v>519</v>
      </c>
      <c r="C164" s="720"/>
      <c r="D164" s="721"/>
      <c r="E164" s="722"/>
      <c r="F164" s="722"/>
      <c r="G164" s="722"/>
      <c r="H164" s="722"/>
      <c r="I164" s="723"/>
      <c r="J164" s="363" t="s">
        <v>326</v>
      </c>
      <c r="K164" s="724"/>
      <c r="L164" s="725"/>
      <c r="M164" s="364"/>
      <c r="O164" s="365" t="s">
        <v>413</v>
      </c>
      <c r="P164" s="752">
        <f>SUM(L170,Q170)</f>
        <v>0</v>
      </c>
      <c r="Q164" s="753"/>
    </row>
    <row r="165" spans="2:21" ht="29.25" customHeight="1">
      <c r="B165" s="727" t="s">
        <v>407</v>
      </c>
      <c r="C165" s="729"/>
      <c r="D165" s="730"/>
      <c r="E165" s="730"/>
      <c r="F165" s="730"/>
      <c r="G165" s="730"/>
      <c r="H165" s="730"/>
      <c r="I165" s="730"/>
      <c r="J165" s="730"/>
      <c r="K165" s="730"/>
      <c r="L165" s="731"/>
      <c r="M165" s="368"/>
      <c r="O165" s="365" t="s">
        <v>456</v>
      </c>
      <c r="P165" s="752">
        <f>SUM(K172:K176,P172:P176)</f>
        <v>0</v>
      </c>
      <c r="Q165" s="753"/>
      <c r="R165" s="400"/>
      <c r="U165" s="367" t="str">
        <f>IF(P165&lt;16,"","1事業者あたり15人回までのため要修正")</f>
        <v/>
      </c>
    </row>
    <row r="166" spans="2:21" ht="29.25" customHeight="1">
      <c r="B166" s="728"/>
      <c r="C166" s="732"/>
      <c r="D166" s="733"/>
      <c r="E166" s="733"/>
      <c r="F166" s="733"/>
      <c r="G166" s="733"/>
      <c r="H166" s="733"/>
      <c r="I166" s="733"/>
      <c r="J166" s="733"/>
      <c r="K166" s="733"/>
      <c r="L166" s="734"/>
      <c r="M166" s="368"/>
      <c r="O166" s="369" t="s">
        <v>374</v>
      </c>
      <c r="P166" s="726">
        <f>K164*P165</f>
        <v>0</v>
      </c>
      <c r="Q166" s="726"/>
      <c r="R166" s="400"/>
    </row>
    <row r="167" spans="2:21" ht="5.25" customHeight="1"/>
    <row r="168" spans="2:21">
      <c r="B168" s="715" t="s">
        <v>212</v>
      </c>
      <c r="C168" s="715"/>
      <c r="D168" s="715"/>
      <c r="E168" s="715"/>
      <c r="F168" s="715"/>
      <c r="G168" s="715" t="s">
        <v>458</v>
      </c>
      <c r="H168" s="715"/>
      <c r="I168" s="715"/>
      <c r="J168" s="715"/>
      <c r="K168" s="715"/>
      <c r="L168" s="715"/>
      <c r="M168" s="715" t="s">
        <v>459</v>
      </c>
      <c r="N168" s="715"/>
      <c r="O168" s="715"/>
      <c r="P168" s="715"/>
      <c r="Q168" s="715"/>
      <c r="R168" s="370"/>
    </row>
    <row r="169" spans="2:21" ht="84.75" customHeight="1">
      <c r="B169" s="746"/>
      <c r="C169" s="747"/>
      <c r="D169" s="747"/>
      <c r="E169" s="747"/>
      <c r="F169" s="748"/>
      <c r="G169" s="716"/>
      <c r="H169" s="717"/>
      <c r="I169" s="717"/>
      <c r="J169" s="717"/>
      <c r="K169" s="717"/>
      <c r="L169" s="718"/>
      <c r="M169" s="716"/>
      <c r="N169" s="717"/>
      <c r="O169" s="717"/>
      <c r="P169" s="717"/>
      <c r="Q169" s="718"/>
      <c r="R169" s="401"/>
    </row>
    <row r="170" spans="2:21" ht="29.25" customHeight="1" thickBot="1">
      <c r="B170" s="749"/>
      <c r="C170" s="750"/>
      <c r="D170" s="750"/>
      <c r="E170" s="750"/>
      <c r="F170" s="751"/>
      <c r="G170" s="372"/>
      <c r="H170" s="373"/>
      <c r="I170" s="738" t="s">
        <v>461</v>
      </c>
      <c r="J170" s="739"/>
      <c r="K170" s="740"/>
      <c r="L170" s="374"/>
      <c r="M170" s="372"/>
      <c r="N170" s="373"/>
      <c r="O170" s="738" t="s">
        <v>461</v>
      </c>
      <c r="P170" s="740"/>
      <c r="Q170" s="374"/>
      <c r="R170" s="401"/>
    </row>
    <row r="171" spans="2:21" s="143" customFormat="1" ht="33.75" customHeight="1" thickTop="1">
      <c r="B171" s="556" t="s">
        <v>448</v>
      </c>
      <c r="C171" s="557" t="s">
        <v>508</v>
      </c>
      <c r="D171" s="741" t="s">
        <v>463</v>
      </c>
      <c r="E171" s="742"/>
      <c r="F171" s="743"/>
      <c r="G171" s="715" t="s">
        <v>214</v>
      </c>
      <c r="H171" s="715"/>
      <c r="I171" s="744" t="s">
        <v>215</v>
      </c>
      <c r="J171" s="745"/>
      <c r="K171" s="430" t="s">
        <v>525</v>
      </c>
      <c r="L171" s="431" t="s">
        <v>464</v>
      </c>
      <c r="M171" s="715" t="s">
        <v>214</v>
      </c>
      <c r="N171" s="715"/>
      <c r="O171" s="557" t="s">
        <v>215</v>
      </c>
      <c r="P171" s="430" t="s">
        <v>525</v>
      </c>
      <c r="Q171" s="431" t="s">
        <v>464</v>
      </c>
      <c r="R171" s="432"/>
      <c r="S171" s="554"/>
    </row>
    <row r="172" spans="2:21" s="384" customFormat="1" ht="32.25" customHeight="1">
      <c r="B172" s="377" t="s">
        <v>465</v>
      </c>
      <c r="C172" s="378"/>
      <c r="D172" s="735"/>
      <c r="E172" s="736"/>
      <c r="F172" s="737"/>
      <c r="G172" s="379"/>
      <c r="H172" s="382"/>
      <c r="I172" s="735"/>
      <c r="J172" s="737"/>
      <c r="K172" s="380"/>
      <c r="L172" s="381"/>
      <c r="M172" s="379"/>
      <c r="N172" s="382"/>
      <c r="O172" s="382"/>
      <c r="P172" s="380"/>
      <c r="Q172" s="381"/>
      <c r="R172" s="402"/>
      <c r="S172" s="403"/>
    </row>
    <row r="173" spans="2:21" s="384" customFormat="1" ht="32.25" customHeight="1">
      <c r="B173" s="385" t="s">
        <v>466</v>
      </c>
      <c r="C173" s="386"/>
      <c r="D173" s="686"/>
      <c r="E173" s="687"/>
      <c r="F173" s="688"/>
      <c r="G173" s="387"/>
      <c r="H173" s="437"/>
      <c r="I173" s="686"/>
      <c r="J173" s="688"/>
      <c r="K173" s="389"/>
      <c r="L173" s="388"/>
      <c r="M173" s="387"/>
      <c r="N173" s="437"/>
      <c r="O173" s="390"/>
      <c r="P173" s="389"/>
      <c r="Q173" s="388"/>
      <c r="R173" s="402"/>
      <c r="S173" s="403"/>
    </row>
    <row r="174" spans="2:21" s="384" customFormat="1" ht="32.25" customHeight="1">
      <c r="B174" s="385" t="s">
        <v>468</v>
      </c>
      <c r="C174" s="392"/>
      <c r="D174" s="686"/>
      <c r="E174" s="687"/>
      <c r="F174" s="688"/>
      <c r="G174" s="387"/>
      <c r="H174" s="437"/>
      <c r="I174" s="686"/>
      <c r="J174" s="688"/>
      <c r="K174" s="389"/>
      <c r="L174" s="388"/>
      <c r="M174" s="387"/>
      <c r="N174" s="437"/>
      <c r="O174" s="437"/>
      <c r="P174" s="389"/>
      <c r="Q174" s="388"/>
      <c r="R174" s="402"/>
      <c r="S174" s="403"/>
    </row>
    <row r="175" spans="2:21" s="384" customFormat="1" ht="32.25" customHeight="1">
      <c r="B175" s="385" t="s">
        <v>470</v>
      </c>
      <c r="C175" s="392"/>
      <c r="D175" s="686"/>
      <c r="E175" s="687"/>
      <c r="F175" s="688"/>
      <c r="G175" s="387"/>
      <c r="H175" s="437"/>
      <c r="I175" s="686"/>
      <c r="J175" s="688"/>
      <c r="K175" s="393"/>
      <c r="L175" s="388"/>
      <c r="M175" s="387"/>
      <c r="N175" s="437"/>
      <c r="O175" s="437"/>
      <c r="P175" s="389"/>
      <c r="Q175" s="388"/>
      <c r="R175" s="402"/>
      <c r="S175" s="403"/>
    </row>
    <row r="176" spans="2:21" s="384" customFormat="1" ht="32.25" customHeight="1">
      <c r="B176" s="394" t="s">
        <v>471</v>
      </c>
      <c r="C176" s="395"/>
      <c r="D176" s="700"/>
      <c r="E176" s="701"/>
      <c r="F176" s="702"/>
      <c r="G176" s="396"/>
      <c r="H176" s="438"/>
      <c r="I176" s="700"/>
      <c r="J176" s="702"/>
      <c r="K176" s="398"/>
      <c r="L176" s="397"/>
      <c r="M176" s="396"/>
      <c r="N176" s="438"/>
      <c r="O176" s="438"/>
      <c r="P176" s="398"/>
      <c r="Q176" s="397"/>
      <c r="R176" s="402"/>
      <c r="S176" s="403"/>
    </row>
    <row r="177" spans="2:21" ht="13.5" customHeight="1">
      <c r="B177" s="405"/>
      <c r="C177" s="117"/>
      <c r="D177" s="117"/>
      <c r="E177" s="117"/>
      <c r="F177" s="117"/>
      <c r="G177" s="405"/>
      <c r="H177" s="117"/>
      <c r="I177" s="117"/>
      <c r="J177" s="117"/>
      <c r="K177" s="117"/>
      <c r="L177" s="117"/>
      <c r="M177" s="405"/>
      <c r="N177" s="117"/>
      <c r="O177" s="117"/>
      <c r="P177" s="117"/>
      <c r="Q177" s="117"/>
    </row>
    <row r="178" spans="2:21">
      <c r="P178" s="348"/>
      <c r="Q178" s="99" t="str">
        <f>IF(様式第１_交付申請書!F9="","",様式第１_交付申請書!F9)</f>
        <v/>
      </c>
      <c r="R178" s="347"/>
    </row>
    <row r="179" spans="2:21" ht="29.25" customHeight="1">
      <c r="B179" s="719" t="s">
        <v>520</v>
      </c>
      <c r="C179" s="720"/>
      <c r="D179" s="721"/>
      <c r="E179" s="722"/>
      <c r="F179" s="722"/>
      <c r="G179" s="722"/>
      <c r="H179" s="722"/>
      <c r="I179" s="723"/>
      <c r="J179" s="363" t="s">
        <v>326</v>
      </c>
      <c r="K179" s="724"/>
      <c r="L179" s="725"/>
      <c r="M179" s="364"/>
      <c r="O179" s="365" t="s">
        <v>413</v>
      </c>
      <c r="P179" s="752">
        <f>SUM(L185,Q185)</f>
        <v>0</v>
      </c>
      <c r="Q179" s="753"/>
    </row>
    <row r="180" spans="2:21" ht="29.25" customHeight="1">
      <c r="B180" s="727" t="s">
        <v>407</v>
      </c>
      <c r="C180" s="729"/>
      <c r="D180" s="730"/>
      <c r="E180" s="730"/>
      <c r="F180" s="730"/>
      <c r="G180" s="730"/>
      <c r="H180" s="730"/>
      <c r="I180" s="730"/>
      <c r="J180" s="730"/>
      <c r="K180" s="730"/>
      <c r="L180" s="731"/>
      <c r="M180" s="368"/>
      <c r="O180" s="365" t="s">
        <v>456</v>
      </c>
      <c r="P180" s="752">
        <f>SUM(K187:K191,P187:P191)</f>
        <v>0</v>
      </c>
      <c r="Q180" s="753"/>
      <c r="R180" s="400"/>
      <c r="U180" s="367" t="str">
        <f>IF(P180&lt;16,"","1事業者あたり15人回までのため要修正")</f>
        <v/>
      </c>
    </row>
    <row r="181" spans="2:21" ht="29.25" customHeight="1">
      <c r="B181" s="728"/>
      <c r="C181" s="732"/>
      <c r="D181" s="733"/>
      <c r="E181" s="733"/>
      <c r="F181" s="733"/>
      <c r="G181" s="733"/>
      <c r="H181" s="733"/>
      <c r="I181" s="733"/>
      <c r="J181" s="733"/>
      <c r="K181" s="733"/>
      <c r="L181" s="734"/>
      <c r="M181" s="368"/>
      <c r="O181" s="369" t="s">
        <v>375</v>
      </c>
      <c r="P181" s="726">
        <f>K179*P180</f>
        <v>0</v>
      </c>
      <c r="Q181" s="726"/>
      <c r="R181" s="400"/>
    </row>
    <row r="182" spans="2:21" ht="5.25" customHeight="1"/>
    <row r="183" spans="2:21">
      <c r="B183" s="715" t="s">
        <v>212</v>
      </c>
      <c r="C183" s="715"/>
      <c r="D183" s="715"/>
      <c r="E183" s="715"/>
      <c r="F183" s="715"/>
      <c r="G183" s="715" t="s">
        <v>458</v>
      </c>
      <c r="H183" s="715"/>
      <c r="I183" s="715"/>
      <c r="J183" s="715"/>
      <c r="K183" s="715"/>
      <c r="L183" s="715"/>
      <c r="M183" s="715" t="s">
        <v>459</v>
      </c>
      <c r="N183" s="715"/>
      <c r="O183" s="715"/>
      <c r="P183" s="715"/>
      <c r="Q183" s="715"/>
      <c r="R183" s="370"/>
    </row>
    <row r="184" spans="2:21" ht="84.75" customHeight="1">
      <c r="B184" s="746"/>
      <c r="C184" s="747"/>
      <c r="D184" s="747"/>
      <c r="E184" s="747"/>
      <c r="F184" s="748"/>
      <c r="G184" s="716"/>
      <c r="H184" s="717"/>
      <c r="I184" s="717"/>
      <c r="J184" s="717"/>
      <c r="K184" s="717"/>
      <c r="L184" s="718"/>
      <c r="M184" s="716"/>
      <c r="N184" s="717"/>
      <c r="O184" s="717"/>
      <c r="P184" s="717"/>
      <c r="Q184" s="718"/>
      <c r="R184" s="401"/>
    </row>
    <row r="185" spans="2:21" ht="29.25" customHeight="1" thickBot="1">
      <c r="B185" s="749"/>
      <c r="C185" s="750"/>
      <c r="D185" s="750"/>
      <c r="E185" s="750"/>
      <c r="F185" s="751"/>
      <c r="G185" s="372"/>
      <c r="H185" s="373"/>
      <c r="I185" s="738" t="s">
        <v>461</v>
      </c>
      <c r="J185" s="739"/>
      <c r="K185" s="740"/>
      <c r="L185" s="374"/>
      <c r="M185" s="372"/>
      <c r="N185" s="373"/>
      <c r="O185" s="738" t="s">
        <v>461</v>
      </c>
      <c r="P185" s="740"/>
      <c r="Q185" s="374"/>
      <c r="R185" s="401"/>
    </row>
    <row r="186" spans="2:21" s="143" customFormat="1" ht="33.75" customHeight="1" thickTop="1">
      <c r="B186" s="556" t="s">
        <v>448</v>
      </c>
      <c r="C186" s="557" t="s">
        <v>508</v>
      </c>
      <c r="D186" s="741" t="s">
        <v>463</v>
      </c>
      <c r="E186" s="742"/>
      <c r="F186" s="743"/>
      <c r="G186" s="715" t="s">
        <v>214</v>
      </c>
      <c r="H186" s="715"/>
      <c r="I186" s="744" t="s">
        <v>215</v>
      </c>
      <c r="J186" s="745"/>
      <c r="K186" s="430" t="s">
        <v>525</v>
      </c>
      <c r="L186" s="431" t="s">
        <v>464</v>
      </c>
      <c r="M186" s="715" t="s">
        <v>214</v>
      </c>
      <c r="N186" s="715"/>
      <c r="O186" s="557" t="s">
        <v>215</v>
      </c>
      <c r="P186" s="430" t="s">
        <v>525</v>
      </c>
      <c r="Q186" s="431" t="s">
        <v>464</v>
      </c>
      <c r="R186" s="432"/>
      <c r="S186" s="554"/>
    </row>
    <row r="187" spans="2:21" s="384" customFormat="1" ht="32.25" customHeight="1">
      <c r="B187" s="377" t="s">
        <v>465</v>
      </c>
      <c r="C187" s="378"/>
      <c r="D187" s="735"/>
      <c r="E187" s="736"/>
      <c r="F187" s="737"/>
      <c r="G187" s="379"/>
      <c r="H187" s="382"/>
      <c r="I187" s="735"/>
      <c r="J187" s="737"/>
      <c r="K187" s="380"/>
      <c r="L187" s="381"/>
      <c r="M187" s="379"/>
      <c r="N187" s="382"/>
      <c r="O187" s="382"/>
      <c r="P187" s="380"/>
      <c r="Q187" s="381"/>
      <c r="R187" s="402"/>
      <c r="S187" s="403"/>
    </row>
    <row r="188" spans="2:21" s="384" customFormat="1" ht="32.25" customHeight="1">
      <c r="B188" s="385" t="s">
        <v>466</v>
      </c>
      <c r="C188" s="386"/>
      <c r="D188" s="686"/>
      <c r="E188" s="687"/>
      <c r="F188" s="688"/>
      <c r="G188" s="387"/>
      <c r="H188" s="437"/>
      <c r="I188" s="686"/>
      <c r="J188" s="688"/>
      <c r="K188" s="389"/>
      <c r="L188" s="388"/>
      <c r="M188" s="387"/>
      <c r="N188" s="437"/>
      <c r="O188" s="390"/>
      <c r="P188" s="389"/>
      <c r="Q188" s="388"/>
      <c r="R188" s="402"/>
      <c r="S188" s="403"/>
    </row>
    <row r="189" spans="2:21" s="384" customFormat="1" ht="32.25" customHeight="1">
      <c r="B189" s="385" t="s">
        <v>468</v>
      </c>
      <c r="C189" s="392"/>
      <c r="D189" s="686"/>
      <c r="E189" s="687"/>
      <c r="F189" s="688"/>
      <c r="G189" s="387"/>
      <c r="H189" s="437"/>
      <c r="I189" s="686"/>
      <c r="J189" s="688"/>
      <c r="K189" s="389"/>
      <c r="L189" s="388"/>
      <c r="M189" s="387"/>
      <c r="N189" s="437"/>
      <c r="O189" s="437"/>
      <c r="P189" s="389"/>
      <c r="Q189" s="388"/>
      <c r="R189" s="402"/>
      <c r="S189" s="403"/>
    </row>
    <row r="190" spans="2:21" s="384" customFormat="1" ht="32.25" customHeight="1">
      <c r="B190" s="385" t="s">
        <v>470</v>
      </c>
      <c r="C190" s="392"/>
      <c r="D190" s="686"/>
      <c r="E190" s="687"/>
      <c r="F190" s="688"/>
      <c r="G190" s="387"/>
      <c r="H190" s="437"/>
      <c r="I190" s="686"/>
      <c r="J190" s="688"/>
      <c r="K190" s="393"/>
      <c r="L190" s="388"/>
      <c r="M190" s="387"/>
      <c r="N190" s="437"/>
      <c r="O190" s="437"/>
      <c r="P190" s="389"/>
      <c r="Q190" s="388"/>
      <c r="R190" s="402"/>
      <c r="S190" s="403"/>
    </row>
    <row r="191" spans="2:21" s="384" customFormat="1" ht="32.25" customHeight="1">
      <c r="B191" s="394" t="s">
        <v>471</v>
      </c>
      <c r="C191" s="395"/>
      <c r="D191" s="700"/>
      <c r="E191" s="701"/>
      <c r="F191" s="702"/>
      <c r="G191" s="396"/>
      <c r="H191" s="438"/>
      <c r="I191" s="700"/>
      <c r="J191" s="702"/>
      <c r="K191" s="398"/>
      <c r="L191" s="397"/>
      <c r="M191" s="396"/>
      <c r="N191" s="438"/>
      <c r="O191" s="438"/>
      <c r="P191" s="398"/>
      <c r="Q191" s="397"/>
      <c r="R191" s="402"/>
      <c r="S191" s="403"/>
    </row>
    <row r="192" spans="2:21" ht="13.5" customHeight="1">
      <c r="B192" s="405"/>
      <c r="C192" s="117"/>
      <c r="D192" s="117"/>
      <c r="E192" s="117"/>
      <c r="F192" s="117"/>
      <c r="G192" s="405"/>
      <c r="H192" s="117"/>
      <c r="I192" s="117"/>
      <c r="J192" s="117"/>
      <c r="K192" s="117"/>
      <c r="L192" s="117"/>
      <c r="M192" s="405"/>
      <c r="N192" s="117"/>
      <c r="O192" s="117"/>
      <c r="P192" s="117"/>
      <c r="Q192" s="117"/>
    </row>
    <row r="193" spans="2:21">
      <c r="P193" s="348"/>
      <c r="Q193" s="99" t="str">
        <f>IF(様式第１_交付申請書!F9="","",様式第１_交付申請書!F9)</f>
        <v/>
      </c>
      <c r="R193" s="347"/>
    </row>
    <row r="194" spans="2:21" ht="29.25" customHeight="1">
      <c r="B194" s="719" t="s">
        <v>521</v>
      </c>
      <c r="C194" s="720"/>
      <c r="D194" s="721"/>
      <c r="E194" s="722"/>
      <c r="F194" s="722"/>
      <c r="G194" s="722"/>
      <c r="H194" s="722"/>
      <c r="I194" s="723"/>
      <c r="J194" s="363" t="s">
        <v>326</v>
      </c>
      <c r="K194" s="724"/>
      <c r="L194" s="725"/>
      <c r="M194" s="364"/>
      <c r="O194" s="365" t="s">
        <v>413</v>
      </c>
      <c r="P194" s="752">
        <f>SUM(L200,Q200)</f>
        <v>0</v>
      </c>
      <c r="Q194" s="753"/>
    </row>
    <row r="195" spans="2:21" ht="29.25" customHeight="1">
      <c r="B195" s="727" t="s">
        <v>407</v>
      </c>
      <c r="C195" s="729"/>
      <c r="D195" s="730"/>
      <c r="E195" s="730"/>
      <c r="F195" s="730"/>
      <c r="G195" s="730"/>
      <c r="H195" s="730"/>
      <c r="I195" s="730"/>
      <c r="J195" s="730"/>
      <c r="K195" s="730"/>
      <c r="L195" s="731"/>
      <c r="M195" s="368"/>
      <c r="O195" s="365" t="s">
        <v>456</v>
      </c>
      <c r="P195" s="752">
        <f>SUM(K202:K206,P202:P206)</f>
        <v>0</v>
      </c>
      <c r="Q195" s="753"/>
      <c r="R195" s="400"/>
      <c r="U195" s="367" t="str">
        <f>IF(P195&lt;16,"","1事業者あたり15人回までのため要修正")</f>
        <v/>
      </c>
    </row>
    <row r="196" spans="2:21" ht="29.25" customHeight="1">
      <c r="B196" s="728"/>
      <c r="C196" s="732"/>
      <c r="D196" s="733"/>
      <c r="E196" s="733"/>
      <c r="F196" s="733"/>
      <c r="G196" s="733"/>
      <c r="H196" s="733"/>
      <c r="I196" s="733"/>
      <c r="J196" s="733"/>
      <c r="K196" s="733"/>
      <c r="L196" s="734"/>
      <c r="M196" s="368"/>
      <c r="O196" s="369" t="s">
        <v>376</v>
      </c>
      <c r="P196" s="726">
        <f>K194*P195</f>
        <v>0</v>
      </c>
      <c r="Q196" s="726"/>
      <c r="R196" s="400"/>
    </row>
    <row r="197" spans="2:21" ht="5.25" customHeight="1"/>
    <row r="198" spans="2:21">
      <c r="B198" s="715" t="s">
        <v>212</v>
      </c>
      <c r="C198" s="715"/>
      <c r="D198" s="715"/>
      <c r="E198" s="715"/>
      <c r="F198" s="715"/>
      <c r="G198" s="715" t="s">
        <v>458</v>
      </c>
      <c r="H198" s="715"/>
      <c r="I198" s="715"/>
      <c r="J198" s="715"/>
      <c r="K198" s="715"/>
      <c r="L198" s="715"/>
      <c r="M198" s="715" t="s">
        <v>459</v>
      </c>
      <c r="N198" s="715"/>
      <c r="O198" s="715"/>
      <c r="P198" s="715"/>
      <c r="Q198" s="715"/>
      <c r="R198" s="370"/>
    </row>
    <row r="199" spans="2:21" ht="84.75" customHeight="1">
      <c r="B199" s="746"/>
      <c r="C199" s="747"/>
      <c r="D199" s="747"/>
      <c r="E199" s="747"/>
      <c r="F199" s="748"/>
      <c r="G199" s="754"/>
      <c r="H199" s="730"/>
      <c r="I199" s="730"/>
      <c r="J199" s="730"/>
      <c r="K199" s="730"/>
      <c r="L199" s="731"/>
      <c r="M199" s="716"/>
      <c r="N199" s="717"/>
      <c r="O199" s="717"/>
      <c r="P199" s="717"/>
      <c r="Q199" s="718"/>
      <c r="R199" s="401"/>
    </row>
    <row r="200" spans="2:21" ht="29.25" customHeight="1" thickBot="1">
      <c r="B200" s="749"/>
      <c r="C200" s="750"/>
      <c r="D200" s="750"/>
      <c r="E200" s="750"/>
      <c r="F200" s="751"/>
      <c r="G200" s="372"/>
      <c r="H200" s="373"/>
      <c r="I200" s="738" t="s">
        <v>461</v>
      </c>
      <c r="J200" s="739"/>
      <c r="K200" s="740"/>
      <c r="L200" s="374"/>
      <c r="M200" s="372"/>
      <c r="N200" s="373"/>
      <c r="O200" s="738" t="s">
        <v>461</v>
      </c>
      <c r="P200" s="740"/>
      <c r="Q200" s="374"/>
      <c r="R200" s="401"/>
    </row>
    <row r="201" spans="2:21" s="143" customFormat="1" ht="33.75" customHeight="1" thickTop="1">
      <c r="B201" s="556" t="s">
        <v>448</v>
      </c>
      <c r="C201" s="557" t="s">
        <v>508</v>
      </c>
      <c r="D201" s="741" t="s">
        <v>463</v>
      </c>
      <c r="E201" s="742"/>
      <c r="F201" s="743"/>
      <c r="G201" s="715" t="s">
        <v>214</v>
      </c>
      <c r="H201" s="715"/>
      <c r="I201" s="744" t="s">
        <v>215</v>
      </c>
      <c r="J201" s="745"/>
      <c r="K201" s="430" t="s">
        <v>525</v>
      </c>
      <c r="L201" s="431" t="s">
        <v>464</v>
      </c>
      <c r="M201" s="715" t="s">
        <v>214</v>
      </c>
      <c r="N201" s="715"/>
      <c r="O201" s="557" t="s">
        <v>215</v>
      </c>
      <c r="P201" s="430" t="s">
        <v>525</v>
      </c>
      <c r="Q201" s="431" t="s">
        <v>464</v>
      </c>
      <c r="R201" s="432"/>
      <c r="S201" s="554"/>
    </row>
    <row r="202" spans="2:21" s="384" customFormat="1" ht="32.25" customHeight="1">
      <c r="B202" s="377" t="s">
        <v>465</v>
      </c>
      <c r="C202" s="378"/>
      <c r="D202" s="735"/>
      <c r="E202" s="736"/>
      <c r="F202" s="737"/>
      <c r="G202" s="379"/>
      <c r="H202" s="382"/>
      <c r="I202" s="735"/>
      <c r="J202" s="737"/>
      <c r="K202" s="380"/>
      <c r="L202" s="381"/>
      <c r="M202" s="379"/>
      <c r="N202" s="382"/>
      <c r="O202" s="382"/>
      <c r="P202" s="380"/>
      <c r="Q202" s="381"/>
      <c r="R202" s="402"/>
      <c r="S202" s="403"/>
    </row>
    <row r="203" spans="2:21" s="384" customFormat="1" ht="32.25" customHeight="1">
      <c r="B203" s="385" t="s">
        <v>466</v>
      </c>
      <c r="C203" s="386"/>
      <c r="D203" s="686"/>
      <c r="E203" s="687"/>
      <c r="F203" s="688"/>
      <c r="G203" s="387"/>
      <c r="H203" s="437"/>
      <c r="I203" s="686"/>
      <c r="J203" s="688"/>
      <c r="K203" s="389"/>
      <c r="L203" s="388"/>
      <c r="M203" s="387"/>
      <c r="N203" s="437"/>
      <c r="O203" s="390"/>
      <c r="P203" s="389"/>
      <c r="Q203" s="388"/>
      <c r="R203" s="402"/>
      <c r="S203" s="403"/>
    </row>
    <row r="204" spans="2:21" s="384" customFormat="1" ht="32.25" customHeight="1">
      <c r="B204" s="385" t="s">
        <v>468</v>
      </c>
      <c r="C204" s="392"/>
      <c r="D204" s="686"/>
      <c r="E204" s="687"/>
      <c r="F204" s="688"/>
      <c r="G204" s="387"/>
      <c r="H204" s="437"/>
      <c r="I204" s="686"/>
      <c r="J204" s="688"/>
      <c r="K204" s="389"/>
      <c r="L204" s="388"/>
      <c r="M204" s="387"/>
      <c r="N204" s="437"/>
      <c r="O204" s="437"/>
      <c r="P204" s="389"/>
      <c r="Q204" s="388"/>
      <c r="R204" s="402"/>
      <c r="S204" s="403"/>
    </row>
    <row r="205" spans="2:21" s="384" customFormat="1" ht="32.25" customHeight="1">
      <c r="B205" s="385" t="s">
        <v>470</v>
      </c>
      <c r="C205" s="392"/>
      <c r="D205" s="686"/>
      <c r="E205" s="687"/>
      <c r="F205" s="688"/>
      <c r="G205" s="387"/>
      <c r="H205" s="437"/>
      <c r="I205" s="686"/>
      <c r="J205" s="688"/>
      <c r="K205" s="393"/>
      <c r="L205" s="388"/>
      <c r="M205" s="387"/>
      <c r="N205" s="437"/>
      <c r="O205" s="437"/>
      <c r="P205" s="389"/>
      <c r="Q205" s="388"/>
      <c r="R205" s="402"/>
      <c r="S205" s="403"/>
    </row>
    <row r="206" spans="2:21" s="384" customFormat="1" ht="32.25" customHeight="1">
      <c r="B206" s="394" t="s">
        <v>471</v>
      </c>
      <c r="C206" s="395"/>
      <c r="D206" s="700"/>
      <c r="E206" s="701"/>
      <c r="F206" s="702"/>
      <c r="G206" s="396"/>
      <c r="H206" s="438"/>
      <c r="I206" s="700"/>
      <c r="J206" s="702"/>
      <c r="K206" s="398"/>
      <c r="L206" s="397"/>
      <c r="M206" s="396"/>
      <c r="N206" s="438"/>
      <c r="O206" s="438"/>
      <c r="P206" s="398"/>
      <c r="Q206" s="397"/>
      <c r="R206" s="402"/>
      <c r="S206" s="403"/>
    </row>
    <row r="207" spans="2:21" ht="13.5" customHeight="1">
      <c r="B207" s="405"/>
      <c r="C207" s="117"/>
      <c r="D207" s="117"/>
      <c r="E207" s="117"/>
      <c r="F207" s="117"/>
      <c r="G207" s="405"/>
      <c r="H207" s="117"/>
      <c r="I207" s="117"/>
      <c r="J207" s="117"/>
      <c r="K207" s="117"/>
      <c r="L207" s="117"/>
      <c r="M207" s="405"/>
      <c r="N207" s="117"/>
      <c r="O207" s="117"/>
      <c r="P207" s="117"/>
      <c r="Q207" s="117"/>
    </row>
    <row r="208" spans="2:21">
      <c r="P208" s="348"/>
      <c r="Q208" s="99" t="str">
        <f>IF(様式第１_交付申請書!F9="","",様式第１_交付申請書!F9)</f>
        <v/>
      </c>
      <c r="R208" s="347"/>
    </row>
    <row r="209" spans="2:21" ht="29.25" customHeight="1">
      <c r="B209" s="719" t="s">
        <v>522</v>
      </c>
      <c r="C209" s="720"/>
      <c r="D209" s="721"/>
      <c r="E209" s="722"/>
      <c r="F209" s="722"/>
      <c r="G209" s="722"/>
      <c r="H209" s="722"/>
      <c r="I209" s="723"/>
      <c r="J209" s="363" t="s">
        <v>326</v>
      </c>
      <c r="K209" s="724"/>
      <c r="L209" s="725"/>
      <c r="M209" s="364"/>
      <c r="O209" s="365" t="s">
        <v>413</v>
      </c>
      <c r="P209" s="752">
        <f>SUM(L215,Q215)</f>
        <v>0</v>
      </c>
      <c r="Q209" s="753"/>
    </row>
    <row r="210" spans="2:21" ht="29.25" customHeight="1">
      <c r="B210" s="727" t="s">
        <v>407</v>
      </c>
      <c r="C210" s="729"/>
      <c r="D210" s="730"/>
      <c r="E210" s="730"/>
      <c r="F210" s="730"/>
      <c r="G210" s="730"/>
      <c r="H210" s="730"/>
      <c r="I210" s="730"/>
      <c r="J210" s="730"/>
      <c r="K210" s="730"/>
      <c r="L210" s="731"/>
      <c r="M210" s="368"/>
      <c r="O210" s="365" t="s">
        <v>456</v>
      </c>
      <c r="P210" s="752">
        <f>SUM(K217:K221,P217:P221)</f>
        <v>0</v>
      </c>
      <c r="Q210" s="753"/>
      <c r="R210" s="400"/>
      <c r="U210" s="367" t="str">
        <f>IF(P210&lt;16,"","1事業者あたり15人回までのため要修正")</f>
        <v/>
      </c>
    </row>
    <row r="211" spans="2:21" ht="29.25" customHeight="1">
      <c r="B211" s="728"/>
      <c r="C211" s="732"/>
      <c r="D211" s="733"/>
      <c r="E211" s="733"/>
      <c r="F211" s="733"/>
      <c r="G211" s="733"/>
      <c r="H211" s="733"/>
      <c r="I211" s="733"/>
      <c r="J211" s="733"/>
      <c r="K211" s="733"/>
      <c r="L211" s="734"/>
      <c r="M211" s="368"/>
      <c r="O211" s="369" t="s">
        <v>377</v>
      </c>
      <c r="P211" s="726">
        <f>K209*P210</f>
        <v>0</v>
      </c>
      <c r="Q211" s="726"/>
      <c r="R211" s="400"/>
    </row>
    <row r="212" spans="2:21" ht="5.25" customHeight="1"/>
    <row r="213" spans="2:21">
      <c r="B213" s="715" t="s">
        <v>212</v>
      </c>
      <c r="C213" s="715"/>
      <c r="D213" s="715"/>
      <c r="E213" s="715"/>
      <c r="F213" s="715"/>
      <c r="G213" s="715" t="s">
        <v>458</v>
      </c>
      <c r="H213" s="715"/>
      <c r="I213" s="715"/>
      <c r="J213" s="715"/>
      <c r="K213" s="715"/>
      <c r="L213" s="715"/>
      <c r="M213" s="715" t="s">
        <v>459</v>
      </c>
      <c r="N213" s="715"/>
      <c r="O213" s="715"/>
      <c r="P213" s="715"/>
      <c r="Q213" s="715"/>
      <c r="R213" s="370"/>
    </row>
    <row r="214" spans="2:21" ht="84.75" customHeight="1">
      <c r="B214" s="746"/>
      <c r="C214" s="747"/>
      <c r="D214" s="747"/>
      <c r="E214" s="747"/>
      <c r="F214" s="748"/>
      <c r="G214" s="716"/>
      <c r="H214" s="717"/>
      <c r="I214" s="717"/>
      <c r="J214" s="717"/>
      <c r="K214" s="717"/>
      <c r="L214" s="718"/>
      <c r="M214" s="716"/>
      <c r="N214" s="717"/>
      <c r="O214" s="717"/>
      <c r="P214" s="717"/>
      <c r="Q214" s="718"/>
      <c r="R214" s="401"/>
    </row>
    <row r="215" spans="2:21" ht="29.25" customHeight="1" thickBot="1">
      <c r="B215" s="749"/>
      <c r="C215" s="750"/>
      <c r="D215" s="750"/>
      <c r="E215" s="750"/>
      <c r="F215" s="751"/>
      <c r="G215" s="372"/>
      <c r="H215" s="373"/>
      <c r="I215" s="738" t="s">
        <v>461</v>
      </c>
      <c r="J215" s="739"/>
      <c r="K215" s="740"/>
      <c r="L215" s="374"/>
      <c r="M215" s="372"/>
      <c r="N215" s="373"/>
      <c r="O215" s="738" t="s">
        <v>461</v>
      </c>
      <c r="P215" s="740"/>
      <c r="Q215" s="374"/>
      <c r="R215" s="401"/>
    </row>
    <row r="216" spans="2:21" s="143" customFormat="1" ht="33.75" customHeight="1" thickTop="1">
      <c r="B216" s="556" t="s">
        <v>448</v>
      </c>
      <c r="C216" s="557" t="s">
        <v>508</v>
      </c>
      <c r="D216" s="741" t="s">
        <v>463</v>
      </c>
      <c r="E216" s="742"/>
      <c r="F216" s="743"/>
      <c r="G216" s="715" t="s">
        <v>214</v>
      </c>
      <c r="H216" s="715"/>
      <c r="I216" s="744" t="s">
        <v>215</v>
      </c>
      <c r="J216" s="745"/>
      <c r="K216" s="430" t="s">
        <v>525</v>
      </c>
      <c r="L216" s="431" t="s">
        <v>464</v>
      </c>
      <c r="M216" s="715" t="s">
        <v>214</v>
      </c>
      <c r="N216" s="715"/>
      <c r="O216" s="557" t="s">
        <v>215</v>
      </c>
      <c r="P216" s="430" t="s">
        <v>525</v>
      </c>
      <c r="Q216" s="431" t="s">
        <v>464</v>
      </c>
      <c r="R216" s="432"/>
      <c r="S216" s="554"/>
    </row>
    <row r="217" spans="2:21" s="384" customFormat="1" ht="32.25" customHeight="1">
      <c r="B217" s="377" t="s">
        <v>465</v>
      </c>
      <c r="C217" s="378"/>
      <c r="D217" s="735"/>
      <c r="E217" s="736"/>
      <c r="F217" s="737"/>
      <c r="G217" s="379"/>
      <c r="H217" s="382"/>
      <c r="I217" s="735"/>
      <c r="J217" s="737"/>
      <c r="K217" s="380"/>
      <c r="L217" s="381"/>
      <c r="M217" s="379"/>
      <c r="N217" s="382"/>
      <c r="O217" s="382"/>
      <c r="P217" s="380"/>
      <c r="Q217" s="381"/>
      <c r="R217" s="402"/>
      <c r="S217" s="403"/>
    </row>
    <row r="218" spans="2:21" s="384" customFormat="1" ht="32.25" customHeight="1">
      <c r="B218" s="385" t="s">
        <v>466</v>
      </c>
      <c r="C218" s="386"/>
      <c r="D218" s="686"/>
      <c r="E218" s="687"/>
      <c r="F218" s="688"/>
      <c r="G218" s="387"/>
      <c r="H218" s="437"/>
      <c r="I218" s="686"/>
      <c r="J218" s="688"/>
      <c r="K218" s="389"/>
      <c r="L218" s="388"/>
      <c r="M218" s="387"/>
      <c r="N218" s="437"/>
      <c r="O218" s="390"/>
      <c r="P218" s="389"/>
      <c r="Q218" s="388"/>
      <c r="R218" s="402"/>
      <c r="S218" s="403"/>
    </row>
    <row r="219" spans="2:21" s="384" customFormat="1" ht="32.25" customHeight="1">
      <c r="B219" s="385" t="s">
        <v>468</v>
      </c>
      <c r="C219" s="392"/>
      <c r="D219" s="686"/>
      <c r="E219" s="687"/>
      <c r="F219" s="688"/>
      <c r="G219" s="387"/>
      <c r="H219" s="437"/>
      <c r="I219" s="686"/>
      <c r="J219" s="688"/>
      <c r="K219" s="389"/>
      <c r="L219" s="388"/>
      <c r="M219" s="387"/>
      <c r="N219" s="437"/>
      <c r="O219" s="437"/>
      <c r="P219" s="389"/>
      <c r="Q219" s="388"/>
      <c r="R219" s="402"/>
      <c r="S219" s="403"/>
    </row>
    <row r="220" spans="2:21" s="384" customFormat="1" ht="32.25" customHeight="1">
      <c r="B220" s="385" t="s">
        <v>470</v>
      </c>
      <c r="C220" s="392"/>
      <c r="D220" s="686"/>
      <c r="E220" s="687"/>
      <c r="F220" s="688"/>
      <c r="G220" s="387"/>
      <c r="H220" s="437"/>
      <c r="I220" s="686"/>
      <c r="J220" s="688"/>
      <c r="K220" s="393"/>
      <c r="L220" s="388"/>
      <c r="M220" s="387"/>
      <c r="N220" s="437"/>
      <c r="O220" s="437"/>
      <c r="P220" s="389"/>
      <c r="Q220" s="388"/>
      <c r="R220" s="402"/>
      <c r="S220" s="403"/>
    </row>
    <row r="221" spans="2:21" s="384" customFormat="1" ht="32.25" customHeight="1">
      <c r="B221" s="394" t="s">
        <v>471</v>
      </c>
      <c r="C221" s="395"/>
      <c r="D221" s="700"/>
      <c r="E221" s="701"/>
      <c r="F221" s="702"/>
      <c r="G221" s="396"/>
      <c r="H221" s="438"/>
      <c r="I221" s="700"/>
      <c r="J221" s="702"/>
      <c r="K221" s="398"/>
      <c r="L221" s="397"/>
      <c r="M221" s="396"/>
      <c r="N221" s="438"/>
      <c r="O221" s="438"/>
      <c r="P221" s="398"/>
      <c r="Q221" s="397"/>
      <c r="R221" s="402"/>
      <c r="S221" s="403"/>
    </row>
  </sheetData>
  <sheetProtection password="CAD7" sheet="1" objects="1" scenarios="1" formatRows="0" insertRows="0"/>
  <mergeCells count="442">
    <mergeCell ref="D220:F220"/>
    <mergeCell ref="I220:J220"/>
    <mergeCell ref="D221:F221"/>
    <mergeCell ref="I221:J221"/>
    <mergeCell ref="D217:F217"/>
    <mergeCell ref="I217:J217"/>
    <mergeCell ref="D218:F218"/>
    <mergeCell ref="I218:J218"/>
    <mergeCell ref="D219:F219"/>
    <mergeCell ref="I219:J219"/>
    <mergeCell ref="B214:F215"/>
    <mergeCell ref="G214:L214"/>
    <mergeCell ref="M214:Q214"/>
    <mergeCell ref="I215:K215"/>
    <mergeCell ref="O215:P215"/>
    <mergeCell ref="D216:F216"/>
    <mergeCell ref="G216:H216"/>
    <mergeCell ref="I216:J216"/>
    <mergeCell ref="M216:N216"/>
    <mergeCell ref="B210:B211"/>
    <mergeCell ref="C210:L211"/>
    <mergeCell ref="P210:Q210"/>
    <mergeCell ref="P211:Q211"/>
    <mergeCell ref="B213:F213"/>
    <mergeCell ref="G213:L213"/>
    <mergeCell ref="M213:Q213"/>
    <mergeCell ref="D206:F206"/>
    <mergeCell ref="I206:J206"/>
    <mergeCell ref="B209:C209"/>
    <mergeCell ref="D209:I209"/>
    <mergeCell ref="K209:L209"/>
    <mergeCell ref="P209:Q209"/>
    <mergeCell ref="D203:F203"/>
    <mergeCell ref="I203:J203"/>
    <mergeCell ref="D204:F204"/>
    <mergeCell ref="I204:J204"/>
    <mergeCell ref="D205:F205"/>
    <mergeCell ref="I205:J205"/>
    <mergeCell ref="D201:F201"/>
    <mergeCell ref="G201:H201"/>
    <mergeCell ref="I201:J201"/>
    <mergeCell ref="M201:N201"/>
    <mergeCell ref="D202:F202"/>
    <mergeCell ref="I202:J202"/>
    <mergeCell ref="B198:F198"/>
    <mergeCell ref="G198:L198"/>
    <mergeCell ref="M198:Q198"/>
    <mergeCell ref="B199:F200"/>
    <mergeCell ref="G199:L199"/>
    <mergeCell ref="M199:Q199"/>
    <mergeCell ref="I200:K200"/>
    <mergeCell ref="O200:P200"/>
    <mergeCell ref="K194:L194"/>
    <mergeCell ref="P194:Q194"/>
    <mergeCell ref="B195:B196"/>
    <mergeCell ref="C195:L196"/>
    <mergeCell ref="P195:Q195"/>
    <mergeCell ref="P196:Q196"/>
    <mergeCell ref="D190:F190"/>
    <mergeCell ref="I190:J190"/>
    <mergeCell ref="D191:F191"/>
    <mergeCell ref="I191:J191"/>
    <mergeCell ref="B194:C194"/>
    <mergeCell ref="D194:I194"/>
    <mergeCell ref="D187:F187"/>
    <mergeCell ref="I187:J187"/>
    <mergeCell ref="D188:F188"/>
    <mergeCell ref="I188:J188"/>
    <mergeCell ref="D189:F189"/>
    <mergeCell ref="I189:J189"/>
    <mergeCell ref="B184:F185"/>
    <mergeCell ref="G184:L184"/>
    <mergeCell ref="M184:Q184"/>
    <mergeCell ref="I185:K185"/>
    <mergeCell ref="O185:P185"/>
    <mergeCell ref="D186:F186"/>
    <mergeCell ref="G186:H186"/>
    <mergeCell ref="I186:J186"/>
    <mergeCell ref="M186:N186"/>
    <mergeCell ref="B180:B181"/>
    <mergeCell ref="C180:L181"/>
    <mergeCell ref="P180:Q180"/>
    <mergeCell ref="P181:Q181"/>
    <mergeCell ref="B183:F183"/>
    <mergeCell ref="G183:L183"/>
    <mergeCell ref="M183:Q183"/>
    <mergeCell ref="D176:F176"/>
    <mergeCell ref="I176:J176"/>
    <mergeCell ref="B179:C179"/>
    <mergeCell ref="D179:I179"/>
    <mergeCell ref="K179:L179"/>
    <mergeCell ref="P179:Q179"/>
    <mergeCell ref="D173:F173"/>
    <mergeCell ref="I173:J173"/>
    <mergeCell ref="D174:F174"/>
    <mergeCell ref="I174:J174"/>
    <mergeCell ref="D175:F175"/>
    <mergeCell ref="I175:J175"/>
    <mergeCell ref="D171:F171"/>
    <mergeCell ref="G171:H171"/>
    <mergeCell ref="I171:J171"/>
    <mergeCell ref="M171:N171"/>
    <mergeCell ref="D172:F172"/>
    <mergeCell ref="I172:J172"/>
    <mergeCell ref="B168:F168"/>
    <mergeCell ref="G168:L168"/>
    <mergeCell ref="M168:Q168"/>
    <mergeCell ref="B169:F170"/>
    <mergeCell ref="G169:L169"/>
    <mergeCell ref="M169:Q169"/>
    <mergeCell ref="I170:K170"/>
    <mergeCell ref="O170:P170"/>
    <mergeCell ref="K164:L164"/>
    <mergeCell ref="P164:Q164"/>
    <mergeCell ref="B165:B166"/>
    <mergeCell ref="C165:L166"/>
    <mergeCell ref="P165:Q165"/>
    <mergeCell ref="P166:Q166"/>
    <mergeCell ref="D160:F160"/>
    <mergeCell ref="I160:J160"/>
    <mergeCell ref="D161:F161"/>
    <mergeCell ref="I161:J161"/>
    <mergeCell ref="B164:C164"/>
    <mergeCell ref="D164:I164"/>
    <mergeCell ref="D157:F157"/>
    <mergeCell ref="I157:J157"/>
    <mergeCell ref="D158:F158"/>
    <mergeCell ref="I158:J158"/>
    <mergeCell ref="D159:F159"/>
    <mergeCell ref="I159:J159"/>
    <mergeCell ref="B154:F155"/>
    <mergeCell ref="G154:L154"/>
    <mergeCell ref="M154:Q154"/>
    <mergeCell ref="I155:K155"/>
    <mergeCell ref="O155:P155"/>
    <mergeCell ref="D156:F156"/>
    <mergeCell ref="G156:H156"/>
    <mergeCell ref="I156:J156"/>
    <mergeCell ref="M156:N156"/>
    <mergeCell ref="B150:B151"/>
    <mergeCell ref="C150:L151"/>
    <mergeCell ref="P150:Q150"/>
    <mergeCell ref="P151:Q151"/>
    <mergeCell ref="B153:F153"/>
    <mergeCell ref="G153:L153"/>
    <mergeCell ref="M153:Q153"/>
    <mergeCell ref="D146:F146"/>
    <mergeCell ref="I146:J146"/>
    <mergeCell ref="B149:C149"/>
    <mergeCell ref="D149:I149"/>
    <mergeCell ref="K149:L149"/>
    <mergeCell ref="P149:Q149"/>
    <mergeCell ref="D143:F143"/>
    <mergeCell ref="I143:J143"/>
    <mergeCell ref="D144:F144"/>
    <mergeCell ref="I144:J144"/>
    <mergeCell ref="D145:F145"/>
    <mergeCell ref="I145:J145"/>
    <mergeCell ref="D141:F141"/>
    <mergeCell ref="G141:H141"/>
    <mergeCell ref="I141:J141"/>
    <mergeCell ref="M141:N141"/>
    <mergeCell ref="D142:F142"/>
    <mergeCell ref="I142:J142"/>
    <mergeCell ref="B138:F138"/>
    <mergeCell ref="G138:L138"/>
    <mergeCell ref="M138:Q138"/>
    <mergeCell ref="B139:F140"/>
    <mergeCell ref="G139:L139"/>
    <mergeCell ref="M139:Q139"/>
    <mergeCell ref="I140:K140"/>
    <mergeCell ref="O140:P140"/>
    <mergeCell ref="K134:L134"/>
    <mergeCell ref="P134:Q134"/>
    <mergeCell ref="B135:B136"/>
    <mergeCell ref="C135:L136"/>
    <mergeCell ref="P135:Q135"/>
    <mergeCell ref="P136:Q136"/>
    <mergeCell ref="D130:F130"/>
    <mergeCell ref="I130:J130"/>
    <mergeCell ref="D131:F131"/>
    <mergeCell ref="I131:J131"/>
    <mergeCell ref="B134:C134"/>
    <mergeCell ref="D134:I134"/>
    <mergeCell ref="D127:F127"/>
    <mergeCell ref="I127:J127"/>
    <mergeCell ref="D128:F128"/>
    <mergeCell ref="I128:J128"/>
    <mergeCell ref="D129:F129"/>
    <mergeCell ref="I129:J129"/>
    <mergeCell ref="B124:F125"/>
    <mergeCell ref="G124:L124"/>
    <mergeCell ref="M124:Q124"/>
    <mergeCell ref="I125:K125"/>
    <mergeCell ref="O125:P125"/>
    <mergeCell ref="D126:F126"/>
    <mergeCell ref="G126:H126"/>
    <mergeCell ref="I126:J126"/>
    <mergeCell ref="M126:N126"/>
    <mergeCell ref="B120:B121"/>
    <mergeCell ref="C120:L121"/>
    <mergeCell ref="P120:Q120"/>
    <mergeCell ref="P121:Q121"/>
    <mergeCell ref="B123:F123"/>
    <mergeCell ref="G123:L123"/>
    <mergeCell ref="M123:Q123"/>
    <mergeCell ref="D116:F116"/>
    <mergeCell ref="I116:J116"/>
    <mergeCell ref="B119:C119"/>
    <mergeCell ref="D119:I119"/>
    <mergeCell ref="K119:L119"/>
    <mergeCell ref="P119:Q119"/>
    <mergeCell ref="D113:F113"/>
    <mergeCell ref="I113:J113"/>
    <mergeCell ref="D114:F114"/>
    <mergeCell ref="I114:J114"/>
    <mergeCell ref="D115:F115"/>
    <mergeCell ref="I115:J115"/>
    <mergeCell ref="D111:F111"/>
    <mergeCell ref="G111:H111"/>
    <mergeCell ref="I111:J111"/>
    <mergeCell ref="M111:N111"/>
    <mergeCell ref="D112:F112"/>
    <mergeCell ref="I112:J112"/>
    <mergeCell ref="B108:F108"/>
    <mergeCell ref="G108:L108"/>
    <mergeCell ref="M108:Q108"/>
    <mergeCell ref="B109:F110"/>
    <mergeCell ref="G109:L109"/>
    <mergeCell ref="M109:Q109"/>
    <mergeCell ref="I110:K110"/>
    <mergeCell ref="O110:P110"/>
    <mergeCell ref="K104:L104"/>
    <mergeCell ref="P104:Q104"/>
    <mergeCell ref="B105:B106"/>
    <mergeCell ref="C105:L106"/>
    <mergeCell ref="P105:Q105"/>
    <mergeCell ref="P106:Q106"/>
    <mergeCell ref="D100:F100"/>
    <mergeCell ref="I100:J100"/>
    <mergeCell ref="D101:F101"/>
    <mergeCell ref="I101:J101"/>
    <mergeCell ref="B104:C104"/>
    <mergeCell ref="D104:I104"/>
    <mergeCell ref="D97:F97"/>
    <mergeCell ref="I97:J97"/>
    <mergeCell ref="D98:F98"/>
    <mergeCell ref="I98:J98"/>
    <mergeCell ref="D99:F99"/>
    <mergeCell ref="I99:J99"/>
    <mergeCell ref="B94:F95"/>
    <mergeCell ref="G94:L94"/>
    <mergeCell ref="M94:Q94"/>
    <mergeCell ref="I95:K95"/>
    <mergeCell ref="O95:P95"/>
    <mergeCell ref="D96:F96"/>
    <mergeCell ref="G96:H96"/>
    <mergeCell ref="I96:J96"/>
    <mergeCell ref="M96:N96"/>
    <mergeCell ref="B90:B91"/>
    <mergeCell ref="C90:L91"/>
    <mergeCell ref="P90:Q90"/>
    <mergeCell ref="P91:Q91"/>
    <mergeCell ref="B93:F93"/>
    <mergeCell ref="G93:L93"/>
    <mergeCell ref="M93:Q93"/>
    <mergeCell ref="D86:F86"/>
    <mergeCell ref="I86:J86"/>
    <mergeCell ref="B89:C89"/>
    <mergeCell ref="D89:I89"/>
    <mergeCell ref="K89:L89"/>
    <mergeCell ref="P89:Q89"/>
    <mergeCell ref="D83:F83"/>
    <mergeCell ref="I83:J83"/>
    <mergeCell ref="D84:F84"/>
    <mergeCell ref="I84:J84"/>
    <mergeCell ref="D85:F85"/>
    <mergeCell ref="I85:J85"/>
    <mergeCell ref="D81:F81"/>
    <mergeCell ref="G81:H81"/>
    <mergeCell ref="I81:J81"/>
    <mergeCell ref="M81:N81"/>
    <mergeCell ref="D82:F82"/>
    <mergeCell ref="I82:J82"/>
    <mergeCell ref="B78:F78"/>
    <mergeCell ref="G78:L78"/>
    <mergeCell ref="M78:Q78"/>
    <mergeCell ref="B79:F80"/>
    <mergeCell ref="G79:L79"/>
    <mergeCell ref="M79:Q79"/>
    <mergeCell ref="I80:K80"/>
    <mergeCell ref="O80:P80"/>
    <mergeCell ref="B55:B60"/>
    <mergeCell ref="E55:G55"/>
    <mergeCell ref="B74:C74"/>
    <mergeCell ref="D74:I74"/>
    <mergeCell ref="K74:L74"/>
    <mergeCell ref="P74:Q74"/>
    <mergeCell ref="B75:B76"/>
    <mergeCell ref="C75:L76"/>
    <mergeCell ref="P75:Q75"/>
    <mergeCell ref="P76:Q76"/>
    <mergeCell ref="D70:G70"/>
    <mergeCell ref="I70:O70"/>
    <mergeCell ref="D71:G71"/>
    <mergeCell ref="I71:O71"/>
    <mergeCell ref="D72:G72"/>
    <mergeCell ref="I72:O72"/>
    <mergeCell ref="I65:O65"/>
    <mergeCell ref="D66:G66"/>
    <mergeCell ref="I66:O66"/>
    <mergeCell ref="B67:B72"/>
    <mergeCell ref="E67:G67"/>
    <mergeCell ref="I67:O67"/>
    <mergeCell ref="D68:G68"/>
    <mergeCell ref="I68:O68"/>
    <mergeCell ref="D69:G69"/>
    <mergeCell ref="I69:O69"/>
    <mergeCell ref="B61:B66"/>
    <mergeCell ref="E61:G61"/>
    <mergeCell ref="I61:O61"/>
    <mergeCell ref="D62:G62"/>
    <mergeCell ref="I62:O62"/>
    <mergeCell ref="D63:G63"/>
    <mergeCell ref="I63:O63"/>
    <mergeCell ref="D64:G64"/>
    <mergeCell ref="I64:O64"/>
    <mergeCell ref="D65:G65"/>
    <mergeCell ref="D60:G60"/>
    <mergeCell ref="I60:O60"/>
    <mergeCell ref="I53:O53"/>
    <mergeCell ref="B43:B48"/>
    <mergeCell ref="E43:G43"/>
    <mergeCell ref="I43:O43"/>
    <mergeCell ref="D44:G44"/>
    <mergeCell ref="I44:O44"/>
    <mergeCell ref="D45:G45"/>
    <mergeCell ref="I45:O45"/>
    <mergeCell ref="D48:G48"/>
    <mergeCell ref="I48:O48"/>
    <mergeCell ref="I55:O55"/>
    <mergeCell ref="D56:G56"/>
    <mergeCell ref="I56:O56"/>
    <mergeCell ref="D57:G57"/>
    <mergeCell ref="I57:O57"/>
    <mergeCell ref="B49:B54"/>
    <mergeCell ref="E49:G49"/>
    <mergeCell ref="I49:O49"/>
    <mergeCell ref="D50:G50"/>
    <mergeCell ref="I50:O50"/>
    <mergeCell ref="D51:G51"/>
    <mergeCell ref="I51:O51"/>
    <mergeCell ref="D47:G47"/>
    <mergeCell ref="I47:O47"/>
    <mergeCell ref="C42:D42"/>
    <mergeCell ref="E42:G42"/>
    <mergeCell ref="H42:O42"/>
    <mergeCell ref="D58:G58"/>
    <mergeCell ref="I58:O58"/>
    <mergeCell ref="D59:G59"/>
    <mergeCell ref="I59:O59"/>
    <mergeCell ref="D52:G52"/>
    <mergeCell ref="I52:O52"/>
    <mergeCell ref="D53:G53"/>
    <mergeCell ref="D54:G54"/>
    <mergeCell ref="I54:O54"/>
    <mergeCell ref="B24:B29"/>
    <mergeCell ref="E24:G24"/>
    <mergeCell ref="D39:G39"/>
    <mergeCell ref="I39:O39"/>
    <mergeCell ref="D40:G40"/>
    <mergeCell ref="I40:O40"/>
    <mergeCell ref="D41:G41"/>
    <mergeCell ref="I41:O41"/>
    <mergeCell ref="D46:G46"/>
    <mergeCell ref="I46:O46"/>
    <mergeCell ref="I34:O34"/>
    <mergeCell ref="D35:G35"/>
    <mergeCell ref="I35:O35"/>
    <mergeCell ref="B36:B41"/>
    <mergeCell ref="E36:G36"/>
    <mergeCell ref="I36:O36"/>
    <mergeCell ref="D37:G37"/>
    <mergeCell ref="I37:O37"/>
    <mergeCell ref="D38:G38"/>
    <mergeCell ref="I38:O38"/>
    <mergeCell ref="B30:B35"/>
    <mergeCell ref="E30:G30"/>
    <mergeCell ref="I30:O30"/>
    <mergeCell ref="D31:G31"/>
    <mergeCell ref="D34:G34"/>
    <mergeCell ref="D19:G19"/>
    <mergeCell ref="I19:O19"/>
    <mergeCell ref="D20:G20"/>
    <mergeCell ref="I20:O20"/>
    <mergeCell ref="D21:G21"/>
    <mergeCell ref="I21:O21"/>
    <mergeCell ref="D22:G22"/>
    <mergeCell ref="D23:G23"/>
    <mergeCell ref="I23:O23"/>
    <mergeCell ref="D27:G27"/>
    <mergeCell ref="I27:O27"/>
    <mergeCell ref="D28:G28"/>
    <mergeCell ref="I28:O28"/>
    <mergeCell ref="D29:G29"/>
    <mergeCell ref="I29:O29"/>
    <mergeCell ref="I22:O22"/>
    <mergeCell ref="I24:O24"/>
    <mergeCell ref="D25:G25"/>
    <mergeCell ref="I17:O17"/>
    <mergeCell ref="I31:O31"/>
    <mergeCell ref="D32:G32"/>
    <mergeCell ref="I32:O32"/>
    <mergeCell ref="D33:G33"/>
    <mergeCell ref="I33:O33"/>
    <mergeCell ref="I25:O25"/>
    <mergeCell ref="D26:G26"/>
    <mergeCell ref="I26:O26"/>
    <mergeCell ref="B18:B23"/>
    <mergeCell ref="E18:G18"/>
    <mergeCell ref="I18:O18"/>
    <mergeCell ref="B7:C7"/>
    <mergeCell ref="L7:N7"/>
    <mergeCell ref="B8:J8"/>
    <mergeCell ref="L8:N8"/>
    <mergeCell ref="B9:D10"/>
    <mergeCell ref="L9:N9"/>
    <mergeCell ref="D15:G15"/>
    <mergeCell ref="I15:O15"/>
    <mergeCell ref="D16:G16"/>
    <mergeCell ref="I16:O16"/>
    <mergeCell ref="C11:D11"/>
    <mergeCell ref="E11:G11"/>
    <mergeCell ref="H11:O11"/>
    <mergeCell ref="B12:B17"/>
    <mergeCell ref="E12:G12"/>
    <mergeCell ref="I12:O12"/>
    <mergeCell ref="D13:G13"/>
    <mergeCell ref="I13:O13"/>
    <mergeCell ref="D14:G14"/>
    <mergeCell ref="I14:O14"/>
    <mergeCell ref="D17:G17"/>
  </mergeCells>
  <phoneticPr fontId="1"/>
  <conditionalFormatting sqref="P75 R90 R105 R120 R135 R150 R165 R180 R195 R210 R75">
    <cfRule type="cellIs" dxfId="652" priority="84" operator="greaterThan">
      <formula>15</formula>
    </cfRule>
  </conditionalFormatting>
  <conditionalFormatting sqref="U1:U1048576">
    <cfRule type="cellIs" dxfId="651" priority="83" operator="equal">
      <formula>"1事業者あたり15人回までのため要修正"</formula>
    </cfRule>
  </conditionalFormatting>
  <conditionalFormatting sqref="P74 R74">
    <cfRule type="cellIs" dxfId="650" priority="82" operator="greaterThan">
      <formula>15</formula>
    </cfRule>
  </conditionalFormatting>
  <conditionalFormatting sqref="P90">
    <cfRule type="cellIs" dxfId="649" priority="81" operator="greaterThan">
      <formula>15</formula>
    </cfRule>
  </conditionalFormatting>
  <conditionalFormatting sqref="P89">
    <cfRule type="cellIs" dxfId="648" priority="80" operator="greaterThan">
      <formula>15</formula>
    </cfRule>
  </conditionalFormatting>
  <conditionalFormatting sqref="P105">
    <cfRule type="cellIs" dxfId="647" priority="79" operator="greaterThan">
      <formula>15</formula>
    </cfRule>
  </conditionalFormatting>
  <conditionalFormatting sqref="P104">
    <cfRule type="cellIs" dxfId="646" priority="78" operator="greaterThan">
      <formula>15</formula>
    </cfRule>
  </conditionalFormatting>
  <conditionalFormatting sqref="P120">
    <cfRule type="cellIs" dxfId="645" priority="77" operator="greaterThan">
      <formula>15</formula>
    </cfRule>
  </conditionalFormatting>
  <conditionalFormatting sqref="P119">
    <cfRule type="cellIs" dxfId="644" priority="76" operator="greaterThan">
      <formula>15</formula>
    </cfRule>
  </conditionalFormatting>
  <conditionalFormatting sqref="P135">
    <cfRule type="cellIs" dxfId="643" priority="75" operator="greaterThan">
      <formula>15</formula>
    </cfRule>
  </conditionalFormatting>
  <conditionalFormatting sqref="P134">
    <cfRule type="cellIs" dxfId="642" priority="74" operator="greaterThan">
      <formula>15</formula>
    </cfRule>
  </conditionalFormatting>
  <conditionalFormatting sqref="P150">
    <cfRule type="cellIs" dxfId="641" priority="73" operator="greaterThan">
      <formula>15</formula>
    </cfRule>
  </conditionalFormatting>
  <conditionalFormatting sqref="P149">
    <cfRule type="cellIs" dxfId="640" priority="72" operator="greaterThan">
      <formula>15</formula>
    </cfRule>
  </conditionalFormatting>
  <conditionalFormatting sqref="P165">
    <cfRule type="cellIs" dxfId="639" priority="71" operator="greaterThan">
      <formula>15</formula>
    </cfRule>
  </conditionalFormatting>
  <conditionalFormatting sqref="P164">
    <cfRule type="cellIs" dxfId="638" priority="70" operator="greaterThan">
      <formula>15</formula>
    </cfRule>
  </conditionalFormatting>
  <conditionalFormatting sqref="P180">
    <cfRule type="cellIs" dxfId="637" priority="69" operator="greaterThan">
      <formula>15</formula>
    </cfRule>
  </conditionalFormatting>
  <conditionalFormatting sqref="P179">
    <cfRule type="cellIs" dxfId="636" priority="68" operator="greaterThan">
      <formula>15</formula>
    </cfRule>
  </conditionalFormatting>
  <conditionalFormatting sqref="P195">
    <cfRule type="cellIs" dxfId="635" priority="67" operator="greaterThan">
      <formula>15</formula>
    </cfRule>
  </conditionalFormatting>
  <conditionalFormatting sqref="P194">
    <cfRule type="cellIs" dxfId="634" priority="66" operator="greaterThan">
      <formula>15</formula>
    </cfRule>
  </conditionalFormatting>
  <conditionalFormatting sqref="P210">
    <cfRule type="cellIs" dxfId="633" priority="65" operator="greaterThan">
      <formula>15</formula>
    </cfRule>
  </conditionalFormatting>
  <conditionalFormatting sqref="P209">
    <cfRule type="cellIs" dxfId="632" priority="64" operator="greaterThan">
      <formula>15</formula>
    </cfRule>
  </conditionalFormatting>
  <conditionalFormatting sqref="D13:O17 D18 D24 D30 D36 D43 D49 D55 D61 D67 D74:I74 C75:L76 K74:L74 B79:F80 G79:Q79 Q80 L80 C82:Q86 D89:I89 C90:L91 C105:L106 D104:I104 C120:L121 D119:I119 D134:I134 C135:L136 C150:L151 D149:I149 D164:I164 C165:L166 C180:L181 D179:I179 D194:I194 C195:L196 D209:I209 C210:L211 K89:L89 K104:L104 K119:L119 K134:L134 K149:L149 K164:L164 K179:L179 K194:L194 K209:L209 D12 D19:O23 D25:O29 D31:O35 D37:O41 D44:O48 D50:O54 D56:O60 D62:O66 D68:O72">
    <cfRule type="containsBlanks" dxfId="631" priority="63">
      <formula>LEN(TRIM(B12))=0</formula>
    </cfRule>
  </conditionalFormatting>
  <conditionalFormatting sqref="D7">
    <cfRule type="containsBlanks" dxfId="630" priority="62">
      <formula>LEN(TRIM(D7))=0</formula>
    </cfRule>
  </conditionalFormatting>
  <conditionalFormatting sqref="B94:F95 G94:Q94 Q95 L95">
    <cfRule type="containsBlanks" dxfId="629" priority="61">
      <formula>LEN(TRIM(B94))=0</formula>
    </cfRule>
  </conditionalFormatting>
  <conditionalFormatting sqref="B109:F110 G109:Q109 Q110 L110">
    <cfRule type="containsBlanks" dxfId="628" priority="60">
      <formula>LEN(TRIM(B109))=0</formula>
    </cfRule>
  </conditionalFormatting>
  <conditionalFormatting sqref="B124:F125 G124:Q124 Q125 L125">
    <cfRule type="containsBlanks" dxfId="627" priority="59">
      <formula>LEN(TRIM(B124))=0</formula>
    </cfRule>
  </conditionalFormatting>
  <conditionalFormatting sqref="B139:F140 G139:Q139 Q140 L140">
    <cfRule type="containsBlanks" dxfId="626" priority="58">
      <formula>LEN(TRIM(B139))=0</formula>
    </cfRule>
  </conditionalFormatting>
  <conditionalFormatting sqref="B154:F155 G154:Q154 Q155 L155">
    <cfRule type="containsBlanks" dxfId="625" priority="57">
      <formula>LEN(TRIM(B154))=0</formula>
    </cfRule>
  </conditionalFormatting>
  <conditionalFormatting sqref="B169:F170 G169:Q169 Q170 L170">
    <cfRule type="containsBlanks" dxfId="624" priority="56">
      <formula>LEN(TRIM(B169))=0</formula>
    </cfRule>
  </conditionalFormatting>
  <conditionalFormatting sqref="B184:F185 G184:Q184 Q185 L185">
    <cfRule type="containsBlanks" dxfId="623" priority="55">
      <formula>LEN(TRIM(B184))=0</formula>
    </cfRule>
  </conditionalFormatting>
  <conditionalFormatting sqref="B199:F200 G199:Q199 Q200 L200">
    <cfRule type="containsBlanks" dxfId="622" priority="54">
      <formula>LEN(TRIM(B199))=0</formula>
    </cfRule>
  </conditionalFormatting>
  <conditionalFormatting sqref="B214:F215 G214:Q214 Q215 L215">
    <cfRule type="containsBlanks" dxfId="621" priority="53">
      <formula>LEN(TRIM(B214))=0</formula>
    </cfRule>
  </conditionalFormatting>
  <conditionalFormatting sqref="G199:L199">
    <cfRule type="expression" dxfId="620" priority="52">
      <formula>$G$199</formula>
    </cfRule>
  </conditionalFormatting>
  <conditionalFormatting sqref="G200:H200">
    <cfRule type="containsBlanks" dxfId="619" priority="51">
      <formula>LEN(TRIM(G200))=0</formula>
    </cfRule>
  </conditionalFormatting>
  <conditionalFormatting sqref="G200:H200">
    <cfRule type="expression" dxfId="618" priority="50">
      <formula>COUNTA($G$199)&gt;0</formula>
    </cfRule>
  </conditionalFormatting>
  <conditionalFormatting sqref="M200:N200">
    <cfRule type="containsBlanks" dxfId="617" priority="49">
      <formula>LEN(TRIM(M200))=0</formula>
    </cfRule>
  </conditionalFormatting>
  <conditionalFormatting sqref="M200:N200">
    <cfRule type="expression" dxfId="616" priority="48">
      <formula>COUNTA($M$199)&gt;0</formula>
    </cfRule>
  </conditionalFormatting>
  <conditionalFormatting sqref="G215:H215">
    <cfRule type="containsBlanks" dxfId="615" priority="47">
      <formula>LEN(TRIM(G215))=0</formula>
    </cfRule>
  </conditionalFormatting>
  <conditionalFormatting sqref="G215:H215">
    <cfRule type="expression" dxfId="614" priority="46">
      <formula>COUNTA($G$214)&gt;0</formula>
    </cfRule>
  </conditionalFormatting>
  <conditionalFormatting sqref="M215:N215">
    <cfRule type="containsBlanks" dxfId="613" priority="45">
      <formula>LEN(TRIM(M215))=0</formula>
    </cfRule>
  </conditionalFormatting>
  <conditionalFormatting sqref="M215:N215">
    <cfRule type="expression" dxfId="612" priority="44">
      <formula>COUNTA($M$214)&gt;0</formula>
    </cfRule>
  </conditionalFormatting>
  <conditionalFormatting sqref="G185:H185">
    <cfRule type="containsBlanks" dxfId="611" priority="43">
      <formula>LEN(TRIM(G185))=0</formula>
    </cfRule>
  </conditionalFormatting>
  <conditionalFormatting sqref="G185:H185">
    <cfRule type="expression" dxfId="610" priority="42">
      <formula>COUNTA($G$184)&gt;0</formula>
    </cfRule>
  </conditionalFormatting>
  <conditionalFormatting sqref="M185:N185">
    <cfRule type="containsBlanks" dxfId="609" priority="41">
      <formula>LEN(TRIM(M185))=0</formula>
    </cfRule>
  </conditionalFormatting>
  <conditionalFormatting sqref="M185:N185">
    <cfRule type="expression" dxfId="608" priority="40">
      <formula>COUNTA($M$184)&gt;0</formula>
    </cfRule>
  </conditionalFormatting>
  <conditionalFormatting sqref="G170:H170">
    <cfRule type="containsBlanks" dxfId="607" priority="39">
      <formula>LEN(TRIM(G170))=0</formula>
    </cfRule>
  </conditionalFormatting>
  <conditionalFormatting sqref="G170:H170">
    <cfRule type="expression" dxfId="606" priority="38">
      <formula>COUNTA($G$169)&gt;0</formula>
    </cfRule>
  </conditionalFormatting>
  <conditionalFormatting sqref="M170:N170">
    <cfRule type="containsBlanks" dxfId="605" priority="37">
      <formula>LEN(TRIM(M170))=0</formula>
    </cfRule>
  </conditionalFormatting>
  <conditionalFormatting sqref="M170:N170">
    <cfRule type="expression" dxfId="604" priority="36">
      <formula>COUNTA($M$169)&gt;0</formula>
    </cfRule>
  </conditionalFormatting>
  <conditionalFormatting sqref="G155:H155">
    <cfRule type="containsBlanks" dxfId="603" priority="35">
      <formula>LEN(TRIM(G155))=0</formula>
    </cfRule>
  </conditionalFormatting>
  <conditionalFormatting sqref="G155:H155">
    <cfRule type="expression" dxfId="602" priority="34">
      <formula>COUNTA($G$154)&gt;0</formula>
    </cfRule>
  </conditionalFormatting>
  <conditionalFormatting sqref="M155:N155">
    <cfRule type="containsBlanks" dxfId="601" priority="33">
      <formula>LEN(TRIM(M155))=0</formula>
    </cfRule>
  </conditionalFormatting>
  <conditionalFormatting sqref="M155:N155">
    <cfRule type="expression" dxfId="600" priority="32">
      <formula>COUNTA($M$154)&gt;0</formula>
    </cfRule>
  </conditionalFormatting>
  <conditionalFormatting sqref="G140:H140">
    <cfRule type="containsBlanks" dxfId="599" priority="31">
      <formula>LEN(TRIM(G140))=0</formula>
    </cfRule>
  </conditionalFormatting>
  <conditionalFormatting sqref="G140:H140">
    <cfRule type="expression" dxfId="598" priority="30">
      <formula>COUNTA($G$139)&gt;0</formula>
    </cfRule>
  </conditionalFormatting>
  <conditionalFormatting sqref="G125:H125">
    <cfRule type="containsBlanks" dxfId="597" priority="29">
      <formula>LEN(TRIM(G125))=0</formula>
    </cfRule>
  </conditionalFormatting>
  <conditionalFormatting sqref="G125:H125">
    <cfRule type="expression" dxfId="596" priority="28">
      <formula>COUNTA($G$124)&gt;0</formula>
    </cfRule>
  </conditionalFormatting>
  <conditionalFormatting sqref="M125:N125">
    <cfRule type="containsBlanks" dxfId="595" priority="27">
      <formula>LEN(TRIM(M125))=0</formula>
    </cfRule>
  </conditionalFormatting>
  <conditionalFormatting sqref="M125:N125">
    <cfRule type="expression" dxfId="594" priority="26">
      <formula>COUNTA($M$124)&gt;0</formula>
    </cfRule>
  </conditionalFormatting>
  <conditionalFormatting sqref="G110:H110">
    <cfRule type="containsBlanks" dxfId="593" priority="25">
      <formula>LEN(TRIM(G110))=0</formula>
    </cfRule>
  </conditionalFormatting>
  <conditionalFormatting sqref="G110:H110">
    <cfRule type="expression" dxfId="592" priority="24">
      <formula>COUNTA($G$109)&gt;0</formula>
    </cfRule>
  </conditionalFormatting>
  <conditionalFormatting sqref="M110:N110">
    <cfRule type="containsBlanks" dxfId="591" priority="23">
      <formula>LEN(TRIM(M110))=0</formula>
    </cfRule>
  </conditionalFormatting>
  <conditionalFormatting sqref="M110:N110">
    <cfRule type="expression" dxfId="590" priority="22">
      <formula>COUNTA($M$109)&gt;0</formula>
    </cfRule>
  </conditionalFormatting>
  <conditionalFormatting sqref="G80:H80">
    <cfRule type="containsBlanks" dxfId="589" priority="21">
      <formula>LEN(TRIM(G80))=0</formula>
    </cfRule>
  </conditionalFormatting>
  <conditionalFormatting sqref="G80:H80 G95:H95 G110:H110 G125:H125 G140:H140 G155:H155">
    <cfRule type="expression" dxfId="588" priority="20">
      <formula>COUNTA($G$79)&gt;0</formula>
    </cfRule>
  </conditionalFormatting>
  <conditionalFormatting sqref="M80:N80">
    <cfRule type="containsBlanks" dxfId="587" priority="19">
      <formula>LEN(TRIM(M80))=0</formula>
    </cfRule>
  </conditionalFormatting>
  <conditionalFormatting sqref="M80:N80">
    <cfRule type="expression" dxfId="586" priority="18">
      <formula>COUNTA($M$79)&gt;0</formula>
    </cfRule>
  </conditionalFormatting>
  <conditionalFormatting sqref="M95:N95">
    <cfRule type="containsBlanks" dxfId="585" priority="17">
      <formula>LEN(TRIM(M95))=0</formula>
    </cfRule>
  </conditionalFormatting>
  <conditionalFormatting sqref="M95:N95">
    <cfRule type="expression" dxfId="584" priority="16">
      <formula>COUNTA($M$94)&gt;0</formula>
    </cfRule>
  </conditionalFormatting>
  <conditionalFormatting sqref="G95:H95">
    <cfRule type="containsBlanks" dxfId="583" priority="15">
      <formula>LEN(TRIM(G95))=0</formula>
    </cfRule>
  </conditionalFormatting>
  <conditionalFormatting sqref="G95:H95">
    <cfRule type="expression" dxfId="582" priority="14">
      <formula>COUNTA($G$94)&gt;0</formula>
    </cfRule>
  </conditionalFormatting>
  <conditionalFormatting sqref="M140:N140">
    <cfRule type="containsBlanks" dxfId="581" priority="13">
      <formula>LEN(TRIM(M140))=0</formula>
    </cfRule>
  </conditionalFormatting>
  <conditionalFormatting sqref="M140:N140">
    <cfRule type="expression" dxfId="580" priority="12">
      <formula>COUNTA($M$124)&gt;0</formula>
    </cfRule>
  </conditionalFormatting>
  <conditionalFormatting sqref="M140:N140">
    <cfRule type="containsBlanks" dxfId="579" priority="11">
      <formula>LEN(TRIM(M140))=0</formula>
    </cfRule>
  </conditionalFormatting>
  <conditionalFormatting sqref="M140:N140">
    <cfRule type="expression" dxfId="578" priority="10">
      <formula>COUNTA($M$139)&gt;0</formula>
    </cfRule>
  </conditionalFormatting>
  <conditionalFormatting sqref="C97:Q101">
    <cfRule type="containsBlanks" dxfId="577" priority="9">
      <formula>LEN(TRIM(C97))=0</formula>
    </cfRule>
  </conditionalFormatting>
  <conditionalFormatting sqref="C112:Q116">
    <cfRule type="containsBlanks" dxfId="576" priority="8">
      <formula>LEN(TRIM(C112))=0</formula>
    </cfRule>
  </conditionalFormatting>
  <conditionalFormatting sqref="C127:Q131">
    <cfRule type="containsBlanks" dxfId="575" priority="7">
      <formula>LEN(TRIM(C127))=0</formula>
    </cfRule>
  </conditionalFormatting>
  <conditionalFormatting sqref="C142:Q146">
    <cfRule type="containsBlanks" dxfId="574" priority="6">
      <formula>LEN(TRIM(C142))=0</formula>
    </cfRule>
  </conditionalFormatting>
  <conditionalFormatting sqref="C157:Q161">
    <cfRule type="containsBlanks" dxfId="573" priority="5">
      <formula>LEN(TRIM(C157))=0</formula>
    </cfRule>
  </conditionalFormatting>
  <conditionalFormatting sqref="C172:Q176">
    <cfRule type="containsBlanks" dxfId="572" priority="4">
      <formula>LEN(TRIM(C172))=0</formula>
    </cfRule>
  </conditionalFormatting>
  <conditionalFormatting sqref="C187:Q191">
    <cfRule type="containsBlanks" dxfId="571" priority="3">
      <formula>LEN(TRIM(C187))=0</formula>
    </cfRule>
  </conditionalFormatting>
  <conditionalFormatting sqref="C202:Q206">
    <cfRule type="containsBlanks" dxfId="570" priority="2">
      <formula>LEN(TRIM(C202))=0</formula>
    </cfRule>
  </conditionalFormatting>
  <conditionalFormatting sqref="C217:Q221">
    <cfRule type="containsBlanks" dxfId="569" priority="1">
      <formula>LEN(TRIM(C217))=0</formula>
    </cfRule>
  </conditionalFormatting>
  <dataValidations count="7">
    <dataValidation type="whole" imeMode="halfAlpha" allowBlank="1" showInputMessage="1" showErrorMessage="1" sqref="L80 Q80 L95 Q95 L110 Q110 L125 Q125 L140 Q140 L155 Q155 L170 Q170 L185 Q185 L200 Q200 L215 Q215">
      <formula1>0</formula1>
      <formula2>15</formula2>
    </dataValidation>
    <dataValidation type="whole" imeMode="halfAlpha" allowBlank="1" showInputMessage="1" showErrorMessage="1" sqref="K74:L74 K82:K86 P82:P86 K194:L194 K209:L209 K97:K101 P97:P101 K112:K116 P112:P116 K127:K131 P127:P131 K142:K146 P142:P146 K157:K161 P157:P161 K172:K176 P172:P176 K187:K191 P187:P191 K202:K206 P202:P206 K89:L89 K104:L104 K119:L119 K134:L134 K149:L149 K164:L164 K179:L179 K217:K221 P217:P221">
      <formula1>0</formula1>
      <formula2>200</formula2>
    </dataValidation>
    <dataValidation type="whole" allowBlank="1" showInputMessage="1" showErrorMessage="1" sqref="H13:H17 H62:H66 H19:H23 H25:H29 H31:H35 H37:H41 H44:H48 H50:H54 H56:H60 H68:H72">
      <formula1>0</formula1>
      <formula2>4000</formula2>
    </dataValidation>
    <dataValidation type="list" showInputMessage="1" showErrorMessage="1" sqref="M202:M207 G82:G86 M82:M86 G187:G192 G157:G162 G97:G101 G172:G177 G112:G116 M187:M192 B192 G127:G131 G202:G207 G142:G147 M112:M116 M97:M101 M127:M131 B162 B207 M172:M177 B177 B147 M157:M162 M142:M147 G217:G221 M217:M221">
      <formula1>"職員,事務補助員,外部専門家"</formula1>
    </dataValidation>
    <dataValidation type="list" allowBlank="1" showInputMessage="1" showErrorMessage="1" sqref="D12 D18 D24 D30 D36 D43 D49 D55 D61 D67">
      <formula1>INDIRECT("職員")</formula1>
    </dataValidation>
    <dataValidation type="list" allowBlank="1" showInputMessage="1" showErrorMessage="1" sqref="N82:N86 H82:H86 N187:N191 H187:H191 N202:N206 H202:H206 N97:N101 H97:H101 N112:N116 H112:H116 N127:N131 H127:H131 N142:N146 H142:H146 N157:N161 H157:H161 N172:N176 H172:H176 N217:N221 H217:H221">
      <formula1>IF(G82="事務補助員",INDIRECT("職員"),INDIRECT(G82))</formula1>
    </dataValidation>
    <dataValidation type="list" allowBlank="1" showInputMessage="1" showErrorMessage="1" sqref="D7">
      <formula1>INDIRECT("支援地域")</formula1>
    </dataValidation>
  </dataValidations>
  <printOptions horizontalCentered="1"/>
  <pageMargins left="0.25" right="0.25" top="0.75" bottom="0.75" header="0.3" footer="0.3"/>
  <pageSetup paperSize="9" scale="59" fitToHeight="0" orientation="landscape" r:id="rId1"/>
  <rowBreaks count="11" manualBreakCount="11">
    <brk id="41" min="1" max="16" man="1"/>
    <brk id="72" min="1" max="16" man="1"/>
    <brk id="87" min="1" max="16" man="1"/>
    <brk id="102" min="1" max="16" man="1"/>
    <brk id="117" min="1" max="16" man="1"/>
    <brk id="132" min="1" max="16" man="1"/>
    <brk id="147" min="1" max="16" man="1"/>
    <brk id="162" min="1" max="16" man="1"/>
    <brk id="177" min="1" max="16" man="1"/>
    <brk id="192" min="1" max="16" man="1"/>
    <brk id="207" min="1" max="1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21"/>
  <sheetViews>
    <sheetView showGridLines="0" zoomScaleNormal="100" zoomScaleSheetLayoutView="25" workbookViewId="0"/>
  </sheetViews>
  <sheetFormatPr defaultRowHeight="13.5"/>
  <cols>
    <col min="1" max="1" width="2.125" style="348" customWidth="1"/>
    <col min="2" max="2" width="6" style="554" customWidth="1"/>
    <col min="3" max="3" width="14.625" style="190" customWidth="1"/>
    <col min="4" max="4" width="40.625" style="190" customWidth="1"/>
    <col min="5" max="6" width="9.75" style="190" customWidth="1"/>
    <col min="7" max="7" width="6.375" style="554" customWidth="1"/>
    <col min="8" max="8" width="19.625" style="190" customWidth="1"/>
    <col min="9" max="10" width="19.75" style="190" customWidth="1"/>
    <col min="11" max="12" width="9.75" style="190" customWidth="1"/>
    <col min="13" max="13" width="6.375" style="554" customWidth="1"/>
    <col min="14" max="14" width="13.75" style="190" customWidth="1"/>
    <col min="15" max="15" width="40.625" style="190" customWidth="1"/>
    <col min="16" max="17" width="9.75" style="190" customWidth="1"/>
    <col min="18" max="18" width="2.5" style="350" customWidth="1"/>
    <col min="19" max="19" width="152.25" style="190" customWidth="1"/>
    <col min="20" max="20" width="9" style="348"/>
    <col min="21" max="21" width="18.125" style="348" customWidth="1"/>
    <col min="22" max="16384" width="9" style="348"/>
  </cols>
  <sheetData>
    <row r="1" spans="1:22" ht="58.5" customHeight="1"/>
    <row r="2" spans="1:22" s="190" customFormat="1">
      <c r="A2" s="107"/>
      <c r="B2" s="344" t="s">
        <v>0</v>
      </c>
      <c r="C2" s="345"/>
      <c r="H2" s="345"/>
      <c r="P2" s="99" t="str">
        <f>IF(様式第１_交付申請書!F9="","",様式第１_交付申請書!F9)</f>
        <v/>
      </c>
      <c r="Q2" s="346"/>
      <c r="R2" s="347"/>
      <c r="T2" s="348"/>
      <c r="U2" s="348"/>
      <c r="V2" s="348"/>
    </row>
    <row r="3" spans="1:22" s="190" customFormat="1" ht="21">
      <c r="A3" s="555"/>
      <c r="B3" s="349" t="s">
        <v>1</v>
      </c>
      <c r="R3" s="350"/>
      <c r="T3" s="348"/>
      <c r="U3" s="348"/>
      <c r="V3" s="348"/>
    </row>
    <row r="4" spans="1:22" s="190" customFormat="1" ht="14.25" customHeight="1">
      <c r="A4" s="555"/>
      <c r="B4" s="555"/>
      <c r="R4" s="350"/>
      <c r="T4" s="348"/>
      <c r="U4" s="348"/>
      <c r="V4" s="348"/>
    </row>
    <row r="5" spans="1:22" s="190" customFormat="1" ht="17.25">
      <c r="A5" s="4"/>
      <c r="B5" s="351" t="s">
        <v>587</v>
      </c>
      <c r="R5" s="350"/>
      <c r="T5" s="348"/>
      <c r="U5" s="348"/>
      <c r="V5" s="348"/>
    </row>
    <row r="6" spans="1:22" s="190" customFormat="1" ht="6.75" customHeight="1" thickBot="1">
      <c r="A6" s="352"/>
      <c r="R6" s="350"/>
      <c r="T6" s="348"/>
      <c r="U6" s="348"/>
      <c r="V6" s="348"/>
    </row>
    <row r="7" spans="1:22" ht="30" customHeight="1" thickBot="1">
      <c r="B7" s="673" t="s">
        <v>256</v>
      </c>
      <c r="C7" s="674"/>
      <c r="D7" s="353"/>
      <c r="L7" s="675" t="s">
        <v>224</v>
      </c>
      <c r="M7" s="676"/>
      <c r="N7" s="677"/>
      <c r="O7" s="354">
        <f>SUMIF($C:$C,"PF職員名",$H:$H)</f>
        <v>0</v>
      </c>
      <c r="S7" s="416" t="s">
        <v>27</v>
      </c>
    </row>
    <row r="8" spans="1:22" ht="30" customHeight="1">
      <c r="B8" s="695" t="s">
        <v>563</v>
      </c>
      <c r="C8" s="696"/>
      <c r="D8" s="696"/>
      <c r="E8" s="696"/>
      <c r="F8" s="696"/>
      <c r="G8" s="696"/>
      <c r="H8" s="696"/>
      <c r="I8" s="696"/>
      <c r="J8" s="696"/>
      <c r="L8" s="678" t="s">
        <v>446</v>
      </c>
      <c r="M8" s="679"/>
      <c r="N8" s="680"/>
      <c r="O8" s="355">
        <f>SUMIF($J:$J,"想定支援対象者数",$K:$K)</f>
        <v>0</v>
      </c>
      <c r="S8" s="562" t="s">
        <v>560</v>
      </c>
      <c r="T8" s="356"/>
    </row>
    <row r="9" spans="1:22" ht="30" customHeight="1">
      <c r="B9" s="681" t="s">
        <v>225</v>
      </c>
      <c r="C9" s="681"/>
      <c r="D9" s="681"/>
      <c r="K9" s="439"/>
      <c r="L9" s="678" t="s">
        <v>447</v>
      </c>
      <c r="M9" s="679"/>
      <c r="N9" s="680"/>
      <c r="O9" s="358">
        <f>SUMIF(O$11:O$1048576,"*支援人回数合計",P$11:P$1048576)</f>
        <v>0</v>
      </c>
      <c r="P9" s="357"/>
      <c r="Q9" s="357"/>
      <c r="R9" s="359"/>
      <c r="S9" s="478" t="s">
        <v>542</v>
      </c>
    </row>
    <row r="10" spans="1:22" ht="6.75" customHeight="1">
      <c r="B10" s="682"/>
      <c r="C10" s="682"/>
      <c r="D10" s="682"/>
      <c r="G10" s="190"/>
      <c r="K10" s="439"/>
      <c r="L10" s="439"/>
      <c r="M10" s="439"/>
      <c r="N10" s="439"/>
      <c r="O10" s="439"/>
      <c r="P10" s="357"/>
      <c r="Q10" s="357"/>
      <c r="R10" s="359"/>
    </row>
    <row r="11" spans="1:22" ht="27" customHeight="1">
      <c r="B11" s="558" t="s">
        <v>448</v>
      </c>
      <c r="C11" s="689" t="s">
        <v>216</v>
      </c>
      <c r="D11" s="690"/>
      <c r="E11" s="691" t="s">
        <v>217</v>
      </c>
      <c r="F11" s="691"/>
      <c r="G11" s="691"/>
      <c r="H11" s="692" t="s">
        <v>540</v>
      </c>
      <c r="I11" s="693"/>
      <c r="J11" s="693"/>
      <c r="K11" s="693"/>
      <c r="L11" s="693"/>
      <c r="M11" s="693"/>
      <c r="N11" s="693"/>
      <c r="O11" s="694"/>
      <c r="S11" s="481" t="s">
        <v>325</v>
      </c>
    </row>
    <row r="12" spans="1:22" ht="20.100000000000001" customHeight="1">
      <c r="B12" s="703">
        <v>1</v>
      </c>
      <c r="C12" s="441" t="s">
        <v>223</v>
      </c>
      <c r="D12" s="442"/>
      <c r="E12" s="706" t="str">
        <f>IFERROR(VLOOKUP(D12,'補助事業概要説明書（別添１）１～４'!$B:$C,2,0),"")</f>
        <v/>
      </c>
      <c r="F12" s="707"/>
      <c r="G12" s="708"/>
      <c r="H12" s="443">
        <f>SUM(H13:H17)</f>
        <v>0</v>
      </c>
      <c r="I12" s="709" t="s">
        <v>449</v>
      </c>
      <c r="J12" s="710"/>
      <c r="K12" s="710"/>
      <c r="L12" s="710"/>
      <c r="M12" s="710"/>
      <c r="N12" s="710"/>
      <c r="O12" s="711"/>
      <c r="S12" s="477" t="s">
        <v>437</v>
      </c>
    </row>
    <row r="13" spans="1:22" ht="20.100000000000001" customHeight="1">
      <c r="B13" s="704"/>
      <c r="C13" s="444" t="s">
        <v>408</v>
      </c>
      <c r="D13" s="683"/>
      <c r="E13" s="684"/>
      <c r="F13" s="684"/>
      <c r="G13" s="685"/>
      <c r="H13" s="445"/>
      <c r="I13" s="712"/>
      <c r="J13" s="713"/>
      <c r="K13" s="713"/>
      <c r="L13" s="713"/>
      <c r="M13" s="713"/>
      <c r="N13" s="713"/>
      <c r="O13" s="714"/>
      <c r="S13" s="477"/>
    </row>
    <row r="14" spans="1:22" ht="20.100000000000001" customHeight="1">
      <c r="B14" s="704"/>
      <c r="C14" s="446" t="s">
        <v>409</v>
      </c>
      <c r="D14" s="683"/>
      <c r="E14" s="684"/>
      <c r="F14" s="684"/>
      <c r="G14" s="685"/>
      <c r="H14" s="447"/>
      <c r="I14" s="686"/>
      <c r="J14" s="687"/>
      <c r="K14" s="687"/>
      <c r="L14" s="687"/>
      <c r="M14" s="687"/>
      <c r="N14" s="687"/>
      <c r="O14" s="688"/>
      <c r="S14" s="477" t="s">
        <v>561</v>
      </c>
    </row>
    <row r="15" spans="1:22" ht="20.100000000000001" customHeight="1">
      <c r="B15" s="704"/>
      <c r="C15" s="448" t="s">
        <v>410</v>
      </c>
      <c r="D15" s="683"/>
      <c r="E15" s="684"/>
      <c r="F15" s="684"/>
      <c r="G15" s="685"/>
      <c r="H15" s="449"/>
      <c r="I15" s="686"/>
      <c r="J15" s="687"/>
      <c r="K15" s="687"/>
      <c r="L15" s="687"/>
      <c r="M15" s="687"/>
      <c r="N15" s="687"/>
      <c r="O15" s="688"/>
      <c r="S15" s="477" t="s">
        <v>450</v>
      </c>
    </row>
    <row r="16" spans="1:22" ht="20.100000000000001" customHeight="1">
      <c r="B16" s="704"/>
      <c r="C16" s="448" t="s">
        <v>411</v>
      </c>
      <c r="D16" s="683"/>
      <c r="E16" s="684"/>
      <c r="F16" s="684"/>
      <c r="G16" s="685"/>
      <c r="H16" s="449"/>
      <c r="I16" s="686"/>
      <c r="J16" s="687"/>
      <c r="K16" s="687"/>
      <c r="L16" s="687"/>
      <c r="M16" s="687"/>
      <c r="N16" s="687"/>
      <c r="O16" s="688"/>
      <c r="S16" s="477"/>
    </row>
    <row r="17" spans="2:19" ht="20.100000000000001" customHeight="1">
      <c r="B17" s="705"/>
      <c r="C17" s="450" t="s">
        <v>412</v>
      </c>
      <c r="D17" s="697"/>
      <c r="E17" s="698"/>
      <c r="F17" s="698"/>
      <c r="G17" s="699"/>
      <c r="H17" s="451"/>
      <c r="I17" s="700"/>
      <c r="J17" s="701"/>
      <c r="K17" s="701"/>
      <c r="L17" s="701"/>
      <c r="M17" s="701"/>
      <c r="N17" s="701"/>
      <c r="O17" s="702"/>
      <c r="S17" s="477" t="s">
        <v>562</v>
      </c>
    </row>
    <row r="18" spans="2:19" ht="20.100000000000001" customHeight="1">
      <c r="B18" s="703">
        <v>2</v>
      </c>
      <c r="C18" s="441" t="s">
        <v>223</v>
      </c>
      <c r="D18" s="442"/>
      <c r="E18" s="706" t="str">
        <f>IFERROR(VLOOKUP(D18,'補助事業概要説明書（別添１）１～４'!$B:$C,2,0),"")</f>
        <v/>
      </c>
      <c r="F18" s="707"/>
      <c r="G18" s="708"/>
      <c r="H18" s="443">
        <f>SUM(H19:H23)</f>
        <v>0</v>
      </c>
      <c r="I18" s="709" t="s">
        <v>449</v>
      </c>
      <c r="J18" s="710"/>
      <c r="K18" s="710"/>
      <c r="L18" s="710"/>
      <c r="M18" s="710"/>
      <c r="N18" s="710"/>
      <c r="O18" s="711"/>
      <c r="P18" s="360"/>
      <c r="Q18" s="360"/>
      <c r="R18" s="361"/>
      <c r="S18" s="477"/>
    </row>
    <row r="19" spans="2:19" ht="20.100000000000001" customHeight="1">
      <c r="B19" s="704"/>
      <c r="C19" s="444" t="s">
        <v>408</v>
      </c>
      <c r="D19" s="683"/>
      <c r="E19" s="684"/>
      <c r="F19" s="684"/>
      <c r="G19" s="685"/>
      <c r="H19" s="445"/>
      <c r="I19" s="712"/>
      <c r="J19" s="713"/>
      <c r="K19" s="713"/>
      <c r="L19" s="713"/>
      <c r="M19" s="713"/>
      <c r="N19" s="713"/>
      <c r="O19" s="714"/>
      <c r="P19" s="360"/>
      <c r="Q19" s="360"/>
      <c r="R19" s="361"/>
      <c r="S19" s="477" t="s">
        <v>451</v>
      </c>
    </row>
    <row r="20" spans="2:19" ht="20.100000000000001" customHeight="1">
      <c r="B20" s="704"/>
      <c r="C20" s="446" t="s">
        <v>409</v>
      </c>
      <c r="D20" s="683"/>
      <c r="E20" s="684"/>
      <c r="F20" s="684"/>
      <c r="G20" s="685"/>
      <c r="H20" s="447"/>
      <c r="I20" s="686"/>
      <c r="J20" s="687"/>
      <c r="K20" s="687"/>
      <c r="L20" s="687"/>
      <c r="M20" s="687"/>
      <c r="N20" s="687"/>
      <c r="O20" s="688"/>
      <c r="P20" s="360"/>
      <c r="Q20" s="360"/>
      <c r="R20" s="361"/>
      <c r="S20" s="477"/>
    </row>
    <row r="21" spans="2:19" ht="20.100000000000001" customHeight="1">
      <c r="B21" s="704"/>
      <c r="C21" s="448" t="s">
        <v>410</v>
      </c>
      <c r="D21" s="683"/>
      <c r="E21" s="684"/>
      <c r="F21" s="684"/>
      <c r="G21" s="685"/>
      <c r="H21" s="449"/>
      <c r="I21" s="686"/>
      <c r="J21" s="687"/>
      <c r="K21" s="687"/>
      <c r="L21" s="687"/>
      <c r="M21" s="687"/>
      <c r="N21" s="687"/>
      <c r="O21" s="688"/>
      <c r="P21" s="360"/>
      <c r="Q21" s="360"/>
      <c r="R21" s="361"/>
      <c r="S21" s="477" t="s">
        <v>453</v>
      </c>
    </row>
    <row r="22" spans="2:19" ht="20.100000000000001" customHeight="1">
      <c r="B22" s="704"/>
      <c r="C22" s="448" t="s">
        <v>411</v>
      </c>
      <c r="D22" s="683"/>
      <c r="E22" s="684"/>
      <c r="F22" s="684"/>
      <c r="G22" s="685"/>
      <c r="H22" s="449"/>
      <c r="I22" s="686"/>
      <c r="J22" s="687"/>
      <c r="K22" s="687"/>
      <c r="L22" s="687"/>
      <c r="M22" s="687"/>
      <c r="N22" s="687"/>
      <c r="O22" s="688"/>
      <c r="P22" s="360"/>
      <c r="Q22" s="360"/>
      <c r="R22" s="361"/>
      <c r="S22" s="477"/>
    </row>
    <row r="23" spans="2:19" ht="20.100000000000001" customHeight="1">
      <c r="B23" s="705"/>
      <c r="C23" s="450" t="s">
        <v>412</v>
      </c>
      <c r="D23" s="697"/>
      <c r="E23" s="698"/>
      <c r="F23" s="698"/>
      <c r="G23" s="699"/>
      <c r="H23" s="451"/>
      <c r="I23" s="700"/>
      <c r="J23" s="701"/>
      <c r="K23" s="701"/>
      <c r="L23" s="701"/>
      <c r="M23" s="701"/>
      <c r="N23" s="701"/>
      <c r="O23" s="702"/>
      <c r="P23" s="360"/>
      <c r="Q23" s="360"/>
      <c r="R23" s="361"/>
      <c r="S23" s="477"/>
    </row>
    <row r="24" spans="2:19" ht="20.100000000000001" customHeight="1">
      <c r="B24" s="703">
        <v>3</v>
      </c>
      <c r="C24" s="441" t="s">
        <v>223</v>
      </c>
      <c r="D24" s="442"/>
      <c r="E24" s="706" t="str">
        <f>IFERROR(VLOOKUP(D24,'補助事業概要説明書（別添１）１～４'!$B:$C,2,0),"")</f>
        <v/>
      </c>
      <c r="F24" s="707"/>
      <c r="G24" s="708"/>
      <c r="H24" s="443">
        <f>SUM(H25:H29)</f>
        <v>0</v>
      </c>
      <c r="I24" s="709" t="s">
        <v>449</v>
      </c>
      <c r="J24" s="710"/>
      <c r="K24" s="710"/>
      <c r="L24" s="710"/>
      <c r="M24" s="710"/>
      <c r="N24" s="710"/>
      <c r="O24" s="711"/>
      <c r="P24" s="360"/>
      <c r="Q24" s="360"/>
      <c r="R24" s="361"/>
      <c r="S24" s="477"/>
    </row>
    <row r="25" spans="2:19" ht="20.100000000000001" customHeight="1">
      <c r="B25" s="704"/>
      <c r="C25" s="444" t="s">
        <v>408</v>
      </c>
      <c r="D25" s="683"/>
      <c r="E25" s="684"/>
      <c r="F25" s="684"/>
      <c r="G25" s="685"/>
      <c r="H25" s="445"/>
      <c r="I25" s="712"/>
      <c r="J25" s="713"/>
      <c r="K25" s="713"/>
      <c r="L25" s="713"/>
      <c r="M25" s="713"/>
      <c r="N25" s="713"/>
      <c r="O25" s="714"/>
      <c r="P25" s="360"/>
      <c r="Q25" s="360"/>
      <c r="R25" s="361"/>
      <c r="S25" s="477"/>
    </row>
    <row r="26" spans="2:19" ht="20.100000000000001" customHeight="1">
      <c r="B26" s="704"/>
      <c r="C26" s="446" t="s">
        <v>409</v>
      </c>
      <c r="D26" s="683"/>
      <c r="E26" s="684"/>
      <c r="F26" s="684"/>
      <c r="G26" s="685"/>
      <c r="H26" s="447"/>
      <c r="I26" s="686"/>
      <c r="J26" s="687"/>
      <c r="K26" s="687"/>
      <c r="L26" s="687"/>
      <c r="M26" s="687"/>
      <c r="N26" s="687"/>
      <c r="O26" s="688"/>
      <c r="P26" s="360"/>
      <c r="Q26" s="360"/>
      <c r="R26" s="361"/>
      <c r="S26" s="482"/>
    </row>
    <row r="27" spans="2:19" ht="20.100000000000001" customHeight="1">
      <c r="B27" s="704"/>
      <c r="C27" s="448" t="s">
        <v>410</v>
      </c>
      <c r="D27" s="683"/>
      <c r="E27" s="684"/>
      <c r="F27" s="684"/>
      <c r="G27" s="685"/>
      <c r="H27" s="449"/>
      <c r="I27" s="686"/>
      <c r="J27" s="687"/>
      <c r="K27" s="687"/>
      <c r="L27" s="687"/>
      <c r="M27" s="687"/>
      <c r="N27" s="687"/>
      <c r="O27" s="688"/>
      <c r="P27" s="360"/>
      <c r="Q27" s="360"/>
      <c r="R27" s="361"/>
      <c r="S27" s="482"/>
    </row>
    <row r="28" spans="2:19" ht="20.100000000000001" customHeight="1">
      <c r="B28" s="704"/>
      <c r="C28" s="448" t="s">
        <v>411</v>
      </c>
      <c r="D28" s="683"/>
      <c r="E28" s="684"/>
      <c r="F28" s="684"/>
      <c r="G28" s="685"/>
      <c r="H28" s="449"/>
      <c r="I28" s="686"/>
      <c r="J28" s="687"/>
      <c r="K28" s="687"/>
      <c r="L28" s="687"/>
      <c r="M28" s="687"/>
      <c r="N28" s="687"/>
      <c r="O28" s="688"/>
      <c r="P28" s="360"/>
      <c r="Q28" s="360"/>
      <c r="R28" s="361"/>
      <c r="S28" s="482"/>
    </row>
    <row r="29" spans="2:19" ht="20.100000000000001" customHeight="1">
      <c r="B29" s="705"/>
      <c r="C29" s="450" t="s">
        <v>412</v>
      </c>
      <c r="D29" s="697"/>
      <c r="E29" s="698"/>
      <c r="F29" s="698"/>
      <c r="G29" s="699"/>
      <c r="H29" s="451"/>
      <c r="I29" s="700"/>
      <c r="J29" s="701"/>
      <c r="K29" s="701"/>
      <c r="L29" s="701"/>
      <c r="M29" s="701"/>
      <c r="N29" s="701"/>
      <c r="O29" s="702"/>
      <c r="P29" s="360"/>
      <c r="Q29" s="360"/>
      <c r="R29" s="361"/>
      <c r="S29" s="483"/>
    </row>
    <row r="30" spans="2:19" ht="20.100000000000001" customHeight="1">
      <c r="B30" s="703">
        <v>4</v>
      </c>
      <c r="C30" s="441" t="s">
        <v>223</v>
      </c>
      <c r="D30" s="442"/>
      <c r="E30" s="706" t="str">
        <f>IFERROR(VLOOKUP(D30,'補助事業概要説明書（別添１）１～４'!$B:$C,2,0),"")</f>
        <v/>
      </c>
      <c r="F30" s="707"/>
      <c r="G30" s="708"/>
      <c r="H30" s="443">
        <f>SUM(H31:H35)</f>
        <v>0</v>
      </c>
      <c r="I30" s="709" t="s">
        <v>449</v>
      </c>
      <c r="J30" s="710"/>
      <c r="K30" s="710"/>
      <c r="L30" s="710"/>
      <c r="M30" s="710"/>
      <c r="N30" s="710"/>
      <c r="O30" s="711"/>
      <c r="P30" s="360"/>
      <c r="Q30" s="360"/>
      <c r="R30" s="361"/>
      <c r="S30" s="348"/>
    </row>
    <row r="31" spans="2:19" ht="20.100000000000001" customHeight="1">
      <c r="B31" s="704"/>
      <c r="C31" s="444" t="s">
        <v>408</v>
      </c>
      <c r="D31" s="683"/>
      <c r="E31" s="684"/>
      <c r="F31" s="684"/>
      <c r="G31" s="685"/>
      <c r="H31" s="445"/>
      <c r="I31" s="712"/>
      <c r="J31" s="713"/>
      <c r="K31" s="713"/>
      <c r="L31" s="713"/>
      <c r="M31" s="713"/>
      <c r="N31" s="713"/>
      <c r="O31" s="714"/>
      <c r="P31" s="360"/>
      <c r="Q31" s="360"/>
      <c r="R31" s="361"/>
      <c r="S31" s="348"/>
    </row>
    <row r="32" spans="2:19" ht="20.100000000000001" customHeight="1">
      <c r="B32" s="704"/>
      <c r="C32" s="446" t="s">
        <v>409</v>
      </c>
      <c r="D32" s="683"/>
      <c r="E32" s="684"/>
      <c r="F32" s="684"/>
      <c r="G32" s="685"/>
      <c r="H32" s="447"/>
      <c r="I32" s="686"/>
      <c r="J32" s="687"/>
      <c r="K32" s="687"/>
      <c r="L32" s="687"/>
      <c r="M32" s="687"/>
      <c r="N32" s="687"/>
      <c r="O32" s="688"/>
      <c r="P32" s="360"/>
      <c r="Q32" s="360"/>
      <c r="R32" s="361"/>
      <c r="S32" s="348"/>
    </row>
    <row r="33" spans="2:19" ht="20.100000000000001" customHeight="1">
      <c r="B33" s="704"/>
      <c r="C33" s="448" t="s">
        <v>410</v>
      </c>
      <c r="D33" s="683"/>
      <c r="E33" s="684"/>
      <c r="F33" s="684"/>
      <c r="G33" s="685"/>
      <c r="H33" s="449"/>
      <c r="I33" s="686"/>
      <c r="J33" s="687"/>
      <c r="K33" s="687"/>
      <c r="L33" s="687"/>
      <c r="M33" s="687"/>
      <c r="N33" s="687"/>
      <c r="O33" s="688"/>
      <c r="P33" s="360"/>
      <c r="Q33" s="360"/>
      <c r="R33" s="361"/>
      <c r="S33" s="348"/>
    </row>
    <row r="34" spans="2:19" ht="20.100000000000001" customHeight="1">
      <c r="B34" s="704"/>
      <c r="C34" s="448" t="s">
        <v>411</v>
      </c>
      <c r="D34" s="683"/>
      <c r="E34" s="684"/>
      <c r="F34" s="684"/>
      <c r="G34" s="685"/>
      <c r="H34" s="449"/>
      <c r="I34" s="686"/>
      <c r="J34" s="687"/>
      <c r="K34" s="687"/>
      <c r="L34" s="687"/>
      <c r="M34" s="687"/>
      <c r="N34" s="687"/>
      <c r="O34" s="688"/>
      <c r="P34" s="360"/>
      <c r="Q34" s="360"/>
      <c r="R34" s="361"/>
      <c r="S34" s="348"/>
    </row>
    <row r="35" spans="2:19" ht="20.100000000000001" customHeight="1">
      <c r="B35" s="705"/>
      <c r="C35" s="450" t="s">
        <v>412</v>
      </c>
      <c r="D35" s="697"/>
      <c r="E35" s="698"/>
      <c r="F35" s="698"/>
      <c r="G35" s="699"/>
      <c r="H35" s="451"/>
      <c r="I35" s="700"/>
      <c r="J35" s="701"/>
      <c r="K35" s="701"/>
      <c r="L35" s="701"/>
      <c r="M35" s="701"/>
      <c r="N35" s="701"/>
      <c r="O35" s="702"/>
      <c r="P35" s="360"/>
      <c r="Q35" s="360"/>
      <c r="R35" s="361"/>
      <c r="S35" s="348"/>
    </row>
    <row r="36" spans="2:19" ht="20.100000000000001" customHeight="1">
      <c r="B36" s="703">
        <v>5</v>
      </c>
      <c r="C36" s="441" t="s">
        <v>223</v>
      </c>
      <c r="D36" s="442"/>
      <c r="E36" s="706" t="str">
        <f>IFERROR(VLOOKUP(D36,'補助事業概要説明書（別添１）１～４'!$B:$C,2,0),"")</f>
        <v/>
      </c>
      <c r="F36" s="707"/>
      <c r="G36" s="708"/>
      <c r="H36" s="443">
        <f>SUM(H37:H41)</f>
        <v>0</v>
      </c>
      <c r="I36" s="709" t="s">
        <v>449</v>
      </c>
      <c r="J36" s="710"/>
      <c r="K36" s="710"/>
      <c r="L36" s="710"/>
      <c r="M36" s="710"/>
      <c r="N36" s="710"/>
      <c r="O36" s="711"/>
      <c r="P36" s="360"/>
      <c r="Q36" s="360"/>
      <c r="R36" s="361"/>
      <c r="S36" s="348"/>
    </row>
    <row r="37" spans="2:19" ht="20.100000000000001" customHeight="1">
      <c r="B37" s="704"/>
      <c r="C37" s="444" t="s">
        <v>408</v>
      </c>
      <c r="D37" s="683"/>
      <c r="E37" s="684"/>
      <c r="F37" s="684"/>
      <c r="G37" s="685"/>
      <c r="H37" s="445"/>
      <c r="I37" s="712"/>
      <c r="J37" s="713"/>
      <c r="K37" s="713"/>
      <c r="L37" s="713"/>
      <c r="M37" s="713"/>
      <c r="N37" s="713"/>
      <c r="O37" s="714"/>
      <c r="P37" s="360"/>
      <c r="Q37" s="360"/>
      <c r="R37" s="361"/>
      <c r="S37" s="348"/>
    </row>
    <row r="38" spans="2:19" ht="20.100000000000001" customHeight="1">
      <c r="B38" s="704"/>
      <c r="C38" s="446" t="s">
        <v>409</v>
      </c>
      <c r="D38" s="683"/>
      <c r="E38" s="684"/>
      <c r="F38" s="684"/>
      <c r="G38" s="685"/>
      <c r="H38" s="447"/>
      <c r="I38" s="686"/>
      <c r="J38" s="687"/>
      <c r="K38" s="687"/>
      <c r="L38" s="687"/>
      <c r="M38" s="687"/>
      <c r="N38" s="687"/>
      <c r="O38" s="688"/>
      <c r="P38" s="360"/>
      <c r="Q38" s="360"/>
      <c r="R38" s="361"/>
      <c r="S38" s="348"/>
    </row>
    <row r="39" spans="2:19" ht="20.100000000000001" customHeight="1">
      <c r="B39" s="704"/>
      <c r="C39" s="448" t="s">
        <v>410</v>
      </c>
      <c r="D39" s="683"/>
      <c r="E39" s="684"/>
      <c r="F39" s="684"/>
      <c r="G39" s="685"/>
      <c r="H39" s="449"/>
      <c r="I39" s="686"/>
      <c r="J39" s="687"/>
      <c r="K39" s="687"/>
      <c r="L39" s="687"/>
      <c r="M39" s="687"/>
      <c r="N39" s="687"/>
      <c r="O39" s="688"/>
      <c r="P39" s="360"/>
      <c r="Q39" s="360"/>
      <c r="R39" s="361"/>
      <c r="S39" s="348"/>
    </row>
    <row r="40" spans="2:19" ht="20.100000000000001" customHeight="1">
      <c r="B40" s="704"/>
      <c r="C40" s="448" t="s">
        <v>411</v>
      </c>
      <c r="D40" s="683"/>
      <c r="E40" s="684"/>
      <c r="F40" s="684"/>
      <c r="G40" s="685"/>
      <c r="H40" s="449"/>
      <c r="I40" s="686"/>
      <c r="J40" s="687"/>
      <c r="K40" s="687"/>
      <c r="L40" s="687"/>
      <c r="M40" s="687"/>
      <c r="N40" s="687"/>
      <c r="O40" s="688"/>
      <c r="P40" s="360"/>
      <c r="Q40" s="360"/>
      <c r="R40" s="361"/>
      <c r="S40" s="348"/>
    </row>
    <row r="41" spans="2:19" ht="20.100000000000001" customHeight="1">
      <c r="B41" s="705"/>
      <c r="C41" s="450" t="s">
        <v>412</v>
      </c>
      <c r="D41" s="697"/>
      <c r="E41" s="698"/>
      <c r="F41" s="698"/>
      <c r="G41" s="699"/>
      <c r="H41" s="451"/>
      <c r="I41" s="700"/>
      <c r="J41" s="701"/>
      <c r="K41" s="701"/>
      <c r="L41" s="701"/>
      <c r="M41" s="701"/>
      <c r="N41" s="701"/>
      <c r="O41" s="702"/>
      <c r="P41" s="360"/>
      <c r="Q41" s="360"/>
      <c r="R41" s="361"/>
      <c r="S41" s="348"/>
    </row>
    <row r="42" spans="2:19" ht="27" customHeight="1">
      <c r="B42" s="558" t="s">
        <v>448</v>
      </c>
      <c r="C42" s="689" t="s">
        <v>216</v>
      </c>
      <c r="D42" s="690"/>
      <c r="E42" s="691" t="s">
        <v>217</v>
      </c>
      <c r="F42" s="691"/>
      <c r="G42" s="691"/>
      <c r="H42" s="692" t="s">
        <v>540</v>
      </c>
      <c r="I42" s="693"/>
      <c r="J42" s="693"/>
      <c r="K42" s="693"/>
      <c r="L42" s="693"/>
      <c r="M42" s="693"/>
      <c r="N42" s="693"/>
      <c r="O42" s="694"/>
      <c r="P42" s="360"/>
      <c r="Q42" s="360"/>
      <c r="R42" s="361"/>
      <c r="S42" s="348"/>
    </row>
    <row r="43" spans="2:19" ht="20.100000000000001" customHeight="1">
      <c r="B43" s="703">
        <v>6</v>
      </c>
      <c r="C43" s="441" t="s">
        <v>223</v>
      </c>
      <c r="D43" s="442"/>
      <c r="E43" s="706" t="str">
        <f>IFERROR(VLOOKUP(D43,'補助事業概要説明書（別添１）１～４'!$B:$C,2,0),"")</f>
        <v/>
      </c>
      <c r="F43" s="707"/>
      <c r="G43" s="708"/>
      <c r="H43" s="443">
        <f>SUM(H44:H48)</f>
        <v>0</v>
      </c>
      <c r="I43" s="709" t="s">
        <v>449</v>
      </c>
      <c r="J43" s="710"/>
      <c r="K43" s="710"/>
      <c r="L43" s="710"/>
      <c r="M43" s="710"/>
      <c r="N43" s="710"/>
      <c r="O43" s="711"/>
      <c r="P43" s="360"/>
      <c r="Q43" s="360"/>
      <c r="R43" s="361"/>
      <c r="S43" s="348"/>
    </row>
    <row r="44" spans="2:19" ht="20.100000000000001" customHeight="1">
      <c r="B44" s="704"/>
      <c r="C44" s="444" t="s">
        <v>408</v>
      </c>
      <c r="D44" s="683"/>
      <c r="E44" s="684"/>
      <c r="F44" s="684"/>
      <c r="G44" s="685"/>
      <c r="H44" s="445"/>
      <c r="I44" s="712"/>
      <c r="J44" s="713"/>
      <c r="K44" s="713"/>
      <c r="L44" s="713"/>
      <c r="M44" s="713"/>
      <c r="N44" s="713"/>
      <c r="O44" s="714"/>
      <c r="P44" s="360"/>
      <c r="Q44" s="360"/>
      <c r="R44" s="361"/>
      <c r="S44" s="348"/>
    </row>
    <row r="45" spans="2:19" ht="20.100000000000001" customHeight="1">
      <c r="B45" s="704"/>
      <c r="C45" s="446" t="s">
        <v>409</v>
      </c>
      <c r="D45" s="683"/>
      <c r="E45" s="684"/>
      <c r="F45" s="684"/>
      <c r="G45" s="685"/>
      <c r="H45" s="447"/>
      <c r="I45" s="686"/>
      <c r="J45" s="687"/>
      <c r="K45" s="687"/>
      <c r="L45" s="687"/>
      <c r="M45" s="687"/>
      <c r="N45" s="687"/>
      <c r="O45" s="688"/>
      <c r="P45" s="360"/>
      <c r="Q45" s="360"/>
      <c r="R45" s="361"/>
      <c r="S45" s="348"/>
    </row>
    <row r="46" spans="2:19" ht="20.100000000000001" customHeight="1">
      <c r="B46" s="704"/>
      <c r="C46" s="448" t="s">
        <v>410</v>
      </c>
      <c r="D46" s="683"/>
      <c r="E46" s="684"/>
      <c r="F46" s="684"/>
      <c r="G46" s="685"/>
      <c r="H46" s="449"/>
      <c r="I46" s="686"/>
      <c r="J46" s="687"/>
      <c r="K46" s="687"/>
      <c r="L46" s="687"/>
      <c r="M46" s="687"/>
      <c r="N46" s="687"/>
      <c r="O46" s="688"/>
      <c r="P46" s="360"/>
      <c r="Q46" s="360"/>
      <c r="R46" s="361"/>
      <c r="S46" s="348"/>
    </row>
    <row r="47" spans="2:19" ht="20.100000000000001" customHeight="1">
      <c r="B47" s="704"/>
      <c r="C47" s="448" t="s">
        <v>411</v>
      </c>
      <c r="D47" s="683"/>
      <c r="E47" s="684"/>
      <c r="F47" s="684"/>
      <c r="G47" s="685"/>
      <c r="H47" s="449"/>
      <c r="I47" s="686"/>
      <c r="J47" s="687"/>
      <c r="K47" s="687"/>
      <c r="L47" s="687"/>
      <c r="M47" s="687"/>
      <c r="N47" s="687"/>
      <c r="O47" s="688"/>
      <c r="P47" s="360"/>
      <c r="Q47" s="360"/>
      <c r="R47" s="361"/>
      <c r="S47" s="348"/>
    </row>
    <row r="48" spans="2:19" ht="20.100000000000001" customHeight="1">
      <c r="B48" s="705"/>
      <c r="C48" s="450" t="s">
        <v>412</v>
      </c>
      <c r="D48" s="697"/>
      <c r="E48" s="698"/>
      <c r="F48" s="698"/>
      <c r="G48" s="699"/>
      <c r="H48" s="451"/>
      <c r="I48" s="700"/>
      <c r="J48" s="701"/>
      <c r="K48" s="701"/>
      <c r="L48" s="701"/>
      <c r="M48" s="701"/>
      <c r="N48" s="701"/>
      <c r="O48" s="702"/>
      <c r="P48" s="360"/>
      <c r="Q48" s="360"/>
      <c r="R48" s="361"/>
      <c r="S48" s="348"/>
    </row>
    <row r="49" spans="2:19" ht="20.100000000000001" customHeight="1">
      <c r="B49" s="703">
        <v>7</v>
      </c>
      <c r="C49" s="441" t="s">
        <v>223</v>
      </c>
      <c r="D49" s="442"/>
      <c r="E49" s="706" t="str">
        <f>IFERROR(VLOOKUP(D49,'補助事業概要説明書（別添１）１～４'!$B:$C,2,0),"")</f>
        <v/>
      </c>
      <c r="F49" s="707"/>
      <c r="G49" s="708"/>
      <c r="H49" s="443">
        <f>SUM(H50:H54)</f>
        <v>0</v>
      </c>
      <c r="I49" s="709" t="s">
        <v>449</v>
      </c>
      <c r="J49" s="710"/>
      <c r="K49" s="710"/>
      <c r="L49" s="710"/>
      <c r="M49" s="710"/>
      <c r="N49" s="710"/>
      <c r="O49" s="711"/>
      <c r="P49" s="360"/>
      <c r="Q49" s="360"/>
      <c r="R49" s="361"/>
      <c r="S49" s="348"/>
    </row>
    <row r="50" spans="2:19" ht="20.100000000000001" customHeight="1">
      <c r="B50" s="704"/>
      <c r="C50" s="444" t="s">
        <v>408</v>
      </c>
      <c r="D50" s="683"/>
      <c r="E50" s="684"/>
      <c r="F50" s="684"/>
      <c r="G50" s="685"/>
      <c r="H50" s="445"/>
      <c r="I50" s="712"/>
      <c r="J50" s="713"/>
      <c r="K50" s="713"/>
      <c r="L50" s="713"/>
      <c r="M50" s="713"/>
      <c r="N50" s="713"/>
      <c r="O50" s="714"/>
      <c r="P50" s="360"/>
      <c r="Q50" s="360"/>
      <c r="R50" s="361"/>
      <c r="S50" s="348"/>
    </row>
    <row r="51" spans="2:19" ht="20.100000000000001" customHeight="1">
      <c r="B51" s="704"/>
      <c r="C51" s="446" t="s">
        <v>409</v>
      </c>
      <c r="D51" s="683"/>
      <c r="E51" s="684"/>
      <c r="F51" s="684"/>
      <c r="G51" s="685"/>
      <c r="H51" s="447"/>
      <c r="I51" s="686"/>
      <c r="J51" s="687"/>
      <c r="K51" s="687"/>
      <c r="L51" s="687"/>
      <c r="M51" s="687"/>
      <c r="N51" s="687"/>
      <c r="O51" s="688"/>
      <c r="P51" s="360"/>
      <c r="Q51" s="360"/>
      <c r="R51" s="361"/>
      <c r="S51" s="348"/>
    </row>
    <row r="52" spans="2:19" ht="20.100000000000001" customHeight="1">
      <c r="B52" s="704"/>
      <c r="C52" s="448" t="s">
        <v>410</v>
      </c>
      <c r="D52" s="683"/>
      <c r="E52" s="684"/>
      <c r="F52" s="684"/>
      <c r="G52" s="685"/>
      <c r="H52" s="449"/>
      <c r="I52" s="686"/>
      <c r="J52" s="687"/>
      <c r="K52" s="687"/>
      <c r="L52" s="687"/>
      <c r="M52" s="687"/>
      <c r="N52" s="687"/>
      <c r="O52" s="688"/>
      <c r="P52" s="360"/>
      <c r="Q52" s="360"/>
      <c r="R52" s="361"/>
      <c r="S52" s="348"/>
    </row>
    <row r="53" spans="2:19" ht="20.100000000000001" customHeight="1">
      <c r="B53" s="704"/>
      <c r="C53" s="448" t="s">
        <v>411</v>
      </c>
      <c r="D53" s="683"/>
      <c r="E53" s="684"/>
      <c r="F53" s="684"/>
      <c r="G53" s="685"/>
      <c r="H53" s="449"/>
      <c r="I53" s="686"/>
      <c r="J53" s="687"/>
      <c r="K53" s="687"/>
      <c r="L53" s="687"/>
      <c r="M53" s="687"/>
      <c r="N53" s="687"/>
      <c r="O53" s="688"/>
      <c r="P53" s="360"/>
      <c r="Q53" s="360"/>
      <c r="R53" s="361"/>
      <c r="S53" s="348"/>
    </row>
    <row r="54" spans="2:19" ht="20.100000000000001" customHeight="1">
      <c r="B54" s="705"/>
      <c r="C54" s="450" t="s">
        <v>412</v>
      </c>
      <c r="D54" s="697"/>
      <c r="E54" s="698"/>
      <c r="F54" s="698"/>
      <c r="G54" s="699"/>
      <c r="H54" s="451"/>
      <c r="I54" s="700"/>
      <c r="J54" s="701"/>
      <c r="K54" s="701"/>
      <c r="L54" s="701"/>
      <c r="M54" s="701"/>
      <c r="N54" s="701"/>
      <c r="O54" s="702"/>
      <c r="P54" s="360"/>
      <c r="Q54" s="360"/>
      <c r="R54" s="361"/>
      <c r="S54" s="348"/>
    </row>
    <row r="55" spans="2:19" ht="20.100000000000001" customHeight="1">
      <c r="B55" s="703">
        <v>8</v>
      </c>
      <c r="C55" s="441" t="s">
        <v>223</v>
      </c>
      <c r="D55" s="442"/>
      <c r="E55" s="706" t="str">
        <f>IFERROR(VLOOKUP(D55,'補助事業概要説明書（別添１）１～４'!$B:$C,2,0),"")</f>
        <v/>
      </c>
      <c r="F55" s="707"/>
      <c r="G55" s="708"/>
      <c r="H55" s="443">
        <f>SUM(H56:H60)</f>
        <v>0</v>
      </c>
      <c r="I55" s="709" t="s">
        <v>449</v>
      </c>
      <c r="J55" s="710"/>
      <c r="K55" s="710"/>
      <c r="L55" s="710"/>
      <c r="M55" s="710"/>
      <c r="N55" s="710"/>
      <c r="O55" s="711"/>
      <c r="P55" s="360"/>
      <c r="Q55" s="360"/>
      <c r="R55" s="361"/>
      <c r="S55" s="117"/>
    </row>
    <row r="56" spans="2:19" ht="20.100000000000001" customHeight="1">
      <c r="B56" s="704"/>
      <c r="C56" s="444" t="s">
        <v>408</v>
      </c>
      <c r="D56" s="683"/>
      <c r="E56" s="684"/>
      <c r="F56" s="684"/>
      <c r="G56" s="685"/>
      <c r="H56" s="445"/>
      <c r="I56" s="712"/>
      <c r="J56" s="713"/>
      <c r="K56" s="713"/>
      <c r="L56" s="713"/>
      <c r="M56" s="713"/>
      <c r="N56" s="713"/>
      <c r="O56" s="714"/>
      <c r="P56" s="360"/>
      <c r="Q56" s="360"/>
      <c r="R56" s="361"/>
      <c r="S56" s="117"/>
    </row>
    <row r="57" spans="2:19" ht="20.100000000000001" customHeight="1">
      <c r="B57" s="704"/>
      <c r="C57" s="446" t="s">
        <v>409</v>
      </c>
      <c r="D57" s="683"/>
      <c r="E57" s="684"/>
      <c r="F57" s="684"/>
      <c r="G57" s="685"/>
      <c r="H57" s="447"/>
      <c r="I57" s="686"/>
      <c r="J57" s="687"/>
      <c r="K57" s="687"/>
      <c r="L57" s="687"/>
      <c r="M57" s="687"/>
      <c r="N57" s="687"/>
      <c r="O57" s="688"/>
      <c r="P57" s="360"/>
      <c r="Q57" s="360"/>
      <c r="R57" s="361"/>
      <c r="S57" s="117"/>
    </row>
    <row r="58" spans="2:19" ht="20.100000000000001" customHeight="1">
      <c r="B58" s="704"/>
      <c r="C58" s="448" t="s">
        <v>410</v>
      </c>
      <c r="D58" s="683"/>
      <c r="E58" s="684"/>
      <c r="F58" s="684"/>
      <c r="G58" s="685"/>
      <c r="H58" s="449"/>
      <c r="I58" s="686"/>
      <c r="J58" s="687"/>
      <c r="K58" s="687"/>
      <c r="L58" s="687"/>
      <c r="M58" s="687"/>
      <c r="N58" s="687"/>
      <c r="O58" s="688"/>
      <c r="P58" s="360"/>
      <c r="Q58" s="360"/>
      <c r="R58" s="361"/>
      <c r="S58" s="117"/>
    </row>
    <row r="59" spans="2:19" ht="20.100000000000001" customHeight="1">
      <c r="B59" s="704"/>
      <c r="C59" s="448" t="s">
        <v>411</v>
      </c>
      <c r="D59" s="683"/>
      <c r="E59" s="684"/>
      <c r="F59" s="684"/>
      <c r="G59" s="685"/>
      <c r="H59" s="449"/>
      <c r="I59" s="686"/>
      <c r="J59" s="687"/>
      <c r="K59" s="687"/>
      <c r="L59" s="687"/>
      <c r="M59" s="687"/>
      <c r="N59" s="687"/>
      <c r="O59" s="688"/>
      <c r="P59" s="360"/>
      <c r="Q59" s="360"/>
      <c r="R59" s="361"/>
      <c r="S59" s="117"/>
    </row>
    <row r="60" spans="2:19" ht="20.100000000000001" customHeight="1">
      <c r="B60" s="705"/>
      <c r="C60" s="450" t="s">
        <v>412</v>
      </c>
      <c r="D60" s="697"/>
      <c r="E60" s="698"/>
      <c r="F60" s="698"/>
      <c r="G60" s="699"/>
      <c r="H60" s="451"/>
      <c r="I60" s="700"/>
      <c r="J60" s="701"/>
      <c r="K60" s="701"/>
      <c r="L60" s="701"/>
      <c r="M60" s="701"/>
      <c r="N60" s="701"/>
      <c r="O60" s="702"/>
      <c r="P60" s="360"/>
      <c r="Q60" s="360"/>
      <c r="R60" s="361"/>
      <c r="S60" s="117"/>
    </row>
    <row r="61" spans="2:19" ht="20.100000000000001" customHeight="1">
      <c r="B61" s="703">
        <v>9</v>
      </c>
      <c r="C61" s="441" t="s">
        <v>223</v>
      </c>
      <c r="D61" s="442"/>
      <c r="E61" s="706" t="str">
        <f>IFERROR(VLOOKUP(D61,'補助事業概要説明書（別添１）１～４'!$B:$C,2,0),"")</f>
        <v/>
      </c>
      <c r="F61" s="707"/>
      <c r="G61" s="708"/>
      <c r="H61" s="443">
        <f>SUM(H62:H66)</f>
        <v>0</v>
      </c>
      <c r="I61" s="709" t="s">
        <v>449</v>
      </c>
      <c r="J61" s="710"/>
      <c r="K61" s="710"/>
      <c r="L61" s="710"/>
      <c r="M61" s="710"/>
      <c r="N61" s="710"/>
      <c r="O61" s="711"/>
      <c r="P61" s="360"/>
      <c r="Q61" s="360"/>
      <c r="R61" s="361"/>
      <c r="S61" s="117"/>
    </row>
    <row r="62" spans="2:19" ht="20.100000000000001" customHeight="1">
      <c r="B62" s="704"/>
      <c r="C62" s="444" t="s">
        <v>408</v>
      </c>
      <c r="D62" s="683"/>
      <c r="E62" s="684"/>
      <c r="F62" s="684"/>
      <c r="G62" s="685"/>
      <c r="H62" s="445"/>
      <c r="I62" s="712"/>
      <c r="J62" s="713"/>
      <c r="K62" s="713"/>
      <c r="L62" s="713"/>
      <c r="M62" s="713"/>
      <c r="N62" s="713"/>
      <c r="O62" s="714"/>
      <c r="P62" s="360"/>
      <c r="Q62" s="360"/>
      <c r="R62" s="361"/>
      <c r="S62" s="117"/>
    </row>
    <row r="63" spans="2:19" ht="20.100000000000001" customHeight="1">
      <c r="B63" s="704"/>
      <c r="C63" s="446" t="s">
        <v>409</v>
      </c>
      <c r="D63" s="683"/>
      <c r="E63" s="684"/>
      <c r="F63" s="684"/>
      <c r="G63" s="685"/>
      <c r="H63" s="447"/>
      <c r="I63" s="686"/>
      <c r="J63" s="687"/>
      <c r="K63" s="687"/>
      <c r="L63" s="687"/>
      <c r="M63" s="687"/>
      <c r="N63" s="687"/>
      <c r="O63" s="688"/>
      <c r="P63" s="360"/>
      <c r="Q63" s="360"/>
      <c r="R63" s="361"/>
      <c r="S63" s="117"/>
    </row>
    <row r="64" spans="2:19" ht="20.100000000000001" customHeight="1">
      <c r="B64" s="704"/>
      <c r="C64" s="448" t="s">
        <v>410</v>
      </c>
      <c r="D64" s="683"/>
      <c r="E64" s="684"/>
      <c r="F64" s="684"/>
      <c r="G64" s="685"/>
      <c r="H64" s="449"/>
      <c r="I64" s="686"/>
      <c r="J64" s="687"/>
      <c r="K64" s="687"/>
      <c r="L64" s="687"/>
      <c r="M64" s="687"/>
      <c r="N64" s="687"/>
      <c r="O64" s="688"/>
      <c r="P64" s="360"/>
      <c r="Q64" s="360"/>
      <c r="R64" s="361"/>
      <c r="S64" s="117"/>
    </row>
    <row r="65" spans="2:21" ht="20.100000000000001" customHeight="1">
      <c r="B65" s="704"/>
      <c r="C65" s="448" t="s">
        <v>411</v>
      </c>
      <c r="D65" s="683"/>
      <c r="E65" s="684"/>
      <c r="F65" s="684"/>
      <c r="G65" s="685"/>
      <c r="H65" s="449"/>
      <c r="I65" s="686"/>
      <c r="J65" s="687"/>
      <c r="K65" s="687"/>
      <c r="L65" s="687"/>
      <c r="M65" s="687"/>
      <c r="N65" s="687"/>
      <c r="O65" s="688"/>
      <c r="P65" s="360"/>
      <c r="Q65" s="360"/>
      <c r="R65" s="361"/>
      <c r="S65" s="117"/>
    </row>
    <row r="66" spans="2:21" ht="20.100000000000001" customHeight="1">
      <c r="B66" s="705"/>
      <c r="C66" s="450" t="s">
        <v>412</v>
      </c>
      <c r="D66" s="697"/>
      <c r="E66" s="698"/>
      <c r="F66" s="698"/>
      <c r="G66" s="699"/>
      <c r="H66" s="451"/>
      <c r="I66" s="700"/>
      <c r="J66" s="701"/>
      <c r="K66" s="701"/>
      <c r="L66" s="701"/>
      <c r="M66" s="701"/>
      <c r="N66" s="701"/>
      <c r="O66" s="702"/>
      <c r="P66" s="360"/>
      <c r="Q66" s="360"/>
      <c r="R66" s="361"/>
      <c r="S66" s="117"/>
    </row>
    <row r="67" spans="2:21" ht="20.100000000000001" customHeight="1">
      <c r="B67" s="703">
        <v>10</v>
      </c>
      <c r="C67" s="441" t="s">
        <v>223</v>
      </c>
      <c r="D67" s="442"/>
      <c r="E67" s="706" t="str">
        <f>IFERROR(VLOOKUP(D67,'補助事業概要説明書（別添１）１～４'!$B:$C,2,0),"")</f>
        <v/>
      </c>
      <c r="F67" s="707"/>
      <c r="G67" s="708"/>
      <c r="H67" s="443">
        <f>SUM(H68:H72)</f>
        <v>0</v>
      </c>
      <c r="I67" s="709" t="s">
        <v>449</v>
      </c>
      <c r="J67" s="710"/>
      <c r="K67" s="710"/>
      <c r="L67" s="710"/>
      <c r="M67" s="710"/>
      <c r="N67" s="710"/>
      <c r="O67" s="711"/>
      <c r="P67" s="360"/>
      <c r="Q67" s="360"/>
      <c r="R67" s="361"/>
      <c r="S67" s="117"/>
    </row>
    <row r="68" spans="2:21" ht="20.100000000000001" customHeight="1">
      <c r="B68" s="704"/>
      <c r="C68" s="444" t="s">
        <v>408</v>
      </c>
      <c r="D68" s="683"/>
      <c r="E68" s="684"/>
      <c r="F68" s="684"/>
      <c r="G68" s="685"/>
      <c r="H68" s="445"/>
      <c r="I68" s="712"/>
      <c r="J68" s="713"/>
      <c r="K68" s="713"/>
      <c r="L68" s="713"/>
      <c r="M68" s="713"/>
      <c r="N68" s="713"/>
      <c r="O68" s="714"/>
      <c r="P68" s="360"/>
      <c r="Q68" s="360"/>
      <c r="R68" s="361"/>
      <c r="S68" s="117"/>
    </row>
    <row r="69" spans="2:21" ht="20.100000000000001" customHeight="1">
      <c r="B69" s="704"/>
      <c r="C69" s="446" t="s">
        <v>409</v>
      </c>
      <c r="D69" s="683"/>
      <c r="E69" s="684"/>
      <c r="F69" s="684"/>
      <c r="G69" s="685"/>
      <c r="H69" s="447"/>
      <c r="I69" s="686"/>
      <c r="J69" s="687"/>
      <c r="K69" s="687"/>
      <c r="L69" s="687"/>
      <c r="M69" s="687"/>
      <c r="N69" s="687"/>
      <c r="O69" s="688"/>
      <c r="P69" s="360"/>
      <c r="Q69" s="360"/>
      <c r="R69" s="361"/>
      <c r="S69" s="117"/>
    </row>
    <row r="70" spans="2:21" ht="20.100000000000001" customHeight="1">
      <c r="B70" s="704"/>
      <c r="C70" s="448" t="s">
        <v>410</v>
      </c>
      <c r="D70" s="683"/>
      <c r="E70" s="684"/>
      <c r="F70" s="684"/>
      <c r="G70" s="685"/>
      <c r="H70" s="449"/>
      <c r="I70" s="686"/>
      <c r="J70" s="687"/>
      <c r="K70" s="687"/>
      <c r="L70" s="687"/>
      <c r="M70" s="687"/>
      <c r="N70" s="687"/>
      <c r="O70" s="688"/>
      <c r="P70" s="360"/>
      <c r="Q70" s="360"/>
      <c r="R70" s="361"/>
      <c r="S70" s="117"/>
    </row>
    <row r="71" spans="2:21" ht="20.100000000000001" customHeight="1">
      <c r="B71" s="704"/>
      <c r="C71" s="448" t="s">
        <v>411</v>
      </c>
      <c r="D71" s="683"/>
      <c r="E71" s="684"/>
      <c r="F71" s="684"/>
      <c r="G71" s="685"/>
      <c r="H71" s="449"/>
      <c r="I71" s="686"/>
      <c r="J71" s="687"/>
      <c r="K71" s="687"/>
      <c r="L71" s="687"/>
      <c r="M71" s="687"/>
      <c r="N71" s="687"/>
      <c r="O71" s="688"/>
      <c r="P71" s="360"/>
      <c r="Q71" s="360"/>
      <c r="R71" s="361"/>
      <c r="S71" s="117"/>
    </row>
    <row r="72" spans="2:21" ht="20.100000000000001" customHeight="1">
      <c r="B72" s="705"/>
      <c r="C72" s="450" t="s">
        <v>412</v>
      </c>
      <c r="D72" s="697"/>
      <c r="E72" s="698"/>
      <c r="F72" s="698"/>
      <c r="G72" s="699"/>
      <c r="H72" s="451"/>
      <c r="I72" s="700"/>
      <c r="J72" s="701"/>
      <c r="K72" s="701"/>
      <c r="L72" s="701"/>
      <c r="M72" s="701"/>
      <c r="N72" s="701"/>
      <c r="O72" s="702"/>
      <c r="P72" s="360"/>
      <c r="Q72" s="360"/>
      <c r="R72" s="361"/>
      <c r="S72" s="117"/>
    </row>
    <row r="73" spans="2:21" ht="29.25" customHeight="1">
      <c r="B73" s="362" t="s">
        <v>226</v>
      </c>
      <c r="M73" s="190"/>
      <c r="P73" s="348"/>
      <c r="Q73" s="99" t="str">
        <f>IF(様式第１_交付申請書!F9="","",様式第１_交付申請書!F9)</f>
        <v/>
      </c>
      <c r="R73" s="347"/>
    </row>
    <row r="74" spans="2:21" ht="29.25" customHeight="1">
      <c r="B74" s="719" t="s">
        <v>406</v>
      </c>
      <c r="C74" s="720"/>
      <c r="D74" s="721"/>
      <c r="E74" s="722"/>
      <c r="F74" s="722"/>
      <c r="G74" s="722"/>
      <c r="H74" s="722"/>
      <c r="I74" s="723"/>
      <c r="J74" s="363" t="s">
        <v>326</v>
      </c>
      <c r="K74" s="724"/>
      <c r="L74" s="725"/>
      <c r="M74" s="364"/>
      <c r="O74" s="365" t="s">
        <v>413</v>
      </c>
      <c r="P74" s="726">
        <f>SUM(L80,Q80)</f>
        <v>0</v>
      </c>
      <c r="Q74" s="726"/>
      <c r="R74" s="366"/>
      <c r="S74" s="481" t="s">
        <v>327</v>
      </c>
      <c r="U74" s="367" t="str">
        <f>IF(P75&lt;16,"","1事業者あたり15人回までのため要修正")</f>
        <v/>
      </c>
    </row>
    <row r="75" spans="2:21" ht="37.5" customHeight="1">
      <c r="B75" s="727" t="s">
        <v>407</v>
      </c>
      <c r="C75" s="729"/>
      <c r="D75" s="730"/>
      <c r="E75" s="730"/>
      <c r="F75" s="730"/>
      <c r="G75" s="730"/>
      <c r="H75" s="730"/>
      <c r="I75" s="730"/>
      <c r="J75" s="730"/>
      <c r="K75" s="730"/>
      <c r="L75" s="731"/>
      <c r="M75" s="368"/>
      <c r="O75" s="365" t="s">
        <v>456</v>
      </c>
      <c r="P75" s="726">
        <f>SUM(K82:K86,P82:P86)</f>
        <v>0</v>
      </c>
      <c r="Q75" s="726"/>
      <c r="R75" s="366"/>
      <c r="S75" s="484" t="s">
        <v>511</v>
      </c>
    </row>
    <row r="76" spans="2:21" ht="54" customHeight="1">
      <c r="B76" s="728"/>
      <c r="C76" s="732"/>
      <c r="D76" s="733"/>
      <c r="E76" s="733"/>
      <c r="F76" s="733"/>
      <c r="G76" s="733"/>
      <c r="H76" s="733"/>
      <c r="I76" s="733"/>
      <c r="J76" s="733"/>
      <c r="K76" s="733"/>
      <c r="L76" s="734"/>
      <c r="M76" s="368"/>
      <c r="O76" s="369" t="s">
        <v>227</v>
      </c>
      <c r="P76" s="726">
        <f>K74*P75</f>
        <v>0</v>
      </c>
      <c r="Q76" s="726"/>
      <c r="R76" s="366"/>
      <c r="S76" s="484" t="s">
        <v>457</v>
      </c>
    </row>
    <row r="77" spans="2:21" ht="5.25" customHeight="1">
      <c r="S77" s="477"/>
    </row>
    <row r="78" spans="2:21">
      <c r="B78" s="715" t="s">
        <v>212</v>
      </c>
      <c r="C78" s="715"/>
      <c r="D78" s="715"/>
      <c r="E78" s="715"/>
      <c r="F78" s="715"/>
      <c r="G78" s="715" t="s">
        <v>458</v>
      </c>
      <c r="H78" s="715"/>
      <c r="I78" s="715"/>
      <c r="J78" s="715"/>
      <c r="K78" s="715"/>
      <c r="L78" s="715"/>
      <c r="M78" s="715" t="s">
        <v>459</v>
      </c>
      <c r="N78" s="715"/>
      <c r="O78" s="715"/>
      <c r="P78" s="715"/>
      <c r="Q78" s="715"/>
      <c r="R78" s="370"/>
      <c r="S78" s="477" t="s">
        <v>460</v>
      </c>
    </row>
    <row r="79" spans="2:21" ht="146.25" customHeight="1">
      <c r="B79" s="746"/>
      <c r="C79" s="747"/>
      <c r="D79" s="747"/>
      <c r="E79" s="747"/>
      <c r="F79" s="748"/>
      <c r="G79" s="716"/>
      <c r="H79" s="717"/>
      <c r="I79" s="717"/>
      <c r="J79" s="717"/>
      <c r="K79" s="717"/>
      <c r="L79" s="718"/>
      <c r="M79" s="716"/>
      <c r="N79" s="717"/>
      <c r="O79" s="717"/>
      <c r="P79" s="717"/>
      <c r="Q79" s="718"/>
      <c r="R79" s="371"/>
      <c r="S79" s="485" t="s">
        <v>564</v>
      </c>
    </row>
    <row r="80" spans="2:21" ht="29.25" customHeight="1" thickBot="1">
      <c r="B80" s="749"/>
      <c r="C80" s="750"/>
      <c r="D80" s="750"/>
      <c r="E80" s="750"/>
      <c r="F80" s="751"/>
      <c r="G80" s="372"/>
      <c r="H80" s="373"/>
      <c r="I80" s="738" t="s">
        <v>461</v>
      </c>
      <c r="J80" s="739"/>
      <c r="K80" s="740"/>
      <c r="L80" s="374"/>
      <c r="M80" s="372"/>
      <c r="N80" s="373"/>
      <c r="O80" s="738" t="s">
        <v>461</v>
      </c>
      <c r="P80" s="740"/>
      <c r="Q80" s="374"/>
      <c r="R80" s="375"/>
      <c r="S80" s="477" t="s">
        <v>509</v>
      </c>
    </row>
    <row r="81" spans="2:21" ht="33.75" customHeight="1" thickTop="1">
      <c r="B81" s="556" t="s">
        <v>448</v>
      </c>
      <c r="C81" s="557" t="s">
        <v>508</v>
      </c>
      <c r="D81" s="741" t="s">
        <v>463</v>
      </c>
      <c r="E81" s="742"/>
      <c r="F81" s="743"/>
      <c r="G81" s="715" t="s">
        <v>214</v>
      </c>
      <c r="H81" s="715"/>
      <c r="I81" s="744" t="s">
        <v>215</v>
      </c>
      <c r="J81" s="745"/>
      <c r="K81" s="430" t="s">
        <v>525</v>
      </c>
      <c r="L81" s="431" t="s">
        <v>464</v>
      </c>
      <c r="M81" s="715" t="s">
        <v>214</v>
      </c>
      <c r="N81" s="715"/>
      <c r="O81" s="557" t="s">
        <v>215</v>
      </c>
      <c r="P81" s="430" t="s">
        <v>525</v>
      </c>
      <c r="Q81" s="431" t="s">
        <v>464</v>
      </c>
      <c r="R81" s="376"/>
      <c r="S81" s="477" t="s">
        <v>512</v>
      </c>
    </row>
    <row r="82" spans="2:21" s="384" customFormat="1" ht="32.25" customHeight="1">
      <c r="B82" s="377" t="s">
        <v>465</v>
      </c>
      <c r="C82" s="378"/>
      <c r="D82" s="735"/>
      <c r="E82" s="736"/>
      <c r="F82" s="737"/>
      <c r="G82" s="379"/>
      <c r="H82" s="382"/>
      <c r="I82" s="735"/>
      <c r="J82" s="737"/>
      <c r="K82" s="380"/>
      <c r="L82" s="381"/>
      <c r="M82" s="379"/>
      <c r="N82" s="382"/>
      <c r="O82" s="382"/>
      <c r="P82" s="380"/>
      <c r="Q82" s="381"/>
      <c r="R82" s="383"/>
      <c r="S82" s="486" t="s">
        <v>467</v>
      </c>
    </row>
    <row r="83" spans="2:21" s="384" customFormat="1" ht="32.25" customHeight="1">
      <c r="B83" s="385" t="s">
        <v>466</v>
      </c>
      <c r="C83" s="386"/>
      <c r="D83" s="686"/>
      <c r="E83" s="687"/>
      <c r="F83" s="688"/>
      <c r="G83" s="387"/>
      <c r="H83" s="437"/>
      <c r="I83" s="686"/>
      <c r="J83" s="688"/>
      <c r="K83" s="389"/>
      <c r="L83" s="388"/>
      <c r="M83" s="387"/>
      <c r="N83" s="437"/>
      <c r="O83" s="390"/>
      <c r="P83" s="389"/>
      <c r="Q83" s="388"/>
      <c r="R83" s="383"/>
      <c r="S83" s="487" t="s">
        <v>469</v>
      </c>
    </row>
    <row r="84" spans="2:21" s="384" customFormat="1" ht="32.25" customHeight="1">
      <c r="B84" s="385" t="s">
        <v>468</v>
      </c>
      <c r="C84" s="392"/>
      <c r="D84" s="686"/>
      <c r="E84" s="687"/>
      <c r="F84" s="688"/>
      <c r="G84" s="387"/>
      <c r="H84" s="437"/>
      <c r="I84" s="686"/>
      <c r="J84" s="688"/>
      <c r="K84" s="389"/>
      <c r="L84" s="388"/>
      <c r="M84" s="387"/>
      <c r="N84" s="437"/>
      <c r="O84" s="437"/>
      <c r="P84" s="389"/>
      <c r="Q84" s="388"/>
      <c r="R84" s="383"/>
      <c r="S84" s="487" t="s">
        <v>513</v>
      </c>
    </row>
    <row r="85" spans="2:21" s="384" customFormat="1" ht="32.25" customHeight="1">
      <c r="B85" s="385" t="s">
        <v>470</v>
      </c>
      <c r="C85" s="392"/>
      <c r="D85" s="686"/>
      <c r="E85" s="687"/>
      <c r="F85" s="688"/>
      <c r="G85" s="387"/>
      <c r="H85" s="437"/>
      <c r="I85" s="686"/>
      <c r="J85" s="688"/>
      <c r="K85" s="393"/>
      <c r="L85" s="388"/>
      <c r="M85" s="387"/>
      <c r="N85" s="437"/>
      <c r="O85" s="437"/>
      <c r="P85" s="389"/>
      <c r="Q85" s="388"/>
      <c r="R85" s="383"/>
      <c r="S85" s="486" t="s">
        <v>514</v>
      </c>
    </row>
    <row r="86" spans="2:21" s="384" customFormat="1" ht="32.25" customHeight="1">
      <c r="B86" s="394" t="s">
        <v>471</v>
      </c>
      <c r="C86" s="395"/>
      <c r="D86" s="700"/>
      <c r="E86" s="701"/>
      <c r="F86" s="702"/>
      <c r="G86" s="396"/>
      <c r="H86" s="438"/>
      <c r="I86" s="700"/>
      <c r="J86" s="702"/>
      <c r="K86" s="398"/>
      <c r="L86" s="397"/>
      <c r="M86" s="396"/>
      <c r="N86" s="438"/>
      <c r="O86" s="438"/>
      <c r="P86" s="398"/>
      <c r="Q86" s="397"/>
      <c r="R86" s="383"/>
      <c r="S86" s="488" t="s">
        <v>510</v>
      </c>
    </row>
    <row r="88" spans="2:21" ht="13.5" customHeight="1">
      <c r="P88" s="352"/>
      <c r="Q88" s="99" t="str">
        <f>IF(様式第１_交付申請書!F9="","",様式第１_交付申請書!F9)</f>
        <v/>
      </c>
      <c r="R88" s="347"/>
    </row>
    <row r="89" spans="2:21" ht="29.25" customHeight="1">
      <c r="B89" s="719" t="s">
        <v>523</v>
      </c>
      <c r="C89" s="720"/>
      <c r="D89" s="721"/>
      <c r="E89" s="722"/>
      <c r="F89" s="722"/>
      <c r="G89" s="722"/>
      <c r="H89" s="722"/>
      <c r="I89" s="723"/>
      <c r="J89" s="363" t="s">
        <v>326</v>
      </c>
      <c r="K89" s="724"/>
      <c r="L89" s="725"/>
      <c r="M89" s="364"/>
      <c r="O89" s="365" t="s">
        <v>413</v>
      </c>
      <c r="P89" s="752">
        <f>SUM(L95,Q95)</f>
        <v>0</v>
      </c>
      <c r="Q89" s="753"/>
      <c r="S89" s="399"/>
    </row>
    <row r="90" spans="2:21" ht="29.25" customHeight="1">
      <c r="B90" s="727" t="s">
        <v>407</v>
      </c>
      <c r="C90" s="729"/>
      <c r="D90" s="730"/>
      <c r="E90" s="730"/>
      <c r="F90" s="730"/>
      <c r="G90" s="730"/>
      <c r="H90" s="730"/>
      <c r="I90" s="730"/>
      <c r="J90" s="730"/>
      <c r="K90" s="730"/>
      <c r="L90" s="731"/>
      <c r="M90" s="368"/>
      <c r="O90" s="365" t="s">
        <v>456</v>
      </c>
      <c r="P90" s="752">
        <f>SUM(K97:K101,P97:P101)</f>
        <v>0</v>
      </c>
      <c r="Q90" s="753"/>
      <c r="R90" s="400"/>
      <c r="S90" s="399"/>
      <c r="U90" s="367" t="str">
        <f>IF(P90&lt;16,"","1事業者あたり15人回までのため要修正")</f>
        <v/>
      </c>
    </row>
    <row r="91" spans="2:21" ht="29.25" customHeight="1">
      <c r="B91" s="728"/>
      <c r="C91" s="732"/>
      <c r="D91" s="733"/>
      <c r="E91" s="733"/>
      <c r="F91" s="733"/>
      <c r="G91" s="733"/>
      <c r="H91" s="733"/>
      <c r="I91" s="733"/>
      <c r="J91" s="733"/>
      <c r="K91" s="733"/>
      <c r="L91" s="734"/>
      <c r="M91" s="368"/>
      <c r="O91" s="369" t="s">
        <v>352</v>
      </c>
      <c r="P91" s="726">
        <f>K89*P90</f>
        <v>0</v>
      </c>
      <c r="Q91" s="726"/>
      <c r="R91" s="400"/>
      <c r="S91" s="399"/>
    </row>
    <row r="92" spans="2:21" ht="5.25" customHeight="1"/>
    <row r="93" spans="2:21">
      <c r="B93" s="715" t="s">
        <v>212</v>
      </c>
      <c r="C93" s="715"/>
      <c r="D93" s="715"/>
      <c r="E93" s="715"/>
      <c r="F93" s="715"/>
      <c r="G93" s="715" t="s">
        <v>458</v>
      </c>
      <c r="H93" s="715"/>
      <c r="I93" s="715"/>
      <c r="J93" s="715"/>
      <c r="K93" s="715"/>
      <c r="L93" s="715"/>
      <c r="M93" s="715" t="s">
        <v>459</v>
      </c>
      <c r="N93" s="715"/>
      <c r="O93" s="715"/>
      <c r="P93" s="715"/>
      <c r="Q93" s="715"/>
      <c r="R93" s="370"/>
    </row>
    <row r="94" spans="2:21" ht="78" customHeight="1">
      <c r="B94" s="746"/>
      <c r="C94" s="747"/>
      <c r="D94" s="747"/>
      <c r="E94" s="747"/>
      <c r="F94" s="748"/>
      <c r="G94" s="716"/>
      <c r="H94" s="717"/>
      <c r="I94" s="717"/>
      <c r="J94" s="717"/>
      <c r="K94" s="717"/>
      <c r="L94" s="718"/>
      <c r="M94" s="716"/>
      <c r="N94" s="717"/>
      <c r="O94" s="717"/>
      <c r="P94" s="717"/>
      <c r="Q94" s="718"/>
      <c r="R94" s="401"/>
    </row>
    <row r="95" spans="2:21" ht="29.25" customHeight="1" thickBot="1">
      <c r="B95" s="749"/>
      <c r="C95" s="750"/>
      <c r="D95" s="750"/>
      <c r="E95" s="750"/>
      <c r="F95" s="751"/>
      <c r="G95" s="372"/>
      <c r="H95" s="373"/>
      <c r="I95" s="738" t="s">
        <v>461</v>
      </c>
      <c r="J95" s="739"/>
      <c r="K95" s="740"/>
      <c r="L95" s="374"/>
      <c r="M95" s="372"/>
      <c r="N95" s="373"/>
      <c r="O95" s="738" t="s">
        <v>461</v>
      </c>
      <c r="P95" s="740"/>
      <c r="Q95" s="374"/>
      <c r="R95" s="401"/>
    </row>
    <row r="96" spans="2:21" s="143" customFormat="1" ht="33.75" customHeight="1" thickTop="1">
      <c r="B96" s="556" t="s">
        <v>448</v>
      </c>
      <c r="C96" s="557" t="s">
        <v>508</v>
      </c>
      <c r="D96" s="741" t="s">
        <v>463</v>
      </c>
      <c r="E96" s="742"/>
      <c r="F96" s="743"/>
      <c r="G96" s="715" t="s">
        <v>214</v>
      </c>
      <c r="H96" s="715"/>
      <c r="I96" s="744" t="s">
        <v>215</v>
      </c>
      <c r="J96" s="745"/>
      <c r="K96" s="430" t="s">
        <v>525</v>
      </c>
      <c r="L96" s="431" t="s">
        <v>464</v>
      </c>
      <c r="M96" s="715" t="s">
        <v>214</v>
      </c>
      <c r="N96" s="715"/>
      <c r="O96" s="557" t="s">
        <v>215</v>
      </c>
      <c r="P96" s="430" t="s">
        <v>525</v>
      </c>
      <c r="Q96" s="431" t="s">
        <v>464</v>
      </c>
      <c r="R96" s="432"/>
      <c r="S96" s="554"/>
    </row>
    <row r="97" spans="2:21" s="384" customFormat="1" ht="32.25" customHeight="1">
      <c r="B97" s="377" t="s">
        <v>465</v>
      </c>
      <c r="C97" s="378"/>
      <c r="D97" s="735"/>
      <c r="E97" s="736"/>
      <c r="F97" s="737"/>
      <c r="G97" s="379"/>
      <c r="H97" s="382"/>
      <c r="I97" s="735"/>
      <c r="J97" s="737"/>
      <c r="K97" s="380"/>
      <c r="L97" s="381"/>
      <c r="M97" s="379"/>
      <c r="N97" s="382"/>
      <c r="O97" s="382"/>
      <c r="P97" s="380"/>
      <c r="Q97" s="381"/>
      <c r="R97" s="402"/>
      <c r="S97" s="403"/>
    </row>
    <row r="98" spans="2:21" s="384" customFormat="1" ht="32.25" customHeight="1">
      <c r="B98" s="385" t="s">
        <v>466</v>
      </c>
      <c r="C98" s="386"/>
      <c r="D98" s="686"/>
      <c r="E98" s="687"/>
      <c r="F98" s="688"/>
      <c r="G98" s="387"/>
      <c r="H98" s="437"/>
      <c r="I98" s="686"/>
      <c r="J98" s="688"/>
      <c r="K98" s="389"/>
      <c r="L98" s="388"/>
      <c r="M98" s="387"/>
      <c r="N98" s="437"/>
      <c r="O98" s="390"/>
      <c r="P98" s="389"/>
      <c r="Q98" s="388"/>
      <c r="R98" s="402"/>
      <c r="S98" s="403"/>
    </row>
    <row r="99" spans="2:21" s="384" customFormat="1" ht="32.25" customHeight="1">
      <c r="B99" s="385" t="s">
        <v>468</v>
      </c>
      <c r="C99" s="392"/>
      <c r="D99" s="686"/>
      <c r="E99" s="687"/>
      <c r="F99" s="688"/>
      <c r="G99" s="387"/>
      <c r="H99" s="437"/>
      <c r="I99" s="686"/>
      <c r="J99" s="688"/>
      <c r="K99" s="389"/>
      <c r="L99" s="388"/>
      <c r="M99" s="387"/>
      <c r="N99" s="437"/>
      <c r="O99" s="437"/>
      <c r="P99" s="389"/>
      <c r="Q99" s="388"/>
      <c r="R99" s="402"/>
      <c r="S99" s="403"/>
    </row>
    <row r="100" spans="2:21" s="384" customFormat="1" ht="32.25" customHeight="1">
      <c r="B100" s="385" t="s">
        <v>470</v>
      </c>
      <c r="C100" s="392"/>
      <c r="D100" s="686"/>
      <c r="E100" s="687"/>
      <c r="F100" s="688"/>
      <c r="G100" s="387"/>
      <c r="H100" s="437"/>
      <c r="I100" s="686"/>
      <c r="J100" s="688"/>
      <c r="K100" s="393"/>
      <c r="L100" s="388"/>
      <c r="M100" s="387"/>
      <c r="N100" s="437"/>
      <c r="O100" s="437"/>
      <c r="P100" s="389"/>
      <c r="Q100" s="388"/>
      <c r="R100" s="402"/>
      <c r="S100" s="403"/>
    </row>
    <row r="101" spans="2:21" s="384" customFormat="1" ht="32.25" customHeight="1">
      <c r="B101" s="394" t="s">
        <v>471</v>
      </c>
      <c r="C101" s="395"/>
      <c r="D101" s="700"/>
      <c r="E101" s="701"/>
      <c r="F101" s="702"/>
      <c r="G101" s="396"/>
      <c r="H101" s="438"/>
      <c r="I101" s="700"/>
      <c r="J101" s="702"/>
      <c r="K101" s="398"/>
      <c r="L101" s="397"/>
      <c r="M101" s="396"/>
      <c r="N101" s="438"/>
      <c r="O101" s="438"/>
      <c r="P101" s="398"/>
      <c r="Q101" s="397"/>
      <c r="R101" s="402"/>
      <c r="S101" s="403"/>
    </row>
    <row r="103" spans="2:21">
      <c r="P103" s="348"/>
      <c r="Q103" s="99" t="str">
        <f>IF(様式第１_交付申請書!F9="","",様式第１_交付申請書!F9)</f>
        <v/>
      </c>
      <c r="R103" s="347"/>
    </row>
    <row r="104" spans="2:21" ht="29.25" customHeight="1">
      <c r="B104" s="719" t="s">
        <v>515</v>
      </c>
      <c r="C104" s="720"/>
      <c r="D104" s="721"/>
      <c r="E104" s="722"/>
      <c r="F104" s="722"/>
      <c r="G104" s="722"/>
      <c r="H104" s="722"/>
      <c r="I104" s="723"/>
      <c r="J104" s="363" t="s">
        <v>326</v>
      </c>
      <c r="K104" s="724"/>
      <c r="L104" s="725"/>
      <c r="M104" s="364"/>
      <c r="O104" s="365" t="s">
        <v>413</v>
      </c>
      <c r="P104" s="752">
        <f>SUM(L110,Q110)</f>
        <v>0</v>
      </c>
      <c r="Q104" s="753"/>
    </row>
    <row r="105" spans="2:21" ht="29.25" customHeight="1">
      <c r="B105" s="727" t="s">
        <v>407</v>
      </c>
      <c r="C105" s="729"/>
      <c r="D105" s="730"/>
      <c r="E105" s="730"/>
      <c r="F105" s="730"/>
      <c r="G105" s="730"/>
      <c r="H105" s="730"/>
      <c r="I105" s="730"/>
      <c r="J105" s="730"/>
      <c r="K105" s="730"/>
      <c r="L105" s="731"/>
      <c r="M105" s="368"/>
      <c r="O105" s="365" t="s">
        <v>456</v>
      </c>
      <c r="P105" s="752">
        <f>SUM(K112:K116,P112:P116)</f>
        <v>0</v>
      </c>
      <c r="Q105" s="753"/>
      <c r="R105" s="400"/>
      <c r="U105" s="367" t="str">
        <f>IF(P105&lt;16,"","1事業者あたり15人回までのため要修正")</f>
        <v/>
      </c>
    </row>
    <row r="106" spans="2:21" ht="29.25" customHeight="1">
      <c r="B106" s="728"/>
      <c r="C106" s="732"/>
      <c r="D106" s="733"/>
      <c r="E106" s="733"/>
      <c r="F106" s="733"/>
      <c r="G106" s="733"/>
      <c r="H106" s="733"/>
      <c r="I106" s="733"/>
      <c r="J106" s="733"/>
      <c r="K106" s="733"/>
      <c r="L106" s="734"/>
      <c r="M106" s="368"/>
      <c r="O106" s="369" t="s">
        <v>353</v>
      </c>
      <c r="P106" s="726">
        <f>K104*P105</f>
        <v>0</v>
      </c>
      <c r="Q106" s="726"/>
      <c r="R106" s="400"/>
    </row>
    <row r="107" spans="2:21" ht="5.25" customHeight="1"/>
    <row r="108" spans="2:21">
      <c r="B108" s="715" t="s">
        <v>212</v>
      </c>
      <c r="C108" s="715"/>
      <c r="D108" s="715"/>
      <c r="E108" s="715"/>
      <c r="F108" s="715"/>
      <c r="G108" s="715" t="s">
        <v>458</v>
      </c>
      <c r="H108" s="715"/>
      <c r="I108" s="715"/>
      <c r="J108" s="715"/>
      <c r="K108" s="715"/>
      <c r="L108" s="715"/>
      <c r="M108" s="715" t="s">
        <v>459</v>
      </c>
      <c r="N108" s="715"/>
      <c r="O108" s="715"/>
      <c r="P108" s="715"/>
      <c r="Q108" s="715"/>
      <c r="R108" s="370"/>
    </row>
    <row r="109" spans="2:21" ht="84.75" customHeight="1">
      <c r="B109" s="746"/>
      <c r="C109" s="747"/>
      <c r="D109" s="747"/>
      <c r="E109" s="747"/>
      <c r="F109" s="748"/>
      <c r="G109" s="716"/>
      <c r="H109" s="717"/>
      <c r="I109" s="717"/>
      <c r="J109" s="717"/>
      <c r="K109" s="717"/>
      <c r="L109" s="718"/>
      <c r="M109" s="716"/>
      <c r="N109" s="717"/>
      <c r="O109" s="717"/>
      <c r="P109" s="717"/>
      <c r="Q109" s="718"/>
      <c r="R109" s="401"/>
    </row>
    <row r="110" spans="2:21" ht="29.25" customHeight="1" thickBot="1">
      <c r="B110" s="749"/>
      <c r="C110" s="750"/>
      <c r="D110" s="750"/>
      <c r="E110" s="750"/>
      <c r="F110" s="751"/>
      <c r="G110" s="372"/>
      <c r="H110" s="373"/>
      <c r="I110" s="738" t="s">
        <v>461</v>
      </c>
      <c r="J110" s="739"/>
      <c r="K110" s="740"/>
      <c r="L110" s="374"/>
      <c r="M110" s="372"/>
      <c r="N110" s="373"/>
      <c r="O110" s="738" t="s">
        <v>461</v>
      </c>
      <c r="P110" s="740"/>
      <c r="Q110" s="374"/>
      <c r="R110" s="401"/>
    </row>
    <row r="111" spans="2:21" s="143" customFormat="1" ht="33.75" customHeight="1" thickTop="1">
      <c r="B111" s="556" t="s">
        <v>448</v>
      </c>
      <c r="C111" s="557" t="s">
        <v>508</v>
      </c>
      <c r="D111" s="741" t="s">
        <v>463</v>
      </c>
      <c r="E111" s="742"/>
      <c r="F111" s="743"/>
      <c r="G111" s="715" t="s">
        <v>214</v>
      </c>
      <c r="H111" s="715"/>
      <c r="I111" s="744" t="s">
        <v>215</v>
      </c>
      <c r="J111" s="745"/>
      <c r="K111" s="430" t="s">
        <v>525</v>
      </c>
      <c r="L111" s="431" t="s">
        <v>464</v>
      </c>
      <c r="M111" s="715" t="s">
        <v>214</v>
      </c>
      <c r="N111" s="715"/>
      <c r="O111" s="557" t="s">
        <v>215</v>
      </c>
      <c r="P111" s="430" t="s">
        <v>525</v>
      </c>
      <c r="Q111" s="431" t="s">
        <v>464</v>
      </c>
      <c r="R111" s="432"/>
      <c r="S111" s="554"/>
    </row>
    <row r="112" spans="2:21" s="384" customFormat="1" ht="32.25" customHeight="1">
      <c r="B112" s="377" t="s">
        <v>465</v>
      </c>
      <c r="C112" s="378"/>
      <c r="D112" s="735"/>
      <c r="E112" s="736"/>
      <c r="F112" s="737"/>
      <c r="G112" s="379"/>
      <c r="H112" s="382"/>
      <c r="I112" s="735"/>
      <c r="J112" s="737"/>
      <c r="K112" s="380"/>
      <c r="L112" s="381"/>
      <c r="M112" s="379"/>
      <c r="N112" s="382"/>
      <c r="O112" s="382"/>
      <c r="P112" s="380"/>
      <c r="Q112" s="381"/>
      <c r="R112" s="402"/>
      <c r="S112" s="403"/>
    </row>
    <row r="113" spans="2:21" s="384" customFormat="1" ht="32.25" customHeight="1">
      <c r="B113" s="385" t="s">
        <v>466</v>
      </c>
      <c r="C113" s="386"/>
      <c r="D113" s="686"/>
      <c r="E113" s="687"/>
      <c r="F113" s="688"/>
      <c r="G113" s="387"/>
      <c r="H113" s="437"/>
      <c r="I113" s="686"/>
      <c r="J113" s="688"/>
      <c r="K113" s="389"/>
      <c r="L113" s="388"/>
      <c r="M113" s="387"/>
      <c r="N113" s="437"/>
      <c r="O113" s="390"/>
      <c r="P113" s="389"/>
      <c r="Q113" s="388"/>
      <c r="R113" s="402"/>
      <c r="S113" s="403"/>
    </row>
    <row r="114" spans="2:21" s="384" customFormat="1" ht="32.25" customHeight="1">
      <c r="B114" s="385" t="s">
        <v>468</v>
      </c>
      <c r="C114" s="392"/>
      <c r="D114" s="686"/>
      <c r="E114" s="687"/>
      <c r="F114" s="688"/>
      <c r="G114" s="387"/>
      <c r="H114" s="437"/>
      <c r="I114" s="686"/>
      <c r="J114" s="688"/>
      <c r="K114" s="389"/>
      <c r="L114" s="388"/>
      <c r="M114" s="387"/>
      <c r="N114" s="437"/>
      <c r="O114" s="437"/>
      <c r="P114" s="389"/>
      <c r="Q114" s="388"/>
      <c r="R114" s="402"/>
      <c r="S114" s="403"/>
    </row>
    <row r="115" spans="2:21" s="384" customFormat="1" ht="32.25" customHeight="1">
      <c r="B115" s="385" t="s">
        <v>470</v>
      </c>
      <c r="C115" s="392"/>
      <c r="D115" s="686"/>
      <c r="E115" s="687"/>
      <c r="F115" s="688"/>
      <c r="G115" s="387"/>
      <c r="H115" s="437"/>
      <c r="I115" s="686"/>
      <c r="J115" s="688"/>
      <c r="K115" s="393"/>
      <c r="L115" s="388"/>
      <c r="M115" s="387"/>
      <c r="N115" s="437"/>
      <c r="O115" s="437"/>
      <c r="P115" s="389"/>
      <c r="Q115" s="388"/>
      <c r="R115" s="402"/>
      <c r="S115" s="403"/>
    </row>
    <row r="116" spans="2:21" s="384" customFormat="1" ht="32.25" customHeight="1">
      <c r="B116" s="394" t="s">
        <v>471</v>
      </c>
      <c r="C116" s="395"/>
      <c r="D116" s="700"/>
      <c r="E116" s="701"/>
      <c r="F116" s="702"/>
      <c r="G116" s="396"/>
      <c r="H116" s="438"/>
      <c r="I116" s="700"/>
      <c r="J116" s="702"/>
      <c r="K116" s="398"/>
      <c r="L116" s="397"/>
      <c r="M116" s="396"/>
      <c r="N116" s="438"/>
      <c r="O116" s="438"/>
      <c r="P116" s="398"/>
      <c r="Q116" s="397"/>
      <c r="R116" s="402"/>
      <c r="S116" s="403"/>
    </row>
    <row r="118" spans="2:21">
      <c r="P118" s="348"/>
      <c r="Q118" s="99" t="str">
        <f>IF(様式第１_交付申請書!F9="","",様式第１_交付申請書!F9)</f>
        <v/>
      </c>
      <c r="R118" s="347"/>
    </row>
    <row r="119" spans="2:21" ht="29.25" customHeight="1">
      <c r="B119" s="719" t="s">
        <v>516</v>
      </c>
      <c r="C119" s="720"/>
      <c r="D119" s="721"/>
      <c r="E119" s="722"/>
      <c r="F119" s="722"/>
      <c r="G119" s="722"/>
      <c r="H119" s="722"/>
      <c r="I119" s="723"/>
      <c r="J119" s="363" t="s">
        <v>326</v>
      </c>
      <c r="K119" s="724"/>
      <c r="L119" s="725"/>
      <c r="M119" s="364"/>
      <c r="O119" s="365" t="s">
        <v>413</v>
      </c>
      <c r="P119" s="752">
        <f>SUM(L125,Q125)</f>
        <v>0</v>
      </c>
      <c r="Q119" s="753"/>
    </row>
    <row r="120" spans="2:21" ht="29.25" customHeight="1">
      <c r="B120" s="727" t="s">
        <v>407</v>
      </c>
      <c r="C120" s="729"/>
      <c r="D120" s="730"/>
      <c r="E120" s="730"/>
      <c r="F120" s="730"/>
      <c r="G120" s="730"/>
      <c r="H120" s="730"/>
      <c r="I120" s="730"/>
      <c r="J120" s="730"/>
      <c r="K120" s="730"/>
      <c r="L120" s="731"/>
      <c r="M120" s="368"/>
      <c r="O120" s="365" t="s">
        <v>456</v>
      </c>
      <c r="P120" s="752">
        <f>SUM(K127:K131,P127:P131)</f>
        <v>0</v>
      </c>
      <c r="Q120" s="753"/>
      <c r="R120" s="400"/>
      <c r="U120" s="367" t="str">
        <f>IF(P120&lt;16,"","1事業者あたり15人回までのため要修正")</f>
        <v/>
      </c>
    </row>
    <row r="121" spans="2:21" ht="29.25" customHeight="1">
      <c r="B121" s="728"/>
      <c r="C121" s="732"/>
      <c r="D121" s="733"/>
      <c r="E121" s="733"/>
      <c r="F121" s="733"/>
      <c r="G121" s="733"/>
      <c r="H121" s="733"/>
      <c r="I121" s="733"/>
      <c r="J121" s="733"/>
      <c r="K121" s="733"/>
      <c r="L121" s="734"/>
      <c r="M121" s="368"/>
      <c r="O121" s="369" t="s">
        <v>354</v>
      </c>
      <c r="P121" s="726">
        <f>K119*P120</f>
        <v>0</v>
      </c>
      <c r="Q121" s="726"/>
      <c r="R121" s="400"/>
    </row>
    <row r="122" spans="2:21" ht="5.25" customHeight="1">
      <c r="P122" s="404"/>
      <c r="Q122" s="404"/>
    </row>
    <row r="123" spans="2:21">
      <c r="B123" s="715" t="s">
        <v>212</v>
      </c>
      <c r="C123" s="715"/>
      <c r="D123" s="715"/>
      <c r="E123" s="715"/>
      <c r="F123" s="715"/>
      <c r="G123" s="715" t="s">
        <v>458</v>
      </c>
      <c r="H123" s="715"/>
      <c r="I123" s="715"/>
      <c r="J123" s="715"/>
      <c r="K123" s="715"/>
      <c r="L123" s="715"/>
      <c r="M123" s="715" t="s">
        <v>459</v>
      </c>
      <c r="N123" s="715"/>
      <c r="O123" s="715"/>
      <c r="P123" s="715"/>
      <c r="Q123" s="715"/>
      <c r="R123" s="370"/>
    </row>
    <row r="124" spans="2:21" ht="84.75" customHeight="1">
      <c r="B124" s="746"/>
      <c r="C124" s="747"/>
      <c r="D124" s="747"/>
      <c r="E124" s="747"/>
      <c r="F124" s="748"/>
      <c r="G124" s="716"/>
      <c r="H124" s="717"/>
      <c r="I124" s="717"/>
      <c r="J124" s="717"/>
      <c r="K124" s="717"/>
      <c r="L124" s="718"/>
      <c r="M124" s="716"/>
      <c r="N124" s="717"/>
      <c r="O124" s="717"/>
      <c r="P124" s="717"/>
      <c r="Q124" s="718"/>
      <c r="R124" s="401"/>
    </row>
    <row r="125" spans="2:21" ht="29.25" customHeight="1" thickBot="1">
      <c r="B125" s="749"/>
      <c r="C125" s="750"/>
      <c r="D125" s="750"/>
      <c r="E125" s="750"/>
      <c r="F125" s="751"/>
      <c r="G125" s="372"/>
      <c r="H125" s="373"/>
      <c r="I125" s="738" t="s">
        <v>461</v>
      </c>
      <c r="J125" s="739"/>
      <c r="K125" s="740"/>
      <c r="L125" s="374"/>
      <c r="M125" s="372"/>
      <c r="N125" s="373"/>
      <c r="O125" s="738" t="s">
        <v>461</v>
      </c>
      <c r="P125" s="740"/>
      <c r="Q125" s="374"/>
      <c r="R125" s="401"/>
    </row>
    <row r="126" spans="2:21" s="143" customFormat="1" ht="33.75" customHeight="1" thickTop="1">
      <c r="B126" s="556" t="s">
        <v>448</v>
      </c>
      <c r="C126" s="557" t="s">
        <v>508</v>
      </c>
      <c r="D126" s="741" t="s">
        <v>463</v>
      </c>
      <c r="E126" s="742"/>
      <c r="F126" s="743"/>
      <c r="G126" s="715" t="s">
        <v>214</v>
      </c>
      <c r="H126" s="715"/>
      <c r="I126" s="744" t="s">
        <v>215</v>
      </c>
      <c r="J126" s="745"/>
      <c r="K126" s="430" t="s">
        <v>525</v>
      </c>
      <c r="L126" s="431" t="s">
        <v>464</v>
      </c>
      <c r="M126" s="715" t="s">
        <v>214</v>
      </c>
      <c r="N126" s="715"/>
      <c r="O126" s="557" t="s">
        <v>215</v>
      </c>
      <c r="P126" s="430" t="s">
        <v>525</v>
      </c>
      <c r="Q126" s="431" t="s">
        <v>464</v>
      </c>
      <c r="R126" s="432"/>
      <c r="S126" s="554"/>
    </row>
    <row r="127" spans="2:21" s="384" customFormat="1" ht="32.25" customHeight="1">
      <c r="B127" s="377" t="s">
        <v>465</v>
      </c>
      <c r="C127" s="378"/>
      <c r="D127" s="735"/>
      <c r="E127" s="736"/>
      <c r="F127" s="737"/>
      <c r="G127" s="379"/>
      <c r="H127" s="382"/>
      <c r="I127" s="735"/>
      <c r="J127" s="737"/>
      <c r="K127" s="380"/>
      <c r="L127" s="381"/>
      <c r="M127" s="379"/>
      <c r="N127" s="382"/>
      <c r="O127" s="382"/>
      <c r="P127" s="380"/>
      <c r="Q127" s="381"/>
      <c r="R127" s="402"/>
      <c r="S127" s="403"/>
    </row>
    <row r="128" spans="2:21" s="384" customFormat="1" ht="32.25" customHeight="1">
      <c r="B128" s="385" t="s">
        <v>466</v>
      </c>
      <c r="C128" s="386"/>
      <c r="D128" s="686"/>
      <c r="E128" s="687"/>
      <c r="F128" s="688"/>
      <c r="G128" s="387"/>
      <c r="H128" s="437"/>
      <c r="I128" s="686"/>
      <c r="J128" s="688"/>
      <c r="K128" s="389"/>
      <c r="L128" s="388"/>
      <c r="M128" s="387"/>
      <c r="N128" s="437"/>
      <c r="O128" s="390"/>
      <c r="P128" s="389"/>
      <c r="Q128" s="388"/>
      <c r="R128" s="402"/>
      <c r="S128" s="403"/>
    </row>
    <row r="129" spans="2:21" s="384" customFormat="1" ht="32.25" customHeight="1">
      <c r="B129" s="385" t="s">
        <v>468</v>
      </c>
      <c r="C129" s="392"/>
      <c r="D129" s="686"/>
      <c r="E129" s="687"/>
      <c r="F129" s="688"/>
      <c r="G129" s="387"/>
      <c r="H129" s="437"/>
      <c r="I129" s="686"/>
      <c r="J129" s="688"/>
      <c r="K129" s="389"/>
      <c r="L129" s="388"/>
      <c r="M129" s="387"/>
      <c r="N129" s="437"/>
      <c r="O129" s="437"/>
      <c r="P129" s="389"/>
      <c r="Q129" s="388"/>
      <c r="R129" s="402"/>
      <c r="S129" s="403"/>
    </row>
    <row r="130" spans="2:21" s="384" customFormat="1" ht="32.25" customHeight="1">
      <c r="B130" s="385" t="s">
        <v>470</v>
      </c>
      <c r="C130" s="392"/>
      <c r="D130" s="686"/>
      <c r="E130" s="687"/>
      <c r="F130" s="688"/>
      <c r="G130" s="387"/>
      <c r="H130" s="437"/>
      <c r="I130" s="686"/>
      <c r="J130" s="688"/>
      <c r="K130" s="393"/>
      <c r="L130" s="388"/>
      <c r="M130" s="387"/>
      <c r="N130" s="437"/>
      <c r="O130" s="437"/>
      <c r="P130" s="389"/>
      <c r="Q130" s="388"/>
      <c r="R130" s="402"/>
      <c r="S130" s="403"/>
    </row>
    <row r="131" spans="2:21" s="384" customFormat="1" ht="32.25" customHeight="1">
      <c r="B131" s="394" t="s">
        <v>471</v>
      </c>
      <c r="C131" s="395"/>
      <c r="D131" s="700"/>
      <c r="E131" s="701"/>
      <c r="F131" s="702"/>
      <c r="G131" s="396"/>
      <c r="H131" s="438"/>
      <c r="I131" s="700"/>
      <c r="J131" s="702"/>
      <c r="K131" s="398"/>
      <c r="L131" s="397"/>
      <c r="M131" s="396"/>
      <c r="N131" s="438"/>
      <c r="O131" s="438"/>
      <c r="P131" s="398"/>
      <c r="Q131" s="397"/>
      <c r="R131" s="402"/>
      <c r="S131" s="403"/>
    </row>
    <row r="133" spans="2:21">
      <c r="P133" s="348"/>
      <c r="Q133" s="99" t="str">
        <f>IF(様式第１_交付申請書!F9="","",様式第１_交付申請書!F9)</f>
        <v/>
      </c>
      <c r="R133" s="347"/>
    </row>
    <row r="134" spans="2:21" ht="29.25" customHeight="1">
      <c r="B134" s="719" t="s">
        <v>517</v>
      </c>
      <c r="C134" s="720"/>
      <c r="D134" s="721"/>
      <c r="E134" s="722"/>
      <c r="F134" s="722"/>
      <c r="G134" s="722"/>
      <c r="H134" s="722"/>
      <c r="I134" s="723"/>
      <c r="J134" s="363" t="s">
        <v>326</v>
      </c>
      <c r="K134" s="724"/>
      <c r="L134" s="725"/>
      <c r="M134" s="364"/>
      <c r="O134" s="365" t="s">
        <v>413</v>
      </c>
      <c r="P134" s="752">
        <f>SUM(L140,Q140)</f>
        <v>0</v>
      </c>
      <c r="Q134" s="753"/>
    </row>
    <row r="135" spans="2:21" ht="29.25" customHeight="1">
      <c r="B135" s="727" t="s">
        <v>407</v>
      </c>
      <c r="C135" s="729"/>
      <c r="D135" s="730"/>
      <c r="E135" s="730"/>
      <c r="F135" s="730"/>
      <c r="G135" s="730"/>
      <c r="H135" s="730"/>
      <c r="I135" s="730"/>
      <c r="J135" s="730"/>
      <c r="K135" s="730"/>
      <c r="L135" s="731"/>
      <c r="M135" s="368"/>
      <c r="O135" s="365" t="s">
        <v>456</v>
      </c>
      <c r="P135" s="752">
        <f>SUM(K142:K146,P142:P146)</f>
        <v>0</v>
      </c>
      <c r="Q135" s="753"/>
      <c r="R135" s="400"/>
      <c r="U135" s="367" t="str">
        <f>IF(P135&lt;16,"","1事業者あたり15人回までのため要修正")</f>
        <v/>
      </c>
    </row>
    <row r="136" spans="2:21" ht="29.25" customHeight="1">
      <c r="B136" s="728"/>
      <c r="C136" s="732"/>
      <c r="D136" s="733"/>
      <c r="E136" s="733"/>
      <c r="F136" s="733"/>
      <c r="G136" s="733"/>
      <c r="H136" s="733"/>
      <c r="I136" s="733"/>
      <c r="J136" s="733"/>
      <c r="K136" s="733"/>
      <c r="L136" s="734"/>
      <c r="M136" s="368"/>
      <c r="O136" s="369" t="s">
        <v>355</v>
      </c>
      <c r="P136" s="726">
        <f>K134*P135</f>
        <v>0</v>
      </c>
      <c r="Q136" s="726"/>
      <c r="R136" s="400"/>
    </row>
    <row r="137" spans="2:21" ht="5.25" customHeight="1"/>
    <row r="138" spans="2:21">
      <c r="B138" s="715" t="s">
        <v>212</v>
      </c>
      <c r="C138" s="715"/>
      <c r="D138" s="715"/>
      <c r="E138" s="715"/>
      <c r="F138" s="715"/>
      <c r="G138" s="715" t="s">
        <v>458</v>
      </c>
      <c r="H138" s="715"/>
      <c r="I138" s="715"/>
      <c r="J138" s="715"/>
      <c r="K138" s="715"/>
      <c r="L138" s="715"/>
      <c r="M138" s="715" t="s">
        <v>459</v>
      </c>
      <c r="N138" s="715"/>
      <c r="O138" s="715"/>
      <c r="P138" s="715"/>
      <c r="Q138" s="715"/>
      <c r="R138" s="370"/>
    </row>
    <row r="139" spans="2:21" ht="84.75" customHeight="1">
      <c r="B139" s="746"/>
      <c r="C139" s="747"/>
      <c r="D139" s="747"/>
      <c r="E139" s="747"/>
      <c r="F139" s="748"/>
      <c r="G139" s="716"/>
      <c r="H139" s="717"/>
      <c r="I139" s="717"/>
      <c r="J139" s="717"/>
      <c r="K139" s="717"/>
      <c r="L139" s="718"/>
      <c r="M139" s="716"/>
      <c r="N139" s="717"/>
      <c r="O139" s="717"/>
      <c r="P139" s="717"/>
      <c r="Q139" s="718"/>
      <c r="R139" s="401"/>
    </row>
    <row r="140" spans="2:21" ht="29.25" customHeight="1" thickBot="1">
      <c r="B140" s="749"/>
      <c r="C140" s="750"/>
      <c r="D140" s="750"/>
      <c r="E140" s="750"/>
      <c r="F140" s="751"/>
      <c r="G140" s="372"/>
      <c r="H140" s="373"/>
      <c r="I140" s="738" t="s">
        <v>461</v>
      </c>
      <c r="J140" s="739"/>
      <c r="K140" s="740"/>
      <c r="L140" s="374"/>
      <c r="M140" s="372"/>
      <c r="N140" s="373"/>
      <c r="O140" s="738" t="s">
        <v>461</v>
      </c>
      <c r="P140" s="740"/>
      <c r="Q140" s="374"/>
      <c r="R140" s="401"/>
    </row>
    <row r="141" spans="2:21" s="143" customFormat="1" ht="33.75" customHeight="1" thickTop="1">
      <c r="B141" s="556" t="s">
        <v>448</v>
      </c>
      <c r="C141" s="557" t="s">
        <v>508</v>
      </c>
      <c r="D141" s="741" t="s">
        <v>463</v>
      </c>
      <c r="E141" s="742"/>
      <c r="F141" s="743"/>
      <c r="G141" s="715" t="s">
        <v>214</v>
      </c>
      <c r="H141" s="715"/>
      <c r="I141" s="744" t="s">
        <v>215</v>
      </c>
      <c r="J141" s="745"/>
      <c r="K141" s="430" t="s">
        <v>525</v>
      </c>
      <c r="L141" s="431" t="s">
        <v>464</v>
      </c>
      <c r="M141" s="741" t="s">
        <v>214</v>
      </c>
      <c r="N141" s="743"/>
      <c r="O141" s="557" t="s">
        <v>215</v>
      </c>
      <c r="P141" s="430" t="s">
        <v>525</v>
      </c>
      <c r="Q141" s="431" t="s">
        <v>464</v>
      </c>
      <c r="R141" s="432"/>
      <c r="S141" s="554"/>
    </row>
    <row r="142" spans="2:21" s="384" customFormat="1" ht="32.25" customHeight="1">
      <c r="B142" s="377" t="s">
        <v>465</v>
      </c>
      <c r="C142" s="378"/>
      <c r="D142" s="735"/>
      <c r="E142" s="736"/>
      <c r="F142" s="737"/>
      <c r="G142" s="379"/>
      <c r="H142" s="382"/>
      <c r="I142" s="735"/>
      <c r="J142" s="737"/>
      <c r="K142" s="380"/>
      <c r="L142" s="381"/>
      <c r="M142" s="379"/>
      <c r="N142" s="382"/>
      <c r="O142" s="382"/>
      <c r="P142" s="380"/>
      <c r="Q142" s="381"/>
      <c r="R142" s="402"/>
      <c r="S142" s="403"/>
    </row>
    <row r="143" spans="2:21" s="384" customFormat="1" ht="32.25" customHeight="1">
      <c r="B143" s="385" t="s">
        <v>466</v>
      </c>
      <c r="C143" s="386"/>
      <c r="D143" s="686"/>
      <c r="E143" s="687"/>
      <c r="F143" s="688"/>
      <c r="G143" s="387"/>
      <c r="H143" s="437"/>
      <c r="I143" s="686"/>
      <c r="J143" s="688"/>
      <c r="K143" s="389"/>
      <c r="L143" s="388"/>
      <c r="M143" s="387"/>
      <c r="N143" s="437"/>
      <c r="O143" s="390"/>
      <c r="P143" s="389"/>
      <c r="Q143" s="388"/>
      <c r="R143" s="402"/>
      <c r="S143" s="403"/>
    </row>
    <row r="144" spans="2:21" s="384" customFormat="1" ht="32.25" customHeight="1">
      <c r="B144" s="385" t="s">
        <v>468</v>
      </c>
      <c r="C144" s="392"/>
      <c r="D144" s="686"/>
      <c r="E144" s="687"/>
      <c r="F144" s="688"/>
      <c r="G144" s="387"/>
      <c r="H144" s="437"/>
      <c r="I144" s="686"/>
      <c r="J144" s="688"/>
      <c r="K144" s="389"/>
      <c r="L144" s="388"/>
      <c r="M144" s="387"/>
      <c r="N144" s="437"/>
      <c r="O144" s="437"/>
      <c r="P144" s="389"/>
      <c r="Q144" s="388"/>
      <c r="R144" s="402"/>
      <c r="S144" s="403"/>
    </row>
    <row r="145" spans="2:21" s="384" customFormat="1" ht="32.25" customHeight="1">
      <c r="B145" s="385" t="s">
        <v>470</v>
      </c>
      <c r="C145" s="392"/>
      <c r="D145" s="686"/>
      <c r="E145" s="687"/>
      <c r="F145" s="688"/>
      <c r="G145" s="387"/>
      <c r="H145" s="437"/>
      <c r="I145" s="686"/>
      <c r="J145" s="688"/>
      <c r="K145" s="393"/>
      <c r="L145" s="388"/>
      <c r="M145" s="387"/>
      <c r="N145" s="437"/>
      <c r="O145" s="437"/>
      <c r="P145" s="389"/>
      <c r="Q145" s="388"/>
      <c r="R145" s="402"/>
      <c r="S145" s="403"/>
    </row>
    <row r="146" spans="2:21" s="384" customFormat="1" ht="32.25" customHeight="1">
      <c r="B146" s="394" t="s">
        <v>471</v>
      </c>
      <c r="C146" s="395"/>
      <c r="D146" s="700"/>
      <c r="E146" s="701"/>
      <c r="F146" s="702"/>
      <c r="G146" s="396"/>
      <c r="H146" s="438"/>
      <c r="I146" s="700"/>
      <c r="J146" s="702"/>
      <c r="K146" s="398"/>
      <c r="L146" s="397"/>
      <c r="M146" s="396"/>
      <c r="N146" s="438"/>
      <c r="O146" s="438"/>
      <c r="P146" s="398"/>
      <c r="Q146" s="397"/>
      <c r="R146" s="402"/>
      <c r="S146" s="403"/>
    </row>
    <row r="147" spans="2:21" ht="13.5" customHeight="1">
      <c r="B147" s="405"/>
      <c r="C147" s="117"/>
      <c r="D147" s="117"/>
      <c r="E147" s="117"/>
      <c r="F147" s="117"/>
      <c r="G147" s="405"/>
      <c r="H147" s="117"/>
      <c r="I147" s="117"/>
      <c r="J147" s="117"/>
      <c r="K147" s="117"/>
      <c r="L147" s="117"/>
      <c r="M147" s="405"/>
      <c r="N147" s="117"/>
      <c r="O147" s="117"/>
      <c r="P147" s="117"/>
      <c r="Q147" s="117"/>
    </row>
    <row r="148" spans="2:21">
      <c r="P148" s="348"/>
      <c r="Q148" s="99" t="str">
        <f>IF(様式第１_交付申請書!F9="","",様式第１_交付申請書!F9)</f>
        <v/>
      </c>
      <c r="R148" s="347"/>
    </row>
    <row r="149" spans="2:21" ht="29.25" customHeight="1">
      <c r="B149" s="719" t="s">
        <v>518</v>
      </c>
      <c r="C149" s="720"/>
      <c r="D149" s="721"/>
      <c r="E149" s="722"/>
      <c r="F149" s="722"/>
      <c r="G149" s="722"/>
      <c r="H149" s="722"/>
      <c r="I149" s="723"/>
      <c r="J149" s="363" t="s">
        <v>326</v>
      </c>
      <c r="K149" s="724"/>
      <c r="L149" s="725"/>
      <c r="M149" s="364"/>
      <c r="O149" s="365" t="s">
        <v>413</v>
      </c>
      <c r="P149" s="752">
        <f>SUM(L155,Q155)</f>
        <v>0</v>
      </c>
      <c r="Q149" s="753"/>
    </row>
    <row r="150" spans="2:21" ht="29.25" customHeight="1">
      <c r="B150" s="727" t="s">
        <v>407</v>
      </c>
      <c r="C150" s="729"/>
      <c r="D150" s="730"/>
      <c r="E150" s="730"/>
      <c r="F150" s="730"/>
      <c r="G150" s="730"/>
      <c r="H150" s="730"/>
      <c r="I150" s="730"/>
      <c r="J150" s="730"/>
      <c r="K150" s="730"/>
      <c r="L150" s="731"/>
      <c r="M150" s="368"/>
      <c r="O150" s="365" t="s">
        <v>456</v>
      </c>
      <c r="P150" s="752">
        <f>SUM(K157:K161,P157:P161)</f>
        <v>0</v>
      </c>
      <c r="Q150" s="753"/>
      <c r="R150" s="400"/>
      <c r="U150" s="367" t="str">
        <f>IF(P150&lt;16,"","1事業者あたり15人回までのため要修正")</f>
        <v/>
      </c>
    </row>
    <row r="151" spans="2:21" ht="29.25" customHeight="1">
      <c r="B151" s="728"/>
      <c r="C151" s="732"/>
      <c r="D151" s="733"/>
      <c r="E151" s="733"/>
      <c r="F151" s="733"/>
      <c r="G151" s="733"/>
      <c r="H151" s="733"/>
      <c r="I151" s="733"/>
      <c r="J151" s="733"/>
      <c r="K151" s="733"/>
      <c r="L151" s="734"/>
      <c r="M151" s="368"/>
      <c r="O151" s="369" t="s">
        <v>373</v>
      </c>
      <c r="P151" s="726">
        <f>K149*P150</f>
        <v>0</v>
      </c>
      <c r="Q151" s="726"/>
      <c r="R151" s="400"/>
    </row>
    <row r="152" spans="2:21" ht="5.25" customHeight="1"/>
    <row r="153" spans="2:21">
      <c r="B153" s="715" t="s">
        <v>212</v>
      </c>
      <c r="C153" s="715"/>
      <c r="D153" s="715"/>
      <c r="E153" s="715"/>
      <c r="F153" s="715"/>
      <c r="G153" s="715" t="s">
        <v>458</v>
      </c>
      <c r="H153" s="715"/>
      <c r="I153" s="715"/>
      <c r="J153" s="715"/>
      <c r="K153" s="715"/>
      <c r="L153" s="715"/>
      <c r="M153" s="715" t="s">
        <v>459</v>
      </c>
      <c r="N153" s="715"/>
      <c r="O153" s="715"/>
      <c r="P153" s="715"/>
      <c r="Q153" s="715"/>
      <c r="R153" s="370"/>
    </row>
    <row r="154" spans="2:21" ht="84.75" customHeight="1">
      <c r="B154" s="746"/>
      <c r="C154" s="747"/>
      <c r="D154" s="747"/>
      <c r="E154" s="747"/>
      <c r="F154" s="748"/>
      <c r="G154" s="716"/>
      <c r="H154" s="717"/>
      <c r="I154" s="717"/>
      <c r="J154" s="717"/>
      <c r="K154" s="717"/>
      <c r="L154" s="718"/>
      <c r="M154" s="716"/>
      <c r="N154" s="717"/>
      <c r="O154" s="717"/>
      <c r="P154" s="717"/>
      <c r="Q154" s="718"/>
      <c r="R154" s="401"/>
    </row>
    <row r="155" spans="2:21" ht="29.25" customHeight="1" thickBot="1">
      <c r="B155" s="749"/>
      <c r="C155" s="750"/>
      <c r="D155" s="750"/>
      <c r="E155" s="750"/>
      <c r="F155" s="751"/>
      <c r="G155" s="372"/>
      <c r="H155" s="373"/>
      <c r="I155" s="738" t="s">
        <v>461</v>
      </c>
      <c r="J155" s="739"/>
      <c r="K155" s="740"/>
      <c r="L155" s="374"/>
      <c r="M155" s="372"/>
      <c r="N155" s="373"/>
      <c r="O155" s="738" t="s">
        <v>461</v>
      </c>
      <c r="P155" s="740"/>
      <c r="Q155" s="374"/>
      <c r="R155" s="401"/>
    </row>
    <row r="156" spans="2:21" s="143" customFormat="1" ht="33.75" customHeight="1" thickTop="1">
      <c r="B156" s="556" t="s">
        <v>448</v>
      </c>
      <c r="C156" s="557" t="s">
        <v>508</v>
      </c>
      <c r="D156" s="741" t="s">
        <v>463</v>
      </c>
      <c r="E156" s="742"/>
      <c r="F156" s="743"/>
      <c r="G156" s="715" t="s">
        <v>214</v>
      </c>
      <c r="H156" s="715"/>
      <c r="I156" s="744" t="s">
        <v>215</v>
      </c>
      <c r="J156" s="745"/>
      <c r="K156" s="430" t="s">
        <v>525</v>
      </c>
      <c r="L156" s="431" t="s">
        <v>464</v>
      </c>
      <c r="M156" s="715" t="s">
        <v>214</v>
      </c>
      <c r="N156" s="715"/>
      <c r="O156" s="557" t="s">
        <v>215</v>
      </c>
      <c r="P156" s="430" t="s">
        <v>525</v>
      </c>
      <c r="Q156" s="431" t="s">
        <v>464</v>
      </c>
      <c r="R156" s="432"/>
      <c r="S156" s="554"/>
    </row>
    <row r="157" spans="2:21" s="384" customFormat="1" ht="32.25" customHeight="1">
      <c r="B157" s="377" t="s">
        <v>465</v>
      </c>
      <c r="C157" s="378"/>
      <c r="D157" s="735"/>
      <c r="E157" s="736"/>
      <c r="F157" s="737"/>
      <c r="G157" s="379"/>
      <c r="H157" s="382"/>
      <c r="I157" s="735"/>
      <c r="J157" s="737"/>
      <c r="K157" s="380"/>
      <c r="L157" s="381"/>
      <c r="M157" s="379"/>
      <c r="N157" s="382"/>
      <c r="O157" s="382"/>
      <c r="P157" s="380"/>
      <c r="Q157" s="381"/>
      <c r="R157" s="402"/>
      <c r="S157" s="403"/>
    </row>
    <row r="158" spans="2:21" s="384" customFormat="1" ht="32.25" customHeight="1">
      <c r="B158" s="385" t="s">
        <v>466</v>
      </c>
      <c r="C158" s="386"/>
      <c r="D158" s="686"/>
      <c r="E158" s="687"/>
      <c r="F158" s="688"/>
      <c r="G158" s="387"/>
      <c r="H158" s="437"/>
      <c r="I158" s="686"/>
      <c r="J158" s="688"/>
      <c r="K158" s="389"/>
      <c r="L158" s="388"/>
      <c r="M158" s="387"/>
      <c r="N158" s="437"/>
      <c r="O158" s="390"/>
      <c r="P158" s="389"/>
      <c r="Q158" s="388"/>
      <c r="R158" s="402"/>
      <c r="S158" s="403"/>
    </row>
    <row r="159" spans="2:21" s="384" customFormat="1" ht="32.25" customHeight="1">
      <c r="B159" s="385" t="s">
        <v>468</v>
      </c>
      <c r="C159" s="392"/>
      <c r="D159" s="686"/>
      <c r="E159" s="687"/>
      <c r="F159" s="688"/>
      <c r="G159" s="387"/>
      <c r="H159" s="437"/>
      <c r="I159" s="686"/>
      <c r="J159" s="688"/>
      <c r="K159" s="389"/>
      <c r="L159" s="388"/>
      <c r="M159" s="387"/>
      <c r="N159" s="437"/>
      <c r="O159" s="437"/>
      <c r="P159" s="389"/>
      <c r="Q159" s="388"/>
      <c r="R159" s="402"/>
      <c r="S159" s="403"/>
    </row>
    <row r="160" spans="2:21" s="384" customFormat="1" ht="32.25" customHeight="1">
      <c r="B160" s="385" t="s">
        <v>470</v>
      </c>
      <c r="C160" s="392"/>
      <c r="D160" s="686"/>
      <c r="E160" s="687"/>
      <c r="F160" s="688"/>
      <c r="G160" s="387"/>
      <c r="H160" s="437"/>
      <c r="I160" s="686"/>
      <c r="J160" s="688"/>
      <c r="K160" s="393"/>
      <c r="L160" s="388"/>
      <c r="M160" s="387"/>
      <c r="N160" s="437"/>
      <c r="O160" s="437"/>
      <c r="P160" s="389"/>
      <c r="Q160" s="388"/>
      <c r="R160" s="402"/>
      <c r="S160" s="403"/>
    </row>
    <row r="161" spans="2:21" s="384" customFormat="1" ht="32.25" customHeight="1">
      <c r="B161" s="394" t="s">
        <v>471</v>
      </c>
      <c r="C161" s="395"/>
      <c r="D161" s="700"/>
      <c r="E161" s="701"/>
      <c r="F161" s="702"/>
      <c r="G161" s="396"/>
      <c r="H161" s="438"/>
      <c r="I161" s="700"/>
      <c r="J161" s="702"/>
      <c r="K161" s="398"/>
      <c r="L161" s="397"/>
      <c r="M161" s="396"/>
      <c r="N161" s="438"/>
      <c r="O161" s="438"/>
      <c r="P161" s="398"/>
      <c r="Q161" s="397"/>
      <c r="R161" s="402"/>
      <c r="S161" s="403"/>
    </row>
    <row r="162" spans="2:21" ht="13.5" customHeight="1">
      <c r="B162" s="405"/>
      <c r="C162" s="117"/>
      <c r="D162" s="117"/>
      <c r="E162" s="117"/>
      <c r="F162" s="117"/>
      <c r="G162" s="405"/>
      <c r="H162" s="117"/>
      <c r="I162" s="117"/>
      <c r="J162" s="117"/>
      <c r="K162" s="117"/>
      <c r="L162" s="117"/>
      <c r="M162" s="405"/>
      <c r="N162" s="117"/>
      <c r="O162" s="117"/>
      <c r="P162" s="117"/>
      <c r="Q162" s="117"/>
    </row>
    <row r="163" spans="2:21">
      <c r="P163" s="348"/>
      <c r="Q163" s="99" t="str">
        <f>IF(様式第１_交付申請書!F9="","",様式第１_交付申請書!F9)</f>
        <v/>
      </c>
      <c r="R163" s="347"/>
    </row>
    <row r="164" spans="2:21" ht="29.25" customHeight="1">
      <c r="B164" s="719" t="s">
        <v>519</v>
      </c>
      <c r="C164" s="720"/>
      <c r="D164" s="721"/>
      <c r="E164" s="722"/>
      <c r="F164" s="722"/>
      <c r="G164" s="722"/>
      <c r="H164" s="722"/>
      <c r="I164" s="723"/>
      <c r="J164" s="363" t="s">
        <v>326</v>
      </c>
      <c r="K164" s="724"/>
      <c r="L164" s="725"/>
      <c r="M164" s="364"/>
      <c r="O164" s="365" t="s">
        <v>413</v>
      </c>
      <c r="P164" s="752">
        <f>SUM(L170,Q170)</f>
        <v>0</v>
      </c>
      <c r="Q164" s="753"/>
    </row>
    <row r="165" spans="2:21" ht="29.25" customHeight="1">
      <c r="B165" s="727" t="s">
        <v>407</v>
      </c>
      <c r="C165" s="729"/>
      <c r="D165" s="730"/>
      <c r="E165" s="730"/>
      <c r="F165" s="730"/>
      <c r="G165" s="730"/>
      <c r="H165" s="730"/>
      <c r="I165" s="730"/>
      <c r="J165" s="730"/>
      <c r="K165" s="730"/>
      <c r="L165" s="731"/>
      <c r="M165" s="368"/>
      <c r="O165" s="365" t="s">
        <v>456</v>
      </c>
      <c r="P165" s="752">
        <f>SUM(K172:K176,P172:P176)</f>
        <v>0</v>
      </c>
      <c r="Q165" s="753"/>
      <c r="R165" s="400"/>
      <c r="U165" s="367" t="str">
        <f>IF(P165&lt;16,"","1事業者あたり15人回までのため要修正")</f>
        <v/>
      </c>
    </row>
    <row r="166" spans="2:21" ht="29.25" customHeight="1">
      <c r="B166" s="728"/>
      <c r="C166" s="732"/>
      <c r="D166" s="733"/>
      <c r="E166" s="733"/>
      <c r="F166" s="733"/>
      <c r="G166" s="733"/>
      <c r="H166" s="733"/>
      <c r="I166" s="733"/>
      <c r="J166" s="733"/>
      <c r="K166" s="733"/>
      <c r="L166" s="734"/>
      <c r="M166" s="368"/>
      <c r="O166" s="369" t="s">
        <v>374</v>
      </c>
      <c r="P166" s="726">
        <f>K164*P165</f>
        <v>0</v>
      </c>
      <c r="Q166" s="726"/>
      <c r="R166" s="400"/>
    </row>
    <row r="167" spans="2:21" ht="5.25" customHeight="1"/>
    <row r="168" spans="2:21">
      <c r="B168" s="715" t="s">
        <v>212</v>
      </c>
      <c r="C168" s="715"/>
      <c r="D168" s="715"/>
      <c r="E168" s="715"/>
      <c r="F168" s="715"/>
      <c r="G168" s="715" t="s">
        <v>458</v>
      </c>
      <c r="H168" s="715"/>
      <c r="I168" s="715"/>
      <c r="J168" s="715"/>
      <c r="K168" s="715"/>
      <c r="L168" s="715"/>
      <c r="M168" s="715" t="s">
        <v>459</v>
      </c>
      <c r="N168" s="715"/>
      <c r="O168" s="715"/>
      <c r="P168" s="715"/>
      <c r="Q168" s="715"/>
      <c r="R168" s="370"/>
    </row>
    <row r="169" spans="2:21" ht="84.75" customHeight="1">
      <c r="B169" s="746"/>
      <c r="C169" s="747"/>
      <c r="D169" s="747"/>
      <c r="E169" s="747"/>
      <c r="F169" s="748"/>
      <c r="G169" s="716"/>
      <c r="H169" s="717"/>
      <c r="I169" s="717"/>
      <c r="J169" s="717"/>
      <c r="K169" s="717"/>
      <c r="L169" s="718"/>
      <c r="M169" s="716"/>
      <c r="N169" s="717"/>
      <c r="O169" s="717"/>
      <c r="P169" s="717"/>
      <c r="Q169" s="718"/>
      <c r="R169" s="401"/>
    </row>
    <row r="170" spans="2:21" ht="29.25" customHeight="1" thickBot="1">
      <c r="B170" s="749"/>
      <c r="C170" s="750"/>
      <c r="D170" s="750"/>
      <c r="E170" s="750"/>
      <c r="F170" s="751"/>
      <c r="G170" s="372"/>
      <c r="H170" s="373"/>
      <c r="I170" s="738" t="s">
        <v>461</v>
      </c>
      <c r="J170" s="739"/>
      <c r="K170" s="740"/>
      <c r="L170" s="374"/>
      <c r="M170" s="372"/>
      <c r="N170" s="373"/>
      <c r="O170" s="738" t="s">
        <v>461</v>
      </c>
      <c r="P170" s="740"/>
      <c r="Q170" s="374"/>
      <c r="R170" s="401"/>
    </row>
    <row r="171" spans="2:21" s="143" customFormat="1" ht="33.75" customHeight="1" thickTop="1">
      <c r="B171" s="556" t="s">
        <v>448</v>
      </c>
      <c r="C171" s="557" t="s">
        <v>508</v>
      </c>
      <c r="D171" s="741" t="s">
        <v>463</v>
      </c>
      <c r="E171" s="742"/>
      <c r="F171" s="743"/>
      <c r="G171" s="715" t="s">
        <v>214</v>
      </c>
      <c r="H171" s="715"/>
      <c r="I171" s="744" t="s">
        <v>215</v>
      </c>
      <c r="J171" s="745"/>
      <c r="K171" s="430" t="s">
        <v>525</v>
      </c>
      <c r="L171" s="431" t="s">
        <v>464</v>
      </c>
      <c r="M171" s="715" t="s">
        <v>214</v>
      </c>
      <c r="N171" s="715"/>
      <c r="O171" s="557" t="s">
        <v>215</v>
      </c>
      <c r="P171" s="430" t="s">
        <v>525</v>
      </c>
      <c r="Q171" s="431" t="s">
        <v>464</v>
      </c>
      <c r="R171" s="432"/>
      <c r="S171" s="554"/>
    </row>
    <row r="172" spans="2:21" s="384" customFormat="1" ht="32.25" customHeight="1">
      <c r="B172" s="377" t="s">
        <v>465</v>
      </c>
      <c r="C172" s="378"/>
      <c r="D172" s="735"/>
      <c r="E172" s="736"/>
      <c r="F172" s="737"/>
      <c r="G172" s="379"/>
      <c r="H172" s="382"/>
      <c r="I172" s="735"/>
      <c r="J172" s="737"/>
      <c r="K172" s="380"/>
      <c r="L172" s="381"/>
      <c r="M172" s="379"/>
      <c r="N172" s="382"/>
      <c r="O172" s="382"/>
      <c r="P172" s="380"/>
      <c r="Q172" s="381"/>
      <c r="R172" s="402"/>
      <c r="S172" s="403"/>
    </row>
    <row r="173" spans="2:21" s="384" customFormat="1" ht="32.25" customHeight="1">
      <c r="B173" s="385" t="s">
        <v>466</v>
      </c>
      <c r="C173" s="386"/>
      <c r="D173" s="686"/>
      <c r="E173" s="687"/>
      <c r="F173" s="688"/>
      <c r="G173" s="387"/>
      <c r="H173" s="437"/>
      <c r="I173" s="686"/>
      <c r="J173" s="688"/>
      <c r="K173" s="389"/>
      <c r="L173" s="388"/>
      <c r="M173" s="387"/>
      <c r="N173" s="437"/>
      <c r="O173" s="390"/>
      <c r="P173" s="389"/>
      <c r="Q173" s="388"/>
      <c r="R173" s="402"/>
      <c r="S173" s="403"/>
    </row>
    <row r="174" spans="2:21" s="384" customFormat="1" ht="32.25" customHeight="1">
      <c r="B174" s="385" t="s">
        <v>468</v>
      </c>
      <c r="C174" s="392"/>
      <c r="D174" s="686"/>
      <c r="E174" s="687"/>
      <c r="F174" s="688"/>
      <c r="G174" s="387"/>
      <c r="H174" s="437"/>
      <c r="I174" s="686"/>
      <c r="J174" s="688"/>
      <c r="K174" s="389"/>
      <c r="L174" s="388"/>
      <c r="M174" s="387"/>
      <c r="N174" s="437"/>
      <c r="O174" s="437"/>
      <c r="P174" s="389"/>
      <c r="Q174" s="388"/>
      <c r="R174" s="402"/>
      <c r="S174" s="403"/>
    </row>
    <row r="175" spans="2:21" s="384" customFormat="1" ht="32.25" customHeight="1">
      <c r="B175" s="385" t="s">
        <v>470</v>
      </c>
      <c r="C175" s="392"/>
      <c r="D175" s="686"/>
      <c r="E175" s="687"/>
      <c r="F175" s="688"/>
      <c r="G175" s="387"/>
      <c r="H175" s="437"/>
      <c r="I175" s="686"/>
      <c r="J175" s="688"/>
      <c r="K175" s="393"/>
      <c r="L175" s="388"/>
      <c r="M175" s="387"/>
      <c r="N175" s="437"/>
      <c r="O175" s="437"/>
      <c r="P175" s="389"/>
      <c r="Q175" s="388"/>
      <c r="R175" s="402"/>
      <c r="S175" s="403"/>
    </row>
    <row r="176" spans="2:21" s="384" customFormat="1" ht="32.25" customHeight="1">
      <c r="B176" s="394" t="s">
        <v>471</v>
      </c>
      <c r="C176" s="395"/>
      <c r="D176" s="700"/>
      <c r="E176" s="701"/>
      <c r="F176" s="702"/>
      <c r="G176" s="396"/>
      <c r="H176" s="438"/>
      <c r="I176" s="700"/>
      <c r="J176" s="702"/>
      <c r="K176" s="398"/>
      <c r="L176" s="397"/>
      <c r="M176" s="396"/>
      <c r="N176" s="438"/>
      <c r="O176" s="438"/>
      <c r="P176" s="398"/>
      <c r="Q176" s="397"/>
      <c r="R176" s="402"/>
      <c r="S176" s="403"/>
    </row>
    <row r="177" spans="2:21" ht="13.5" customHeight="1">
      <c r="B177" s="405"/>
      <c r="C177" s="117"/>
      <c r="D177" s="117"/>
      <c r="E177" s="117"/>
      <c r="F177" s="117"/>
      <c r="G177" s="405"/>
      <c r="H177" s="117"/>
      <c r="I177" s="117"/>
      <c r="J177" s="117"/>
      <c r="K177" s="117"/>
      <c r="L177" s="117"/>
      <c r="M177" s="405"/>
      <c r="N177" s="117"/>
      <c r="O177" s="117"/>
      <c r="P177" s="117"/>
      <c r="Q177" s="117"/>
    </row>
    <row r="178" spans="2:21">
      <c r="P178" s="348"/>
      <c r="Q178" s="99" t="str">
        <f>IF(様式第１_交付申請書!F9="","",様式第１_交付申請書!F9)</f>
        <v/>
      </c>
      <c r="R178" s="347"/>
    </row>
    <row r="179" spans="2:21" ht="29.25" customHeight="1">
      <c r="B179" s="719" t="s">
        <v>520</v>
      </c>
      <c r="C179" s="720"/>
      <c r="D179" s="721"/>
      <c r="E179" s="722"/>
      <c r="F179" s="722"/>
      <c r="G179" s="722"/>
      <c r="H179" s="722"/>
      <c r="I179" s="723"/>
      <c r="J179" s="363" t="s">
        <v>326</v>
      </c>
      <c r="K179" s="724"/>
      <c r="L179" s="725"/>
      <c r="M179" s="364"/>
      <c r="O179" s="365" t="s">
        <v>413</v>
      </c>
      <c r="P179" s="752">
        <f>SUM(L185,Q185)</f>
        <v>0</v>
      </c>
      <c r="Q179" s="753"/>
    </row>
    <row r="180" spans="2:21" ht="29.25" customHeight="1">
      <c r="B180" s="727" t="s">
        <v>407</v>
      </c>
      <c r="C180" s="729"/>
      <c r="D180" s="730"/>
      <c r="E180" s="730"/>
      <c r="F180" s="730"/>
      <c r="G180" s="730"/>
      <c r="H180" s="730"/>
      <c r="I180" s="730"/>
      <c r="J180" s="730"/>
      <c r="K180" s="730"/>
      <c r="L180" s="731"/>
      <c r="M180" s="368"/>
      <c r="O180" s="365" t="s">
        <v>456</v>
      </c>
      <c r="P180" s="752">
        <f>SUM(K187:K191,P187:P191)</f>
        <v>0</v>
      </c>
      <c r="Q180" s="753"/>
      <c r="R180" s="400"/>
      <c r="U180" s="367" t="str">
        <f>IF(P180&lt;16,"","1事業者あたり15人回までのため要修正")</f>
        <v/>
      </c>
    </row>
    <row r="181" spans="2:21" ht="29.25" customHeight="1">
      <c r="B181" s="728"/>
      <c r="C181" s="732"/>
      <c r="D181" s="733"/>
      <c r="E181" s="733"/>
      <c r="F181" s="733"/>
      <c r="G181" s="733"/>
      <c r="H181" s="733"/>
      <c r="I181" s="733"/>
      <c r="J181" s="733"/>
      <c r="K181" s="733"/>
      <c r="L181" s="734"/>
      <c r="M181" s="368"/>
      <c r="O181" s="369" t="s">
        <v>375</v>
      </c>
      <c r="P181" s="726">
        <f>K179*P180</f>
        <v>0</v>
      </c>
      <c r="Q181" s="726"/>
      <c r="R181" s="400"/>
    </row>
    <row r="182" spans="2:21" ht="5.25" customHeight="1"/>
    <row r="183" spans="2:21">
      <c r="B183" s="715" t="s">
        <v>212</v>
      </c>
      <c r="C183" s="715"/>
      <c r="D183" s="715"/>
      <c r="E183" s="715"/>
      <c r="F183" s="715"/>
      <c r="G183" s="715" t="s">
        <v>458</v>
      </c>
      <c r="H183" s="715"/>
      <c r="I183" s="715"/>
      <c r="J183" s="715"/>
      <c r="K183" s="715"/>
      <c r="L183" s="715"/>
      <c r="M183" s="715" t="s">
        <v>459</v>
      </c>
      <c r="N183" s="715"/>
      <c r="O183" s="715"/>
      <c r="P183" s="715"/>
      <c r="Q183" s="715"/>
      <c r="R183" s="370"/>
    </row>
    <row r="184" spans="2:21" ht="84.75" customHeight="1">
      <c r="B184" s="746"/>
      <c r="C184" s="747"/>
      <c r="D184" s="747"/>
      <c r="E184" s="747"/>
      <c r="F184" s="748"/>
      <c r="G184" s="716"/>
      <c r="H184" s="717"/>
      <c r="I184" s="717"/>
      <c r="J184" s="717"/>
      <c r="K184" s="717"/>
      <c r="L184" s="718"/>
      <c r="M184" s="716"/>
      <c r="N184" s="717"/>
      <c r="O184" s="717"/>
      <c r="P184" s="717"/>
      <c r="Q184" s="718"/>
      <c r="R184" s="401"/>
    </row>
    <row r="185" spans="2:21" ht="29.25" customHeight="1" thickBot="1">
      <c r="B185" s="749"/>
      <c r="C185" s="750"/>
      <c r="D185" s="750"/>
      <c r="E185" s="750"/>
      <c r="F185" s="751"/>
      <c r="G185" s="372"/>
      <c r="H185" s="373"/>
      <c r="I185" s="738" t="s">
        <v>461</v>
      </c>
      <c r="J185" s="739"/>
      <c r="K185" s="740"/>
      <c r="L185" s="374"/>
      <c r="M185" s="372"/>
      <c r="N185" s="373"/>
      <c r="O185" s="738" t="s">
        <v>461</v>
      </c>
      <c r="P185" s="740"/>
      <c r="Q185" s="374"/>
      <c r="R185" s="401"/>
    </row>
    <row r="186" spans="2:21" s="143" customFormat="1" ht="33.75" customHeight="1" thickTop="1">
      <c r="B186" s="556" t="s">
        <v>448</v>
      </c>
      <c r="C186" s="557" t="s">
        <v>508</v>
      </c>
      <c r="D186" s="741" t="s">
        <v>463</v>
      </c>
      <c r="E186" s="742"/>
      <c r="F186" s="743"/>
      <c r="G186" s="715" t="s">
        <v>214</v>
      </c>
      <c r="H186" s="715"/>
      <c r="I186" s="744" t="s">
        <v>215</v>
      </c>
      <c r="J186" s="745"/>
      <c r="K186" s="430" t="s">
        <v>525</v>
      </c>
      <c r="L186" s="431" t="s">
        <v>464</v>
      </c>
      <c r="M186" s="715" t="s">
        <v>214</v>
      </c>
      <c r="N186" s="715"/>
      <c r="O186" s="557" t="s">
        <v>215</v>
      </c>
      <c r="P186" s="430" t="s">
        <v>525</v>
      </c>
      <c r="Q186" s="431" t="s">
        <v>464</v>
      </c>
      <c r="R186" s="432"/>
      <c r="S186" s="554"/>
    </row>
    <row r="187" spans="2:21" s="384" customFormat="1" ht="32.25" customHeight="1">
      <c r="B187" s="377" t="s">
        <v>465</v>
      </c>
      <c r="C187" s="378"/>
      <c r="D187" s="735"/>
      <c r="E187" s="736"/>
      <c r="F187" s="737"/>
      <c r="G187" s="379"/>
      <c r="H187" s="382"/>
      <c r="I187" s="735"/>
      <c r="J187" s="737"/>
      <c r="K187" s="380"/>
      <c r="L187" s="381"/>
      <c r="M187" s="379"/>
      <c r="N187" s="382"/>
      <c r="O187" s="382"/>
      <c r="P187" s="380"/>
      <c r="Q187" s="381"/>
      <c r="R187" s="402"/>
      <c r="S187" s="403"/>
    </row>
    <row r="188" spans="2:21" s="384" customFormat="1" ht="32.25" customHeight="1">
      <c r="B188" s="385" t="s">
        <v>466</v>
      </c>
      <c r="C188" s="386"/>
      <c r="D188" s="686"/>
      <c r="E188" s="687"/>
      <c r="F188" s="688"/>
      <c r="G188" s="387"/>
      <c r="H188" s="437"/>
      <c r="I188" s="686"/>
      <c r="J188" s="688"/>
      <c r="K188" s="389"/>
      <c r="L188" s="388"/>
      <c r="M188" s="387"/>
      <c r="N188" s="437"/>
      <c r="O188" s="390"/>
      <c r="P188" s="389"/>
      <c r="Q188" s="388"/>
      <c r="R188" s="402"/>
      <c r="S188" s="403"/>
    </row>
    <row r="189" spans="2:21" s="384" customFormat="1" ht="32.25" customHeight="1">
      <c r="B189" s="385" t="s">
        <v>468</v>
      </c>
      <c r="C189" s="392"/>
      <c r="D189" s="686"/>
      <c r="E189" s="687"/>
      <c r="F189" s="688"/>
      <c r="G189" s="387"/>
      <c r="H189" s="437"/>
      <c r="I189" s="686"/>
      <c r="J189" s="688"/>
      <c r="K189" s="389"/>
      <c r="L189" s="388"/>
      <c r="M189" s="387"/>
      <c r="N189" s="437"/>
      <c r="O189" s="437"/>
      <c r="P189" s="389"/>
      <c r="Q189" s="388"/>
      <c r="R189" s="402"/>
      <c r="S189" s="403"/>
    </row>
    <row r="190" spans="2:21" s="384" customFormat="1" ht="32.25" customHeight="1">
      <c r="B190" s="385" t="s">
        <v>470</v>
      </c>
      <c r="C190" s="392"/>
      <c r="D190" s="686"/>
      <c r="E190" s="687"/>
      <c r="F190" s="688"/>
      <c r="G190" s="387"/>
      <c r="H190" s="437"/>
      <c r="I190" s="686"/>
      <c r="J190" s="688"/>
      <c r="K190" s="393"/>
      <c r="L190" s="388"/>
      <c r="M190" s="387"/>
      <c r="N190" s="437"/>
      <c r="O190" s="437"/>
      <c r="P190" s="389"/>
      <c r="Q190" s="388"/>
      <c r="R190" s="402"/>
      <c r="S190" s="403"/>
    </row>
    <row r="191" spans="2:21" s="384" customFormat="1" ht="32.25" customHeight="1">
      <c r="B191" s="394" t="s">
        <v>471</v>
      </c>
      <c r="C191" s="395"/>
      <c r="D191" s="700"/>
      <c r="E191" s="701"/>
      <c r="F191" s="702"/>
      <c r="G191" s="396"/>
      <c r="H191" s="438"/>
      <c r="I191" s="700"/>
      <c r="J191" s="702"/>
      <c r="K191" s="398"/>
      <c r="L191" s="397"/>
      <c r="M191" s="396"/>
      <c r="N191" s="438"/>
      <c r="O191" s="438"/>
      <c r="P191" s="398"/>
      <c r="Q191" s="397"/>
      <c r="R191" s="402"/>
      <c r="S191" s="403"/>
    </row>
    <row r="192" spans="2:21" ht="13.5" customHeight="1">
      <c r="B192" s="405"/>
      <c r="C192" s="117"/>
      <c r="D192" s="117"/>
      <c r="E192" s="117"/>
      <c r="F192" s="117"/>
      <c r="G192" s="405"/>
      <c r="H192" s="117"/>
      <c r="I192" s="117"/>
      <c r="J192" s="117"/>
      <c r="K192" s="117"/>
      <c r="L192" s="117"/>
      <c r="M192" s="405"/>
      <c r="N192" s="117"/>
      <c r="O192" s="117"/>
      <c r="P192" s="117"/>
      <c r="Q192" s="117"/>
    </row>
    <row r="193" spans="2:21">
      <c r="P193" s="348"/>
      <c r="Q193" s="99" t="str">
        <f>IF(様式第１_交付申請書!F9="","",様式第１_交付申請書!F9)</f>
        <v/>
      </c>
      <c r="R193" s="347"/>
    </row>
    <row r="194" spans="2:21" ht="29.25" customHeight="1">
      <c r="B194" s="719" t="s">
        <v>521</v>
      </c>
      <c r="C194" s="720"/>
      <c r="D194" s="721"/>
      <c r="E194" s="722"/>
      <c r="F194" s="722"/>
      <c r="G194" s="722"/>
      <c r="H194" s="722"/>
      <c r="I194" s="723"/>
      <c r="J194" s="363" t="s">
        <v>326</v>
      </c>
      <c r="K194" s="724"/>
      <c r="L194" s="725"/>
      <c r="M194" s="364"/>
      <c r="O194" s="365" t="s">
        <v>413</v>
      </c>
      <c r="P194" s="752">
        <f>SUM(L200,Q200)</f>
        <v>0</v>
      </c>
      <c r="Q194" s="753"/>
    </row>
    <row r="195" spans="2:21" ht="29.25" customHeight="1">
      <c r="B195" s="727" t="s">
        <v>407</v>
      </c>
      <c r="C195" s="729"/>
      <c r="D195" s="730"/>
      <c r="E195" s="730"/>
      <c r="F195" s="730"/>
      <c r="G195" s="730"/>
      <c r="H195" s="730"/>
      <c r="I195" s="730"/>
      <c r="J195" s="730"/>
      <c r="K195" s="730"/>
      <c r="L195" s="731"/>
      <c r="M195" s="368"/>
      <c r="O195" s="365" t="s">
        <v>456</v>
      </c>
      <c r="P195" s="752">
        <f>SUM(K202:K206,P202:P206)</f>
        <v>0</v>
      </c>
      <c r="Q195" s="753"/>
      <c r="R195" s="400"/>
      <c r="U195" s="367" t="str">
        <f>IF(P195&lt;16,"","1事業者あたり15人回までのため要修正")</f>
        <v/>
      </c>
    </row>
    <row r="196" spans="2:21" ht="29.25" customHeight="1">
      <c r="B196" s="728"/>
      <c r="C196" s="732"/>
      <c r="D196" s="733"/>
      <c r="E196" s="733"/>
      <c r="F196" s="733"/>
      <c r="G196" s="733"/>
      <c r="H196" s="733"/>
      <c r="I196" s="733"/>
      <c r="J196" s="733"/>
      <c r="K196" s="733"/>
      <c r="L196" s="734"/>
      <c r="M196" s="368"/>
      <c r="O196" s="369" t="s">
        <v>376</v>
      </c>
      <c r="P196" s="726">
        <f>K194*P195</f>
        <v>0</v>
      </c>
      <c r="Q196" s="726"/>
      <c r="R196" s="400"/>
    </row>
    <row r="197" spans="2:21" ht="5.25" customHeight="1"/>
    <row r="198" spans="2:21">
      <c r="B198" s="715" t="s">
        <v>212</v>
      </c>
      <c r="C198" s="715"/>
      <c r="D198" s="715"/>
      <c r="E198" s="715"/>
      <c r="F198" s="715"/>
      <c r="G198" s="715" t="s">
        <v>458</v>
      </c>
      <c r="H198" s="715"/>
      <c r="I198" s="715"/>
      <c r="J198" s="715"/>
      <c r="K198" s="715"/>
      <c r="L198" s="715"/>
      <c r="M198" s="715" t="s">
        <v>459</v>
      </c>
      <c r="N198" s="715"/>
      <c r="O198" s="715"/>
      <c r="P198" s="715"/>
      <c r="Q198" s="715"/>
      <c r="R198" s="370"/>
    </row>
    <row r="199" spans="2:21" ht="84.75" customHeight="1">
      <c r="B199" s="746"/>
      <c r="C199" s="747"/>
      <c r="D199" s="747"/>
      <c r="E199" s="747"/>
      <c r="F199" s="748"/>
      <c r="G199" s="754"/>
      <c r="H199" s="730"/>
      <c r="I199" s="730"/>
      <c r="J199" s="730"/>
      <c r="K199" s="730"/>
      <c r="L199" s="731"/>
      <c r="M199" s="716"/>
      <c r="N199" s="717"/>
      <c r="O199" s="717"/>
      <c r="P199" s="717"/>
      <c r="Q199" s="718"/>
      <c r="R199" s="401"/>
    </row>
    <row r="200" spans="2:21" ht="29.25" customHeight="1" thickBot="1">
      <c r="B200" s="749"/>
      <c r="C200" s="750"/>
      <c r="D200" s="750"/>
      <c r="E200" s="750"/>
      <c r="F200" s="751"/>
      <c r="G200" s="372"/>
      <c r="H200" s="373"/>
      <c r="I200" s="738" t="s">
        <v>461</v>
      </c>
      <c r="J200" s="739"/>
      <c r="K200" s="740"/>
      <c r="L200" s="374"/>
      <c r="M200" s="372"/>
      <c r="N200" s="373"/>
      <c r="O200" s="738" t="s">
        <v>461</v>
      </c>
      <c r="P200" s="740"/>
      <c r="Q200" s="374"/>
      <c r="R200" s="401"/>
    </row>
    <row r="201" spans="2:21" s="143" customFormat="1" ht="33.75" customHeight="1" thickTop="1">
      <c r="B201" s="556" t="s">
        <v>448</v>
      </c>
      <c r="C201" s="557" t="s">
        <v>508</v>
      </c>
      <c r="D201" s="741" t="s">
        <v>463</v>
      </c>
      <c r="E201" s="742"/>
      <c r="F201" s="743"/>
      <c r="G201" s="715" t="s">
        <v>214</v>
      </c>
      <c r="H201" s="715"/>
      <c r="I201" s="744" t="s">
        <v>215</v>
      </c>
      <c r="J201" s="745"/>
      <c r="K201" s="430" t="s">
        <v>525</v>
      </c>
      <c r="L201" s="431" t="s">
        <v>464</v>
      </c>
      <c r="M201" s="715" t="s">
        <v>214</v>
      </c>
      <c r="N201" s="715"/>
      <c r="O201" s="557" t="s">
        <v>215</v>
      </c>
      <c r="P201" s="430" t="s">
        <v>525</v>
      </c>
      <c r="Q201" s="431" t="s">
        <v>464</v>
      </c>
      <c r="R201" s="432"/>
      <c r="S201" s="554"/>
    </row>
    <row r="202" spans="2:21" s="384" customFormat="1" ht="32.25" customHeight="1">
      <c r="B202" s="377" t="s">
        <v>465</v>
      </c>
      <c r="C202" s="378"/>
      <c r="D202" s="735"/>
      <c r="E202" s="736"/>
      <c r="F202" s="737"/>
      <c r="G202" s="379"/>
      <c r="H202" s="382"/>
      <c r="I202" s="735"/>
      <c r="J202" s="737"/>
      <c r="K202" s="380"/>
      <c r="L202" s="381"/>
      <c r="M202" s="379"/>
      <c r="N202" s="382"/>
      <c r="O202" s="382"/>
      <c r="P202" s="380"/>
      <c r="Q202" s="381"/>
      <c r="R202" s="402"/>
      <c r="S202" s="403"/>
    </row>
    <row r="203" spans="2:21" s="384" customFormat="1" ht="32.25" customHeight="1">
      <c r="B203" s="385" t="s">
        <v>466</v>
      </c>
      <c r="C203" s="386"/>
      <c r="D203" s="686"/>
      <c r="E203" s="687"/>
      <c r="F203" s="688"/>
      <c r="G203" s="387"/>
      <c r="H203" s="437"/>
      <c r="I203" s="686"/>
      <c r="J203" s="688"/>
      <c r="K203" s="389"/>
      <c r="L203" s="388"/>
      <c r="M203" s="387"/>
      <c r="N203" s="437"/>
      <c r="O203" s="390"/>
      <c r="P203" s="389"/>
      <c r="Q203" s="388"/>
      <c r="R203" s="402"/>
      <c r="S203" s="403"/>
    </row>
    <row r="204" spans="2:21" s="384" customFormat="1" ht="32.25" customHeight="1">
      <c r="B204" s="385" t="s">
        <v>468</v>
      </c>
      <c r="C204" s="392"/>
      <c r="D204" s="686"/>
      <c r="E204" s="687"/>
      <c r="F204" s="688"/>
      <c r="G204" s="387"/>
      <c r="H204" s="437"/>
      <c r="I204" s="686"/>
      <c r="J204" s="688"/>
      <c r="K204" s="389"/>
      <c r="L204" s="388"/>
      <c r="M204" s="387"/>
      <c r="N204" s="437"/>
      <c r="O204" s="437"/>
      <c r="P204" s="389"/>
      <c r="Q204" s="388"/>
      <c r="R204" s="402"/>
      <c r="S204" s="403"/>
    </row>
    <row r="205" spans="2:21" s="384" customFormat="1" ht="32.25" customHeight="1">
      <c r="B205" s="385" t="s">
        <v>470</v>
      </c>
      <c r="C205" s="392"/>
      <c r="D205" s="686"/>
      <c r="E205" s="687"/>
      <c r="F205" s="688"/>
      <c r="G205" s="387"/>
      <c r="H205" s="437"/>
      <c r="I205" s="686"/>
      <c r="J205" s="688"/>
      <c r="K205" s="393"/>
      <c r="L205" s="388"/>
      <c r="M205" s="387"/>
      <c r="N205" s="437"/>
      <c r="O205" s="437"/>
      <c r="P205" s="389"/>
      <c r="Q205" s="388"/>
      <c r="R205" s="402"/>
      <c r="S205" s="403"/>
    </row>
    <row r="206" spans="2:21" s="384" customFormat="1" ht="32.25" customHeight="1">
      <c r="B206" s="394" t="s">
        <v>471</v>
      </c>
      <c r="C206" s="395"/>
      <c r="D206" s="700"/>
      <c r="E206" s="701"/>
      <c r="F206" s="702"/>
      <c r="G206" s="396"/>
      <c r="H206" s="438"/>
      <c r="I206" s="700"/>
      <c r="J206" s="702"/>
      <c r="K206" s="398"/>
      <c r="L206" s="397"/>
      <c r="M206" s="396"/>
      <c r="N206" s="438"/>
      <c r="O206" s="438"/>
      <c r="P206" s="398"/>
      <c r="Q206" s="397"/>
      <c r="R206" s="402"/>
      <c r="S206" s="403"/>
    </row>
    <row r="207" spans="2:21" ht="13.5" customHeight="1">
      <c r="B207" s="405"/>
      <c r="C207" s="117"/>
      <c r="D207" s="117"/>
      <c r="E207" s="117"/>
      <c r="F207" s="117"/>
      <c r="G207" s="405"/>
      <c r="H207" s="117"/>
      <c r="I207" s="117"/>
      <c r="J207" s="117"/>
      <c r="K207" s="117"/>
      <c r="L207" s="117"/>
      <c r="M207" s="405"/>
      <c r="N207" s="117"/>
      <c r="O207" s="117"/>
      <c r="P207" s="117"/>
      <c r="Q207" s="117"/>
    </row>
    <row r="208" spans="2:21">
      <c r="P208" s="348"/>
      <c r="Q208" s="99" t="str">
        <f>IF(様式第１_交付申請書!F9="","",様式第１_交付申請書!F9)</f>
        <v/>
      </c>
      <c r="R208" s="347"/>
    </row>
    <row r="209" spans="2:21" ht="29.25" customHeight="1">
      <c r="B209" s="719" t="s">
        <v>522</v>
      </c>
      <c r="C209" s="720"/>
      <c r="D209" s="721"/>
      <c r="E209" s="722"/>
      <c r="F209" s="722"/>
      <c r="G209" s="722"/>
      <c r="H209" s="722"/>
      <c r="I209" s="723"/>
      <c r="J209" s="363" t="s">
        <v>326</v>
      </c>
      <c r="K209" s="724"/>
      <c r="L209" s="725"/>
      <c r="M209" s="364"/>
      <c r="O209" s="365" t="s">
        <v>413</v>
      </c>
      <c r="P209" s="752">
        <f>SUM(L215,Q215)</f>
        <v>0</v>
      </c>
      <c r="Q209" s="753"/>
    </row>
    <row r="210" spans="2:21" ht="29.25" customHeight="1">
      <c r="B210" s="727" t="s">
        <v>407</v>
      </c>
      <c r="C210" s="729"/>
      <c r="D210" s="730"/>
      <c r="E210" s="730"/>
      <c r="F210" s="730"/>
      <c r="G210" s="730"/>
      <c r="H210" s="730"/>
      <c r="I210" s="730"/>
      <c r="J210" s="730"/>
      <c r="K210" s="730"/>
      <c r="L210" s="731"/>
      <c r="M210" s="368"/>
      <c r="O210" s="365" t="s">
        <v>456</v>
      </c>
      <c r="P210" s="752">
        <f>SUM(K217:K221,P217:P221)</f>
        <v>0</v>
      </c>
      <c r="Q210" s="753"/>
      <c r="R210" s="400"/>
      <c r="U210" s="367" t="str">
        <f>IF(P210&lt;16,"","1事業者あたり15人回までのため要修正")</f>
        <v/>
      </c>
    </row>
    <row r="211" spans="2:21" ht="29.25" customHeight="1">
      <c r="B211" s="728"/>
      <c r="C211" s="732"/>
      <c r="D211" s="733"/>
      <c r="E211" s="733"/>
      <c r="F211" s="733"/>
      <c r="G211" s="733"/>
      <c r="H211" s="733"/>
      <c r="I211" s="733"/>
      <c r="J211" s="733"/>
      <c r="K211" s="733"/>
      <c r="L211" s="734"/>
      <c r="M211" s="368"/>
      <c r="O211" s="369" t="s">
        <v>377</v>
      </c>
      <c r="P211" s="726">
        <f>K209*P210</f>
        <v>0</v>
      </c>
      <c r="Q211" s="726"/>
      <c r="R211" s="400"/>
    </row>
    <row r="212" spans="2:21" ht="5.25" customHeight="1"/>
    <row r="213" spans="2:21">
      <c r="B213" s="715" t="s">
        <v>212</v>
      </c>
      <c r="C213" s="715"/>
      <c r="D213" s="715"/>
      <c r="E213" s="715"/>
      <c r="F213" s="715"/>
      <c r="G213" s="715" t="s">
        <v>458</v>
      </c>
      <c r="H213" s="715"/>
      <c r="I213" s="715"/>
      <c r="J213" s="715"/>
      <c r="K213" s="715"/>
      <c r="L213" s="715"/>
      <c r="M213" s="715" t="s">
        <v>459</v>
      </c>
      <c r="N213" s="715"/>
      <c r="O213" s="715"/>
      <c r="P213" s="715"/>
      <c r="Q213" s="715"/>
      <c r="R213" s="370"/>
    </row>
    <row r="214" spans="2:21" ht="84.75" customHeight="1">
      <c r="B214" s="746"/>
      <c r="C214" s="747"/>
      <c r="D214" s="747"/>
      <c r="E214" s="747"/>
      <c r="F214" s="748"/>
      <c r="G214" s="716"/>
      <c r="H214" s="717"/>
      <c r="I214" s="717"/>
      <c r="J214" s="717"/>
      <c r="K214" s="717"/>
      <c r="L214" s="718"/>
      <c r="M214" s="716"/>
      <c r="N214" s="717"/>
      <c r="O214" s="717"/>
      <c r="P214" s="717"/>
      <c r="Q214" s="718"/>
      <c r="R214" s="401"/>
    </row>
    <row r="215" spans="2:21" ht="29.25" customHeight="1" thickBot="1">
      <c r="B215" s="749"/>
      <c r="C215" s="750"/>
      <c r="D215" s="750"/>
      <c r="E215" s="750"/>
      <c r="F215" s="751"/>
      <c r="G215" s="372"/>
      <c r="H215" s="373"/>
      <c r="I215" s="738" t="s">
        <v>461</v>
      </c>
      <c r="J215" s="739"/>
      <c r="K215" s="740"/>
      <c r="L215" s="374"/>
      <c r="M215" s="372"/>
      <c r="N215" s="373"/>
      <c r="O215" s="738" t="s">
        <v>461</v>
      </c>
      <c r="P215" s="740"/>
      <c r="Q215" s="374"/>
      <c r="R215" s="401"/>
    </row>
    <row r="216" spans="2:21" s="143" customFormat="1" ht="33.75" customHeight="1" thickTop="1">
      <c r="B216" s="556" t="s">
        <v>448</v>
      </c>
      <c r="C216" s="557" t="s">
        <v>508</v>
      </c>
      <c r="D216" s="741" t="s">
        <v>463</v>
      </c>
      <c r="E216" s="742"/>
      <c r="F216" s="743"/>
      <c r="G216" s="715" t="s">
        <v>214</v>
      </c>
      <c r="H216" s="715"/>
      <c r="I216" s="744" t="s">
        <v>215</v>
      </c>
      <c r="J216" s="745"/>
      <c r="K216" s="430" t="s">
        <v>525</v>
      </c>
      <c r="L216" s="431" t="s">
        <v>464</v>
      </c>
      <c r="M216" s="715" t="s">
        <v>214</v>
      </c>
      <c r="N216" s="715"/>
      <c r="O216" s="557" t="s">
        <v>215</v>
      </c>
      <c r="P216" s="430" t="s">
        <v>525</v>
      </c>
      <c r="Q216" s="431" t="s">
        <v>464</v>
      </c>
      <c r="R216" s="432"/>
      <c r="S216" s="554"/>
    </row>
    <row r="217" spans="2:21" s="384" customFormat="1" ht="32.25" customHeight="1">
      <c r="B217" s="377" t="s">
        <v>465</v>
      </c>
      <c r="C217" s="378"/>
      <c r="D217" s="735"/>
      <c r="E217" s="736"/>
      <c r="F217" s="737"/>
      <c r="G217" s="379"/>
      <c r="H217" s="382"/>
      <c r="I217" s="735"/>
      <c r="J217" s="737"/>
      <c r="K217" s="380"/>
      <c r="L217" s="381"/>
      <c r="M217" s="379"/>
      <c r="N217" s="382"/>
      <c r="O217" s="382"/>
      <c r="P217" s="380"/>
      <c r="Q217" s="381"/>
      <c r="R217" s="402"/>
      <c r="S217" s="403"/>
    </row>
    <row r="218" spans="2:21" s="384" customFormat="1" ht="32.25" customHeight="1">
      <c r="B218" s="385" t="s">
        <v>466</v>
      </c>
      <c r="C218" s="386"/>
      <c r="D218" s="686"/>
      <c r="E218" s="687"/>
      <c r="F218" s="688"/>
      <c r="G218" s="387"/>
      <c r="H218" s="437"/>
      <c r="I218" s="686"/>
      <c r="J218" s="688"/>
      <c r="K218" s="389"/>
      <c r="L218" s="388"/>
      <c r="M218" s="387"/>
      <c r="N218" s="437"/>
      <c r="O218" s="390"/>
      <c r="P218" s="389"/>
      <c r="Q218" s="388"/>
      <c r="R218" s="402"/>
      <c r="S218" s="403"/>
    </row>
    <row r="219" spans="2:21" s="384" customFormat="1" ht="32.25" customHeight="1">
      <c r="B219" s="385" t="s">
        <v>468</v>
      </c>
      <c r="C219" s="392"/>
      <c r="D219" s="686"/>
      <c r="E219" s="687"/>
      <c r="F219" s="688"/>
      <c r="G219" s="387"/>
      <c r="H219" s="437"/>
      <c r="I219" s="686"/>
      <c r="J219" s="688"/>
      <c r="K219" s="389"/>
      <c r="L219" s="388"/>
      <c r="M219" s="387"/>
      <c r="N219" s="437"/>
      <c r="O219" s="437"/>
      <c r="P219" s="389"/>
      <c r="Q219" s="388"/>
      <c r="R219" s="402"/>
      <c r="S219" s="403"/>
    </row>
    <row r="220" spans="2:21" s="384" customFormat="1" ht="32.25" customHeight="1">
      <c r="B220" s="385" t="s">
        <v>470</v>
      </c>
      <c r="C220" s="392"/>
      <c r="D220" s="686"/>
      <c r="E220" s="687"/>
      <c r="F220" s="688"/>
      <c r="G220" s="387"/>
      <c r="H220" s="437"/>
      <c r="I220" s="686"/>
      <c r="J220" s="688"/>
      <c r="K220" s="393"/>
      <c r="L220" s="388"/>
      <c r="M220" s="387"/>
      <c r="N220" s="437"/>
      <c r="O220" s="437"/>
      <c r="P220" s="389"/>
      <c r="Q220" s="388"/>
      <c r="R220" s="402"/>
      <c r="S220" s="403"/>
    </row>
    <row r="221" spans="2:21" s="384" customFormat="1" ht="32.25" customHeight="1">
      <c r="B221" s="394" t="s">
        <v>471</v>
      </c>
      <c r="C221" s="395"/>
      <c r="D221" s="700"/>
      <c r="E221" s="701"/>
      <c r="F221" s="702"/>
      <c r="G221" s="396"/>
      <c r="H221" s="438"/>
      <c r="I221" s="700"/>
      <c r="J221" s="702"/>
      <c r="K221" s="398"/>
      <c r="L221" s="397"/>
      <c r="M221" s="396"/>
      <c r="N221" s="438"/>
      <c r="O221" s="438"/>
      <c r="P221" s="398"/>
      <c r="Q221" s="397"/>
      <c r="R221" s="402"/>
      <c r="S221" s="403"/>
    </row>
  </sheetData>
  <sheetProtection password="CAD7" sheet="1" objects="1" scenarios="1" formatRows="0" insertRows="0"/>
  <mergeCells count="442">
    <mergeCell ref="D220:F220"/>
    <mergeCell ref="I220:J220"/>
    <mergeCell ref="D221:F221"/>
    <mergeCell ref="I221:J221"/>
    <mergeCell ref="D217:F217"/>
    <mergeCell ref="I217:J217"/>
    <mergeCell ref="D218:F218"/>
    <mergeCell ref="I218:J218"/>
    <mergeCell ref="D219:F219"/>
    <mergeCell ref="I219:J219"/>
    <mergeCell ref="B214:F215"/>
    <mergeCell ref="G214:L214"/>
    <mergeCell ref="M214:Q214"/>
    <mergeCell ref="I215:K215"/>
    <mergeCell ref="O215:P215"/>
    <mergeCell ref="D216:F216"/>
    <mergeCell ref="G216:H216"/>
    <mergeCell ref="I216:J216"/>
    <mergeCell ref="M216:N216"/>
    <mergeCell ref="B210:B211"/>
    <mergeCell ref="C210:L211"/>
    <mergeCell ref="P210:Q210"/>
    <mergeCell ref="P211:Q211"/>
    <mergeCell ref="B213:F213"/>
    <mergeCell ref="G213:L213"/>
    <mergeCell ref="M213:Q213"/>
    <mergeCell ref="D206:F206"/>
    <mergeCell ref="I206:J206"/>
    <mergeCell ref="B209:C209"/>
    <mergeCell ref="D209:I209"/>
    <mergeCell ref="K209:L209"/>
    <mergeCell ref="P209:Q209"/>
    <mergeCell ref="D203:F203"/>
    <mergeCell ref="I203:J203"/>
    <mergeCell ref="D204:F204"/>
    <mergeCell ref="I204:J204"/>
    <mergeCell ref="D205:F205"/>
    <mergeCell ref="I205:J205"/>
    <mergeCell ref="D201:F201"/>
    <mergeCell ref="G201:H201"/>
    <mergeCell ref="I201:J201"/>
    <mergeCell ref="M201:N201"/>
    <mergeCell ref="D202:F202"/>
    <mergeCell ref="I202:J202"/>
    <mergeCell ref="B198:F198"/>
    <mergeCell ref="G198:L198"/>
    <mergeCell ref="M198:Q198"/>
    <mergeCell ref="B199:F200"/>
    <mergeCell ref="G199:L199"/>
    <mergeCell ref="M199:Q199"/>
    <mergeCell ref="I200:K200"/>
    <mergeCell ref="O200:P200"/>
    <mergeCell ref="K194:L194"/>
    <mergeCell ref="P194:Q194"/>
    <mergeCell ref="B195:B196"/>
    <mergeCell ref="C195:L196"/>
    <mergeCell ref="P195:Q195"/>
    <mergeCell ref="P196:Q196"/>
    <mergeCell ref="D190:F190"/>
    <mergeCell ref="I190:J190"/>
    <mergeCell ref="D191:F191"/>
    <mergeCell ref="I191:J191"/>
    <mergeCell ref="B194:C194"/>
    <mergeCell ref="D194:I194"/>
    <mergeCell ref="D187:F187"/>
    <mergeCell ref="I187:J187"/>
    <mergeCell ref="D188:F188"/>
    <mergeCell ref="I188:J188"/>
    <mergeCell ref="D189:F189"/>
    <mergeCell ref="I189:J189"/>
    <mergeCell ref="B184:F185"/>
    <mergeCell ref="G184:L184"/>
    <mergeCell ref="M184:Q184"/>
    <mergeCell ref="I185:K185"/>
    <mergeCell ref="O185:P185"/>
    <mergeCell ref="D186:F186"/>
    <mergeCell ref="G186:H186"/>
    <mergeCell ref="I186:J186"/>
    <mergeCell ref="M186:N186"/>
    <mergeCell ref="B180:B181"/>
    <mergeCell ref="C180:L181"/>
    <mergeCell ref="P180:Q180"/>
    <mergeCell ref="P181:Q181"/>
    <mergeCell ref="B183:F183"/>
    <mergeCell ref="G183:L183"/>
    <mergeCell ref="M183:Q183"/>
    <mergeCell ref="D176:F176"/>
    <mergeCell ref="I176:J176"/>
    <mergeCell ref="B179:C179"/>
    <mergeCell ref="D179:I179"/>
    <mergeCell ref="K179:L179"/>
    <mergeCell ref="P179:Q179"/>
    <mergeCell ref="D173:F173"/>
    <mergeCell ref="I173:J173"/>
    <mergeCell ref="D174:F174"/>
    <mergeCell ref="I174:J174"/>
    <mergeCell ref="D175:F175"/>
    <mergeCell ref="I175:J175"/>
    <mergeCell ref="D171:F171"/>
    <mergeCell ref="G171:H171"/>
    <mergeCell ref="I171:J171"/>
    <mergeCell ref="M171:N171"/>
    <mergeCell ref="D172:F172"/>
    <mergeCell ref="I172:J172"/>
    <mergeCell ref="B168:F168"/>
    <mergeCell ref="G168:L168"/>
    <mergeCell ref="M168:Q168"/>
    <mergeCell ref="B169:F170"/>
    <mergeCell ref="G169:L169"/>
    <mergeCell ref="M169:Q169"/>
    <mergeCell ref="I170:K170"/>
    <mergeCell ref="O170:P170"/>
    <mergeCell ref="K164:L164"/>
    <mergeCell ref="P164:Q164"/>
    <mergeCell ref="B165:B166"/>
    <mergeCell ref="C165:L166"/>
    <mergeCell ref="P165:Q165"/>
    <mergeCell ref="P166:Q166"/>
    <mergeCell ref="D160:F160"/>
    <mergeCell ref="I160:J160"/>
    <mergeCell ref="D161:F161"/>
    <mergeCell ref="I161:J161"/>
    <mergeCell ref="B164:C164"/>
    <mergeCell ref="D164:I164"/>
    <mergeCell ref="D157:F157"/>
    <mergeCell ref="I157:J157"/>
    <mergeCell ref="D158:F158"/>
    <mergeCell ref="I158:J158"/>
    <mergeCell ref="D159:F159"/>
    <mergeCell ref="I159:J159"/>
    <mergeCell ref="B154:F155"/>
    <mergeCell ref="G154:L154"/>
    <mergeCell ref="M154:Q154"/>
    <mergeCell ref="I155:K155"/>
    <mergeCell ref="O155:P155"/>
    <mergeCell ref="D156:F156"/>
    <mergeCell ref="G156:H156"/>
    <mergeCell ref="I156:J156"/>
    <mergeCell ref="M156:N156"/>
    <mergeCell ref="B150:B151"/>
    <mergeCell ref="C150:L151"/>
    <mergeCell ref="P150:Q150"/>
    <mergeCell ref="P151:Q151"/>
    <mergeCell ref="B153:F153"/>
    <mergeCell ref="G153:L153"/>
    <mergeCell ref="M153:Q153"/>
    <mergeCell ref="D146:F146"/>
    <mergeCell ref="I146:J146"/>
    <mergeCell ref="B149:C149"/>
    <mergeCell ref="D149:I149"/>
    <mergeCell ref="K149:L149"/>
    <mergeCell ref="P149:Q149"/>
    <mergeCell ref="D143:F143"/>
    <mergeCell ref="I143:J143"/>
    <mergeCell ref="D144:F144"/>
    <mergeCell ref="I144:J144"/>
    <mergeCell ref="D145:F145"/>
    <mergeCell ref="I145:J145"/>
    <mergeCell ref="D141:F141"/>
    <mergeCell ref="G141:H141"/>
    <mergeCell ref="I141:J141"/>
    <mergeCell ref="M141:N141"/>
    <mergeCell ref="D142:F142"/>
    <mergeCell ref="I142:J142"/>
    <mergeCell ref="B138:F138"/>
    <mergeCell ref="G138:L138"/>
    <mergeCell ref="M138:Q138"/>
    <mergeCell ref="B139:F140"/>
    <mergeCell ref="G139:L139"/>
    <mergeCell ref="M139:Q139"/>
    <mergeCell ref="I140:K140"/>
    <mergeCell ref="O140:P140"/>
    <mergeCell ref="K134:L134"/>
    <mergeCell ref="P134:Q134"/>
    <mergeCell ref="B135:B136"/>
    <mergeCell ref="C135:L136"/>
    <mergeCell ref="P135:Q135"/>
    <mergeCell ref="P136:Q136"/>
    <mergeCell ref="D130:F130"/>
    <mergeCell ref="I130:J130"/>
    <mergeCell ref="D131:F131"/>
    <mergeCell ref="I131:J131"/>
    <mergeCell ref="B134:C134"/>
    <mergeCell ref="D134:I134"/>
    <mergeCell ref="D127:F127"/>
    <mergeCell ref="I127:J127"/>
    <mergeCell ref="D128:F128"/>
    <mergeCell ref="I128:J128"/>
    <mergeCell ref="D129:F129"/>
    <mergeCell ref="I129:J129"/>
    <mergeCell ref="B124:F125"/>
    <mergeCell ref="G124:L124"/>
    <mergeCell ref="M124:Q124"/>
    <mergeCell ref="I125:K125"/>
    <mergeCell ref="O125:P125"/>
    <mergeCell ref="D126:F126"/>
    <mergeCell ref="G126:H126"/>
    <mergeCell ref="I126:J126"/>
    <mergeCell ref="M126:N126"/>
    <mergeCell ref="B120:B121"/>
    <mergeCell ref="C120:L121"/>
    <mergeCell ref="P120:Q120"/>
    <mergeCell ref="P121:Q121"/>
    <mergeCell ref="B123:F123"/>
    <mergeCell ref="G123:L123"/>
    <mergeCell ref="M123:Q123"/>
    <mergeCell ref="D116:F116"/>
    <mergeCell ref="I116:J116"/>
    <mergeCell ref="B119:C119"/>
    <mergeCell ref="D119:I119"/>
    <mergeCell ref="K119:L119"/>
    <mergeCell ref="P119:Q119"/>
    <mergeCell ref="D113:F113"/>
    <mergeCell ref="I113:J113"/>
    <mergeCell ref="D114:F114"/>
    <mergeCell ref="I114:J114"/>
    <mergeCell ref="D115:F115"/>
    <mergeCell ref="I115:J115"/>
    <mergeCell ref="D111:F111"/>
    <mergeCell ref="G111:H111"/>
    <mergeCell ref="I111:J111"/>
    <mergeCell ref="M111:N111"/>
    <mergeCell ref="D112:F112"/>
    <mergeCell ref="I112:J112"/>
    <mergeCell ref="B108:F108"/>
    <mergeCell ref="G108:L108"/>
    <mergeCell ref="M108:Q108"/>
    <mergeCell ref="B109:F110"/>
    <mergeCell ref="G109:L109"/>
    <mergeCell ref="M109:Q109"/>
    <mergeCell ref="I110:K110"/>
    <mergeCell ref="O110:P110"/>
    <mergeCell ref="K104:L104"/>
    <mergeCell ref="P104:Q104"/>
    <mergeCell ref="B105:B106"/>
    <mergeCell ref="C105:L106"/>
    <mergeCell ref="P105:Q105"/>
    <mergeCell ref="P106:Q106"/>
    <mergeCell ref="D100:F100"/>
    <mergeCell ref="I100:J100"/>
    <mergeCell ref="D101:F101"/>
    <mergeCell ref="I101:J101"/>
    <mergeCell ref="B104:C104"/>
    <mergeCell ref="D104:I104"/>
    <mergeCell ref="D97:F97"/>
    <mergeCell ref="I97:J97"/>
    <mergeCell ref="D98:F98"/>
    <mergeCell ref="I98:J98"/>
    <mergeCell ref="D99:F99"/>
    <mergeCell ref="I99:J99"/>
    <mergeCell ref="B94:F95"/>
    <mergeCell ref="G94:L94"/>
    <mergeCell ref="M94:Q94"/>
    <mergeCell ref="I95:K95"/>
    <mergeCell ref="O95:P95"/>
    <mergeCell ref="D96:F96"/>
    <mergeCell ref="G96:H96"/>
    <mergeCell ref="I96:J96"/>
    <mergeCell ref="M96:N96"/>
    <mergeCell ref="B90:B91"/>
    <mergeCell ref="C90:L91"/>
    <mergeCell ref="P90:Q90"/>
    <mergeCell ref="P91:Q91"/>
    <mergeCell ref="B93:F93"/>
    <mergeCell ref="G93:L93"/>
    <mergeCell ref="M93:Q93"/>
    <mergeCell ref="D86:F86"/>
    <mergeCell ref="I86:J86"/>
    <mergeCell ref="B89:C89"/>
    <mergeCell ref="D89:I89"/>
    <mergeCell ref="K89:L89"/>
    <mergeCell ref="P89:Q89"/>
    <mergeCell ref="D83:F83"/>
    <mergeCell ref="I83:J83"/>
    <mergeCell ref="D84:F84"/>
    <mergeCell ref="I84:J84"/>
    <mergeCell ref="D85:F85"/>
    <mergeCell ref="I85:J85"/>
    <mergeCell ref="D81:F81"/>
    <mergeCell ref="G81:H81"/>
    <mergeCell ref="I81:J81"/>
    <mergeCell ref="M81:N81"/>
    <mergeCell ref="D82:F82"/>
    <mergeCell ref="I82:J82"/>
    <mergeCell ref="B78:F78"/>
    <mergeCell ref="G78:L78"/>
    <mergeCell ref="M78:Q78"/>
    <mergeCell ref="B79:F80"/>
    <mergeCell ref="G79:L79"/>
    <mergeCell ref="M79:Q79"/>
    <mergeCell ref="I80:K80"/>
    <mergeCell ref="O80:P80"/>
    <mergeCell ref="B55:B60"/>
    <mergeCell ref="E55:G55"/>
    <mergeCell ref="B74:C74"/>
    <mergeCell ref="D74:I74"/>
    <mergeCell ref="K74:L74"/>
    <mergeCell ref="P74:Q74"/>
    <mergeCell ref="B75:B76"/>
    <mergeCell ref="C75:L76"/>
    <mergeCell ref="P75:Q75"/>
    <mergeCell ref="P76:Q76"/>
    <mergeCell ref="D70:G70"/>
    <mergeCell ref="I70:O70"/>
    <mergeCell ref="D71:G71"/>
    <mergeCell ref="I71:O71"/>
    <mergeCell ref="D72:G72"/>
    <mergeCell ref="I72:O72"/>
    <mergeCell ref="I65:O65"/>
    <mergeCell ref="D66:G66"/>
    <mergeCell ref="I66:O66"/>
    <mergeCell ref="B67:B72"/>
    <mergeCell ref="E67:G67"/>
    <mergeCell ref="I67:O67"/>
    <mergeCell ref="D68:G68"/>
    <mergeCell ref="I68:O68"/>
    <mergeCell ref="D69:G69"/>
    <mergeCell ref="I69:O69"/>
    <mergeCell ref="B61:B66"/>
    <mergeCell ref="E61:G61"/>
    <mergeCell ref="I61:O61"/>
    <mergeCell ref="D62:G62"/>
    <mergeCell ref="I62:O62"/>
    <mergeCell ref="D63:G63"/>
    <mergeCell ref="I63:O63"/>
    <mergeCell ref="D64:G64"/>
    <mergeCell ref="I64:O64"/>
    <mergeCell ref="D65:G65"/>
    <mergeCell ref="D60:G60"/>
    <mergeCell ref="I60:O60"/>
    <mergeCell ref="I53:O53"/>
    <mergeCell ref="B43:B48"/>
    <mergeCell ref="E43:G43"/>
    <mergeCell ref="I43:O43"/>
    <mergeCell ref="D44:G44"/>
    <mergeCell ref="I44:O44"/>
    <mergeCell ref="D45:G45"/>
    <mergeCell ref="I45:O45"/>
    <mergeCell ref="D48:G48"/>
    <mergeCell ref="I48:O48"/>
    <mergeCell ref="I55:O55"/>
    <mergeCell ref="D56:G56"/>
    <mergeCell ref="I56:O56"/>
    <mergeCell ref="D57:G57"/>
    <mergeCell ref="I57:O57"/>
    <mergeCell ref="B49:B54"/>
    <mergeCell ref="E49:G49"/>
    <mergeCell ref="I49:O49"/>
    <mergeCell ref="D50:G50"/>
    <mergeCell ref="I50:O50"/>
    <mergeCell ref="D51:G51"/>
    <mergeCell ref="I51:O51"/>
    <mergeCell ref="D47:G47"/>
    <mergeCell ref="I47:O47"/>
    <mergeCell ref="C42:D42"/>
    <mergeCell ref="E42:G42"/>
    <mergeCell ref="H42:O42"/>
    <mergeCell ref="D58:G58"/>
    <mergeCell ref="I58:O58"/>
    <mergeCell ref="D59:G59"/>
    <mergeCell ref="I59:O59"/>
    <mergeCell ref="D52:G52"/>
    <mergeCell ref="I52:O52"/>
    <mergeCell ref="D53:G53"/>
    <mergeCell ref="D54:G54"/>
    <mergeCell ref="I54:O54"/>
    <mergeCell ref="B24:B29"/>
    <mergeCell ref="E24:G24"/>
    <mergeCell ref="D39:G39"/>
    <mergeCell ref="I39:O39"/>
    <mergeCell ref="D40:G40"/>
    <mergeCell ref="I40:O40"/>
    <mergeCell ref="D41:G41"/>
    <mergeCell ref="I41:O41"/>
    <mergeCell ref="D46:G46"/>
    <mergeCell ref="I46:O46"/>
    <mergeCell ref="I34:O34"/>
    <mergeCell ref="D35:G35"/>
    <mergeCell ref="I35:O35"/>
    <mergeCell ref="B36:B41"/>
    <mergeCell ref="E36:G36"/>
    <mergeCell ref="I36:O36"/>
    <mergeCell ref="D37:G37"/>
    <mergeCell ref="I37:O37"/>
    <mergeCell ref="D38:G38"/>
    <mergeCell ref="I38:O38"/>
    <mergeCell ref="B30:B35"/>
    <mergeCell ref="E30:G30"/>
    <mergeCell ref="I30:O30"/>
    <mergeCell ref="D31:G31"/>
    <mergeCell ref="D34:G34"/>
    <mergeCell ref="D19:G19"/>
    <mergeCell ref="I19:O19"/>
    <mergeCell ref="D20:G20"/>
    <mergeCell ref="I20:O20"/>
    <mergeCell ref="D21:G21"/>
    <mergeCell ref="I21:O21"/>
    <mergeCell ref="D22:G22"/>
    <mergeCell ref="D23:G23"/>
    <mergeCell ref="I23:O23"/>
    <mergeCell ref="D27:G27"/>
    <mergeCell ref="I27:O27"/>
    <mergeCell ref="D28:G28"/>
    <mergeCell ref="I28:O28"/>
    <mergeCell ref="D29:G29"/>
    <mergeCell ref="I29:O29"/>
    <mergeCell ref="I22:O22"/>
    <mergeCell ref="I24:O24"/>
    <mergeCell ref="D25:G25"/>
    <mergeCell ref="I17:O17"/>
    <mergeCell ref="I31:O31"/>
    <mergeCell ref="D32:G32"/>
    <mergeCell ref="I32:O32"/>
    <mergeCell ref="D33:G33"/>
    <mergeCell ref="I33:O33"/>
    <mergeCell ref="I25:O25"/>
    <mergeCell ref="D26:G26"/>
    <mergeCell ref="I26:O26"/>
    <mergeCell ref="B18:B23"/>
    <mergeCell ref="E18:G18"/>
    <mergeCell ref="I18:O18"/>
    <mergeCell ref="B7:C7"/>
    <mergeCell ref="L7:N7"/>
    <mergeCell ref="B8:J8"/>
    <mergeCell ref="L8:N8"/>
    <mergeCell ref="B9:D10"/>
    <mergeCell ref="L9:N9"/>
    <mergeCell ref="D15:G15"/>
    <mergeCell ref="I15:O15"/>
    <mergeCell ref="D16:G16"/>
    <mergeCell ref="I16:O16"/>
    <mergeCell ref="C11:D11"/>
    <mergeCell ref="E11:G11"/>
    <mergeCell ref="H11:O11"/>
    <mergeCell ref="B12:B17"/>
    <mergeCell ref="E12:G12"/>
    <mergeCell ref="I12:O12"/>
    <mergeCell ref="D13:G13"/>
    <mergeCell ref="I13:O13"/>
    <mergeCell ref="D14:G14"/>
    <mergeCell ref="I14:O14"/>
    <mergeCell ref="D17:G17"/>
  </mergeCells>
  <phoneticPr fontId="1"/>
  <conditionalFormatting sqref="P75 R90 R105 R120 R135 R150 R165 R180 R195 R210 R75">
    <cfRule type="cellIs" dxfId="568" priority="84" operator="greaterThan">
      <formula>15</formula>
    </cfRule>
  </conditionalFormatting>
  <conditionalFormatting sqref="U1:U1048576">
    <cfRule type="cellIs" dxfId="567" priority="83" operator="equal">
      <formula>"1事業者あたり15人回までのため要修正"</formula>
    </cfRule>
  </conditionalFormatting>
  <conditionalFormatting sqref="P74 R74">
    <cfRule type="cellIs" dxfId="566" priority="82" operator="greaterThan">
      <formula>15</formula>
    </cfRule>
  </conditionalFormatting>
  <conditionalFormatting sqref="P90">
    <cfRule type="cellIs" dxfId="565" priority="81" operator="greaterThan">
      <formula>15</formula>
    </cfRule>
  </conditionalFormatting>
  <conditionalFormatting sqref="P89">
    <cfRule type="cellIs" dxfId="564" priority="80" operator="greaterThan">
      <formula>15</formula>
    </cfRule>
  </conditionalFormatting>
  <conditionalFormatting sqref="P105">
    <cfRule type="cellIs" dxfId="563" priority="79" operator="greaterThan">
      <formula>15</formula>
    </cfRule>
  </conditionalFormatting>
  <conditionalFormatting sqref="P104">
    <cfRule type="cellIs" dxfId="562" priority="78" operator="greaterThan">
      <formula>15</formula>
    </cfRule>
  </conditionalFormatting>
  <conditionalFormatting sqref="P120">
    <cfRule type="cellIs" dxfId="561" priority="77" operator="greaterThan">
      <formula>15</formula>
    </cfRule>
  </conditionalFormatting>
  <conditionalFormatting sqref="P119">
    <cfRule type="cellIs" dxfId="560" priority="76" operator="greaterThan">
      <formula>15</formula>
    </cfRule>
  </conditionalFormatting>
  <conditionalFormatting sqref="P135">
    <cfRule type="cellIs" dxfId="559" priority="75" operator="greaterThan">
      <formula>15</formula>
    </cfRule>
  </conditionalFormatting>
  <conditionalFormatting sqref="P134">
    <cfRule type="cellIs" dxfId="558" priority="74" operator="greaterThan">
      <formula>15</formula>
    </cfRule>
  </conditionalFormatting>
  <conditionalFormatting sqref="P150">
    <cfRule type="cellIs" dxfId="557" priority="73" operator="greaterThan">
      <formula>15</formula>
    </cfRule>
  </conditionalFormatting>
  <conditionalFormatting sqref="P149">
    <cfRule type="cellIs" dxfId="556" priority="72" operator="greaterThan">
      <formula>15</formula>
    </cfRule>
  </conditionalFormatting>
  <conditionalFormatting sqref="P165">
    <cfRule type="cellIs" dxfId="555" priority="71" operator="greaterThan">
      <formula>15</formula>
    </cfRule>
  </conditionalFormatting>
  <conditionalFormatting sqref="P164">
    <cfRule type="cellIs" dxfId="554" priority="70" operator="greaterThan">
      <formula>15</formula>
    </cfRule>
  </conditionalFormatting>
  <conditionalFormatting sqref="P180">
    <cfRule type="cellIs" dxfId="553" priority="69" operator="greaterThan">
      <formula>15</formula>
    </cfRule>
  </conditionalFormatting>
  <conditionalFormatting sqref="P179">
    <cfRule type="cellIs" dxfId="552" priority="68" operator="greaterThan">
      <formula>15</formula>
    </cfRule>
  </conditionalFormatting>
  <conditionalFormatting sqref="P195">
    <cfRule type="cellIs" dxfId="551" priority="67" operator="greaterThan">
      <formula>15</formula>
    </cfRule>
  </conditionalFormatting>
  <conditionalFormatting sqref="P194">
    <cfRule type="cellIs" dxfId="550" priority="66" operator="greaterThan">
      <formula>15</formula>
    </cfRule>
  </conditionalFormatting>
  <conditionalFormatting sqref="P210">
    <cfRule type="cellIs" dxfId="549" priority="65" operator="greaterThan">
      <formula>15</formula>
    </cfRule>
  </conditionalFormatting>
  <conditionalFormatting sqref="P209">
    <cfRule type="cellIs" dxfId="548" priority="64" operator="greaterThan">
      <formula>15</formula>
    </cfRule>
  </conditionalFormatting>
  <conditionalFormatting sqref="D13:O17 D18 D24 D30 D36 D43 D49 D55 D61 D67 D74:I74 C75:L76 K74:L74 B79:F80 G79:Q79 Q80 L80 C82:Q86 D89:I89 C90:L91 C105:L106 D104:I104 C120:L121 D119:I119 D134:I134 C135:L136 C150:L151 D149:I149 D164:I164 C165:L166 C180:L181 D179:I179 D194:I194 C195:L196 D209:I209 C210:L211 K89:L89 K104:L104 K119:L119 K134:L134 K149:L149 K164:L164 K179:L179 K194:L194 K209:L209 D12 D19:O23 D25:O29 D31:O35 D37:O41 D44:O48 D50:O54 D56:O60 D62:O66 D68:O72">
    <cfRule type="containsBlanks" dxfId="547" priority="63">
      <formula>LEN(TRIM(B12))=0</formula>
    </cfRule>
  </conditionalFormatting>
  <conditionalFormatting sqref="D7">
    <cfRule type="containsBlanks" dxfId="546" priority="62">
      <formula>LEN(TRIM(D7))=0</formula>
    </cfRule>
  </conditionalFormatting>
  <conditionalFormatting sqref="B94:F95 G94:Q94 Q95 L95">
    <cfRule type="containsBlanks" dxfId="545" priority="61">
      <formula>LEN(TRIM(B94))=0</formula>
    </cfRule>
  </conditionalFormatting>
  <conditionalFormatting sqref="B109:F110 G109:Q109 Q110 L110">
    <cfRule type="containsBlanks" dxfId="544" priority="60">
      <formula>LEN(TRIM(B109))=0</formula>
    </cfRule>
  </conditionalFormatting>
  <conditionalFormatting sqref="B124:F125 G124:Q124 Q125 L125">
    <cfRule type="containsBlanks" dxfId="543" priority="59">
      <formula>LEN(TRIM(B124))=0</formula>
    </cfRule>
  </conditionalFormatting>
  <conditionalFormatting sqref="B139:F140 G139:Q139 Q140 L140">
    <cfRule type="containsBlanks" dxfId="542" priority="58">
      <formula>LEN(TRIM(B139))=0</formula>
    </cfRule>
  </conditionalFormatting>
  <conditionalFormatting sqref="B154:F155 G154:Q154 Q155 L155">
    <cfRule type="containsBlanks" dxfId="541" priority="57">
      <formula>LEN(TRIM(B154))=0</formula>
    </cfRule>
  </conditionalFormatting>
  <conditionalFormatting sqref="B169:F170 G169:Q169 Q170 L170">
    <cfRule type="containsBlanks" dxfId="540" priority="56">
      <formula>LEN(TRIM(B169))=0</formula>
    </cfRule>
  </conditionalFormatting>
  <conditionalFormatting sqref="B184:F185 G184:Q184 Q185 L185">
    <cfRule type="containsBlanks" dxfId="539" priority="55">
      <formula>LEN(TRIM(B184))=0</formula>
    </cfRule>
  </conditionalFormatting>
  <conditionalFormatting sqref="B199:F200 G199:Q199 Q200 L200">
    <cfRule type="containsBlanks" dxfId="538" priority="54">
      <formula>LEN(TRIM(B199))=0</formula>
    </cfRule>
  </conditionalFormatting>
  <conditionalFormatting sqref="B214:F215 G214:Q214 Q215 L215">
    <cfRule type="containsBlanks" dxfId="537" priority="53">
      <formula>LEN(TRIM(B214))=0</formula>
    </cfRule>
  </conditionalFormatting>
  <conditionalFormatting sqref="G199:L199">
    <cfRule type="expression" dxfId="536" priority="52">
      <formula>$G$199</formula>
    </cfRule>
  </conditionalFormatting>
  <conditionalFormatting sqref="G200:H200">
    <cfRule type="containsBlanks" dxfId="535" priority="51">
      <formula>LEN(TRIM(G200))=0</formula>
    </cfRule>
  </conditionalFormatting>
  <conditionalFormatting sqref="G200:H200">
    <cfRule type="expression" dxfId="534" priority="50">
      <formula>COUNTA($G$199)&gt;0</formula>
    </cfRule>
  </conditionalFormatting>
  <conditionalFormatting sqref="M200:N200">
    <cfRule type="containsBlanks" dxfId="533" priority="49">
      <formula>LEN(TRIM(M200))=0</formula>
    </cfRule>
  </conditionalFormatting>
  <conditionalFormatting sqref="M200:N200">
    <cfRule type="expression" dxfId="532" priority="48">
      <formula>COUNTA($M$199)&gt;0</formula>
    </cfRule>
  </conditionalFormatting>
  <conditionalFormatting sqref="G215:H215">
    <cfRule type="containsBlanks" dxfId="531" priority="47">
      <formula>LEN(TRIM(G215))=0</formula>
    </cfRule>
  </conditionalFormatting>
  <conditionalFormatting sqref="G215:H215">
    <cfRule type="expression" dxfId="530" priority="46">
      <formula>COUNTA($G$214)&gt;0</formula>
    </cfRule>
  </conditionalFormatting>
  <conditionalFormatting sqref="M215:N215">
    <cfRule type="containsBlanks" dxfId="529" priority="45">
      <formula>LEN(TRIM(M215))=0</formula>
    </cfRule>
  </conditionalFormatting>
  <conditionalFormatting sqref="M215:N215">
    <cfRule type="expression" dxfId="528" priority="44">
      <formula>COUNTA($M$214)&gt;0</formula>
    </cfRule>
  </conditionalFormatting>
  <conditionalFormatting sqref="G185:H185">
    <cfRule type="containsBlanks" dxfId="527" priority="43">
      <formula>LEN(TRIM(G185))=0</formula>
    </cfRule>
  </conditionalFormatting>
  <conditionalFormatting sqref="G185:H185">
    <cfRule type="expression" dxfId="526" priority="42">
      <formula>COUNTA($G$184)&gt;0</formula>
    </cfRule>
  </conditionalFormatting>
  <conditionalFormatting sqref="M185:N185">
    <cfRule type="containsBlanks" dxfId="525" priority="41">
      <formula>LEN(TRIM(M185))=0</formula>
    </cfRule>
  </conditionalFormatting>
  <conditionalFormatting sqref="M185:N185">
    <cfRule type="expression" dxfId="524" priority="40">
      <formula>COUNTA($M$184)&gt;0</formula>
    </cfRule>
  </conditionalFormatting>
  <conditionalFormatting sqref="G170:H170">
    <cfRule type="containsBlanks" dxfId="523" priority="39">
      <formula>LEN(TRIM(G170))=0</formula>
    </cfRule>
  </conditionalFormatting>
  <conditionalFormatting sqref="G170:H170">
    <cfRule type="expression" dxfId="522" priority="38">
      <formula>COUNTA($G$169)&gt;0</formula>
    </cfRule>
  </conditionalFormatting>
  <conditionalFormatting sqref="M170:N170">
    <cfRule type="containsBlanks" dxfId="521" priority="37">
      <formula>LEN(TRIM(M170))=0</formula>
    </cfRule>
  </conditionalFormatting>
  <conditionalFormatting sqref="M170:N170">
    <cfRule type="expression" dxfId="520" priority="36">
      <formula>COUNTA($M$169)&gt;0</formula>
    </cfRule>
  </conditionalFormatting>
  <conditionalFormatting sqref="G155:H155">
    <cfRule type="containsBlanks" dxfId="519" priority="35">
      <formula>LEN(TRIM(G155))=0</formula>
    </cfRule>
  </conditionalFormatting>
  <conditionalFormatting sqref="G155:H155">
    <cfRule type="expression" dxfId="518" priority="34">
      <formula>COUNTA($G$154)&gt;0</formula>
    </cfRule>
  </conditionalFormatting>
  <conditionalFormatting sqref="M155:N155">
    <cfRule type="containsBlanks" dxfId="517" priority="33">
      <formula>LEN(TRIM(M155))=0</formula>
    </cfRule>
  </conditionalFormatting>
  <conditionalFormatting sqref="M155:N155">
    <cfRule type="expression" dxfId="516" priority="32">
      <formula>COUNTA($M$154)&gt;0</formula>
    </cfRule>
  </conditionalFormatting>
  <conditionalFormatting sqref="G140:H140">
    <cfRule type="containsBlanks" dxfId="515" priority="31">
      <formula>LEN(TRIM(G140))=0</formula>
    </cfRule>
  </conditionalFormatting>
  <conditionalFormatting sqref="G140:H140">
    <cfRule type="expression" dxfId="514" priority="30">
      <formula>COUNTA($G$139)&gt;0</formula>
    </cfRule>
  </conditionalFormatting>
  <conditionalFormatting sqref="G125:H125">
    <cfRule type="containsBlanks" dxfId="513" priority="29">
      <formula>LEN(TRIM(G125))=0</formula>
    </cfRule>
  </conditionalFormatting>
  <conditionalFormatting sqref="G125:H125">
    <cfRule type="expression" dxfId="512" priority="28">
      <formula>COUNTA($G$124)&gt;0</formula>
    </cfRule>
  </conditionalFormatting>
  <conditionalFormatting sqref="M125:N125">
    <cfRule type="containsBlanks" dxfId="511" priority="27">
      <formula>LEN(TRIM(M125))=0</formula>
    </cfRule>
  </conditionalFormatting>
  <conditionalFormatting sqref="M125:N125">
    <cfRule type="expression" dxfId="510" priority="26">
      <formula>COUNTA($M$124)&gt;0</formula>
    </cfRule>
  </conditionalFormatting>
  <conditionalFormatting sqref="G110:H110">
    <cfRule type="containsBlanks" dxfId="509" priority="25">
      <formula>LEN(TRIM(G110))=0</formula>
    </cfRule>
  </conditionalFormatting>
  <conditionalFormatting sqref="G110:H110">
    <cfRule type="expression" dxfId="508" priority="24">
      <formula>COUNTA($G$109)&gt;0</formula>
    </cfRule>
  </conditionalFormatting>
  <conditionalFormatting sqref="M110:N110">
    <cfRule type="containsBlanks" dxfId="507" priority="23">
      <formula>LEN(TRIM(M110))=0</formula>
    </cfRule>
  </conditionalFormatting>
  <conditionalFormatting sqref="M110:N110">
    <cfRule type="expression" dxfId="506" priority="22">
      <formula>COUNTA($M$109)&gt;0</formula>
    </cfRule>
  </conditionalFormatting>
  <conditionalFormatting sqref="G80:H80">
    <cfRule type="containsBlanks" dxfId="505" priority="21">
      <formula>LEN(TRIM(G80))=0</formula>
    </cfRule>
  </conditionalFormatting>
  <conditionalFormatting sqref="G80:H80 G95:H95 G110:H110 G125:H125 G140:H140 G155:H155">
    <cfRule type="expression" dxfId="504" priority="20">
      <formula>COUNTA($G$79)&gt;0</formula>
    </cfRule>
  </conditionalFormatting>
  <conditionalFormatting sqref="M80:N80">
    <cfRule type="containsBlanks" dxfId="503" priority="19">
      <formula>LEN(TRIM(M80))=0</formula>
    </cfRule>
  </conditionalFormatting>
  <conditionalFormatting sqref="M80:N80">
    <cfRule type="expression" dxfId="502" priority="18">
      <formula>COUNTA($M$79)&gt;0</formula>
    </cfRule>
  </conditionalFormatting>
  <conditionalFormatting sqref="M95:N95">
    <cfRule type="containsBlanks" dxfId="501" priority="17">
      <formula>LEN(TRIM(M95))=0</formula>
    </cfRule>
  </conditionalFormatting>
  <conditionalFormatting sqref="M95:N95">
    <cfRule type="expression" dxfId="500" priority="16">
      <formula>COUNTA($M$94)&gt;0</formula>
    </cfRule>
  </conditionalFormatting>
  <conditionalFormatting sqref="G95:H95">
    <cfRule type="containsBlanks" dxfId="499" priority="15">
      <formula>LEN(TRIM(G95))=0</formula>
    </cfRule>
  </conditionalFormatting>
  <conditionalFormatting sqref="G95:H95">
    <cfRule type="expression" dxfId="498" priority="14">
      <formula>COUNTA($G$94)&gt;0</formula>
    </cfRule>
  </conditionalFormatting>
  <conditionalFormatting sqref="M140:N140">
    <cfRule type="containsBlanks" dxfId="497" priority="13">
      <formula>LEN(TRIM(M140))=0</formula>
    </cfRule>
  </conditionalFormatting>
  <conditionalFormatting sqref="M140:N140">
    <cfRule type="expression" dxfId="496" priority="12">
      <formula>COUNTA($M$124)&gt;0</formula>
    </cfRule>
  </conditionalFormatting>
  <conditionalFormatting sqref="M140:N140">
    <cfRule type="containsBlanks" dxfId="495" priority="11">
      <formula>LEN(TRIM(M140))=0</formula>
    </cfRule>
  </conditionalFormatting>
  <conditionalFormatting sqref="M140:N140">
    <cfRule type="expression" dxfId="494" priority="10">
      <formula>COUNTA($M$139)&gt;0</formula>
    </cfRule>
  </conditionalFormatting>
  <conditionalFormatting sqref="C97:Q101">
    <cfRule type="containsBlanks" dxfId="493" priority="9">
      <formula>LEN(TRIM(C97))=0</formula>
    </cfRule>
  </conditionalFormatting>
  <conditionalFormatting sqref="C112:Q116">
    <cfRule type="containsBlanks" dxfId="492" priority="8">
      <formula>LEN(TRIM(C112))=0</formula>
    </cfRule>
  </conditionalFormatting>
  <conditionalFormatting sqref="C127:Q131">
    <cfRule type="containsBlanks" dxfId="491" priority="7">
      <formula>LEN(TRIM(C127))=0</formula>
    </cfRule>
  </conditionalFormatting>
  <conditionalFormatting sqref="C142:Q146">
    <cfRule type="containsBlanks" dxfId="490" priority="6">
      <formula>LEN(TRIM(C142))=0</formula>
    </cfRule>
  </conditionalFormatting>
  <conditionalFormatting sqref="C157:Q161">
    <cfRule type="containsBlanks" dxfId="489" priority="5">
      <formula>LEN(TRIM(C157))=0</formula>
    </cfRule>
  </conditionalFormatting>
  <conditionalFormatting sqref="C172:Q176">
    <cfRule type="containsBlanks" dxfId="488" priority="4">
      <formula>LEN(TRIM(C172))=0</formula>
    </cfRule>
  </conditionalFormatting>
  <conditionalFormatting sqref="C187:Q191">
    <cfRule type="containsBlanks" dxfId="487" priority="3">
      <formula>LEN(TRIM(C187))=0</formula>
    </cfRule>
  </conditionalFormatting>
  <conditionalFormatting sqref="C202:Q206">
    <cfRule type="containsBlanks" dxfId="486" priority="2">
      <formula>LEN(TRIM(C202))=0</formula>
    </cfRule>
  </conditionalFormatting>
  <conditionalFormatting sqref="C217:Q221">
    <cfRule type="containsBlanks" dxfId="485" priority="1">
      <formula>LEN(TRIM(C217))=0</formula>
    </cfRule>
  </conditionalFormatting>
  <dataValidations count="7">
    <dataValidation type="list" allowBlank="1" showInputMessage="1" showErrorMessage="1" sqref="D7">
      <formula1>INDIRECT("支援地域")</formula1>
    </dataValidation>
    <dataValidation type="list" allowBlank="1" showInputMessage="1" showErrorMessage="1" sqref="N82:N86 H82:H86 N187:N191 H187:H191 N202:N206 H202:H206 N97:N101 H97:H101 N112:N116 H112:H116 N127:N131 H127:H131 N142:N146 H142:H146 N157:N161 H157:H161 N172:N176 H172:H176 N217:N221 H217:H221">
      <formula1>IF(G82="事務補助員",INDIRECT("職員"),INDIRECT(G82))</formula1>
    </dataValidation>
    <dataValidation type="list" allowBlank="1" showInputMessage="1" showErrorMessage="1" sqref="D12 D18 D24 D30 D36 D43 D49 D55 D61 D67">
      <formula1>INDIRECT("職員")</formula1>
    </dataValidation>
    <dataValidation type="list" showInputMessage="1" showErrorMessage="1" sqref="M202:M207 G82:G86 M82:M86 G187:G192 G157:G162 G97:G101 G172:G177 G112:G116 M187:M192 B192 G127:G131 G202:G207 G142:G147 M112:M116 M97:M101 M127:M131 B162 B207 M172:M177 B177 B147 M157:M162 M142:M147 G217:G221 M217:M221">
      <formula1>"職員,事務補助員,外部専門家"</formula1>
    </dataValidation>
    <dataValidation type="whole" allowBlank="1" showInputMessage="1" showErrorMessage="1" sqref="H13:H17 H62:H66 H19:H23 H25:H29 H31:H35 H37:H41 H44:H48 H50:H54 H56:H60 H68:H72">
      <formula1>0</formula1>
      <formula2>4000</formula2>
    </dataValidation>
    <dataValidation type="whole" imeMode="halfAlpha" allowBlank="1" showInputMessage="1" showErrorMessage="1" sqref="K74:L74 K82:K86 P82:P86 K194:L194 K209:L209 K97:K101 P97:P101 K112:K116 P112:P116 K127:K131 P127:P131 K142:K146 P142:P146 K157:K161 P157:P161 K172:K176 P172:P176 K187:K191 P187:P191 K202:K206 P202:P206 K89:L89 K104:L104 K119:L119 K134:L134 K149:L149 K164:L164 K179:L179 K217:K221 P217:P221">
      <formula1>0</formula1>
      <formula2>200</formula2>
    </dataValidation>
    <dataValidation type="whole" imeMode="halfAlpha" allowBlank="1" showInputMessage="1" showErrorMessage="1" sqref="L80 Q80 L95 Q95 L110 Q110 L125 Q125 L140 Q140 L155 Q155 L170 Q170 L185 Q185 L200 Q200 L215 Q215">
      <formula1>0</formula1>
      <formula2>15</formula2>
    </dataValidation>
  </dataValidations>
  <printOptions horizontalCentered="1"/>
  <pageMargins left="0.25" right="0.25" top="0.75" bottom="0.75" header="0.3" footer="0.3"/>
  <pageSetup paperSize="9" scale="59" fitToHeight="0" orientation="landscape" r:id="rId1"/>
  <rowBreaks count="11" manualBreakCount="11">
    <brk id="41" min="1" max="16" man="1"/>
    <brk id="72" min="1" max="16" man="1"/>
    <brk id="87" min="1" max="16" man="1"/>
    <brk id="102" min="1" max="16" man="1"/>
    <brk id="117" min="1" max="16" man="1"/>
    <brk id="132" min="1" max="16" man="1"/>
    <brk id="147" min="1" max="16" man="1"/>
    <brk id="162" min="1" max="16" man="1"/>
    <brk id="177" min="1" max="16" man="1"/>
    <brk id="192" min="1" max="16" man="1"/>
    <brk id="207" min="1" max="16"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21"/>
  <sheetViews>
    <sheetView showGridLines="0" zoomScaleNormal="100" zoomScaleSheetLayoutView="25" workbookViewId="0"/>
  </sheetViews>
  <sheetFormatPr defaultRowHeight="13.5"/>
  <cols>
    <col min="1" max="1" width="2.125" style="348" customWidth="1"/>
    <col min="2" max="2" width="6" style="554" customWidth="1"/>
    <col min="3" max="3" width="14.625" style="190" customWidth="1"/>
    <col min="4" max="4" width="40.625" style="190" customWidth="1"/>
    <col min="5" max="6" width="9.75" style="190" customWidth="1"/>
    <col min="7" max="7" width="6.375" style="554" customWidth="1"/>
    <col min="8" max="8" width="19.625" style="190" customWidth="1"/>
    <col min="9" max="10" width="19.75" style="190" customWidth="1"/>
    <col min="11" max="12" width="9.75" style="190" customWidth="1"/>
    <col min="13" max="13" width="6.375" style="554" customWidth="1"/>
    <col min="14" max="14" width="13.75" style="190" customWidth="1"/>
    <col min="15" max="15" width="40.625" style="190" customWidth="1"/>
    <col min="16" max="17" width="9.75" style="190" customWidth="1"/>
    <col min="18" max="18" width="2.5" style="350" customWidth="1"/>
    <col min="19" max="19" width="152.25" style="190" customWidth="1"/>
    <col min="20" max="20" width="9" style="348"/>
    <col min="21" max="21" width="18.125" style="348" customWidth="1"/>
    <col min="22" max="16384" width="9" style="348"/>
  </cols>
  <sheetData>
    <row r="1" spans="1:22" ht="58.5" customHeight="1"/>
    <row r="2" spans="1:22" s="190" customFormat="1">
      <c r="A2" s="107"/>
      <c r="B2" s="344" t="s">
        <v>0</v>
      </c>
      <c r="C2" s="345"/>
      <c r="H2" s="345"/>
      <c r="P2" s="99" t="str">
        <f>IF(様式第１_交付申請書!F9="","",様式第１_交付申請書!F9)</f>
        <v/>
      </c>
      <c r="Q2" s="346"/>
      <c r="R2" s="347"/>
      <c r="T2" s="348"/>
      <c r="U2" s="348"/>
      <c r="V2" s="348"/>
    </row>
    <row r="3" spans="1:22" s="190" customFormat="1" ht="21">
      <c r="A3" s="555"/>
      <c r="B3" s="349" t="s">
        <v>1</v>
      </c>
      <c r="R3" s="350"/>
      <c r="T3" s="348"/>
      <c r="U3" s="348"/>
      <c r="V3" s="348"/>
    </row>
    <row r="4" spans="1:22" s="190" customFormat="1" ht="14.25" customHeight="1">
      <c r="A4" s="555"/>
      <c r="B4" s="555"/>
      <c r="R4" s="350"/>
      <c r="T4" s="348"/>
      <c r="U4" s="348"/>
      <c r="V4" s="348"/>
    </row>
    <row r="5" spans="1:22" s="190" customFormat="1" ht="17.25">
      <c r="A5" s="4"/>
      <c r="B5" s="351" t="s">
        <v>588</v>
      </c>
      <c r="R5" s="350"/>
      <c r="T5" s="348"/>
      <c r="U5" s="348"/>
      <c r="V5" s="348"/>
    </row>
    <row r="6" spans="1:22" s="190" customFormat="1" ht="6.75" customHeight="1" thickBot="1">
      <c r="A6" s="352"/>
      <c r="R6" s="350"/>
      <c r="T6" s="348"/>
      <c r="U6" s="348"/>
      <c r="V6" s="348"/>
    </row>
    <row r="7" spans="1:22" ht="30" customHeight="1" thickBot="1">
      <c r="B7" s="673" t="s">
        <v>256</v>
      </c>
      <c r="C7" s="674"/>
      <c r="D7" s="353"/>
      <c r="L7" s="675" t="s">
        <v>224</v>
      </c>
      <c r="M7" s="676"/>
      <c r="N7" s="677"/>
      <c r="O7" s="354">
        <f>SUMIF($C:$C,"PF職員名",$H:$H)</f>
        <v>0</v>
      </c>
      <c r="S7" s="416" t="s">
        <v>27</v>
      </c>
    </row>
    <row r="8" spans="1:22" ht="30" customHeight="1">
      <c r="B8" s="695" t="s">
        <v>563</v>
      </c>
      <c r="C8" s="696"/>
      <c r="D8" s="696"/>
      <c r="E8" s="696"/>
      <c r="F8" s="696"/>
      <c r="G8" s="696"/>
      <c r="H8" s="696"/>
      <c r="I8" s="696"/>
      <c r="J8" s="696"/>
      <c r="L8" s="678" t="s">
        <v>446</v>
      </c>
      <c r="M8" s="679"/>
      <c r="N8" s="680"/>
      <c r="O8" s="355">
        <f>SUMIF($J:$J,"想定支援対象者数",$K:$K)</f>
        <v>0</v>
      </c>
      <c r="S8" s="562" t="s">
        <v>560</v>
      </c>
      <c r="T8" s="356"/>
    </row>
    <row r="9" spans="1:22" ht="30" customHeight="1">
      <c r="B9" s="681" t="s">
        <v>225</v>
      </c>
      <c r="C9" s="681"/>
      <c r="D9" s="681"/>
      <c r="K9" s="439"/>
      <c r="L9" s="678" t="s">
        <v>447</v>
      </c>
      <c r="M9" s="679"/>
      <c r="N9" s="680"/>
      <c r="O9" s="358">
        <f>SUMIF(O$11:O$1048576,"*支援人回数合計",P$11:P$1048576)</f>
        <v>0</v>
      </c>
      <c r="P9" s="357"/>
      <c r="Q9" s="357"/>
      <c r="R9" s="359"/>
      <c r="S9" s="478" t="s">
        <v>542</v>
      </c>
    </row>
    <row r="10" spans="1:22" ht="6.75" customHeight="1">
      <c r="B10" s="682"/>
      <c r="C10" s="682"/>
      <c r="D10" s="682"/>
      <c r="G10" s="190"/>
      <c r="K10" s="439"/>
      <c r="L10" s="439"/>
      <c r="M10" s="439"/>
      <c r="N10" s="439"/>
      <c r="O10" s="439"/>
      <c r="P10" s="357"/>
      <c r="Q10" s="357"/>
      <c r="R10" s="359"/>
    </row>
    <row r="11" spans="1:22" ht="27" customHeight="1">
      <c r="B11" s="558" t="s">
        <v>448</v>
      </c>
      <c r="C11" s="689" t="s">
        <v>216</v>
      </c>
      <c r="D11" s="690"/>
      <c r="E11" s="691" t="s">
        <v>217</v>
      </c>
      <c r="F11" s="691"/>
      <c r="G11" s="691"/>
      <c r="H11" s="692" t="s">
        <v>540</v>
      </c>
      <c r="I11" s="693"/>
      <c r="J11" s="693"/>
      <c r="K11" s="693"/>
      <c r="L11" s="693"/>
      <c r="M11" s="693"/>
      <c r="N11" s="693"/>
      <c r="O11" s="694"/>
      <c r="S11" s="481" t="s">
        <v>325</v>
      </c>
    </row>
    <row r="12" spans="1:22" ht="20.100000000000001" customHeight="1">
      <c r="B12" s="703">
        <v>1</v>
      </c>
      <c r="C12" s="441" t="s">
        <v>223</v>
      </c>
      <c r="D12" s="442"/>
      <c r="E12" s="706" t="str">
        <f>IFERROR(VLOOKUP(D12,'補助事業概要説明書（別添１）１～４'!$B:$C,2,0),"")</f>
        <v/>
      </c>
      <c r="F12" s="707"/>
      <c r="G12" s="708"/>
      <c r="H12" s="443">
        <f>SUM(H13:H17)</f>
        <v>0</v>
      </c>
      <c r="I12" s="709" t="s">
        <v>449</v>
      </c>
      <c r="J12" s="710"/>
      <c r="K12" s="710"/>
      <c r="L12" s="710"/>
      <c r="M12" s="710"/>
      <c r="N12" s="710"/>
      <c r="O12" s="711"/>
      <c r="S12" s="477" t="s">
        <v>437</v>
      </c>
    </row>
    <row r="13" spans="1:22" ht="20.100000000000001" customHeight="1">
      <c r="B13" s="704"/>
      <c r="C13" s="444" t="s">
        <v>408</v>
      </c>
      <c r="D13" s="683"/>
      <c r="E13" s="684"/>
      <c r="F13" s="684"/>
      <c r="G13" s="685"/>
      <c r="H13" s="445"/>
      <c r="I13" s="712"/>
      <c r="J13" s="713"/>
      <c r="K13" s="713"/>
      <c r="L13" s="713"/>
      <c r="M13" s="713"/>
      <c r="N13" s="713"/>
      <c r="O13" s="714"/>
      <c r="S13" s="477"/>
    </row>
    <row r="14" spans="1:22" ht="20.100000000000001" customHeight="1">
      <c r="B14" s="704"/>
      <c r="C14" s="446" t="s">
        <v>409</v>
      </c>
      <c r="D14" s="683"/>
      <c r="E14" s="684"/>
      <c r="F14" s="684"/>
      <c r="G14" s="685"/>
      <c r="H14" s="447"/>
      <c r="I14" s="686"/>
      <c r="J14" s="687"/>
      <c r="K14" s="687"/>
      <c r="L14" s="687"/>
      <c r="M14" s="687"/>
      <c r="N14" s="687"/>
      <c r="O14" s="688"/>
      <c r="S14" s="477" t="s">
        <v>561</v>
      </c>
    </row>
    <row r="15" spans="1:22" ht="20.100000000000001" customHeight="1">
      <c r="B15" s="704"/>
      <c r="C15" s="448" t="s">
        <v>410</v>
      </c>
      <c r="D15" s="683"/>
      <c r="E15" s="684"/>
      <c r="F15" s="684"/>
      <c r="G15" s="685"/>
      <c r="H15" s="449"/>
      <c r="I15" s="686"/>
      <c r="J15" s="687"/>
      <c r="K15" s="687"/>
      <c r="L15" s="687"/>
      <c r="M15" s="687"/>
      <c r="N15" s="687"/>
      <c r="O15" s="688"/>
      <c r="S15" s="477" t="s">
        <v>450</v>
      </c>
    </row>
    <row r="16" spans="1:22" ht="20.100000000000001" customHeight="1">
      <c r="B16" s="704"/>
      <c r="C16" s="448" t="s">
        <v>411</v>
      </c>
      <c r="D16" s="683"/>
      <c r="E16" s="684"/>
      <c r="F16" s="684"/>
      <c r="G16" s="685"/>
      <c r="H16" s="449"/>
      <c r="I16" s="686"/>
      <c r="J16" s="687"/>
      <c r="K16" s="687"/>
      <c r="L16" s="687"/>
      <c r="M16" s="687"/>
      <c r="N16" s="687"/>
      <c r="O16" s="688"/>
      <c r="S16" s="477"/>
    </row>
    <row r="17" spans="2:19" ht="20.100000000000001" customHeight="1">
      <c r="B17" s="705"/>
      <c r="C17" s="450" t="s">
        <v>412</v>
      </c>
      <c r="D17" s="697"/>
      <c r="E17" s="698"/>
      <c r="F17" s="698"/>
      <c r="G17" s="699"/>
      <c r="H17" s="451"/>
      <c r="I17" s="700"/>
      <c r="J17" s="701"/>
      <c r="K17" s="701"/>
      <c r="L17" s="701"/>
      <c r="M17" s="701"/>
      <c r="N17" s="701"/>
      <c r="O17" s="702"/>
      <c r="S17" s="477" t="s">
        <v>562</v>
      </c>
    </row>
    <row r="18" spans="2:19" ht="20.100000000000001" customHeight="1">
      <c r="B18" s="703">
        <v>2</v>
      </c>
      <c r="C18" s="441" t="s">
        <v>223</v>
      </c>
      <c r="D18" s="442"/>
      <c r="E18" s="706" t="str">
        <f>IFERROR(VLOOKUP(D18,'補助事業概要説明書（別添１）１～４'!$B:$C,2,0),"")</f>
        <v/>
      </c>
      <c r="F18" s="707"/>
      <c r="G18" s="708"/>
      <c r="H18" s="443">
        <f>SUM(H19:H23)</f>
        <v>0</v>
      </c>
      <c r="I18" s="709" t="s">
        <v>449</v>
      </c>
      <c r="J18" s="710"/>
      <c r="K18" s="710"/>
      <c r="L18" s="710"/>
      <c r="M18" s="710"/>
      <c r="N18" s="710"/>
      <c r="O18" s="711"/>
      <c r="P18" s="360"/>
      <c r="Q18" s="360"/>
      <c r="R18" s="361"/>
      <c r="S18" s="477"/>
    </row>
    <row r="19" spans="2:19" ht="20.100000000000001" customHeight="1">
      <c r="B19" s="704"/>
      <c r="C19" s="444" t="s">
        <v>408</v>
      </c>
      <c r="D19" s="683"/>
      <c r="E19" s="684"/>
      <c r="F19" s="684"/>
      <c r="G19" s="685"/>
      <c r="H19" s="445"/>
      <c r="I19" s="712"/>
      <c r="J19" s="713"/>
      <c r="K19" s="713"/>
      <c r="L19" s="713"/>
      <c r="M19" s="713"/>
      <c r="N19" s="713"/>
      <c r="O19" s="714"/>
      <c r="P19" s="360"/>
      <c r="Q19" s="360"/>
      <c r="R19" s="361"/>
      <c r="S19" s="477" t="s">
        <v>451</v>
      </c>
    </row>
    <row r="20" spans="2:19" ht="20.100000000000001" customHeight="1">
      <c r="B20" s="704"/>
      <c r="C20" s="446" t="s">
        <v>409</v>
      </c>
      <c r="D20" s="683"/>
      <c r="E20" s="684"/>
      <c r="F20" s="684"/>
      <c r="G20" s="685"/>
      <c r="H20" s="447"/>
      <c r="I20" s="686"/>
      <c r="J20" s="687"/>
      <c r="K20" s="687"/>
      <c r="L20" s="687"/>
      <c r="M20" s="687"/>
      <c r="N20" s="687"/>
      <c r="O20" s="688"/>
      <c r="P20" s="360"/>
      <c r="Q20" s="360"/>
      <c r="R20" s="361"/>
      <c r="S20" s="477"/>
    </row>
    <row r="21" spans="2:19" ht="20.100000000000001" customHeight="1">
      <c r="B21" s="704"/>
      <c r="C21" s="448" t="s">
        <v>410</v>
      </c>
      <c r="D21" s="683"/>
      <c r="E21" s="684"/>
      <c r="F21" s="684"/>
      <c r="G21" s="685"/>
      <c r="H21" s="449"/>
      <c r="I21" s="686"/>
      <c r="J21" s="687"/>
      <c r="K21" s="687"/>
      <c r="L21" s="687"/>
      <c r="M21" s="687"/>
      <c r="N21" s="687"/>
      <c r="O21" s="688"/>
      <c r="P21" s="360"/>
      <c r="Q21" s="360"/>
      <c r="R21" s="361"/>
      <c r="S21" s="477" t="s">
        <v>453</v>
      </c>
    </row>
    <row r="22" spans="2:19" ht="20.100000000000001" customHeight="1">
      <c r="B22" s="704"/>
      <c r="C22" s="448" t="s">
        <v>411</v>
      </c>
      <c r="D22" s="683"/>
      <c r="E22" s="684"/>
      <c r="F22" s="684"/>
      <c r="G22" s="685"/>
      <c r="H22" s="449"/>
      <c r="I22" s="686"/>
      <c r="J22" s="687"/>
      <c r="K22" s="687"/>
      <c r="L22" s="687"/>
      <c r="M22" s="687"/>
      <c r="N22" s="687"/>
      <c r="O22" s="688"/>
      <c r="P22" s="360"/>
      <c r="Q22" s="360"/>
      <c r="R22" s="361"/>
      <c r="S22" s="477"/>
    </row>
    <row r="23" spans="2:19" ht="20.100000000000001" customHeight="1">
      <c r="B23" s="705"/>
      <c r="C23" s="450" t="s">
        <v>412</v>
      </c>
      <c r="D23" s="697"/>
      <c r="E23" s="698"/>
      <c r="F23" s="698"/>
      <c r="G23" s="699"/>
      <c r="H23" s="451"/>
      <c r="I23" s="700"/>
      <c r="J23" s="701"/>
      <c r="K23" s="701"/>
      <c r="L23" s="701"/>
      <c r="M23" s="701"/>
      <c r="N23" s="701"/>
      <c r="O23" s="702"/>
      <c r="P23" s="360"/>
      <c r="Q23" s="360"/>
      <c r="R23" s="361"/>
      <c r="S23" s="477"/>
    </row>
    <row r="24" spans="2:19" ht="20.100000000000001" customHeight="1">
      <c r="B24" s="703">
        <v>3</v>
      </c>
      <c r="C24" s="441" t="s">
        <v>223</v>
      </c>
      <c r="D24" s="442"/>
      <c r="E24" s="706" t="str">
        <f>IFERROR(VLOOKUP(D24,'補助事業概要説明書（別添１）１～４'!$B:$C,2,0),"")</f>
        <v/>
      </c>
      <c r="F24" s="707"/>
      <c r="G24" s="708"/>
      <c r="H24" s="443">
        <f>SUM(H25:H29)</f>
        <v>0</v>
      </c>
      <c r="I24" s="709" t="s">
        <v>449</v>
      </c>
      <c r="J24" s="710"/>
      <c r="K24" s="710"/>
      <c r="L24" s="710"/>
      <c r="M24" s="710"/>
      <c r="N24" s="710"/>
      <c r="O24" s="711"/>
      <c r="P24" s="360"/>
      <c r="Q24" s="360"/>
      <c r="R24" s="361"/>
      <c r="S24" s="477"/>
    </row>
    <row r="25" spans="2:19" ht="20.100000000000001" customHeight="1">
      <c r="B25" s="704"/>
      <c r="C25" s="444" t="s">
        <v>408</v>
      </c>
      <c r="D25" s="683"/>
      <c r="E25" s="684"/>
      <c r="F25" s="684"/>
      <c r="G25" s="685"/>
      <c r="H25" s="445"/>
      <c r="I25" s="712"/>
      <c r="J25" s="713"/>
      <c r="K25" s="713"/>
      <c r="L25" s="713"/>
      <c r="M25" s="713"/>
      <c r="N25" s="713"/>
      <c r="O25" s="714"/>
      <c r="P25" s="360"/>
      <c r="Q25" s="360"/>
      <c r="R25" s="361"/>
      <c r="S25" s="477"/>
    </row>
    <row r="26" spans="2:19" ht="20.100000000000001" customHeight="1">
      <c r="B26" s="704"/>
      <c r="C26" s="446" t="s">
        <v>409</v>
      </c>
      <c r="D26" s="683"/>
      <c r="E26" s="684"/>
      <c r="F26" s="684"/>
      <c r="G26" s="685"/>
      <c r="H26" s="447"/>
      <c r="I26" s="686"/>
      <c r="J26" s="687"/>
      <c r="K26" s="687"/>
      <c r="L26" s="687"/>
      <c r="M26" s="687"/>
      <c r="N26" s="687"/>
      <c r="O26" s="688"/>
      <c r="P26" s="360"/>
      <c r="Q26" s="360"/>
      <c r="R26" s="361"/>
      <c r="S26" s="482"/>
    </row>
    <row r="27" spans="2:19" ht="20.100000000000001" customHeight="1">
      <c r="B27" s="704"/>
      <c r="C27" s="448" t="s">
        <v>410</v>
      </c>
      <c r="D27" s="683"/>
      <c r="E27" s="684"/>
      <c r="F27" s="684"/>
      <c r="G27" s="685"/>
      <c r="H27" s="449"/>
      <c r="I27" s="686"/>
      <c r="J27" s="687"/>
      <c r="K27" s="687"/>
      <c r="L27" s="687"/>
      <c r="M27" s="687"/>
      <c r="N27" s="687"/>
      <c r="O27" s="688"/>
      <c r="P27" s="360"/>
      <c r="Q27" s="360"/>
      <c r="R27" s="361"/>
      <c r="S27" s="482"/>
    </row>
    <row r="28" spans="2:19" ht="20.100000000000001" customHeight="1">
      <c r="B28" s="704"/>
      <c r="C28" s="448" t="s">
        <v>411</v>
      </c>
      <c r="D28" s="683"/>
      <c r="E28" s="684"/>
      <c r="F28" s="684"/>
      <c r="G28" s="685"/>
      <c r="H28" s="449"/>
      <c r="I28" s="686"/>
      <c r="J28" s="687"/>
      <c r="K28" s="687"/>
      <c r="L28" s="687"/>
      <c r="M28" s="687"/>
      <c r="N28" s="687"/>
      <c r="O28" s="688"/>
      <c r="P28" s="360"/>
      <c r="Q28" s="360"/>
      <c r="R28" s="361"/>
      <c r="S28" s="482"/>
    </row>
    <row r="29" spans="2:19" ht="20.100000000000001" customHeight="1">
      <c r="B29" s="705"/>
      <c r="C29" s="450" t="s">
        <v>412</v>
      </c>
      <c r="D29" s="697"/>
      <c r="E29" s="698"/>
      <c r="F29" s="698"/>
      <c r="G29" s="699"/>
      <c r="H29" s="451"/>
      <c r="I29" s="700"/>
      <c r="J29" s="701"/>
      <c r="K29" s="701"/>
      <c r="L29" s="701"/>
      <c r="M29" s="701"/>
      <c r="N29" s="701"/>
      <c r="O29" s="702"/>
      <c r="P29" s="360"/>
      <c r="Q29" s="360"/>
      <c r="R29" s="361"/>
      <c r="S29" s="483"/>
    </row>
    <row r="30" spans="2:19" ht="20.100000000000001" customHeight="1">
      <c r="B30" s="703">
        <v>4</v>
      </c>
      <c r="C30" s="441" t="s">
        <v>223</v>
      </c>
      <c r="D30" s="442"/>
      <c r="E30" s="706" t="str">
        <f>IFERROR(VLOOKUP(D30,'補助事業概要説明書（別添１）１～４'!$B:$C,2,0),"")</f>
        <v/>
      </c>
      <c r="F30" s="707"/>
      <c r="G30" s="708"/>
      <c r="H30" s="443">
        <f>SUM(H31:H35)</f>
        <v>0</v>
      </c>
      <c r="I30" s="709" t="s">
        <v>449</v>
      </c>
      <c r="J30" s="710"/>
      <c r="K30" s="710"/>
      <c r="L30" s="710"/>
      <c r="M30" s="710"/>
      <c r="N30" s="710"/>
      <c r="O30" s="711"/>
      <c r="P30" s="360"/>
      <c r="Q30" s="360"/>
      <c r="R30" s="361"/>
      <c r="S30" s="348"/>
    </row>
    <row r="31" spans="2:19" ht="20.100000000000001" customHeight="1">
      <c r="B31" s="704"/>
      <c r="C31" s="444" t="s">
        <v>408</v>
      </c>
      <c r="D31" s="683"/>
      <c r="E31" s="684"/>
      <c r="F31" s="684"/>
      <c r="G31" s="685"/>
      <c r="H31" s="445"/>
      <c r="I31" s="712"/>
      <c r="J31" s="713"/>
      <c r="K31" s="713"/>
      <c r="L31" s="713"/>
      <c r="M31" s="713"/>
      <c r="N31" s="713"/>
      <c r="O31" s="714"/>
      <c r="P31" s="360"/>
      <c r="Q31" s="360"/>
      <c r="R31" s="361"/>
      <c r="S31" s="348"/>
    </row>
    <row r="32" spans="2:19" ht="20.100000000000001" customHeight="1">
      <c r="B32" s="704"/>
      <c r="C32" s="446" t="s">
        <v>409</v>
      </c>
      <c r="D32" s="683"/>
      <c r="E32" s="684"/>
      <c r="F32" s="684"/>
      <c r="G32" s="685"/>
      <c r="H32" s="447"/>
      <c r="I32" s="686"/>
      <c r="J32" s="687"/>
      <c r="K32" s="687"/>
      <c r="L32" s="687"/>
      <c r="M32" s="687"/>
      <c r="N32" s="687"/>
      <c r="O32" s="688"/>
      <c r="P32" s="360"/>
      <c r="Q32" s="360"/>
      <c r="R32" s="361"/>
      <c r="S32" s="348"/>
    </row>
    <row r="33" spans="2:19" ht="20.100000000000001" customHeight="1">
      <c r="B33" s="704"/>
      <c r="C33" s="448" t="s">
        <v>410</v>
      </c>
      <c r="D33" s="683"/>
      <c r="E33" s="684"/>
      <c r="F33" s="684"/>
      <c r="G33" s="685"/>
      <c r="H33" s="449"/>
      <c r="I33" s="686"/>
      <c r="J33" s="687"/>
      <c r="K33" s="687"/>
      <c r="L33" s="687"/>
      <c r="M33" s="687"/>
      <c r="N33" s="687"/>
      <c r="O33" s="688"/>
      <c r="P33" s="360"/>
      <c r="Q33" s="360"/>
      <c r="R33" s="361"/>
      <c r="S33" s="348"/>
    </row>
    <row r="34" spans="2:19" ht="20.100000000000001" customHeight="1">
      <c r="B34" s="704"/>
      <c r="C34" s="448" t="s">
        <v>411</v>
      </c>
      <c r="D34" s="683"/>
      <c r="E34" s="684"/>
      <c r="F34" s="684"/>
      <c r="G34" s="685"/>
      <c r="H34" s="449"/>
      <c r="I34" s="686"/>
      <c r="J34" s="687"/>
      <c r="K34" s="687"/>
      <c r="L34" s="687"/>
      <c r="M34" s="687"/>
      <c r="N34" s="687"/>
      <c r="O34" s="688"/>
      <c r="P34" s="360"/>
      <c r="Q34" s="360"/>
      <c r="R34" s="361"/>
      <c r="S34" s="348"/>
    </row>
    <row r="35" spans="2:19" ht="20.100000000000001" customHeight="1">
      <c r="B35" s="705"/>
      <c r="C35" s="450" t="s">
        <v>412</v>
      </c>
      <c r="D35" s="697"/>
      <c r="E35" s="698"/>
      <c r="F35" s="698"/>
      <c r="G35" s="699"/>
      <c r="H35" s="451"/>
      <c r="I35" s="700"/>
      <c r="J35" s="701"/>
      <c r="K35" s="701"/>
      <c r="L35" s="701"/>
      <c r="M35" s="701"/>
      <c r="N35" s="701"/>
      <c r="O35" s="702"/>
      <c r="P35" s="360"/>
      <c r="Q35" s="360"/>
      <c r="R35" s="361"/>
      <c r="S35" s="348"/>
    </row>
    <row r="36" spans="2:19" ht="20.100000000000001" customHeight="1">
      <c r="B36" s="703">
        <v>5</v>
      </c>
      <c r="C36" s="441" t="s">
        <v>223</v>
      </c>
      <c r="D36" s="442"/>
      <c r="E36" s="706" t="str">
        <f>IFERROR(VLOOKUP(D36,'補助事業概要説明書（別添１）１～４'!$B:$C,2,0),"")</f>
        <v/>
      </c>
      <c r="F36" s="707"/>
      <c r="G36" s="708"/>
      <c r="H36" s="443">
        <f>SUM(H37:H41)</f>
        <v>0</v>
      </c>
      <c r="I36" s="709" t="s">
        <v>449</v>
      </c>
      <c r="J36" s="710"/>
      <c r="K36" s="710"/>
      <c r="L36" s="710"/>
      <c r="M36" s="710"/>
      <c r="N36" s="710"/>
      <c r="O36" s="711"/>
      <c r="P36" s="360"/>
      <c r="Q36" s="360"/>
      <c r="R36" s="361"/>
      <c r="S36" s="348"/>
    </row>
    <row r="37" spans="2:19" ht="20.100000000000001" customHeight="1">
      <c r="B37" s="704"/>
      <c r="C37" s="444" t="s">
        <v>408</v>
      </c>
      <c r="D37" s="683"/>
      <c r="E37" s="684"/>
      <c r="F37" s="684"/>
      <c r="G37" s="685"/>
      <c r="H37" s="445"/>
      <c r="I37" s="712"/>
      <c r="J37" s="713"/>
      <c r="K37" s="713"/>
      <c r="L37" s="713"/>
      <c r="M37" s="713"/>
      <c r="N37" s="713"/>
      <c r="O37" s="714"/>
      <c r="P37" s="360"/>
      <c r="Q37" s="360"/>
      <c r="R37" s="361"/>
      <c r="S37" s="348"/>
    </row>
    <row r="38" spans="2:19" ht="20.100000000000001" customHeight="1">
      <c r="B38" s="704"/>
      <c r="C38" s="446" t="s">
        <v>409</v>
      </c>
      <c r="D38" s="683"/>
      <c r="E38" s="684"/>
      <c r="F38" s="684"/>
      <c r="G38" s="685"/>
      <c r="H38" s="447"/>
      <c r="I38" s="686"/>
      <c r="J38" s="687"/>
      <c r="K38" s="687"/>
      <c r="L38" s="687"/>
      <c r="M38" s="687"/>
      <c r="N38" s="687"/>
      <c r="O38" s="688"/>
      <c r="P38" s="360"/>
      <c r="Q38" s="360"/>
      <c r="R38" s="361"/>
      <c r="S38" s="348"/>
    </row>
    <row r="39" spans="2:19" ht="20.100000000000001" customHeight="1">
      <c r="B39" s="704"/>
      <c r="C39" s="448" t="s">
        <v>410</v>
      </c>
      <c r="D39" s="683"/>
      <c r="E39" s="684"/>
      <c r="F39" s="684"/>
      <c r="G39" s="685"/>
      <c r="H39" s="449"/>
      <c r="I39" s="686"/>
      <c r="J39" s="687"/>
      <c r="K39" s="687"/>
      <c r="L39" s="687"/>
      <c r="M39" s="687"/>
      <c r="N39" s="687"/>
      <c r="O39" s="688"/>
      <c r="P39" s="360"/>
      <c r="Q39" s="360"/>
      <c r="R39" s="361"/>
      <c r="S39" s="348"/>
    </row>
    <row r="40" spans="2:19" ht="20.100000000000001" customHeight="1">
      <c r="B40" s="704"/>
      <c r="C40" s="448" t="s">
        <v>411</v>
      </c>
      <c r="D40" s="683"/>
      <c r="E40" s="684"/>
      <c r="F40" s="684"/>
      <c r="G40" s="685"/>
      <c r="H40" s="449"/>
      <c r="I40" s="686"/>
      <c r="J40" s="687"/>
      <c r="K40" s="687"/>
      <c r="L40" s="687"/>
      <c r="M40" s="687"/>
      <c r="N40" s="687"/>
      <c r="O40" s="688"/>
      <c r="P40" s="360"/>
      <c r="Q40" s="360"/>
      <c r="R40" s="361"/>
      <c r="S40" s="348"/>
    </row>
    <row r="41" spans="2:19" ht="20.100000000000001" customHeight="1">
      <c r="B41" s="705"/>
      <c r="C41" s="450" t="s">
        <v>412</v>
      </c>
      <c r="D41" s="697"/>
      <c r="E41" s="698"/>
      <c r="F41" s="698"/>
      <c r="G41" s="699"/>
      <c r="H41" s="451"/>
      <c r="I41" s="700"/>
      <c r="J41" s="701"/>
      <c r="K41" s="701"/>
      <c r="L41" s="701"/>
      <c r="M41" s="701"/>
      <c r="N41" s="701"/>
      <c r="O41" s="702"/>
      <c r="P41" s="360"/>
      <c r="Q41" s="360"/>
      <c r="R41" s="361"/>
      <c r="S41" s="348"/>
    </row>
    <row r="42" spans="2:19" ht="27" customHeight="1">
      <c r="B42" s="558" t="s">
        <v>448</v>
      </c>
      <c r="C42" s="689" t="s">
        <v>216</v>
      </c>
      <c r="D42" s="690"/>
      <c r="E42" s="691" t="s">
        <v>217</v>
      </c>
      <c r="F42" s="691"/>
      <c r="G42" s="691"/>
      <c r="H42" s="692" t="s">
        <v>540</v>
      </c>
      <c r="I42" s="693"/>
      <c r="J42" s="693"/>
      <c r="K42" s="693"/>
      <c r="L42" s="693"/>
      <c r="M42" s="693"/>
      <c r="N42" s="693"/>
      <c r="O42" s="694"/>
      <c r="P42" s="360"/>
      <c r="Q42" s="360"/>
      <c r="R42" s="361"/>
      <c r="S42" s="348"/>
    </row>
    <row r="43" spans="2:19" ht="20.100000000000001" customHeight="1">
      <c r="B43" s="703">
        <v>6</v>
      </c>
      <c r="C43" s="441" t="s">
        <v>223</v>
      </c>
      <c r="D43" s="442"/>
      <c r="E43" s="706" t="str">
        <f>IFERROR(VLOOKUP(D43,'補助事業概要説明書（別添１）１～４'!$B:$C,2,0),"")</f>
        <v/>
      </c>
      <c r="F43" s="707"/>
      <c r="G43" s="708"/>
      <c r="H43" s="443">
        <f>SUM(H44:H48)</f>
        <v>0</v>
      </c>
      <c r="I43" s="709" t="s">
        <v>449</v>
      </c>
      <c r="J43" s="710"/>
      <c r="K43" s="710"/>
      <c r="L43" s="710"/>
      <c r="M43" s="710"/>
      <c r="N43" s="710"/>
      <c r="O43" s="711"/>
      <c r="P43" s="360"/>
      <c r="Q43" s="360"/>
      <c r="R43" s="361"/>
      <c r="S43" s="348"/>
    </row>
    <row r="44" spans="2:19" ht="20.100000000000001" customHeight="1">
      <c r="B44" s="704"/>
      <c r="C44" s="444" t="s">
        <v>408</v>
      </c>
      <c r="D44" s="683"/>
      <c r="E44" s="684"/>
      <c r="F44" s="684"/>
      <c r="G44" s="685"/>
      <c r="H44" s="445"/>
      <c r="I44" s="712"/>
      <c r="J44" s="713"/>
      <c r="K44" s="713"/>
      <c r="L44" s="713"/>
      <c r="M44" s="713"/>
      <c r="N44" s="713"/>
      <c r="O44" s="714"/>
      <c r="P44" s="360"/>
      <c r="Q44" s="360"/>
      <c r="R44" s="361"/>
      <c r="S44" s="348"/>
    </row>
    <row r="45" spans="2:19" ht="20.100000000000001" customHeight="1">
      <c r="B45" s="704"/>
      <c r="C45" s="446" t="s">
        <v>409</v>
      </c>
      <c r="D45" s="683"/>
      <c r="E45" s="684"/>
      <c r="F45" s="684"/>
      <c r="G45" s="685"/>
      <c r="H45" s="447"/>
      <c r="I45" s="686"/>
      <c r="J45" s="687"/>
      <c r="K45" s="687"/>
      <c r="L45" s="687"/>
      <c r="M45" s="687"/>
      <c r="N45" s="687"/>
      <c r="O45" s="688"/>
      <c r="P45" s="360"/>
      <c r="Q45" s="360"/>
      <c r="R45" s="361"/>
      <c r="S45" s="348"/>
    </row>
    <row r="46" spans="2:19" ht="20.100000000000001" customHeight="1">
      <c r="B46" s="704"/>
      <c r="C46" s="448" t="s">
        <v>410</v>
      </c>
      <c r="D46" s="683"/>
      <c r="E46" s="684"/>
      <c r="F46" s="684"/>
      <c r="G46" s="685"/>
      <c r="H46" s="449"/>
      <c r="I46" s="686"/>
      <c r="J46" s="687"/>
      <c r="K46" s="687"/>
      <c r="L46" s="687"/>
      <c r="M46" s="687"/>
      <c r="N46" s="687"/>
      <c r="O46" s="688"/>
      <c r="P46" s="360"/>
      <c r="Q46" s="360"/>
      <c r="R46" s="361"/>
      <c r="S46" s="348"/>
    </row>
    <row r="47" spans="2:19" ht="20.100000000000001" customHeight="1">
      <c r="B47" s="704"/>
      <c r="C47" s="448" t="s">
        <v>411</v>
      </c>
      <c r="D47" s="683"/>
      <c r="E47" s="684"/>
      <c r="F47" s="684"/>
      <c r="G47" s="685"/>
      <c r="H47" s="449"/>
      <c r="I47" s="686"/>
      <c r="J47" s="687"/>
      <c r="K47" s="687"/>
      <c r="L47" s="687"/>
      <c r="M47" s="687"/>
      <c r="N47" s="687"/>
      <c r="O47" s="688"/>
      <c r="P47" s="360"/>
      <c r="Q47" s="360"/>
      <c r="R47" s="361"/>
      <c r="S47" s="348"/>
    </row>
    <row r="48" spans="2:19" ht="20.100000000000001" customHeight="1">
      <c r="B48" s="705"/>
      <c r="C48" s="450" t="s">
        <v>412</v>
      </c>
      <c r="D48" s="697"/>
      <c r="E48" s="698"/>
      <c r="F48" s="698"/>
      <c r="G48" s="699"/>
      <c r="H48" s="451"/>
      <c r="I48" s="700"/>
      <c r="J48" s="701"/>
      <c r="K48" s="701"/>
      <c r="L48" s="701"/>
      <c r="M48" s="701"/>
      <c r="N48" s="701"/>
      <c r="O48" s="702"/>
      <c r="P48" s="360"/>
      <c r="Q48" s="360"/>
      <c r="R48" s="361"/>
      <c r="S48" s="348"/>
    </row>
    <row r="49" spans="2:19" ht="20.100000000000001" customHeight="1">
      <c r="B49" s="703">
        <v>7</v>
      </c>
      <c r="C49" s="441" t="s">
        <v>223</v>
      </c>
      <c r="D49" s="442"/>
      <c r="E49" s="706" t="str">
        <f>IFERROR(VLOOKUP(D49,'補助事業概要説明書（別添１）１～４'!$B:$C,2,0),"")</f>
        <v/>
      </c>
      <c r="F49" s="707"/>
      <c r="G49" s="708"/>
      <c r="H49" s="443">
        <f>SUM(H50:H54)</f>
        <v>0</v>
      </c>
      <c r="I49" s="709" t="s">
        <v>449</v>
      </c>
      <c r="J49" s="710"/>
      <c r="K49" s="710"/>
      <c r="L49" s="710"/>
      <c r="M49" s="710"/>
      <c r="N49" s="710"/>
      <c r="O49" s="711"/>
      <c r="P49" s="360"/>
      <c r="Q49" s="360"/>
      <c r="R49" s="361"/>
      <c r="S49" s="348"/>
    </row>
    <row r="50" spans="2:19" ht="20.100000000000001" customHeight="1">
      <c r="B50" s="704"/>
      <c r="C50" s="444" t="s">
        <v>408</v>
      </c>
      <c r="D50" s="683"/>
      <c r="E50" s="684"/>
      <c r="F50" s="684"/>
      <c r="G50" s="685"/>
      <c r="H50" s="445"/>
      <c r="I50" s="712"/>
      <c r="J50" s="713"/>
      <c r="K50" s="713"/>
      <c r="L50" s="713"/>
      <c r="M50" s="713"/>
      <c r="N50" s="713"/>
      <c r="O50" s="714"/>
      <c r="P50" s="360"/>
      <c r="Q50" s="360"/>
      <c r="R50" s="361"/>
      <c r="S50" s="348"/>
    </row>
    <row r="51" spans="2:19" ht="20.100000000000001" customHeight="1">
      <c r="B51" s="704"/>
      <c r="C51" s="446" t="s">
        <v>409</v>
      </c>
      <c r="D51" s="683"/>
      <c r="E51" s="684"/>
      <c r="F51" s="684"/>
      <c r="G51" s="685"/>
      <c r="H51" s="447"/>
      <c r="I51" s="686"/>
      <c r="J51" s="687"/>
      <c r="K51" s="687"/>
      <c r="L51" s="687"/>
      <c r="M51" s="687"/>
      <c r="N51" s="687"/>
      <c r="O51" s="688"/>
      <c r="P51" s="360"/>
      <c r="Q51" s="360"/>
      <c r="R51" s="361"/>
      <c r="S51" s="348"/>
    </row>
    <row r="52" spans="2:19" ht="20.100000000000001" customHeight="1">
      <c r="B52" s="704"/>
      <c r="C52" s="448" t="s">
        <v>410</v>
      </c>
      <c r="D52" s="683"/>
      <c r="E52" s="684"/>
      <c r="F52" s="684"/>
      <c r="G52" s="685"/>
      <c r="H52" s="449"/>
      <c r="I52" s="686"/>
      <c r="J52" s="687"/>
      <c r="K52" s="687"/>
      <c r="L52" s="687"/>
      <c r="M52" s="687"/>
      <c r="N52" s="687"/>
      <c r="O52" s="688"/>
      <c r="P52" s="360"/>
      <c r="Q52" s="360"/>
      <c r="R52" s="361"/>
      <c r="S52" s="348"/>
    </row>
    <row r="53" spans="2:19" ht="20.100000000000001" customHeight="1">
      <c r="B53" s="704"/>
      <c r="C53" s="448" t="s">
        <v>411</v>
      </c>
      <c r="D53" s="683"/>
      <c r="E53" s="684"/>
      <c r="F53" s="684"/>
      <c r="G53" s="685"/>
      <c r="H53" s="449"/>
      <c r="I53" s="686"/>
      <c r="J53" s="687"/>
      <c r="K53" s="687"/>
      <c r="L53" s="687"/>
      <c r="M53" s="687"/>
      <c r="N53" s="687"/>
      <c r="O53" s="688"/>
      <c r="P53" s="360"/>
      <c r="Q53" s="360"/>
      <c r="R53" s="361"/>
      <c r="S53" s="348"/>
    </row>
    <row r="54" spans="2:19" ht="20.100000000000001" customHeight="1">
      <c r="B54" s="705"/>
      <c r="C54" s="450" t="s">
        <v>412</v>
      </c>
      <c r="D54" s="697"/>
      <c r="E54" s="698"/>
      <c r="F54" s="698"/>
      <c r="G54" s="699"/>
      <c r="H54" s="451"/>
      <c r="I54" s="700"/>
      <c r="J54" s="701"/>
      <c r="K54" s="701"/>
      <c r="L54" s="701"/>
      <c r="M54" s="701"/>
      <c r="N54" s="701"/>
      <c r="O54" s="702"/>
      <c r="P54" s="360"/>
      <c r="Q54" s="360"/>
      <c r="R54" s="361"/>
      <c r="S54" s="348"/>
    </row>
    <row r="55" spans="2:19" ht="20.100000000000001" customHeight="1">
      <c r="B55" s="703">
        <v>8</v>
      </c>
      <c r="C55" s="441" t="s">
        <v>223</v>
      </c>
      <c r="D55" s="442"/>
      <c r="E55" s="706" t="str">
        <f>IFERROR(VLOOKUP(D55,'補助事業概要説明書（別添１）１～４'!$B:$C,2,0),"")</f>
        <v/>
      </c>
      <c r="F55" s="707"/>
      <c r="G55" s="708"/>
      <c r="H55" s="443">
        <f>SUM(H56:H60)</f>
        <v>0</v>
      </c>
      <c r="I55" s="709" t="s">
        <v>449</v>
      </c>
      <c r="J55" s="710"/>
      <c r="K55" s="710"/>
      <c r="L55" s="710"/>
      <c r="M55" s="710"/>
      <c r="N55" s="710"/>
      <c r="O55" s="711"/>
      <c r="P55" s="360"/>
      <c r="Q55" s="360"/>
      <c r="R55" s="361"/>
      <c r="S55" s="117"/>
    </row>
    <row r="56" spans="2:19" ht="20.100000000000001" customHeight="1">
      <c r="B56" s="704"/>
      <c r="C56" s="444" t="s">
        <v>408</v>
      </c>
      <c r="D56" s="683"/>
      <c r="E56" s="684"/>
      <c r="F56" s="684"/>
      <c r="G56" s="685"/>
      <c r="H56" s="445"/>
      <c r="I56" s="712"/>
      <c r="J56" s="713"/>
      <c r="K56" s="713"/>
      <c r="L56" s="713"/>
      <c r="M56" s="713"/>
      <c r="N56" s="713"/>
      <c r="O56" s="714"/>
      <c r="P56" s="360"/>
      <c r="Q56" s="360"/>
      <c r="R56" s="361"/>
      <c r="S56" s="117"/>
    </row>
    <row r="57" spans="2:19" ht="20.100000000000001" customHeight="1">
      <c r="B57" s="704"/>
      <c r="C57" s="446" t="s">
        <v>409</v>
      </c>
      <c r="D57" s="683"/>
      <c r="E57" s="684"/>
      <c r="F57" s="684"/>
      <c r="G57" s="685"/>
      <c r="H57" s="447"/>
      <c r="I57" s="686"/>
      <c r="J57" s="687"/>
      <c r="K57" s="687"/>
      <c r="L57" s="687"/>
      <c r="M57" s="687"/>
      <c r="N57" s="687"/>
      <c r="O57" s="688"/>
      <c r="P57" s="360"/>
      <c r="Q57" s="360"/>
      <c r="R57" s="361"/>
      <c r="S57" s="117"/>
    </row>
    <row r="58" spans="2:19" ht="20.100000000000001" customHeight="1">
      <c r="B58" s="704"/>
      <c r="C58" s="448" t="s">
        <v>410</v>
      </c>
      <c r="D58" s="683"/>
      <c r="E58" s="684"/>
      <c r="F58" s="684"/>
      <c r="G58" s="685"/>
      <c r="H58" s="449"/>
      <c r="I58" s="686"/>
      <c r="J58" s="687"/>
      <c r="K58" s="687"/>
      <c r="L58" s="687"/>
      <c r="M58" s="687"/>
      <c r="N58" s="687"/>
      <c r="O58" s="688"/>
      <c r="P58" s="360"/>
      <c r="Q58" s="360"/>
      <c r="R58" s="361"/>
      <c r="S58" s="117"/>
    </row>
    <row r="59" spans="2:19" ht="20.100000000000001" customHeight="1">
      <c r="B59" s="704"/>
      <c r="C59" s="448" t="s">
        <v>411</v>
      </c>
      <c r="D59" s="683"/>
      <c r="E59" s="684"/>
      <c r="F59" s="684"/>
      <c r="G59" s="685"/>
      <c r="H59" s="449"/>
      <c r="I59" s="686"/>
      <c r="J59" s="687"/>
      <c r="K59" s="687"/>
      <c r="L59" s="687"/>
      <c r="M59" s="687"/>
      <c r="N59" s="687"/>
      <c r="O59" s="688"/>
      <c r="P59" s="360"/>
      <c r="Q59" s="360"/>
      <c r="R59" s="361"/>
      <c r="S59" s="117"/>
    </row>
    <row r="60" spans="2:19" ht="20.100000000000001" customHeight="1">
      <c r="B60" s="705"/>
      <c r="C60" s="450" t="s">
        <v>412</v>
      </c>
      <c r="D60" s="697"/>
      <c r="E60" s="698"/>
      <c r="F60" s="698"/>
      <c r="G60" s="699"/>
      <c r="H60" s="451"/>
      <c r="I60" s="700"/>
      <c r="J60" s="701"/>
      <c r="K60" s="701"/>
      <c r="L60" s="701"/>
      <c r="M60" s="701"/>
      <c r="N60" s="701"/>
      <c r="O60" s="702"/>
      <c r="P60" s="360"/>
      <c r="Q60" s="360"/>
      <c r="R60" s="361"/>
      <c r="S60" s="117"/>
    </row>
    <row r="61" spans="2:19" ht="20.100000000000001" customHeight="1">
      <c r="B61" s="703">
        <v>9</v>
      </c>
      <c r="C61" s="441" t="s">
        <v>223</v>
      </c>
      <c r="D61" s="442"/>
      <c r="E61" s="706" t="str">
        <f>IFERROR(VLOOKUP(D61,'補助事業概要説明書（別添１）１～４'!$B:$C,2,0),"")</f>
        <v/>
      </c>
      <c r="F61" s="707"/>
      <c r="G61" s="708"/>
      <c r="H61" s="443">
        <f>SUM(H62:H66)</f>
        <v>0</v>
      </c>
      <c r="I61" s="709" t="s">
        <v>449</v>
      </c>
      <c r="J61" s="710"/>
      <c r="K61" s="710"/>
      <c r="L61" s="710"/>
      <c r="M61" s="710"/>
      <c r="N61" s="710"/>
      <c r="O61" s="711"/>
      <c r="P61" s="360"/>
      <c r="Q61" s="360"/>
      <c r="R61" s="361"/>
      <c r="S61" s="117"/>
    </row>
    <row r="62" spans="2:19" ht="20.100000000000001" customHeight="1">
      <c r="B62" s="704"/>
      <c r="C62" s="444" t="s">
        <v>408</v>
      </c>
      <c r="D62" s="683"/>
      <c r="E62" s="684"/>
      <c r="F62" s="684"/>
      <c r="G62" s="685"/>
      <c r="H62" s="445"/>
      <c r="I62" s="712"/>
      <c r="J62" s="713"/>
      <c r="K62" s="713"/>
      <c r="L62" s="713"/>
      <c r="M62" s="713"/>
      <c r="N62" s="713"/>
      <c r="O62" s="714"/>
      <c r="P62" s="360"/>
      <c r="Q62" s="360"/>
      <c r="R62" s="361"/>
      <c r="S62" s="117"/>
    </row>
    <row r="63" spans="2:19" ht="20.100000000000001" customHeight="1">
      <c r="B63" s="704"/>
      <c r="C63" s="446" t="s">
        <v>409</v>
      </c>
      <c r="D63" s="683"/>
      <c r="E63" s="684"/>
      <c r="F63" s="684"/>
      <c r="G63" s="685"/>
      <c r="H63" s="447"/>
      <c r="I63" s="686"/>
      <c r="J63" s="687"/>
      <c r="K63" s="687"/>
      <c r="L63" s="687"/>
      <c r="M63" s="687"/>
      <c r="N63" s="687"/>
      <c r="O63" s="688"/>
      <c r="P63" s="360"/>
      <c r="Q63" s="360"/>
      <c r="R63" s="361"/>
      <c r="S63" s="117"/>
    </row>
    <row r="64" spans="2:19" ht="20.100000000000001" customHeight="1">
      <c r="B64" s="704"/>
      <c r="C64" s="448" t="s">
        <v>410</v>
      </c>
      <c r="D64" s="683"/>
      <c r="E64" s="684"/>
      <c r="F64" s="684"/>
      <c r="G64" s="685"/>
      <c r="H64" s="449"/>
      <c r="I64" s="686"/>
      <c r="J64" s="687"/>
      <c r="K64" s="687"/>
      <c r="L64" s="687"/>
      <c r="M64" s="687"/>
      <c r="N64" s="687"/>
      <c r="O64" s="688"/>
      <c r="P64" s="360"/>
      <c r="Q64" s="360"/>
      <c r="R64" s="361"/>
      <c r="S64" s="117"/>
    </row>
    <row r="65" spans="2:21" ht="20.100000000000001" customHeight="1">
      <c r="B65" s="704"/>
      <c r="C65" s="448" t="s">
        <v>411</v>
      </c>
      <c r="D65" s="683"/>
      <c r="E65" s="684"/>
      <c r="F65" s="684"/>
      <c r="G65" s="685"/>
      <c r="H65" s="449"/>
      <c r="I65" s="686"/>
      <c r="J65" s="687"/>
      <c r="K65" s="687"/>
      <c r="L65" s="687"/>
      <c r="M65" s="687"/>
      <c r="N65" s="687"/>
      <c r="O65" s="688"/>
      <c r="P65" s="360"/>
      <c r="Q65" s="360"/>
      <c r="R65" s="361"/>
      <c r="S65" s="117"/>
    </row>
    <row r="66" spans="2:21" ht="20.100000000000001" customHeight="1">
      <c r="B66" s="705"/>
      <c r="C66" s="450" t="s">
        <v>412</v>
      </c>
      <c r="D66" s="697"/>
      <c r="E66" s="698"/>
      <c r="F66" s="698"/>
      <c r="G66" s="699"/>
      <c r="H66" s="451"/>
      <c r="I66" s="700"/>
      <c r="J66" s="701"/>
      <c r="K66" s="701"/>
      <c r="L66" s="701"/>
      <c r="M66" s="701"/>
      <c r="N66" s="701"/>
      <c r="O66" s="702"/>
      <c r="P66" s="360"/>
      <c r="Q66" s="360"/>
      <c r="R66" s="361"/>
      <c r="S66" s="117"/>
    </row>
    <row r="67" spans="2:21" ht="20.100000000000001" customHeight="1">
      <c r="B67" s="703">
        <v>10</v>
      </c>
      <c r="C67" s="441" t="s">
        <v>223</v>
      </c>
      <c r="D67" s="442"/>
      <c r="E67" s="706" t="str">
        <f>IFERROR(VLOOKUP(D67,'補助事業概要説明書（別添１）１～４'!$B:$C,2,0),"")</f>
        <v/>
      </c>
      <c r="F67" s="707"/>
      <c r="G67" s="708"/>
      <c r="H67" s="443">
        <f>SUM(H68:H72)</f>
        <v>0</v>
      </c>
      <c r="I67" s="709" t="s">
        <v>449</v>
      </c>
      <c r="J67" s="710"/>
      <c r="K67" s="710"/>
      <c r="L67" s="710"/>
      <c r="M67" s="710"/>
      <c r="N67" s="710"/>
      <c r="O67" s="711"/>
      <c r="P67" s="360"/>
      <c r="Q67" s="360"/>
      <c r="R67" s="361"/>
      <c r="S67" s="117"/>
    </row>
    <row r="68" spans="2:21" ht="20.100000000000001" customHeight="1">
      <c r="B68" s="704"/>
      <c r="C68" s="444" t="s">
        <v>408</v>
      </c>
      <c r="D68" s="683"/>
      <c r="E68" s="684"/>
      <c r="F68" s="684"/>
      <c r="G68" s="685"/>
      <c r="H68" s="445"/>
      <c r="I68" s="712"/>
      <c r="J68" s="713"/>
      <c r="K68" s="713"/>
      <c r="L68" s="713"/>
      <c r="M68" s="713"/>
      <c r="N68" s="713"/>
      <c r="O68" s="714"/>
      <c r="P68" s="360"/>
      <c r="Q68" s="360"/>
      <c r="R68" s="361"/>
      <c r="S68" s="117"/>
    </row>
    <row r="69" spans="2:21" ht="20.100000000000001" customHeight="1">
      <c r="B69" s="704"/>
      <c r="C69" s="446" t="s">
        <v>409</v>
      </c>
      <c r="D69" s="683"/>
      <c r="E69" s="684"/>
      <c r="F69" s="684"/>
      <c r="G69" s="685"/>
      <c r="H69" s="447"/>
      <c r="I69" s="686"/>
      <c r="J69" s="687"/>
      <c r="K69" s="687"/>
      <c r="L69" s="687"/>
      <c r="M69" s="687"/>
      <c r="N69" s="687"/>
      <c r="O69" s="688"/>
      <c r="P69" s="360"/>
      <c r="Q69" s="360"/>
      <c r="R69" s="361"/>
      <c r="S69" s="117"/>
    </row>
    <row r="70" spans="2:21" ht="20.100000000000001" customHeight="1">
      <c r="B70" s="704"/>
      <c r="C70" s="448" t="s">
        <v>410</v>
      </c>
      <c r="D70" s="683"/>
      <c r="E70" s="684"/>
      <c r="F70" s="684"/>
      <c r="G70" s="685"/>
      <c r="H70" s="449"/>
      <c r="I70" s="686"/>
      <c r="J70" s="687"/>
      <c r="K70" s="687"/>
      <c r="L70" s="687"/>
      <c r="M70" s="687"/>
      <c r="N70" s="687"/>
      <c r="O70" s="688"/>
      <c r="P70" s="360"/>
      <c r="Q70" s="360"/>
      <c r="R70" s="361"/>
      <c r="S70" s="117"/>
    </row>
    <row r="71" spans="2:21" ht="20.100000000000001" customHeight="1">
      <c r="B71" s="704"/>
      <c r="C71" s="448" t="s">
        <v>411</v>
      </c>
      <c r="D71" s="683"/>
      <c r="E71" s="684"/>
      <c r="F71" s="684"/>
      <c r="G71" s="685"/>
      <c r="H71" s="449"/>
      <c r="I71" s="686"/>
      <c r="J71" s="687"/>
      <c r="K71" s="687"/>
      <c r="L71" s="687"/>
      <c r="M71" s="687"/>
      <c r="N71" s="687"/>
      <c r="O71" s="688"/>
      <c r="P71" s="360"/>
      <c r="Q71" s="360"/>
      <c r="R71" s="361"/>
      <c r="S71" s="117"/>
    </row>
    <row r="72" spans="2:21" ht="20.100000000000001" customHeight="1">
      <c r="B72" s="705"/>
      <c r="C72" s="450" t="s">
        <v>412</v>
      </c>
      <c r="D72" s="697"/>
      <c r="E72" s="698"/>
      <c r="F72" s="698"/>
      <c r="G72" s="699"/>
      <c r="H72" s="451"/>
      <c r="I72" s="700"/>
      <c r="J72" s="701"/>
      <c r="K72" s="701"/>
      <c r="L72" s="701"/>
      <c r="M72" s="701"/>
      <c r="N72" s="701"/>
      <c r="O72" s="702"/>
      <c r="P72" s="360"/>
      <c r="Q72" s="360"/>
      <c r="R72" s="361"/>
      <c r="S72" s="117"/>
    </row>
    <row r="73" spans="2:21" ht="29.25" customHeight="1">
      <c r="B73" s="362" t="s">
        <v>226</v>
      </c>
      <c r="M73" s="190"/>
      <c r="P73" s="348"/>
      <c r="Q73" s="99" t="str">
        <f>IF(様式第１_交付申請書!F9="","",様式第１_交付申請書!F9)</f>
        <v/>
      </c>
      <c r="R73" s="347"/>
    </row>
    <row r="74" spans="2:21" ht="29.25" customHeight="1">
      <c r="B74" s="719" t="s">
        <v>406</v>
      </c>
      <c r="C74" s="720"/>
      <c r="D74" s="721"/>
      <c r="E74" s="722"/>
      <c r="F74" s="722"/>
      <c r="G74" s="722"/>
      <c r="H74" s="722"/>
      <c r="I74" s="723"/>
      <c r="J74" s="363" t="s">
        <v>326</v>
      </c>
      <c r="K74" s="724"/>
      <c r="L74" s="725"/>
      <c r="M74" s="364"/>
      <c r="O74" s="365" t="s">
        <v>413</v>
      </c>
      <c r="P74" s="726">
        <f>SUM(L80,Q80)</f>
        <v>0</v>
      </c>
      <c r="Q74" s="726"/>
      <c r="R74" s="366"/>
      <c r="S74" s="481" t="s">
        <v>327</v>
      </c>
      <c r="U74" s="367" t="str">
        <f>IF(P75&lt;16,"","1事業者あたり15人回までのため要修正")</f>
        <v/>
      </c>
    </row>
    <row r="75" spans="2:21" ht="37.5" customHeight="1">
      <c r="B75" s="727" t="s">
        <v>407</v>
      </c>
      <c r="C75" s="729"/>
      <c r="D75" s="730"/>
      <c r="E75" s="730"/>
      <c r="F75" s="730"/>
      <c r="G75" s="730"/>
      <c r="H75" s="730"/>
      <c r="I75" s="730"/>
      <c r="J75" s="730"/>
      <c r="K75" s="730"/>
      <c r="L75" s="731"/>
      <c r="M75" s="368"/>
      <c r="O75" s="365" t="s">
        <v>456</v>
      </c>
      <c r="P75" s="726">
        <f>SUM(K82:K86,P82:P86)</f>
        <v>0</v>
      </c>
      <c r="Q75" s="726"/>
      <c r="R75" s="366"/>
      <c r="S75" s="484" t="s">
        <v>511</v>
      </c>
    </row>
    <row r="76" spans="2:21" ht="54" customHeight="1">
      <c r="B76" s="728"/>
      <c r="C76" s="732"/>
      <c r="D76" s="733"/>
      <c r="E76" s="733"/>
      <c r="F76" s="733"/>
      <c r="G76" s="733"/>
      <c r="H76" s="733"/>
      <c r="I76" s="733"/>
      <c r="J76" s="733"/>
      <c r="K76" s="733"/>
      <c r="L76" s="734"/>
      <c r="M76" s="368"/>
      <c r="O76" s="369" t="s">
        <v>227</v>
      </c>
      <c r="P76" s="726">
        <f>K74*P75</f>
        <v>0</v>
      </c>
      <c r="Q76" s="726"/>
      <c r="R76" s="366"/>
      <c r="S76" s="484" t="s">
        <v>457</v>
      </c>
    </row>
    <row r="77" spans="2:21" ht="5.25" customHeight="1">
      <c r="S77" s="477"/>
    </row>
    <row r="78" spans="2:21">
      <c r="B78" s="715" t="s">
        <v>212</v>
      </c>
      <c r="C78" s="715"/>
      <c r="D78" s="715"/>
      <c r="E78" s="715"/>
      <c r="F78" s="715"/>
      <c r="G78" s="715" t="s">
        <v>458</v>
      </c>
      <c r="H78" s="715"/>
      <c r="I78" s="715"/>
      <c r="J78" s="715"/>
      <c r="K78" s="715"/>
      <c r="L78" s="715"/>
      <c r="M78" s="715" t="s">
        <v>459</v>
      </c>
      <c r="N78" s="715"/>
      <c r="O78" s="715"/>
      <c r="P78" s="715"/>
      <c r="Q78" s="715"/>
      <c r="R78" s="370"/>
      <c r="S78" s="477" t="s">
        <v>460</v>
      </c>
    </row>
    <row r="79" spans="2:21" ht="146.25" customHeight="1">
      <c r="B79" s="746"/>
      <c r="C79" s="747"/>
      <c r="D79" s="747"/>
      <c r="E79" s="747"/>
      <c r="F79" s="748"/>
      <c r="G79" s="716"/>
      <c r="H79" s="717"/>
      <c r="I79" s="717"/>
      <c r="J79" s="717"/>
      <c r="K79" s="717"/>
      <c r="L79" s="718"/>
      <c r="M79" s="716"/>
      <c r="N79" s="717"/>
      <c r="O79" s="717"/>
      <c r="P79" s="717"/>
      <c r="Q79" s="718"/>
      <c r="R79" s="371"/>
      <c r="S79" s="485" t="s">
        <v>564</v>
      </c>
    </row>
    <row r="80" spans="2:21" ht="29.25" customHeight="1" thickBot="1">
      <c r="B80" s="749"/>
      <c r="C80" s="750"/>
      <c r="D80" s="750"/>
      <c r="E80" s="750"/>
      <c r="F80" s="751"/>
      <c r="G80" s="372"/>
      <c r="H80" s="373"/>
      <c r="I80" s="738" t="s">
        <v>461</v>
      </c>
      <c r="J80" s="739"/>
      <c r="K80" s="740"/>
      <c r="L80" s="374"/>
      <c r="M80" s="372"/>
      <c r="N80" s="373"/>
      <c r="O80" s="738" t="s">
        <v>461</v>
      </c>
      <c r="P80" s="740"/>
      <c r="Q80" s="374"/>
      <c r="R80" s="375"/>
      <c r="S80" s="477" t="s">
        <v>509</v>
      </c>
    </row>
    <row r="81" spans="2:21" ht="33.75" customHeight="1" thickTop="1">
      <c r="B81" s="556" t="s">
        <v>448</v>
      </c>
      <c r="C81" s="557" t="s">
        <v>508</v>
      </c>
      <c r="D81" s="741" t="s">
        <v>463</v>
      </c>
      <c r="E81" s="742"/>
      <c r="F81" s="743"/>
      <c r="G81" s="715" t="s">
        <v>214</v>
      </c>
      <c r="H81" s="715"/>
      <c r="I81" s="744" t="s">
        <v>215</v>
      </c>
      <c r="J81" s="745"/>
      <c r="K81" s="430" t="s">
        <v>525</v>
      </c>
      <c r="L81" s="431" t="s">
        <v>464</v>
      </c>
      <c r="M81" s="715" t="s">
        <v>214</v>
      </c>
      <c r="N81" s="715"/>
      <c r="O81" s="557" t="s">
        <v>215</v>
      </c>
      <c r="P81" s="430" t="s">
        <v>525</v>
      </c>
      <c r="Q81" s="431" t="s">
        <v>464</v>
      </c>
      <c r="R81" s="376"/>
      <c r="S81" s="477" t="s">
        <v>512</v>
      </c>
    </row>
    <row r="82" spans="2:21" s="384" customFormat="1" ht="32.25" customHeight="1">
      <c r="B82" s="377" t="s">
        <v>465</v>
      </c>
      <c r="C82" s="378"/>
      <c r="D82" s="735"/>
      <c r="E82" s="736"/>
      <c r="F82" s="737"/>
      <c r="G82" s="379"/>
      <c r="H82" s="382"/>
      <c r="I82" s="735"/>
      <c r="J82" s="737"/>
      <c r="K82" s="380"/>
      <c r="L82" s="381"/>
      <c r="M82" s="379"/>
      <c r="N82" s="382"/>
      <c r="O82" s="382"/>
      <c r="P82" s="380"/>
      <c r="Q82" s="381"/>
      <c r="R82" s="383"/>
      <c r="S82" s="486" t="s">
        <v>467</v>
      </c>
    </row>
    <row r="83" spans="2:21" s="384" customFormat="1" ht="32.25" customHeight="1">
      <c r="B83" s="385" t="s">
        <v>466</v>
      </c>
      <c r="C83" s="386"/>
      <c r="D83" s="686"/>
      <c r="E83" s="687"/>
      <c r="F83" s="688"/>
      <c r="G83" s="387"/>
      <c r="H83" s="437"/>
      <c r="I83" s="686"/>
      <c r="J83" s="688"/>
      <c r="K83" s="389"/>
      <c r="L83" s="388"/>
      <c r="M83" s="387"/>
      <c r="N83" s="437"/>
      <c r="O83" s="390"/>
      <c r="P83" s="389"/>
      <c r="Q83" s="388"/>
      <c r="R83" s="383"/>
      <c r="S83" s="487" t="s">
        <v>469</v>
      </c>
    </row>
    <row r="84" spans="2:21" s="384" customFormat="1" ht="32.25" customHeight="1">
      <c r="B84" s="385" t="s">
        <v>468</v>
      </c>
      <c r="C84" s="392"/>
      <c r="D84" s="686"/>
      <c r="E84" s="687"/>
      <c r="F84" s="688"/>
      <c r="G84" s="387"/>
      <c r="H84" s="437"/>
      <c r="I84" s="686"/>
      <c r="J84" s="688"/>
      <c r="K84" s="389"/>
      <c r="L84" s="388"/>
      <c r="M84" s="387"/>
      <c r="N84" s="437"/>
      <c r="O84" s="437"/>
      <c r="P84" s="389"/>
      <c r="Q84" s="388"/>
      <c r="R84" s="383"/>
      <c r="S84" s="487" t="s">
        <v>513</v>
      </c>
    </row>
    <row r="85" spans="2:21" s="384" customFormat="1" ht="32.25" customHeight="1">
      <c r="B85" s="385" t="s">
        <v>470</v>
      </c>
      <c r="C85" s="392"/>
      <c r="D85" s="686"/>
      <c r="E85" s="687"/>
      <c r="F85" s="688"/>
      <c r="G85" s="387"/>
      <c r="H85" s="437"/>
      <c r="I85" s="686"/>
      <c r="J85" s="688"/>
      <c r="K85" s="393"/>
      <c r="L85" s="388"/>
      <c r="M85" s="387"/>
      <c r="N85" s="437"/>
      <c r="O85" s="437"/>
      <c r="P85" s="389"/>
      <c r="Q85" s="388"/>
      <c r="R85" s="383"/>
      <c r="S85" s="486" t="s">
        <v>514</v>
      </c>
    </row>
    <row r="86" spans="2:21" s="384" customFormat="1" ht="32.25" customHeight="1">
      <c r="B86" s="394" t="s">
        <v>471</v>
      </c>
      <c r="C86" s="395"/>
      <c r="D86" s="700"/>
      <c r="E86" s="701"/>
      <c r="F86" s="702"/>
      <c r="G86" s="396"/>
      <c r="H86" s="438"/>
      <c r="I86" s="700"/>
      <c r="J86" s="702"/>
      <c r="K86" s="398"/>
      <c r="L86" s="397"/>
      <c r="M86" s="396"/>
      <c r="N86" s="438"/>
      <c r="O86" s="438"/>
      <c r="P86" s="398"/>
      <c r="Q86" s="397"/>
      <c r="R86" s="383"/>
      <c r="S86" s="488" t="s">
        <v>510</v>
      </c>
    </row>
    <row r="88" spans="2:21" ht="13.5" customHeight="1">
      <c r="P88" s="352"/>
      <c r="Q88" s="99" t="str">
        <f>IF(様式第１_交付申請書!F9="","",様式第１_交付申請書!F9)</f>
        <v/>
      </c>
      <c r="R88" s="347"/>
    </row>
    <row r="89" spans="2:21" ht="29.25" customHeight="1">
      <c r="B89" s="719" t="s">
        <v>523</v>
      </c>
      <c r="C89" s="720"/>
      <c r="D89" s="721"/>
      <c r="E89" s="722"/>
      <c r="F89" s="722"/>
      <c r="G89" s="722"/>
      <c r="H89" s="722"/>
      <c r="I89" s="723"/>
      <c r="J89" s="363" t="s">
        <v>326</v>
      </c>
      <c r="K89" s="724"/>
      <c r="L89" s="725"/>
      <c r="M89" s="364"/>
      <c r="O89" s="365" t="s">
        <v>413</v>
      </c>
      <c r="P89" s="752">
        <f>SUM(L95,Q95)</f>
        <v>0</v>
      </c>
      <c r="Q89" s="753"/>
      <c r="S89" s="399"/>
    </row>
    <row r="90" spans="2:21" ht="29.25" customHeight="1">
      <c r="B90" s="727" t="s">
        <v>407</v>
      </c>
      <c r="C90" s="729"/>
      <c r="D90" s="730"/>
      <c r="E90" s="730"/>
      <c r="F90" s="730"/>
      <c r="G90" s="730"/>
      <c r="H90" s="730"/>
      <c r="I90" s="730"/>
      <c r="J90" s="730"/>
      <c r="K90" s="730"/>
      <c r="L90" s="731"/>
      <c r="M90" s="368"/>
      <c r="O90" s="365" t="s">
        <v>456</v>
      </c>
      <c r="P90" s="752">
        <f>SUM(K97:K101,P97:P101)</f>
        <v>0</v>
      </c>
      <c r="Q90" s="753"/>
      <c r="R90" s="400"/>
      <c r="S90" s="399"/>
      <c r="U90" s="367" t="str">
        <f>IF(P90&lt;16,"","1事業者あたり15人回までのため要修正")</f>
        <v/>
      </c>
    </row>
    <row r="91" spans="2:21" ht="29.25" customHeight="1">
      <c r="B91" s="728"/>
      <c r="C91" s="732"/>
      <c r="D91" s="733"/>
      <c r="E91" s="733"/>
      <c r="F91" s="733"/>
      <c r="G91" s="733"/>
      <c r="H91" s="733"/>
      <c r="I91" s="733"/>
      <c r="J91" s="733"/>
      <c r="K91" s="733"/>
      <c r="L91" s="734"/>
      <c r="M91" s="368"/>
      <c r="O91" s="369" t="s">
        <v>352</v>
      </c>
      <c r="P91" s="726">
        <f>K89*P90</f>
        <v>0</v>
      </c>
      <c r="Q91" s="726"/>
      <c r="R91" s="400"/>
      <c r="S91" s="399"/>
    </row>
    <row r="92" spans="2:21" ht="5.25" customHeight="1"/>
    <row r="93" spans="2:21">
      <c r="B93" s="715" t="s">
        <v>212</v>
      </c>
      <c r="C93" s="715"/>
      <c r="D93" s="715"/>
      <c r="E93" s="715"/>
      <c r="F93" s="715"/>
      <c r="G93" s="715" t="s">
        <v>458</v>
      </c>
      <c r="H93" s="715"/>
      <c r="I93" s="715"/>
      <c r="J93" s="715"/>
      <c r="K93" s="715"/>
      <c r="L93" s="715"/>
      <c r="M93" s="715" t="s">
        <v>459</v>
      </c>
      <c r="N93" s="715"/>
      <c r="O93" s="715"/>
      <c r="P93" s="715"/>
      <c r="Q93" s="715"/>
      <c r="R93" s="370"/>
    </row>
    <row r="94" spans="2:21" ht="78" customHeight="1">
      <c r="B94" s="746"/>
      <c r="C94" s="747"/>
      <c r="D94" s="747"/>
      <c r="E94" s="747"/>
      <c r="F94" s="748"/>
      <c r="G94" s="716"/>
      <c r="H94" s="717"/>
      <c r="I94" s="717"/>
      <c r="J94" s="717"/>
      <c r="K94" s="717"/>
      <c r="L94" s="718"/>
      <c r="M94" s="716"/>
      <c r="N94" s="717"/>
      <c r="O94" s="717"/>
      <c r="P94" s="717"/>
      <c r="Q94" s="718"/>
      <c r="R94" s="401"/>
    </row>
    <row r="95" spans="2:21" ht="29.25" customHeight="1" thickBot="1">
      <c r="B95" s="749"/>
      <c r="C95" s="750"/>
      <c r="D95" s="750"/>
      <c r="E95" s="750"/>
      <c r="F95" s="751"/>
      <c r="G95" s="372"/>
      <c r="H95" s="373"/>
      <c r="I95" s="738" t="s">
        <v>461</v>
      </c>
      <c r="J95" s="739"/>
      <c r="K95" s="740"/>
      <c r="L95" s="374"/>
      <c r="M95" s="372"/>
      <c r="N95" s="373"/>
      <c r="O95" s="738" t="s">
        <v>461</v>
      </c>
      <c r="P95" s="740"/>
      <c r="Q95" s="374"/>
      <c r="R95" s="401"/>
    </row>
    <row r="96" spans="2:21" s="143" customFormat="1" ht="33.75" customHeight="1" thickTop="1">
      <c r="B96" s="556" t="s">
        <v>448</v>
      </c>
      <c r="C96" s="557" t="s">
        <v>508</v>
      </c>
      <c r="D96" s="741" t="s">
        <v>463</v>
      </c>
      <c r="E96" s="742"/>
      <c r="F96" s="743"/>
      <c r="G96" s="715" t="s">
        <v>214</v>
      </c>
      <c r="H96" s="715"/>
      <c r="I96" s="744" t="s">
        <v>215</v>
      </c>
      <c r="J96" s="745"/>
      <c r="K96" s="430" t="s">
        <v>525</v>
      </c>
      <c r="L96" s="431" t="s">
        <v>464</v>
      </c>
      <c r="M96" s="715" t="s">
        <v>214</v>
      </c>
      <c r="N96" s="715"/>
      <c r="O96" s="557" t="s">
        <v>215</v>
      </c>
      <c r="P96" s="430" t="s">
        <v>525</v>
      </c>
      <c r="Q96" s="431" t="s">
        <v>464</v>
      </c>
      <c r="R96" s="432"/>
      <c r="S96" s="554"/>
    </row>
    <row r="97" spans="2:21" s="384" customFormat="1" ht="32.25" customHeight="1">
      <c r="B97" s="377" t="s">
        <v>465</v>
      </c>
      <c r="C97" s="378"/>
      <c r="D97" s="735"/>
      <c r="E97" s="736"/>
      <c r="F97" s="737"/>
      <c r="G97" s="379"/>
      <c r="H97" s="382"/>
      <c r="I97" s="735"/>
      <c r="J97" s="737"/>
      <c r="K97" s="380"/>
      <c r="L97" s="381"/>
      <c r="M97" s="379"/>
      <c r="N97" s="382"/>
      <c r="O97" s="382"/>
      <c r="P97" s="380"/>
      <c r="Q97" s="381"/>
      <c r="R97" s="402"/>
      <c r="S97" s="403"/>
    </row>
    <row r="98" spans="2:21" s="384" customFormat="1" ht="32.25" customHeight="1">
      <c r="B98" s="385" t="s">
        <v>466</v>
      </c>
      <c r="C98" s="386"/>
      <c r="D98" s="686"/>
      <c r="E98" s="687"/>
      <c r="F98" s="688"/>
      <c r="G98" s="387"/>
      <c r="H98" s="437"/>
      <c r="I98" s="686"/>
      <c r="J98" s="688"/>
      <c r="K98" s="389"/>
      <c r="L98" s="388"/>
      <c r="M98" s="387"/>
      <c r="N98" s="437"/>
      <c r="O98" s="390"/>
      <c r="P98" s="389"/>
      <c r="Q98" s="388"/>
      <c r="R98" s="402"/>
      <c r="S98" s="403"/>
    </row>
    <row r="99" spans="2:21" s="384" customFormat="1" ht="32.25" customHeight="1">
      <c r="B99" s="385" t="s">
        <v>468</v>
      </c>
      <c r="C99" s="392"/>
      <c r="D99" s="686"/>
      <c r="E99" s="687"/>
      <c r="F99" s="688"/>
      <c r="G99" s="387"/>
      <c r="H99" s="437"/>
      <c r="I99" s="686"/>
      <c r="J99" s="688"/>
      <c r="K99" s="389"/>
      <c r="L99" s="388"/>
      <c r="M99" s="387"/>
      <c r="N99" s="437"/>
      <c r="O99" s="437"/>
      <c r="P99" s="389"/>
      <c r="Q99" s="388"/>
      <c r="R99" s="402"/>
      <c r="S99" s="403"/>
    </row>
    <row r="100" spans="2:21" s="384" customFormat="1" ht="32.25" customHeight="1">
      <c r="B100" s="385" t="s">
        <v>470</v>
      </c>
      <c r="C100" s="392"/>
      <c r="D100" s="686"/>
      <c r="E100" s="687"/>
      <c r="F100" s="688"/>
      <c r="G100" s="387"/>
      <c r="H100" s="437"/>
      <c r="I100" s="686"/>
      <c r="J100" s="688"/>
      <c r="K100" s="393"/>
      <c r="L100" s="388"/>
      <c r="M100" s="387"/>
      <c r="N100" s="437"/>
      <c r="O100" s="437"/>
      <c r="P100" s="389"/>
      <c r="Q100" s="388"/>
      <c r="R100" s="402"/>
      <c r="S100" s="403"/>
    </row>
    <row r="101" spans="2:21" s="384" customFormat="1" ht="32.25" customHeight="1">
      <c r="B101" s="394" t="s">
        <v>471</v>
      </c>
      <c r="C101" s="395"/>
      <c r="D101" s="700"/>
      <c r="E101" s="701"/>
      <c r="F101" s="702"/>
      <c r="G101" s="396"/>
      <c r="H101" s="438"/>
      <c r="I101" s="700"/>
      <c r="J101" s="702"/>
      <c r="K101" s="398"/>
      <c r="L101" s="397"/>
      <c r="M101" s="396"/>
      <c r="N101" s="438"/>
      <c r="O101" s="438"/>
      <c r="P101" s="398"/>
      <c r="Q101" s="397"/>
      <c r="R101" s="402"/>
      <c r="S101" s="403"/>
    </row>
    <row r="103" spans="2:21">
      <c r="P103" s="348"/>
      <c r="Q103" s="99" t="str">
        <f>IF(様式第１_交付申請書!F9="","",様式第１_交付申請書!F9)</f>
        <v/>
      </c>
      <c r="R103" s="347"/>
    </row>
    <row r="104" spans="2:21" ht="29.25" customHeight="1">
      <c r="B104" s="719" t="s">
        <v>515</v>
      </c>
      <c r="C104" s="720"/>
      <c r="D104" s="721"/>
      <c r="E104" s="722"/>
      <c r="F104" s="722"/>
      <c r="G104" s="722"/>
      <c r="H104" s="722"/>
      <c r="I104" s="723"/>
      <c r="J104" s="363" t="s">
        <v>326</v>
      </c>
      <c r="K104" s="724"/>
      <c r="L104" s="725"/>
      <c r="M104" s="364"/>
      <c r="O104" s="365" t="s">
        <v>413</v>
      </c>
      <c r="P104" s="752">
        <f>SUM(L110,Q110)</f>
        <v>0</v>
      </c>
      <c r="Q104" s="753"/>
    </row>
    <row r="105" spans="2:21" ht="29.25" customHeight="1">
      <c r="B105" s="727" t="s">
        <v>407</v>
      </c>
      <c r="C105" s="729"/>
      <c r="D105" s="730"/>
      <c r="E105" s="730"/>
      <c r="F105" s="730"/>
      <c r="G105" s="730"/>
      <c r="H105" s="730"/>
      <c r="I105" s="730"/>
      <c r="J105" s="730"/>
      <c r="K105" s="730"/>
      <c r="L105" s="731"/>
      <c r="M105" s="368"/>
      <c r="O105" s="365" t="s">
        <v>456</v>
      </c>
      <c r="P105" s="752">
        <f>SUM(K112:K116,P112:P116)</f>
        <v>0</v>
      </c>
      <c r="Q105" s="753"/>
      <c r="R105" s="400"/>
      <c r="U105" s="367" t="str">
        <f>IF(P105&lt;16,"","1事業者あたり15人回までのため要修正")</f>
        <v/>
      </c>
    </row>
    <row r="106" spans="2:21" ht="29.25" customHeight="1">
      <c r="B106" s="728"/>
      <c r="C106" s="732"/>
      <c r="D106" s="733"/>
      <c r="E106" s="733"/>
      <c r="F106" s="733"/>
      <c r="G106" s="733"/>
      <c r="H106" s="733"/>
      <c r="I106" s="733"/>
      <c r="J106" s="733"/>
      <c r="K106" s="733"/>
      <c r="L106" s="734"/>
      <c r="M106" s="368"/>
      <c r="O106" s="369" t="s">
        <v>353</v>
      </c>
      <c r="P106" s="726">
        <f>K104*P105</f>
        <v>0</v>
      </c>
      <c r="Q106" s="726"/>
      <c r="R106" s="400"/>
    </row>
    <row r="107" spans="2:21" ht="5.25" customHeight="1"/>
    <row r="108" spans="2:21">
      <c r="B108" s="715" t="s">
        <v>212</v>
      </c>
      <c r="C108" s="715"/>
      <c r="D108" s="715"/>
      <c r="E108" s="715"/>
      <c r="F108" s="715"/>
      <c r="G108" s="715" t="s">
        <v>458</v>
      </c>
      <c r="H108" s="715"/>
      <c r="I108" s="715"/>
      <c r="J108" s="715"/>
      <c r="K108" s="715"/>
      <c r="L108" s="715"/>
      <c r="M108" s="715" t="s">
        <v>459</v>
      </c>
      <c r="N108" s="715"/>
      <c r="O108" s="715"/>
      <c r="P108" s="715"/>
      <c r="Q108" s="715"/>
      <c r="R108" s="370"/>
    </row>
    <row r="109" spans="2:21" ht="84.75" customHeight="1">
      <c r="B109" s="746"/>
      <c r="C109" s="747"/>
      <c r="D109" s="747"/>
      <c r="E109" s="747"/>
      <c r="F109" s="748"/>
      <c r="G109" s="716"/>
      <c r="H109" s="717"/>
      <c r="I109" s="717"/>
      <c r="J109" s="717"/>
      <c r="K109" s="717"/>
      <c r="L109" s="718"/>
      <c r="M109" s="716"/>
      <c r="N109" s="717"/>
      <c r="O109" s="717"/>
      <c r="P109" s="717"/>
      <c r="Q109" s="718"/>
      <c r="R109" s="401"/>
    </row>
    <row r="110" spans="2:21" ht="29.25" customHeight="1" thickBot="1">
      <c r="B110" s="749"/>
      <c r="C110" s="750"/>
      <c r="D110" s="750"/>
      <c r="E110" s="750"/>
      <c r="F110" s="751"/>
      <c r="G110" s="372"/>
      <c r="H110" s="373"/>
      <c r="I110" s="738" t="s">
        <v>461</v>
      </c>
      <c r="J110" s="739"/>
      <c r="K110" s="740"/>
      <c r="L110" s="374"/>
      <c r="M110" s="372"/>
      <c r="N110" s="373"/>
      <c r="O110" s="738" t="s">
        <v>461</v>
      </c>
      <c r="P110" s="740"/>
      <c r="Q110" s="374"/>
      <c r="R110" s="401"/>
    </row>
    <row r="111" spans="2:21" s="143" customFormat="1" ht="33.75" customHeight="1" thickTop="1">
      <c r="B111" s="556" t="s">
        <v>448</v>
      </c>
      <c r="C111" s="557" t="s">
        <v>508</v>
      </c>
      <c r="D111" s="741" t="s">
        <v>463</v>
      </c>
      <c r="E111" s="742"/>
      <c r="F111" s="743"/>
      <c r="G111" s="715" t="s">
        <v>214</v>
      </c>
      <c r="H111" s="715"/>
      <c r="I111" s="744" t="s">
        <v>215</v>
      </c>
      <c r="J111" s="745"/>
      <c r="K111" s="430" t="s">
        <v>525</v>
      </c>
      <c r="L111" s="431" t="s">
        <v>464</v>
      </c>
      <c r="M111" s="715" t="s">
        <v>214</v>
      </c>
      <c r="N111" s="715"/>
      <c r="O111" s="557" t="s">
        <v>215</v>
      </c>
      <c r="P111" s="430" t="s">
        <v>525</v>
      </c>
      <c r="Q111" s="431" t="s">
        <v>464</v>
      </c>
      <c r="R111" s="432"/>
      <c r="S111" s="554"/>
    </row>
    <row r="112" spans="2:21" s="384" customFormat="1" ht="32.25" customHeight="1">
      <c r="B112" s="377" t="s">
        <v>465</v>
      </c>
      <c r="C112" s="378"/>
      <c r="D112" s="735"/>
      <c r="E112" s="736"/>
      <c r="F112" s="737"/>
      <c r="G112" s="379"/>
      <c r="H112" s="382"/>
      <c r="I112" s="735"/>
      <c r="J112" s="737"/>
      <c r="K112" s="380"/>
      <c r="L112" s="381"/>
      <c r="M112" s="379"/>
      <c r="N112" s="382"/>
      <c r="O112" s="382"/>
      <c r="P112" s="380"/>
      <c r="Q112" s="381"/>
      <c r="R112" s="402"/>
      <c r="S112" s="403"/>
    </row>
    <row r="113" spans="2:21" s="384" customFormat="1" ht="32.25" customHeight="1">
      <c r="B113" s="385" t="s">
        <v>466</v>
      </c>
      <c r="C113" s="386"/>
      <c r="D113" s="686"/>
      <c r="E113" s="687"/>
      <c r="F113" s="688"/>
      <c r="G113" s="387"/>
      <c r="H113" s="437"/>
      <c r="I113" s="686"/>
      <c r="J113" s="688"/>
      <c r="K113" s="389"/>
      <c r="L113" s="388"/>
      <c r="M113" s="387"/>
      <c r="N113" s="437"/>
      <c r="O113" s="390"/>
      <c r="P113" s="389"/>
      <c r="Q113" s="388"/>
      <c r="R113" s="402"/>
      <c r="S113" s="403"/>
    </row>
    <row r="114" spans="2:21" s="384" customFormat="1" ht="32.25" customHeight="1">
      <c r="B114" s="385" t="s">
        <v>468</v>
      </c>
      <c r="C114" s="392"/>
      <c r="D114" s="686"/>
      <c r="E114" s="687"/>
      <c r="F114" s="688"/>
      <c r="G114" s="387"/>
      <c r="H114" s="437"/>
      <c r="I114" s="686"/>
      <c r="J114" s="688"/>
      <c r="K114" s="389"/>
      <c r="L114" s="388"/>
      <c r="M114" s="387"/>
      <c r="N114" s="437"/>
      <c r="O114" s="437"/>
      <c r="P114" s="389"/>
      <c r="Q114" s="388"/>
      <c r="R114" s="402"/>
      <c r="S114" s="403"/>
    </row>
    <row r="115" spans="2:21" s="384" customFormat="1" ht="32.25" customHeight="1">
      <c r="B115" s="385" t="s">
        <v>470</v>
      </c>
      <c r="C115" s="392"/>
      <c r="D115" s="686"/>
      <c r="E115" s="687"/>
      <c r="F115" s="688"/>
      <c r="G115" s="387"/>
      <c r="H115" s="437"/>
      <c r="I115" s="686"/>
      <c r="J115" s="688"/>
      <c r="K115" s="393"/>
      <c r="L115" s="388"/>
      <c r="M115" s="387"/>
      <c r="N115" s="437"/>
      <c r="O115" s="437"/>
      <c r="P115" s="389"/>
      <c r="Q115" s="388"/>
      <c r="R115" s="402"/>
      <c r="S115" s="403"/>
    </row>
    <row r="116" spans="2:21" s="384" customFormat="1" ht="32.25" customHeight="1">
      <c r="B116" s="394" t="s">
        <v>471</v>
      </c>
      <c r="C116" s="395"/>
      <c r="D116" s="700"/>
      <c r="E116" s="701"/>
      <c r="F116" s="702"/>
      <c r="G116" s="396"/>
      <c r="H116" s="438"/>
      <c r="I116" s="700"/>
      <c r="J116" s="702"/>
      <c r="K116" s="398"/>
      <c r="L116" s="397"/>
      <c r="M116" s="396"/>
      <c r="N116" s="438"/>
      <c r="O116" s="438"/>
      <c r="P116" s="398"/>
      <c r="Q116" s="397"/>
      <c r="R116" s="402"/>
      <c r="S116" s="403"/>
    </row>
    <row r="118" spans="2:21">
      <c r="P118" s="348"/>
      <c r="Q118" s="99" t="str">
        <f>IF(様式第１_交付申請書!F9="","",様式第１_交付申請書!F9)</f>
        <v/>
      </c>
      <c r="R118" s="347"/>
    </row>
    <row r="119" spans="2:21" ht="29.25" customHeight="1">
      <c r="B119" s="719" t="s">
        <v>516</v>
      </c>
      <c r="C119" s="720"/>
      <c r="D119" s="721"/>
      <c r="E119" s="722"/>
      <c r="F119" s="722"/>
      <c r="G119" s="722"/>
      <c r="H119" s="722"/>
      <c r="I119" s="723"/>
      <c r="J119" s="363" t="s">
        <v>326</v>
      </c>
      <c r="K119" s="724"/>
      <c r="L119" s="725"/>
      <c r="M119" s="364"/>
      <c r="O119" s="365" t="s">
        <v>413</v>
      </c>
      <c r="P119" s="752">
        <f>SUM(L125,Q125)</f>
        <v>0</v>
      </c>
      <c r="Q119" s="753"/>
    </row>
    <row r="120" spans="2:21" ht="29.25" customHeight="1">
      <c r="B120" s="727" t="s">
        <v>407</v>
      </c>
      <c r="C120" s="729"/>
      <c r="D120" s="730"/>
      <c r="E120" s="730"/>
      <c r="F120" s="730"/>
      <c r="G120" s="730"/>
      <c r="H120" s="730"/>
      <c r="I120" s="730"/>
      <c r="J120" s="730"/>
      <c r="K120" s="730"/>
      <c r="L120" s="731"/>
      <c r="M120" s="368"/>
      <c r="O120" s="365" t="s">
        <v>456</v>
      </c>
      <c r="P120" s="752">
        <f>SUM(K127:K131,P127:P131)</f>
        <v>0</v>
      </c>
      <c r="Q120" s="753"/>
      <c r="R120" s="400"/>
      <c r="U120" s="367" t="str">
        <f>IF(P120&lt;16,"","1事業者あたり15人回までのため要修正")</f>
        <v/>
      </c>
    </row>
    <row r="121" spans="2:21" ht="29.25" customHeight="1">
      <c r="B121" s="728"/>
      <c r="C121" s="732"/>
      <c r="D121" s="733"/>
      <c r="E121" s="733"/>
      <c r="F121" s="733"/>
      <c r="G121" s="733"/>
      <c r="H121" s="733"/>
      <c r="I121" s="733"/>
      <c r="J121" s="733"/>
      <c r="K121" s="733"/>
      <c r="L121" s="734"/>
      <c r="M121" s="368"/>
      <c r="O121" s="369" t="s">
        <v>354</v>
      </c>
      <c r="P121" s="726">
        <f>K119*P120</f>
        <v>0</v>
      </c>
      <c r="Q121" s="726"/>
      <c r="R121" s="400"/>
    </row>
    <row r="122" spans="2:21" ht="5.25" customHeight="1">
      <c r="P122" s="404"/>
      <c r="Q122" s="404"/>
    </row>
    <row r="123" spans="2:21">
      <c r="B123" s="715" t="s">
        <v>212</v>
      </c>
      <c r="C123" s="715"/>
      <c r="D123" s="715"/>
      <c r="E123" s="715"/>
      <c r="F123" s="715"/>
      <c r="G123" s="715" t="s">
        <v>458</v>
      </c>
      <c r="H123" s="715"/>
      <c r="I123" s="715"/>
      <c r="J123" s="715"/>
      <c r="K123" s="715"/>
      <c r="L123" s="715"/>
      <c r="M123" s="715" t="s">
        <v>459</v>
      </c>
      <c r="N123" s="715"/>
      <c r="O123" s="715"/>
      <c r="P123" s="715"/>
      <c r="Q123" s="715"/>
      <c r="R123" s="370"/>
    </row>
    <row r="124" spans="2:21" ht="84.75" customHeight="1">
      <c r="B124" s="746"/>
      <c r="C124" s="747"/>
      <c r="D124" s="747"/>
      <c r="E124" s="747"/>
      <c r="F124" s="748"/>
      <c r="G124" s="716"/>
      <c r="H124" s="717"/>
      <c r="I124" s="717"/>
      <c r="J124" s="717"/>
      <c r="K124" s="717"/>
      <c r="L124" s="718"/>
      <c r="M124" s="716"/>
      <c r="N124" s="717"/>
      <c r="O124" s="717"/>
      <c r="P124" s="717"/>
      <c r="Q124" s="718"/>
      <c r="R124" s="401"/>
    </row>
    <row r="125" spans="2:21" ht="29.25" customHeight="1" thickBot="1">
      <c r="B125" s="749"/>
      <c r="C125" s="750"/>
      <c r="D125" s="750"/>
      <c r="E125" s="750"/>
      <c r="F125" s="751"/>
      <c r="G125" s="372"/>
      <c r="H125" s="373"/>
      <c r="I125" s="738" t="s">
        <v>461</v>
      </c>
      <c r="J125" s="739"/>
      <c r="K125" s="740"/>
      <c r="L125" s="374"/>
      <c r="M125" s="372"/>
      <c r="N125" s="373"/>
      <c r="O125" s="738" t="s">
        <v>461</v>
      </c>
      <c r="P125" s="740"/>
      <c r="Q125" s="374"/>
      <c r="R125" s="401"/>
    </row>
    <row r="126" spans="2:21" s="143" customFormat="1" ht="33.75" customHeight="1" thickTop="1">
      <c r="B126" s="556" t="s">
        <v>448</v>
      </c>
      <c r="C126" s="557" t="s">
        <v>508</v>
      </c>
      <c r="D126" s="741" t="s">
        <v>463</v>
      </c>
      <c r="E126" s="742"/>
      <c r="F126" s="743"/>
      <c r="G126" s="715" t="s">
        <v>214</v>
      </c>
      <c r="H126" s="715"/>
      <c r="I126" s="744" t="s">
        <v>215</v>
      </c>
      <c r="J126" s="745"/>
      <c r="K126" s="430" t="s">
        <v>525</v>
      </c>
      <c r="L126" s="431" t="s">
        <v>464</v>
      </c>
      <c r="M126" s="715" t="s">
        <v>214</v>
      </c>
      <c r="N126" s="715"/>
      <c r="O126" s="557" t="s">
        <v>215</v>
      </c>
      <c r="P126" s="430" t="s">
        <v>525</v>
      </c>
      <c r="Q126" s="431" t="s">
        <v>464</v>
      </c>
      <c r="R126" s="432"/>
      <c r="S126" s="554"/>
    </row>
    <row r="127" spans="2:21" s="384" customFormat="1" ht="32.25" customHeight="1">
      <c r="B127" s="377" t="s">
        <v>465</v>
      </c>
      <c r="C127" s="378"/>
      <c r="D127" s="735"/>
      <c r="E127" s="736"/>
      <c r="F127" s="737"/>
      <c r="G127" s="379"/>
      <c r="H127" s="382"/>
      <c r="I127" s="735"/>
      <c r="J127" s="737"/>
      <c r="K127" s="380"/>
      <c r="L127" s="381"/>
      <c r="M127" s="379"/>
      <c r="N127" s="382"/>
      <c r="O127" s="382"/>
      <c r="P127" s="380"/>
      <c r="Q127" s="381"/>
      <c r="R127" s="402"/>
      <c r="S127" s="403"/>
    </row>
    <row r="128" spans="2:21" s="384" customFormat="1" ht="32.25" customHeight="1">
      <c r="B128" s="385" t="s">
        <v>466</v>
      </c>
      <c r="C128" s="386"/>
      <c r="D128" s="686"/>
      <c r="E128" s="687"/>
      <c r="F128" s="688"/>
      <c r="G128" s="387"/>
      <c r="H128" s="437"/>
      <c r="I128" s="686"/>
      <c r="J128" s="688"/>
      <c r="K128" s="389"/>
      <c r="L128" s="388"/>
      <c r="M128" s="387"/>
      <c r="N128" s="437"/>
      <c r="O128" s="390"/>
      <c r="P128" s="389"/>
      <c r="Q128" s="388"/>
      <c r="R128" s="402"/>
      <c r="S128" s="403"/>
    </row>
    <row r="129" spans="2:21" s="384" customFormat="1" ht="32.25" customHeight="1">
      <c r="B129" s="385" t="s">
        <v>468</v>
      </c>
      <c r="C129" s="392"/>
      <c r="D129" s="686"/>
      <c r="E129" s="687"/>
      <c r="F129" s="688"/>
      <c r="G129" s="387"/>
      <c r="H129" s="437"/>
      <c r="I129" s="686"/>
      <c r="J129" s="688"/>
      <c r="K129" s="389"/>
      <c r="L129" s="388"/>
      <c r="M129" s="387"/>
      <c r="N129" s="437"/>
      <c r="O129" s="437"/>
      <c r="P129" s="389"/>
      <c r="Q129" s="388"/>
      <c r="R129" s="402"/>
      <c r="S129" s="403"/>
    </row>
    <row r="130" spans="2:21" s="384" customFormat="1" ht="32.25" customHeight="1">
      <c r="B130" s="385" t="s">
        <v>470</v>
      </c>
      <c r="C130" s="392"/>
      <c r="D130" s="686"/>
      <c r="E130" s="687"/>
      <c r="F130" s="688"/>
      <c r="G130" s="387"/>
      <c r="H130" s="437"/>
      <c r="I130" s="686"/>
      <c r="J130" s="688"/>
      <c r="K130" s="393"/>
      <c r="L130" s="388"/>
      <c r="M130" s="387"/>
      <c r="N130" s="437"/>
      <c r="O130" s="437"/>
      <c r="P130" s="389"/>
      <c r="Q130" s="388"/>
      <c r="R130" s="402"/>
      <c r="S130" s="403"/>
    </row>
    <row r="131" spans="2:21" s="384" customFormat="1" ht="32.25" customHeight="1">
      <c r="B131" s="394" t="s">
        <v>471</v>
      </c>
      <c r="C131" s="395"/>
      <c r="D131" s="700"/>
      <c r="E131" s="701"/>
      <c r="F131" s="702"/>
      <c r="G131" s="396"/>
      <c r="H131" s="438"/>
      <c r="I131" s="700"/>
      <c r="J131" s="702"/>
      <c r="K131" s="398"/>
      <c r="L131" s="397"/>
      <c r="M131" s="396"/>
      <c r="N131" s="438"/>
      <c r="O131" s="438"/>
      <c r="P131" s="398"/>
      <c r="Q131" s="397"/>
      <c r="R131" s="402"/>
      <c r="S131" s="403"/>
    </row>
    <row r="133" spans="2:21">
      <c r="P133" s="348"/>
      <c r="Q133" s="99" t="str">
        <f>IF(様式第１_交付申請書!F9="","",様式第１_交付申請書!F9)</f>
        <v/>
      </c>
      <c r="R133" s="347"/>
    </row>
    <row r="134" spans="2:21" ht="29.25" customHeight="1">
      <c r="B134" s="719" t="s">
        <v>517</v>
      </c>
      <c r="C134" s="720"/>
      <c r="D134" s="721"/>
      <c r="E134" s="722"/>
      <c r="F134" s="722"/>
      <c r="G134" s="722"/>
      <c r="H134" s="722"/>
      <c r="I134" s="723"/>
      <c r="J134" s="363" t="s">
        <v>326</v>
      </c>
      <c r="K134" s="724"/>
      <c r="L134" s="725"/>
      <c r="M134" s="364"/>
      <c r="O134" s="365" t="s">
        <v>413</v>
      </c>
      <c r="P134" s="752">
        <f>SUM(L140,Q140)</f>
        <v>0</v>
      </c>
      <c r="Q134" s="753"/>
    </row>
    <row r="135" spans="2:21" ht="29.25" customHeight="1">
      <c r="B135" s="727" t="s">
        <v>407</v>
      </c>
      <c r="C135" s="729"/>
      <c r="D135" s="730"/>
      <c r="E135" s="730"/>
      <c r="F135" s="730"/>
      <c r="G135" s="730"/>
      <c r="H135" s="730"/>
      <c r="I135" s="730"/>
      <c r="J135" s="730"/>
      <c r="K135" s="730"/>
      <c r="L135" s="731"/>
      <c r="M135" s="368"/>
      <c r="O135" s="365" t="s">
        <v>456</v>
      </c>
      <c r="P135" s="752">
        <f>SUM(K142:K146,P142:P146)</f>
        <v>0</v>
      </c>
      <c r="Q135" s="753"/>
      <c r="R135" s="400"/>
      <c r="U135" s="367" t="str">
        <f>IF(P135&lt;16,"","1事業者あたり15人回までのため要修正")</f>
        <v/>
      </c>
    </row>
    <row r="136" spans="2:21" ht="29.25" customHeight="1">
      <c r="B136" s="728"/>
      <c r="C136" s="732"/>
      <c r="D136" s="733"/>
      <c r="E136" s="733"/>
      <c r="F136" s="733"/>
      <c r="G136" s="733"/>
      <c r="H136" s="733"/>
      <c r="I136" s="733"/>
      <c r="J136" s="733"/>
      <c r="K136" s="733"/>
      <c r="L136" s="734"/>
      <c r="M136" s="368"/>
      <c r="O136" s="369" t="s">
        <v>355</v>
      </c>
      <c r="P136" s="726">
        <f>K134*P135</f>
        <v>0</v>
      </c>
      <c r="Q136" s="726"/>
      <c r="R136" s="400"/>
    </row>
    <row r="137" spans="2:21" ht="5.25" customHeight="1"/>
    <row r="138" spans="2:21">
      <c r="B138" s="715" t="s">
        <v>212</v>
      </c>
      <c r="C138" s="715"/>
      <c r="D138" s="715"/>
      <c r="E138" s="715"/>
      <c r="F138" s="715"/>
      <c r="G138" s="715" t="s">
        <v>458</v>
      </c>
      <c r="H138" s="715"/>
      <c r="I138" s="715"/>
      <c r="J138" s="715"/>
      <c r="K138" s="715"/>
      <c r="L138" s="715"/>
      <c r="M138" s="715" t="s">
        <v>459</v>
      </c>
      <c r="N138" s="715"/>
      <c r="O138" s="715"/>
      <c r="P138" s="715"/>
      <c r="Q138" s="715"/>
      <c r="R138" s="370"/>
    </row>
    <row r="139" spans="2:21" ht="84.75" customHeight="1">
      <c r="B139" s="746"/>
      <c r="C139" s="747"/>
      <c r="D139" s="747"/>
      <c r="E139" s="747"/>
      <c r="F139" s="748"/>
      <c r="G139" s="716"/>
      <c r="H139" s="717"/>
      <c r="I139" s="717"/>
      <c r="J139" s="717"/>
      <c r="K139" s="717"/>
      <c r="L139" s="718"/>
      <c r="M139" s="716"/>
      <c r="N139" s="717"/>
      <c r="O139" s="717"/>
      <c r="P139" s="717"/>
      <c r="Q139" s="718"/>
      <c r="R139" s="401"/>
    </row>
    <row r="140" spans="2:21" ht="29.25" customHeight="1" thickBot="1">
      <c r="B140" s="749"/>
      <c r="C140" s="750"/>
      <c r="D140" s="750"/>
      <c r="E140" s="750"/>
      <c r="F140" s="751"/>
      <c r="G140" s="372"/>
      <c r="H140" s="373"/>
      <c r="I140" s="738" t="s">
        <v>461</v>
      </c>
      <c r="J140" s="739"/>
      <c r="K140" s="740"/>
      <c r="L140" s="374"/>
      <c r="M140" s="372"/>
      <c r="N140" s="373"/>
      <c r="O140" s="738" t="s">
        <v>461</v>
      </c>
      <c r="P140" s="740"/>
      <c r="Q140" s="374"/>
      <c r="R140" s="401"/>
    </row>
    <row r="141" spans="2:21" s="143" customFormat="1" ht="33.75" customHeight="1" thickTop="1">
      <c r="B141" s="556" t="s">
        <v>448</v>
      </c>
      <c r="C141" s="557" t="s">
        <v>508</v>
      </c>
      <c r="D141" s="741" t="s">
        <v>463</v>
      </c>
      <c r="E141" s="742"/>
      <c r="F141" s="743"/>
      <c r="G141" s="715" t="s">
        <v>214</v>
      </c>
      <c r="H141" s="715"/>
      <c r="I141" s="744" t="s">
        <v>215</v>
      </c>
      <c r="J141" s="745"/>
      <c r="K141" s="430" t="s">
        <v>525</v>
      </c>
      <c r="L141" s="431" t="s">
        <v>464</v>
      </c>
      <c r="M141" s="741" t="s">
        <v>214</v>
      </c>
      <c r="N141" s="743"/>
      <c r="O141" s="557" t="s">
        <v>215</v>
      </c>
      <c r="P141" s="430" t="s">
        <v>525</v>
      </c>
      <c r="Q141" s="431" t="s">
        <v>464</v>
      </c>
      <c r="R141" s="432"/>
      <c r="S141" s="554"/>
    </row>
    <row r="142" spans="2:21" s="384" customFormat="1" ht="32.25" customHeight="1">
      <c r="B142" s="377" t="s">
        <v>465</v>
      </c>
      <c r="C142" s="378"/>
      <c r="D142" s="735"/>
      <c r="E142" s="736"/>
      <c r="F142" s="737"/>
      <c r="G142" s="379"/>
      <c r="H142" s="382"/>
      <c r="I142" s="735"/>
      <c r="J142" s="737"/>
      <c r="K142" s="380"/>
      <c r="L142" s="381"/>
      <c r="M142" s="379"/>
      <c r="N142" s="382"/>
      <c r="O142" s="382"/>
      <c r="P142" s="380"/>
      <c r="Q142" s="381"/>
      <c r="R142" s="402"/>
      <c r="S142" s="403"/>
    </row>
    <row r="143" spans="2:21" s="384" customFormat="1" ht="32.25" customHeight="1">
      <c r="B143" s="385" t="s">
        <v>466</v>
      </c>
      <c r="C143" s="386"/>
      <c r="D143" s="686"/>
      <c r="E143" s="687"/>
      <c r="F143" s="688"/>
      <c r="G143" s="387"/>
      <c r="H143" s="437"/>
      <c r="I143" s="686"/>
      <c r="J143" s="688"/>
      <c r="K143" s="389"/>
      <c r="L143" s="388"/>
      <c r="M143" s="387"/>
      <c r="N143" s="437"/>
      <c r="O143" s="390"/>
      <c r="P143" s="389"/>
      <c r="Q143" s="388"/>
      <c r="R143" s="402"/>
      <c r="S143" s="403"/>
    </row>
    <row r="144" spans="2:21" s="384" customFormat="1" ht="32.25" customHeight="1">
      <c r="B144" s="385" t="s">
        <v>468</v>
      </c>
      <c r="C144" s="392"/>
      <c r="D144" s="686"/>
      <c r="E144" s="687"/>
      <c r="F144" s="688"/>
      <c r="G144" s="387"/>
      <c r="H144" s="437"/>
      <c r="I144" s="686"/>
      <c r="J144" s="688"/>
      <c r="K144" s="389"/>
      <c r="L144" s="388"/>
      <c r="M144" s="387"/>
      <c r="N144" s="437"/>
      <c r="O144" s="437"/>
      <c r="P144" s="389"/>
      <c r="Q144" s="388"/>
      <c r="R144" s="402"/>
      <c r="S144" s="403"/>
    </row>
    <row r="145" spans="2:21" s="384" customFormat="1" ht="32.25" customHeight="1">
      <c r="B145" s="385" t="s">
        <v>470</v>
      </c>
      <c r="C145" s="392"/>
      <c r="D145" s="686"/>
      <c r="E145" s="687"/>
      <c r="F145" s="688"/>
      <c r="G145" s="387"/>
      <c r="H145" s="437"/>
      <c r="I145" s="686"/>
      <c r="J145" s="688"/>
      <c r="K145" s="393"/>
      <c r="L145" s="388"/>
      <c r="M145" s="387"/>
      <c r="N145" s="437"/>
      <c r="O145" s="437"/>
      <c r="P145" s="389"/>
      <c r="Q145" s="388"/>
      <c r="R145" s="402"/>
      <c r="S145" s="403"/>
    </row>
    <row r="146" spans="2:21" s="384" customFormat="1" ht="32.25" customHeight="1">
      <c r="B146" s="394" t="s">
        <v>471</v>
      </c>
      <c r="C146" s="395"/>
      <c r="D146" s="700"/>
      <c r="E146" s="701"/>
      <c r="F146" s="702"/>
      <c r="G146" s="396"/>
      <c r="H146" s="438"/>
      <c r="I146" s="700"/>
      <c r="J146" s="702"/>
      <c r="K146" s="398"/>
      <c r="L146" s="397"/>
      <c r="M146" s="396"/>
      <c r="N146" s="438"/>
      <c r="O146" s="438"/>
      <c r="P146" s="398"/>
      <c r="Q146" s="397"/>
      <c r="R146" s="402"/>
      <c r="S146" s="403"/>
    </row>
    <row r="147" spans="2:21" ht="13.5" customHeight="1">
      <c r="B147" s="405"/>
      <c r="C147" s="117"/>
      <c r="D147" s="117"/>
      <c r="E147" s="117"/>
      <c r="F147" s="117"/>
      <c r="G147" s="405"/>
      <c r="H147" s="117"/>
      <c r="I147" s="117"/>
      <c r="J147" s="117"/>
      <c r="K147" s="117"/>
      <c r="L147" s="117"/>
      <c r="M147" s="405"/>
      <c r="N147" s="117"/>
      <c r="O147" s="117"/>
      <c r="P147" s="117"/>
      <c r="Q147" s="117"/>
    </row>
    <row r="148" spans="2:21">
      <c r="P148" s="348"/>
      <c r="Q148" s="99" t="str">
        <f>IF(様式第１_交付申請書!F9="","",様式第１_交付申請書!F9)</f>
        <v/>
      </c>
      <c r="R148" s="347"/>
    </row>
    <row r="149" spans="2:21" ht="29.25" customHeight="1">
      <c r="B149" s="719" t="s">
        <v>518</v>
      </c>
      <c r="C149" s="720"/>
      <c r="D149" s="721"/>
      <c r="E149" s="722"/>
      <c r="F149" s="722"/>
      <c r="G149" s="722"/>
      <c r="H149" s="722"/>
      <c r="I149" s="723"/>
      <c r="J149" s="363" t="s">
        <v>326</v>
      </c>
      <c r="K149" s="724"/>
      <c r="L149" s="725"/>
      <c r="M149" s="364"/>
      <c r="O149" s="365" t="s">
        <v>413</v>
      </c>
      <c r="P149" s="752">
        <f>SUM(L155,Q155)</f>
        <v>0</v>
      </c>
      <c r="Q149" s="753"/>
    </row>
    <row r="150" spans="2:21" ht="29.25" customHeight="1">
      <c r="B150" s="727" t="s">
        <v>407</v>
      </c>
      <c r="C150" s="729"/>
      <c r="D150" s="730"/>
      <c r="E150" s="730"/>
      <c r="F150" s="730"/>
      <c r="G150" s="730"/>
      <c r="H150" s="730"/>
      <c r="I150" s="730"/>
      <c r="J150" s="730"/>
      <c r="K150" s="730"/>
      <c r="L150" s="731"/>
      <c r="M150" s="368"/>
      <c r="O150" s="365" t="s">
        <v>456</v>
      </c>
      <c r="P150" s="752">
        <f>SUM(K157:K161,P157:P161)</f>
        <v>0</v>
      </c>
      <c r="Q150" s="753"/>
      <c r="R150" s="400"/>
      <c r="U150" s="367" t="str">
        <f>IF(P150&lt;16,"","1事業者あたり15人回までのため要修正")</f>
        <v/>
      </c>
    </row>
    <row r="151" spans="2:21" ht="29.25" customHeight="1">
      <c r="B151" s="728"/>
      <c r="C151" s="732"/>
      <c r="D151" s="733"/>
      <c r="E151" s="733"/>
      <c r="F151" s="733"/>
      <c r="G151" s="733"/>
      <c r="H151" s="733"/>
      <c r="I151" s="733"/>
      <c r="J151" s="733"/>
      <c r="K151" s="733"/>
      <c r="L151" s="734"/>
      <c r="M151" s="368"/>
      <c r="O151" s="369" t="s">
        <v>373</v>
      </c>
      <c r="P151" s="726">
        <f>K149*P150</f>
        <v>0</v>
      </c>
      <c r="Q151" s="726"/>
      <c r="R151" s="400"/>
    </row>
    <row r="152" spans="2:21" ht="5.25" customHeight="1"/>
    <row r="153" spans="2:21">
      <c r="B153" s="715" t="s">
        <v>212</v>
      </c>
      <c r="C153" s="715"/>
      <c r="D153" s="715"/>
      <c r="E153" s="715"/>
      <c r="F153" s="715"/>
      <c r="G153" s="715" t="s">
        <v>458</v>
      </c>
      <c r="H153" s="715"/>
      <c r="I153" s="715"/>
      <c r="J153" s="715"/>
      <c r="K153" s="715"/>
      <c r="L153" s="715"/>
      <c r="M153" s="715" t="s">
        <v>459</v>
      </c>
      <c r="N153" s="715"/>
      <c r="O153" s="715"/>
      <c r="P153" s="715"/>
      <c r="Q153" s="715"/>
      <c r="R153" s="370"/>
    </row>
    <row r="154" spans="2:21" ht="84.75" customHeight="1">
      <c r="B154" s="746"/>
      <c r="C154" s="747"/>
      <c r="D154" s="747"/>
      <c r="E154" s="747"/>
      <c r="F154" s="748"/>
      <c r="G154" s="716"/>
      <c r="H154" s="717"/>
      <c r="I154" s="717"/>
      <c r="J154" s="717"/>
      <c r="K154" s="717"/>
      <c r="L154" s="718"/>
      <c r="M154" s="716"/>
      <c r="N154" s="717"/>
      <c r="O154" s="717"/>
      <c r="P154" s="717"/>
      <c r="Q154" s="718"/>
      <c r="R154" s="401"/>
    </row>
    <row r="155" spans="2:21" ht="29.25" customHeight="1" thickBot="1">
      <c r="B155" s="749"/>
      <c r="C155" s="750"/>
      <c r="D155" s="750"/>
      <c r="E155" s="750"/>
      <c r="F155" s="751"/>
      <c r="G155" s="372"/>
      <c r="H155" s="373"/>
      <c r="I155" s="738" t="s">
        <v>461</v>
      </c>
      <c r="J155" s="739"/>
      <c r="K155" s="740"/>
      <c r="L155" s="374"/>
      <c r="M155" s="372"/>
      <c r="N155" s="373"/>
      <c r="O155" s="738" t="s">
        <v>461</v>
      </c>
      <c r="P155" s="740"/>
      <c r="Q155" s="374"/>
      <c r="R155" s="401"/>
    </row>
    <row r="156" spans="2:21" s="143" customFormat="1" ht="33.75" customHeight="1" thickTop="1">
      <c r="B156" s="556" t="s">
        <v>448</v>
      </c>
      <c r="C156" s="557" t="s">
        <v>508</v>
      </c>
      <c r="D156" s="741" t="s">
        <v>463</v>
      </c>
      <c r="E156" s="742"/>
      <c r="F156" s="743"/>
      <c r="G156" s="715" t="s">
        <v>214</v>
      </c>
      <c r="H156" s="715"/>
      <c r="I156" s="744" t="s">
        <v>215</v>
      </c>
      <c r="J156" s="745"/>
      <c r="K156" s="430" t="s">
        <v>525</v>
      </c>
      <c r="L156" s="431" t="s">
        <v>464</v>
      </c>
      <c r="M156" s="715" t="s">
        <v>214</v>
      </c>
      <c r="N156" s="715"/>
      <c r="O156" s="557" t="s">
        <v>215</v>
      </c>
      <c r="P156" s="430" t="s">
        <v>525</v>
      </c>
      <c r="Q156" s="431" t="s">
        <v>464</v>
      </c>
      <c r="R156" s="432"/>
      <c r="S156" s="554"/>
    </row>
    <row r="157" spans="2:21" s="384" customFormat="1" ht="32.25" customHeight="1">
      <c r="B157" s="377" t="s">
        <v>465</v>
      </c>
      <c r="C157" s="378"/>
      <c r="D157" s="735"/>
      <c r="E157" s="736"/>
      <c r="F157" s="737"/>
      <c r="G157" s="379"/>
      <c r="H157" s="382"/>
      <c r="I157" s="735"/>
      <c r="J157" s="737"/>
      <c r="K157" s="380"/>
      <c r="L157" s="381"/>
      <c r="M157" s="379"/>
      <c r="N157" s="382"/>
      <c r="O157" s="382"/>
      <c r="P157" s="380"/>
      <c r="Q157" s="381"/>
      <c r="R157" s="402"/>
      <c r="S157" s="403"/>
    </row>
    <row r="158" spans="2:21" s="384" customFormat="1" ht="32.25" customHeight="1">
      <c r="B158" s="385" t="s">
        <v>466</v>
      </c>
      <c r="C158" s="386"/>
      <c r="D158" s="686"/>
      <c r="E158" s="687"/>
      <c r="F158" s="688"/>
      <c r="G158" s="387"/>
      <c r="H158" s="437"/>
      <c r="I158" s="686"/>
      <c r="J158" s="688"/>
      <c r="K158" s="389"/>
      <c r="L158" s="388"/>
      <c r="M158" s="387"/>
      <c r="N158" s="437"/>
      <c r="O158" s="390"/>
      <c r="P158" s="389"/>
      <c r="Q158" s="388"/>
      <c r="R158" s="402"/>
      <c r="S158" s="403"/>
    </row>
    <row r="159" spans="2:21" s="384" customFormat="1" ht="32.25" customHeight="1">
      <c r="B159" s="385" t="s">
        <v>468</v>
      </c>
      <c r="C159" s="392"/>
      <c r="D159" s="686"/>
      <c r="E159" s="687"/>
      <c r="F159" s="688"/>
      <c r="G159" s="387"/>
      <c r="H159" s="437"/>
      <c r="I159" s="686"/>
      <c r="J159" s="688"/>
      <c r="K159" s="389"/>
      <c r="L159" s="388"/>
      <c r="M159" s="387"/>
      <c r="N159" s="437"/>
      <c r="O159" s="437"/>
      <c r="P159" s="389"/>
      <c r="Q159" s="388"/>
      <c r="R159" s="402"/>
      <c r="S159" s="403"/>
    </row>
    <row r="160" spans="2:21" s="384" customFormat="1" ht="32.25" customHeight="1">
      <c r="B160" s="385" t="s">
        <v>470</v>
      </c>
      <c r="C160" s="392"/>
      <c r="D160" s="686"/>
      <c r="E160" s="687"/>
      <c r="F160" s="688"/>
      <c r="G160" s="387"/>
      <c r="H160" s="437"/>
      <c r="I160" s="686"/>
      <c r="J160" s="688"/>
      <c r="K160" s="393"/>
      <c r="L160" s="388"/>
      <c r="M160" s="387"/>
      <c r="N160" s="437"/>
      <c r="O160" s="437"/>
      <c r="P160" s="389"/>
      <c r="Q160" s="388"/>
      <c r="R160" s="402"/>
      <c r="S160" s="403"/>
    </row>
    <row r="161" spans="2:21" s="384" customFormat="1" ht="32.25" customHeight="1">
      <c r="B161" s="394" t="s">
        <v>471</v>
      </c>
      <c r="C161" s="395"/>
      <c r="D161" s="700"/>
      <c r="E161" s="701"/>
      <c r="F161" s="702"/>
      <c r="G161" s="396"/>
      <c r="H161" s="438"/>
      <c r="I161" s="700"/>
      <c r="J161" s="702"/>
      <c r="K161" s="398"/>
      <c r="L161" s="397"/>
      <c r="M161" s="396"/>
      <c r="N161" s="438"/>
      <c r="O161" s="438"/>
      <c r="P161" s="398"/>
      <c r="Q161" s="397"/>
      <c r="R161" s="402"/>
      <c r="S161" s="403"/>
    </row>
    <row r="162" spans="2:21" ht="13.5" customHeight="1">
      <c r="B162" s="405"/>
      <c r="C162" s="117"/>
      <c r="D162" s="117"/>
      <c r="E162" s="117"/>
      <c r="F162" s="117"/>
      <c r="G162" s="405"/>
      <c r="H162" s="117"/>
      <c r="I162" s="117"/>
      <c r="J162" s="117"/>
      <c r="K162" s="117"/>
      <c r="L162" s="117"/>
      <c r="M162" s="405"/>
      <c r="N162" s="117"/>
      <c r="O162" s="117"/>
      <c r="P162" s="117"/>
      <c r="Q162" s="117"/>
    </row>
    <row r="163" spans="2:21">
      <c r="P163" s="348"/>
      <c r="Q163" s="99" t="str">
        <f>IF(様式第１_交付申請書!F9="","",様式第１_交付申請書!F9)</f>
        <v/>
      </c>
      <c r="R163" s="347"/>
    </row>
    <row r="164" spans="2:21" ht="29.25" customHeight="1">
      <c r="B164" s="719" t="s">
        <v>519</v>
      </c>
      <c r="C164" s="720"/>
      <c r="D164" s="721"/>
      <c r="E164" s="722"/>
      <c r="F164" s="722"/>
      <c r="G164" s="722"/>
      <c r="H164" s="722"/>
      <c r="I164" s="723"/>
      <c r="J164" s="363" t="s">
        <v>326</v>
      </c>
      <c r="K164" s="724"/>
      <c r="L164" s="725"/>
      <c r="M164" s="364"/>
      <c r="O164" s="365" t="s">
        <v>413</v>
      </c>
      <c r="P164" s="752">
        <f>SUM(L170,Q170)</f>
        <v>0</v>
      </c>
      <c r="Q164" s="753"/>
    </row>
    <row r="165" spans="2:21" ht="29.25" customHeight="1">
      <c r="B165" s="727" t="s">
        <v>407</v>
      </c>
      <c r="C165" s="729"/>
      <c r="D165" s="730"/>
      <c r="E165" s="730"/>
      <c r="F165" s="730"/>
      <c r="G165" s="730"/>
      <c r="H165" s="730"/>
      <c r="I165" s="730"/>
      <c r="J165" s="730"/>
      <c r="K165" s="730"/>
      <c r="L165" s="731"/>
      <c r="M165" s="368"/>
      <c r="O165" s="365" t="s">
        <v>456</v>
      </c>
      <c r="P165" s="752">
        <f>SUM(K172:K176,P172:P176)</f>
        <v>0</v>
      </c>
      <c r="Q165" s="753"/>
      <c r="R165" s="400"/>
      <c r="U165" s="367" t="str">
        <f>IF(P165&lt;16,"","1事業者あたり15人回までのため要修正")</f>
        <v/>
      </c>
    </row>
    <row r="166" spans="2:21" ht="29.25" customHeight="1">
      <c r="B166" s="728"/>
      <c r="C166" s="732"/>
      <c r="D166" s="733"/>
      <c r="E166" s="733"/>
      <c r="F166" s="733"/>
      <c r="G166" s="733"/>
      <c r="H166" s="733"/>
      <c r="I166" s="733"/>
      <c r="J166" s="733"/>
      <c r="K166" s="733"/>
      <c r="L166" s="734"/>
      <c r="M166" s="368"/>
      <c r="O166" s="369" t="s">
        <v>374</v>
      </c>
      <c r="P166" s="726">
        <f>K164*P165</f>
        <v>0</v>
      </c>
      <c r="Q166" s="726"/>
      <c r="R166" s="400"/>
    </row>
    <row r="167" spans="2:21" ht="5.25" customHeight="1"/>
    <row r="168" spans="2:21">
      <c r="B168" s="715" t="s">
        <v>212</v>
      </c>
      <c r="C168" s="715"/>
      <c r="D168" s="715"/>
      <c r="E168" s="715"/>
      <c r="F168" s="715"/>
      <c r="G168" s="715" t="s">
        <v>458</v>
      </c>
      <c r="H168" s="715"/>
      <c r="I168" s="715"/>
      <c r="J168" s="715"/>
      <c r="K168" s="715"/>
      <c r="L168" s="715"/>
      <c r="M168" s="715" t="s">
        <v>459</v>
      </c>
      <c r="N168" s="715"/>
      <c r="O168" s="715"/>
      <c r="P168" s="715"/>
      <c r="Q168" s="715"/>
      <c r="R168" s="370"/>
    </row>
    <row r="169" spans="2:21" ht="84.75" customHeight="1">
      <c r="B169" s="746"/>
      <c r="C169" s="747"/>
      <c r="D169" s="747"/>
      <c r="E169" s="747"/>
      <c r="F169" s="748"/>
      <c r="G169" s="716"/>
      <c r="H169" s="717"/>
      <c r="I169" s="717"/>
      <c r="J169" s="717"/>
      <c r="K169" s="717"/>
      <c r="L169" s="718"/>
      <c r="M169" s="716"/>
      <c r="N169" s="717"/>
      <c r="O169" s="717"/>
      <c r="P169" s="717"/>
      <c r="Q169" s="718"/>
      <c r="R169" s="401"/>
    </row>
    <row r="170" spans="2:21" ht="29.25" customHeight="1" thickBot="1">
      <c r="B170" s="749"/>
      <c r="C170" s="750"/>
      <c r="D170" s="750"/>
      <c r="E170" s="750"/>
      <c r="F170" s="751"/>
      <c r="G170" s="372"/>
      <c r="H170" s="373"/>
      <c r="I170" s="738" t="s">
        <v>461</v>
      </c>
      <c r="J170" s="739"/>
      <c r="K170" s="740"/>
      <c r="L170" s="374"/>
      <c r="M170" s="372"/>
      <c r="N170" s="373"/>
      <c r="O170" s="738" t="s">
        <v>461</v>
      </c>
      <c r="P170" s="740"/>
      <c r="Q170" s="374"/>
      <c r="R170" s="401"/>
    </row>
    <row r="171" spans="2:21" s="143" customFormat="1" ht="33.75" customHeight="1" thickTop="1">
      <c r="B171" s="556" t="s">
        <v>448</v>
      </c>
      <c r="C171" s="557" t="s">
        <v>508</v>
      </c>
      <c r="D171" s="741" t="s">
        <v>463</v>
      </c>
      <c r="E171" s="742"/>
      <c r="F171" s="743"/>
      <c r="G171" s="715" t="s">
        <v>214</v>
      </c>
      <c r="H171" s="715"/>
      <c r="I171" s="744" t="s">
        <v>215</v>
      </c>
      <c r="J171" s="745"/>
      <c r="K171" s="430" t="s">
        <v>525</v>
      </c>
      <c r="L171" s="431" t="s">
        <v>464</v>
      </c>
      <c r="M171" s="715" t="s">
        <v>214</v>
      </c>
      <c r="N171" s="715"/>
      <c r="O171" s="557" t="s">
        <v>215</v>
      </c>
      <c r="P171" s="430" t="s">
        <v>525</v>
      </c>
      <c r="Q171" s="431" t="s">
        <v>464</v>
      </c>
      <c r="R171" s="432"/>
      <c r="S171" s="554"/>
    </row>
    <row r="172" spans="2:21" s="384" customFormat="1" ht="32.25" customHeight="1">
      <c r="B172" s="377" t="s">
        <v>465</v>
      </c>
      <c r="C172" s="378"/>
      <c r="D172" s="735"/>
      <c r="E172" s="736"/>
      <c r="F172" s="737"/>
      <c r="G172" s="379"/>
      <c r="H172" s="382"/>
      <c r="I172" s="735"/>
      <c r="J172" s="737"/>
      <c r="K172" s="380"/>
      <c r="L172" s="381"/>
      <c r="M172" s="379"/>
      <c r="N172" s="382"/>
      <c r="O172" s="382"/>
      <c r="P172" s="380"/>
      <c r="Q172" s="381"/>
      <c r="R172" s="402"/>
      <c r="S172" s="403"/>
    </row>
    <row r="173" spans="2:21" s="384" customFormat="1" ht="32.25" customHeight="1">
      <c r="B173" s="385" t="s">
        <v>466</v>
      </c>
      <c r="C173" s="386"/>
      <c r="D173" s="686"/>
      <c r="E173" s="687"/>
      <c r="F173" s="688"/>
      <c r="G173" s="387"/>
      <c r="H173" s="437"/>
      <c r="I173" s="686"/>
      <c r="J173" s="688"/>
      <c r="K173" s="389"/>
      <c r="L173" s="388"/>
      <c r="M173" s="387"/>
      <c r="N173" s="437"/>
      <c r="O173" s="390"/>
      <c r="P173" s="389"/>
      <c r="Q173" s="388"/>
      <c r="R173" s="402"/>
      <c r="S173" s="403"/>
    </row>
    <row r="174" spans="2:21" s="384" customFormat="1" ht="32.25" customHeight="1">
      <c r="B174" s="385" t="s">
        <v>468</v>
      </c>
      <c r="C174" s="392"/>
      <c r="D174" s="686"/>
      <c r="E174" s="687"/>
      <c r="F174" s="688"/>
      <c r="G174" s="387"/>
      <c r="H174" s="437"/>
      <c r="I174" s="686"/>
      <c r="J174" s="688"/>
      <c r="K174" s="389"/>
      <c r="L174" s="388"/>
      <c r="M174" s="387"/>
      <c r="N174" s="437"/>
      <c r="O174" s="437"/>
      <c r="P174" s="389"/>
      <c r="Q174" s="388"/>
      <c r="R174" s="402"/>
      <c r="S174" s="403"/>
    </row>
    <row r="175" spans="2:21" s="384" customFormat="1" ht="32.25" customHeight="1">
      <c r="B175" s="385" t="s">
        <v>470</v>
      </c>
      <c r="C175" s="392"/>
      <c r="D175" s="686"/>
      <c r="E175" s="687"/>
      <c r="F175" s="688"/>
      <c r="G175" s="387"/>
      <c r="H175" s="437"/>
      <c r="I175" s="686"/>
      <c r="J175" s="688"/>
      <c r="K175" s="393"/>
      <c r="L175" s="388"/>
      <c r="M175" s="387"/>
      <c r="N175" s="437"/>
      <c r="O175" s="437"/>
      <c r="P175" s="389"/>
      <c r="Q175" s="388"/>
      <c r="R175" s="402"/>
      <c r="S175" s="403"/>
    </row>
    <row r="176" spans="2:21" s="384" customFormat="1" ht="32.25" customHeight="1">
      <c r="B176" s="394" t="s">
        <v>471</v>
      </c>
      <c r="C176" s="395"/>
      <c r="D176" s="700"/>
      <c r="E176" s="701"/>
      <c r="F176" s="702"/>
      <c r="G176" s="396"/>
      <c r="H176" s="438"/>
      <c r="I176" s="700"/>
      <c r="J176" s="702"/>
      <c r="K176" s="398"/>
      <c r="L176" s="397"/>
      <c r="M176" s="396"/>
      <c r="N176" s="438"/>
      <c r="O176" s="438"/>
      <c r="P176" s="398"/>
      <c r="Q176" s="397"/>
      <c r="R176" s="402"/>
      <c r="S176" s="403"/>
    </row>
    <row r="177" spans="2:21" ht="13.5" customHeight="1">
      <c r="B177" s="405"/>
      <c r="C177" s="117"/>
      <c r="D177" s="117"/>
      <c r="E177" s="117"/>
      <c r="F177" s="117"/>
      <c r="G177" s="405"/>
      <c r="H177" s="117"/>
      <c r="I177" s="117"/>
      <c r="J177" s="117"/>
      <c r="K177" s="117"/>
      <c r="L177" s="117"/>
      <c r="M177" s="405"/>
      <c r="N177" s="117"/>
      <c r="O177" s="117"/>
      <c r="P177" s="117"/>
      <c r="Q177" s="117"/>
    </row>
    <row r="178" spans="2:21">
      <c r="P178" s="348"/>
      <c r="Q178" s="99" t="str">
        <f>IF(様式第１_交付申請書!F9="","",様式第１_交付申請書!F9)</f>
        <v/>
      </c>
      <c r="R178" s="347"/>
    </row>
    <row r="179" spans="2:21" ht="29.25" customHeight="1">
      <c r="B179" s="719" t="s">
        <v>520</v>
      </c>
      <c r="C179" s="720"/>
      <c r="D179" s="721"/>
      <c r="E179" s="722"/>
      <c r="F179" s="722"/>
      <c r="G179" s="722"/>
      <c r="H179" s="722"/>
      <c r="I179" s="723"/>
      <c r="J179" s="363" t="s">
        <v>326</v>
      </c>
      <c r="K179" s="724"/>
      <c r="L179" s="725"/>
      <c r="M179" s="364"/>
      <c r="O179" s="365" t="s">
        <v>413</v>
      </c>
      <c r="P179" s="752">
        <f>SUM(L185,Q185)</f>
        <v>0</v>
      </c>
      <c r="Q179" s="753"/>
    </row>
    <row r="180" spans="2:21" ht="29.25" customHeight="1">
      <c r="B180" s="727" t="s">
        <v>407</v>
      </c>
      <c r="C180" s="729"/>
      <c r="D180" s="730"/>
      <c r="E180" s="730"/>
      <c r="F180" s="730"/>
      <c r="G180" s="730"/>
      <c r="H180" s="730"/>
      <c r="I180" s="730"/>
      <c r="J180" s="730"/>
      <c r="K180" s="730"/>
      <c r="L180" s="731"/>
      <c r="M180" s="368"/>
      <c r="O180" s="365" t="s">
        <v>456</v>
      </c>
      <c r="P180" s="752">
        <f>SUM(K187:K191,P187:P191)</f>
        <v>0</v>
      </c>
      <c r="Q180" s="753"/>
      <c r="R180" s="400"/>
      <c r="U180" s="367" t="str">
        <f>IF(P180&lt;16,"","1事業者あたり15人回までのため要修正")</f>
        <v/>
      </c>
    </row>
    <row r="181" spans="2:21" ht="29.25" customHeight="1">
      <c r="B181" s="728"/>
      <c r="C181" s="732"/>
      <c r="D181" s="733"/>
      <c r="E181" s="733"/>
      <c r="F181" s="733"/>
      <c r="G181" s="733"/>
      <c r="H181" s="733"/>
      <c r="I181" s="733"/>
      <c r="J181" s="733"/>
      <c r="K181" s="733"/>
      <c r="L181" s="734"/>
      <c r="M181" s="368"/>
      <c r="O181" s="369" t="s">
        <v>375</v>
      </c>
      <c r="P181" s="726">
        <f>K179*P180</f>
        <v>0</v>
      </c>
      <c r="Q181" s="726"/>
      <c r="R181" s="400"/>
    </row>
    <row r="182" spans="2:21" ht="5.25" customHeight="1"/>
    <row r="183" spans="2:21">
      <c r="B183" s="715" t="s">
        <v>212</v>
      </c>
      <c r="C183" s="715"/>
      <c r="D183" s="715"/>
      <c r="E183" s="715"/>
      <c r="F183" s="715"/>
      <c r="G183" s="715" t="s">
        <v>458</v>
      </c>
      <c r="H183" s="715"/>
      <c r="I183" s="715"/>
      <c r="J183" s="715"/>
      <c r="K183" s="715"/>
      <c r="L183" s="715"/>
      <c r="M183" s="715" t="s">
        <v>459</v>
      </c>
      <c r="N183" s="715"/>
      <c r="O183" s="715"/>
      <c r="P183" s="715"/>
      <c r="Q183" s="715"/>
      <c r="R183" s="370"/>
    </row>
    <row r="184" spans="2:21" ht="84.75" customHeight="1">
      <c r="B184" s="746"/>
      <c r="C184" s="747"/>
      <c r="D184" s="747"/>
      <c r="E184" s="747"/>
      <c r="F184" s="748"/>
      <c r="G184" s="716"/>
      <c r="H184" s="717"/>
      <c r="I184" s="717"/>
      <c r="J184" s="717"/>
      <c r="K184" s="717"/>
      <c r="L184" s="718"/>
      <c r="M184" s="716"/>
      <c r="N184" s="717"/>
      <c r="O184" s="717"/>
      <c r="P184" s="717"/>
      <c r="Q184" s="718"/>
      <c r="R184" s="401"/>
    </row>
    <row r="185" spans="2:21" ht="29.25" customHeight="1" thickBot="1">
      <c r="B185" s="749"/>
      <c r="C185" s="750"/>
      <c r="D185" s="750"/>
      <c r="E185" s="750"/>
      <c r="F185" s="751"/>
      <c r="G185" s="372"/>
      <c r="H185" s="373"/>
      <c r="I185" s="738" t="s">
        <v>461</v>
      </c>
      <c r="J185" s="739"/>
      <c r="K185" s="740"/>
      <c r="L185" s="374"/>
      <c r="M185" s="372"/>
      <c r="N185" s="373"/>
      <c r="O185" s="738" t="s">
        <v>461</v>
      </c>
      <c r="P185" s="740"/>
      <c r="Q185" s="374"/>
      <c r="R185" s="401"/>
    </row>
    <row r="186" spans="2:21" s="143" customFormat="1" ht="33.75" customHeight="1" thickTop="1">
      <c r="B186" s="556" t="s">
        <v>448</v>
      </c>
      <c r="C186" s="557" t="s">
        <v>508</v>
      </c>
      <c r="D186" s="741" t="s">
        <v>463</v>
      </c>
      <c r="E186" s="742"/>
      <c r="F186" s="743"/>
      <c r="G186" s="715" t="s">
        <v>214</v>
      </c>
      <c r="H186" s="715"/>
      <c r="I186" s="744" t="s">
        <v>215</v>
      </c>
      <c r="J186" s="745"/>
      <c r="K186" s="430" t="s">
        <v>525</v>
      </c>
      <c r="L186" s="431" t="s">
        <v>464</v>
      </c>
      <c r="M186" s="715" t="s">
        <v>214</v>
      </c>
      <c r="N186" s="715"/>
      <c r="O186" s="557" t="s">
        <v>215</v>
      </c>
      <c r="P186" s="430" t="s">
        <v>525</v>
      </c>
      <c r="Q186" s="431" t="s">
        <v>464</v>
      </c>
      <c r="R186" s="432"/>
      <c r="S186" s="554"/>
    </row>
    <row r="187" spans="2:21" s="384" customFormat="1" ht="32.25" customHeight="1">
      <c r="B187" s="377" t="s">
        <v>465</v>
      </c>
      <c r="C187" s="378"/>
      <c r="D187" s="735"/>
      <c r="E187" s="736"/>
      <c r="F187" s="737"/>
      <c r="G187" s="379"/>
      <c r="H187" s="382"/>
      <c r="I187" s="735"/>
      <c r="J187" s="737"/>
      <c r="K187" s="380"/>
      <c r="L187" s="381"/>
      <c r="M187" s="379"/>
      <c r="N187" s="382"/>
      <c r="O187" s="382"/>
      <c r="P187" s="380"/>
      <c r="Q187" s="381"/>
      <c r="R187" s="402"/>
      <c r="S187" s="403"/>
    </row>
    <row r="188" spans="2:21" s="384" customFormat="1" ht="32.25" customHeight="1">
      <c r="B188" s="385" t="s">
        <v>466</v>
      </c>
      <c r="C188" s="386"/>
      <c r="D188" s="686"/>
      <c r="E188" s="687"/>
      <c r="F188" s="688"/>
      <c r="G188" s="387"/>
      <c r="H188" s="437"/>
      <c r="I188" s="686"/>
      <c r="J188" s="688"/>
      <c r="K188" s="389"/>
      <c r="L188" s="388"/>
      <c r="M188" s="387"/>
      <c r="N188" s="437"/>
      <c r="O188" s="390"/>
      <c r="P188" s="389"/>
      <c r="Q188" s="388"/>
      <c r="R188" s="402"/>
      <c r="S188" s="403"/>
    </row>
    <row r="189" spans="2:21" s="384" customFormat="1" ht="32.25" customHeight="1">
      <c r="B189" s="385" t="s">
        <v>468</v>
      </c>
      <c r="C189" s="392"/>
      <c r="D189" s="686"/>
      <c r="E189" s="687"/>
      <c r="F189" s="688"/>
      <c r="G189" s="387"/>
      <c r="H189" s="437"/>
      <c r="I189" s="686"/>
      <c r="J189" s="688"/>
      <c r="K189" s="389"/>
      <c r="L189" s="388"/>
      <c r="M189" s="387"/>
      <c r="N189" s="437"/>
      <c r="O189" s="437"/>
      <c r="P189" s="389"/>
      <c r="Q189" s="388"/>
      <c r="R189" s="402"/>
      <c r="S189" s="403"/>
    </row>
    <row r="190" spans="2:21" s="384" customFormat="1" ht="32.25" customHeight="1">
      <c r="B190" s="385" t="s">
        <v>470</v>
      </c>
      <c r="C190" s="392"/>
      <c r="D190" s="686"/>
      <c r="E190" s="687"/>
      <c r="F190" s="688"/>
      <c r="G190" s="387"/>
      <c r="H190" s="437"/>
      <c r="I190" s="686"/>
      <c r="J190" s="688"/>
      <c r="K190" s="393"/>
      <c r="L190" s="388"/>
      <c r="M190" s="387"/>
      <c r="N190" s="437"/>
      <c r="O190" s="437"/>
      <c r="P190" s="389"/>
      <c r="Q190" s="388"/>
      <c r="R190" s="402"/>
      <c r="S190" s="403"/>
    </row>
    <row r="191" spans="2:21" s="384" customFormat="1" ht="32.25" customHeight="1">
      <c r="B191" s="394" t="s">
        <v>471</v>
      </c>
      <c r="C191" s="395"/>
      <c r="D191" s="700"/>
      <c r="E191" s="701"/>
      <c r="F191" s="702"/>
      <c r="G191" s="396"/>
      <c r="H191" s="438"/>
      <c r="I191" s="700"/>
      <c r="J191" s="702"/>
      <c r="K191" s="398"/>
      <c r="L191" s="397"/>
      <c r="M191" s="396"/>
      <c r="N191" s="438"/>
      <c r="O191" s="438"/>
      <c r="P191" s="398"/>
      <c r="Q191" s="397"/>
      <c r="R191" s="402"/>
      <c r="S191" s="403"/>
    </row>
    <row r="192" spans="2:21" ht="13.5" customHeight="1">
      <c r="B192" s="405"/>
      <c r="C192" s="117"/>
      <c r="D192" s="117"/>
      <c r="E192" s="117"/>
      <c r="F192" s="117"/>
      <c r="G192" s="405"/>
      <c r="H192" s="117"/>
      <c r="I192" s="117"/>
      <c r="J192" s="117"/>
      <c r="K192" s="117"/>
      <c r="L192" s="117"/>
      <c r="M192" s="405"/>
      <c r="N192" s="117"/>
      <c r="O192" s="117"/>
      <c r="P192" s="117"/>
      <c r="Q192" s="117"/>
    </row>
    <row r="193" spans="2:21">
      <c r="P193" s="348"/>
      <c r="Q193" s="99" t="str">
        <f>IF(様式第１_交付申請書!F9="","",様式第１_交付申請書!F9)</f>
        <v/>
      </c>
      <c r="R193" s="347"/>
    </row>
    <row r="194" spans="2:21" ht="29.25" customHeight="1">
      <c r="B194" s="719" t="s">
        <v>521</v>
      </c>
      <c r="C194" s="720"/>
      <c r="D194" s="721"/>
      <c r="E194" s="722"/>
      <c r="F194" s="722"/>
      <c r="G194" s="722"/>
      <c r="H194" s="722"/>
      <c r="I194" s="723"/>
      <c r="J194" s="363" t="s">
        <v>326</v>
      </c>
      <c r="K194" s="724"/>
      <c r="L194" s="725"/>
      <c r="M194" s="364"/>
      <c r="O194" s="365" t="s">
        <v>413</v>
      </c>
      <c r="P194" s="752">
        <f>SUM(L200,Q200)</f>
        <v>0</v>
      </c>
      <c r="Q194" s="753"/>
    </row>
    <row r="195" spans="2:21" ht="29.25" customHeight="1">
      <c r="B195" s="727" t="s">
        <v>407</v>
      </c>
      <c r="C195" s="729"/>
      <c r="D195" s="730"/>
      <c r="E195" s="730"/>
      <c r="F195" s="730"/>
      <c r="G195" s="730"/>
      <c r="H195" s="730"/>
      <c r="I195" s="730"/>
      <c r="J195" s="730"/>
      <c r="K195" s="730"/>
      <c r="L195" s="731"/>
      <c r="M195" s="368"/>
      <c r="O195" s="365" t="s">
        <v>456</v>
      </c>
      <c r="P195" s="752">
        <f>SUM(K202:K206,P202:P206)</f>
        <v>0</v>
      </c>
      <c r="Q195" s="753"/>
      <c r="R195" s="400"/>
      <c r="U195" s="367" t="str">
        <f>IF(P195&lt;16,"","1事業者あたり15人回までのため要修正")</f>
        <v/>
      </c>
    </row>
    <row r="196" spans="2:21" ht="29.25" customHeight="1">
      <c r="B196" s="728"/>
      <c r="C196" s="732"/>
      <c r="D196" s="733"/>
      <c r="E196" s="733"/>
      <c r="F196" s="733"/>
      <c r="G196" s="733"/>
      <c r="H196" s="733"/>
      <c r="I196" s="733"/>
      <c r="J196" s="733"/>
      <c r="K196" s="733"/>
      <c r="L196" s="734"/>
      <c r="M196" s="368"/>
      <c r="O196" s="369" t="s">
        <v>376</v>
      </c>
      <c r="P196" s="726">
        <f>K194*P195</f>
        <v>0</v>
      </c>
      <c r="Q196" s="726"/>
      <c r="R196" s="400"/>
    </row>
    <row r="197" spans="2:21" ht="5.25" customHeight="1"/>
    <row r="198" spans="2:21">
      <c r="B198" s="715" t="s">
        <v>212</v>
      </c>
      <c r="C198" s="715"/>
      <c r="D198" s="715"/>
      <c r="E198" s="715"/>
      <c r="F198" s="715"/>
      <c r="G198" s="715" t="s">
        <v>458</v>
      </c>
      <c r="H198" s="715"/>
      <c r="I198" s="715"/>
      <c r="J198" s="715"/>
      <c r="K198" s="715"/>
      <c r="L198" s="715"/>
      <c r="M198" s="715" t="s">
        <v>459</v>
      </c>
      <c r="N198" s="715"/>
      <c r="O198" s="715"/>
      <c r="P198" s="715"/>
      <c r="Q198" s="715"/>
      <c r="R198" s="370"/>
    </row>
    <row r="199" spans="2:21" ht="84.75" customHeight="1">
      <c r="B199" s="746"/>
      <c r="C199" s="747"/>
      <c r="D199" s="747"/>
      <c r="E199" s="747"/>
      <c r="F199" s="748"/>
      <c r="G199" s="754"/>
      <c r="H199" s="730"/>
      <c r="I199" s="730"/>
      <c r="J199" s="730"/>
      <c r="K199" s="730"/>
      <c r="L199" s="731"/>
      <c r="M199" s="716"/>
      <c r="N199" s="717"/>
      <c r="O199" s="717"/>
      <c r="P199" s="717"/>
      <c r="Q199" s="718"/>
      <c r="R199" s="401"/>
    </row>
    <row r="200" spans="2:21" ht="29.25" customHeight="1" thickBot="1">
      <c r="B200" s="749"/>
      <c r="C200" s="750"/>
      <c r="D200" s="750"/>
      <c r="E200" s="750"/>
      <c r="F200" s="751"/>
      <c r="G200" s="372"/>
      <c r="H200" s="373"/>
      <c r="I200" s="738" t="s">
        <v>461</v>
      </c>
      <c r="J200" s="739"/>
      <c r="K200" s="740"/>
      <c r="L200" s="374"/>
      <c r="M200" s="372"/>
      <c r="N200" s="373"/>
      <c r="O200" s="738" t="s">
        <v>461</v>
      </c>
      <c r="P200" s="740"/>
      <c r="Q200" s="374"/>
      <c r="R200" s="401"/>
    </row>
    <row r="201" spans="2:21" s="143" customFormat="1" ht="33.75" customHeight="1" thickTop="1">
      <c r="B201" s="556" t="s">
        <v>448</v>
      </c>
      <c r="C201" s="557" t="s">
        <v>508</v>
      </c>
      <c r="D201" s="741" t="s">
        <v>463</v>
      </c>
      <c r="E201" s="742"/>
      <c r="F201" s="743"/>
      <c r="G201" s="715" t="s">
        <v>214</v>
      </c>
      <c r="H201" s="715"/>
      <c r="I201" s="744" t="s">
        <v>215</v>
      </c>
      <c r="J201" s="745"/>
      <c r="K201" s="430" t="s">
        <v>525</v>
      </c>
      <c r="L201" s="431" t="s">
        <v>464</v>
      </c>
      <c r="M201" s="715" t="s">
        <v>214</v>
      </c>
      <c r="N201" s="715"/>
      <c r="O201" s="557" t="s">
        <v>215</v>
      </c>
      <c r="P201" s="430" t="s">
        <v>525</v>
      </c>
      <c r="Q201" s="431" t="s">
        <v>464</v>
      </c>
      <c r="R201" s="432"/>
      <c r="S201" s="554"/>
    </row>
    <row r="202" spans="2:21" s="384" customFormat="1" ht="32.25" customHeight="1">
      <c r="B202" s="377" t="s">
        <v>465</v>
      </c>
      <c r="C202" s="378"/>
      <c r="D202" s="735"/>
      <c r="E202" s="736"/>
      <c r="F202" s="737"/>
      <c r="G202" s="379"/>
      <c r="H202" s="382"/>
      <c r="I202" s="735"/>
      <c r="J202" s="737"/>
      <c r="K202" s="380"/>
      <c r="L202" s="381"/>
      <c r="M202" s="379"/>
      <c r="N202" s="382"/>
      <c r="O202" s="382"/>
      <c r="P202" s="380"/>
      <c r="Q202" s="381"/>
      <c r="R202" s="402"/>
      <c r="S202" s="403"/>
    </row>
    <row r="203" spans="2:21" s="384" customFormat="1" ht="32.25" customHeight="1">
      <c r="B203" s="385" t="s">
        <v>466</v>
      </c>
      <c r="C203" s="386"/>
      <c r="D203" s="686"/>
      <c r="E203" s="687"/>
      <c r="F203" s="688"/>
      <c r="G203" s="387"/>
      <c r="H203" s="437"/>
      <c r="I203" s="686"/>
      <c r="J203" s="688"/>
      <c r="K203" s="389"/>
      <c r="L203" s="388"/>
      <c r="M203" s="387"/>
      <c r="N203" s="437"/>
      <c r="O203" s="390"/>
      <c r="P203" s="389"/>
      <c r="Q203" s="388"/>
      <c r="R203" s="402"/>
      <c r="S203" s="403"/>
    </row>
    <row r="204" spans="2:21" s="384" customFormat="1" ht="32.25" customHeight="1">
      <c r="B204" s="385" t="s">
        <v>468</v>
      </c>
      <c r="C204" s="392"/>
      <c r="D204" s="686"/>
      <c r="E204" s="687"/>
      <c r="F204" s="688"/>
      <c r="G204" s="387"/>
      <c r="H204" s="437"/>
      <c r="I204" s="686"/>
      <c r="J204" s="688"/>
      <c r="K204" s="389"/>
      <c r="L204" s="388"/>
      <c r="M204" s="387"/>
      <c r="N204" s="437"/>
      <c r="O204" s="437"/>
      <c r="P204" s="389"/>
      <c r="Q204" s="388"/>
      <c r="R204" s="402"/>
      <c r="S204" s="403"/>
    </row>
    <row r="205" spans="2:21" s="384" customFormat="1" ht="32.25" customHeight="1">
      <c r="B205" s="385" t="s">
        <v>470</v>
      </c>
      <c r="C205" s="392"/>
      <c r="D205" s="686"/>
      <c r="E205" s="687"/>
      <c r="F205" s="688"/>
      <c r="G205" s="387"/>
      <c r="H205" s="437"/>
      <c r="I205" s="686"/>
      <c r="J205" s="688"/>
      <c r="K205" s="393"/>
      <c r="L205" s="388"/>
      <c r="M205" s="387"/>
      <c r="N205" s="437"/>
      <c r="O205" s="437"/>
      <c r="P205" s="389"/>
      <c r="Q205" s="388"/>
      <c r="R205" s="402"/>
      <c r="S205" s="403"/>
    </row>
    <row r="206" spans="2:21" s="384" customFormat="1" ht="32.25" customHeight="1">
      <c r="B206" s="394" t="s">
        <v>471</v>
      </c>
      <c r="C206" s="395"/>
      <c r="D206" s="700"/>
      <c r="E206" s="701"/>
      <c r="F206" s="702"/>
      <c r="G206" s="396"/>
      <c r="H206" s="438"/>
      <c r="I206" s="700"/>
      <c r="J206" s="702"/>
      <c r="K206" s="398"/>
      <c r="L206" s="397"/>
      <c r="M206" s="396"/>
      <c r="N206" s="438"/>
      <c r="O206" s="438"/>
      <c r="P206" s="398"/>
      <c r="Q206" s="397"/>
      <c r="R206" s="402"/>
      <c r="S206" s="403"/>
    </row>
    <row r="207" spans="2:21" ht="13.5" customHeight="1">
      <c r="B207" s="405"/>
      <c r="C207" s="117"/>
      <c r="D207" s="117"/>
      <c r="E207" s="117"/>
      <c r="F207" s="117"/>
      <c r="G207" s="405"/>
      <c r="H207" s="117"/>
      <c r="I207" s="117"/>
      <c r="J207" s="117"/>
      <c r="K207" s="117"/>
      <c r="L207" s="117"/>
      <c r="M207" s="405"/>
      <c r="N207" s="117"/>
      <c r="O207" s="117"/>
      <c r="P207" s="117"/>
      <c r="Q207" s="117"/>
    </row>
    <row r="208" spans="2:21">
      <c r="P208" s="348"/>
      <c r="Q208" s="99" t="str">
        <f>IF(様式第１_交付申請書!F9="","",様式第１_交付申請書!F9)</f>
        <v/>
      </c>
      <c r="R208" s="347"/>
    </row>
    <row r="209" spans="2:21" ht="29.25" customHeight="1">
      <c r="B209" s="719" t="s">
        <v>522</v>
      </c>
      <c r="C209" s="720"/>
      <c r="D209" s="721"/>
      <c r="E209" s="722"/>
      <c r="F209" s="722"/>
      <c r="G209" s="722"/>
      <c r="H209" s="722"/>
      <c r="I209" s="723"/>
      <c r="J209" s="363" t="s">
        <v>326</v>
      </c>
      <c r="K209" s="724"/>
      <c r="L209" s="725"/>
      <c r="M209" s="364"/>
      <c r="O209" s="365" t="s">
        <v>413</v>
      </c>
      <c r="P209" s="752">
        <f>SUM(L215,Q215)</f>
        <v>0</v>
      </c>
      <c r="Q209" s="753"/>
    </row>
    <row r="210" spans="2:21" ht="29.25" customHeight="1">
      <c r="B210" s="727" t="s">
        <v>407</v>
      </c>
      <c r="C210" s="729"/>
      <c r="D210" s="730"/>
      <c r="E210" s="730"/>
      <c r="F210" s="730"/>
      <c r="G210" s="730"/>
      <c r="H210" s="730"/>
      <c r="I210" s="730"/>
      <c r="J210" s="730"/>
      <c r="K210" s="730"/>
      <c r="L210" s="731"/>
      <c r="M210" s="368"/>
      <c r="O210" s="365" t="s">
        <v>456</v>
      </c>
      <c r="P210" s="752">
        <f>SUM(K217:K221,P217:P221)</f>
        <v>0</v>
      </c>
      <c r="Q210" s="753"/>
      <c r="R210" s="400"/>
      <c r="U210" s="367" t="str">
        <f>IF(P210&lt;16,"","1事業者あたり15人回までのため要修正")</f>
        <v/>
      </c>
    </row>
    <row r="211" spans="2:21" ht="29.25" customHeight="1">
      <c r="B211" s="728"/>
      <c r="C211" s="732"/>
      <c r="D211" s="733"/>
      <c r="E211" s="733"/>
      <c r="F211" s="733"/>
      <c r="G211" s="733"/>
      <c r="H211" s="733"/>
      <c r="I211" s="733"/>
      <c r="J211" s="733"/>
      <c r="K211" s="733"/>
      <c r="L211" s="734"/>
      <c r="M211" s="368"/>
      <c r="O211" s="369" t="s">
        <v>377</v>
      </c>
      <c r="P211" s="726">
        <f>K209*P210</f>
        <v>0</v>
      </c>
      <c r="Q211" s="726"/>
      <c r="R211" s="400"/>
    </row>
    <row r="212" spans="2:21" ht="5.25" customHeight="1"/>
    <row r="213" spans="2:21">
      <c r="B213" s="715" t="s">
        <v>212</v>
      </c>
      <c r="C213" s="715"/>
      <c r="D213" s="715"/>
      <c r="E213" s="715"/>
      <c r="F213" s="715"/>
      <c r="G213" s="715" t="s">
        <v>458</v>
      </c>
      <c r="H213" s="715"/>
      <c r="I213" s="715"/>
      <c r="J213" s="715"/>
      <c r="K213" s="715"/>
      <c r="L213" s="715"/>
      <c r="M213" s="715" t="s">
        <v>459</v>
      </c>
      <c r="N213" s="715"/>
      <c r="O213" s="715"/>
      <c r="P213" s="715"/>
      <c r="Q213" s="715"/>
      <c r="R213" s="370"/>
    </row>
    <row r="214" spans="2:21" ht="84.75" customHeight="1">
      <c r="B214" s="746"/>
      <c r="C214" s="747"/>
      <c r="D214" s="747"/>
      <c r="E214" s="747"/>
      <c r="F214" s="748"/>
      <c r="G214" s="716"/>
      <c r="H214" s="717"/>
      <c r="I214" s="717"/>
      <c r="J214" s="717"/>
      <c r="K214" s="717"/>
      <c r="L214" s="718"/>
      <c r="M214" s="716"/>
      <c r="N214" s="717"/>
      <c r="O214" s="717"/>
      <c r="P214" s="717"/>
      <c r="Q214" s="718"/>
      <c r="R214" s="401"/>
    </row>
    <row r="215" spans="2:21" ht="29.25" customHeight="1" thickBot="1">
      <c r="B215" s="749"/>
      <c r="C215" s="750"/>
      <c r="D215" s="750"/>
      <c r="E215" s="750"/>
      <c r="F215" s="751"/>
      <c r="G215" s="372"/>
      <c r="H215" s="373"/>
      <c r="I215" s="738" t="s">
        <v>461</v>
      </c>
      <c r="J215" s="739"/>
      <c r="K215" s="740"/>
      <c r="L215" s="374"/>
      <c r="M215" s="372"/>
      <c r="N215" s="373"/>
      <c r="O215" s="738" t="s">
        <v>461</v>
      </c>
      <c r="P215" s="740"/>
      <c r="Q215" s="374"/>
      <c r="R215" s="401"/>
    </row>
    <row r="216" spans="2:21" s="143" customFormat="1" ht="33.75" customHeight="1" thickTop="1">
      <c r="B216" s="556" t="s">
        <v>448</v>
      </c>
      <c r="C216" s="557" t="s">
        <v>508</v>
      </c>
      <c r="D216" s="741" t="s">
        <v>463</v>
      </c>
      <c r="E216" s="742"/>
      <c r="F216" s="743"/>
      <c r="G216" s="715" t="s">
        <v>214</v>
      </c>
      <c r="H216" s="715"/>
      <c r="I216" s="744" t="s">
        <v>215</v>
      </c>
      <c r="J216" s="745"/>
      <c r="K216" s="430" t="s">
        <v>525</v>
      </c>
      <c r="L216" s="431" t="s">
        <v>464</v>
      </c>
      <c r="M216" s="715" t="s">
        <v>214</v>
      </c>
      <c r="N216" s="715"/>
      <c r="O216" s="557" t="s">
        <v>215</v>
      </c>
      <c r="P216" s="430" t="s">
        <v>525</v>
      </c>
      <c r="Q216" s="431" t="s">
        <v>464</v>
      </c>
      <c r="R216" s="432"/>
      <c r="S216" s="554"/>
    </row>
    <row r="217" spans="2:21" s="384" customFormat="1" ht="32.25" customHeight="1">
      <c r="B217" s="377" t="s">
        <v>465</v>
      </c>
      <c r="C217" s="378"/>
      <c r="D217" s="735"/>
      <c r="E217" s="736"/>
      <c r="F217" s="737"/>
      <c r="G217" s="379"/>
      <c r="H217" s="382"/>
      <c r="I217" s="735"/>
      <c r="J217" s="737"/>
      <c r="K217" s="380"/>
      <c r="L217" s="381"/>
      <c r="M217" s="379"/>
      <c r="N217" s="382"/>
      <c r="O217" s="382"/>
      <c r="P217" s="380"/>
      <c r="Q217" s="381"/>
      <c r="R217" s="402"/>
      <c r="S217" s="403"/>
    </row>
    <row r="218" spans="2:21" s="384" customFormat="1" ht="32.25" customHeight="1">
      <c r="B218" s="385" t="s">
        <v>466</v>
      </c>
      <c r="C218" s="386"/>
      <c r="D218" s="686"/>
      <c r="E218" s="687"/>
      <c r="F218" s="688"/>
      <c r="G218" s="387"/>
      <c r="H218" s="437"/>
      <c r="I218" s="686"/>
      <c r="J218" s="688"/>
      <c r="K218" s="389"/>
      <c r="L218" s="388"/>
      <c r="M218" s="387"/>
      <c r="N218" s="437"/>
      <c r="O218" s="390"/>
      <c r="P218" s="389"/>
      <c r="Q218" s="388"/>
      <c r="R218" s="402"/>
      <c r="S218" s="403"/>
    </row>
    <row r="219" spans="2:21" s="384" customFormat="1" ht="32.25" customHeight="1">
      <c r="B219" s="385" t="s">
        <v>468</v>
      </c>
      <c r="C219" s="392"/>
      <c r="D219" s="686"/>
      <c r="E219" s="687"/>
      <c r="F219" s="688"/>
      <c r="G219" s="387"/>
      <c r="H219" s="437"/>
      <c r="I219" s="686"/>
      <c r="J219" s="688"/>
      <c r="K219" s="389"/>
      <c r="L219" s="388"/>
      <c r="M219" s="387"/>
      <c r="N219" s="437"/>
      <c r="O219" s="437"/>
      <c r="P219" s="389"/>
      <c r="Q219" s="388"/>
      <c r="R219" s="402"/>
      <c r="S219" s="403"/>
    </row>
    <row r="220" spans="2:21" s="384" customFormat="1" ht="32.25" customHeight="1">
      <c r="B220" s="385" t="s">
        <v>470</v>
      </c>
      <c r="C220" s="392"/>
      <c r="D220" s="686"/>
      <c r="E220" s="687"/>
      <c r="F220" s="688"/>
      <c r="G220" s="387"/>
      <c r="H220" s="437"/>
      <c r="I220" s="686"/>
      <c r="J220" s="688"/>
      <c r="K220" s="393"/>
      <c r="L220" s="388"/>
      <c r="M220" s="387"/>
      <c r="N220" s="437"/>
      <c r="O220" s="437"/>
      <c r="P220" s="389"/>
      <c r="Q220" s="388"/>
      <c r="R220" s="402"/>
      <c r="S220" s="403"/>
    </row>
    <row r="221" spans="2:21" s="384" customFormat="1" ht="32.25" customHeight="1">
      <c r="B221" s="394" t="s">
        <v>471</v>
      </c>
      <c r="C221" s="395"/>
      <c r="D221" s="700"/>
      <c r="E221" s="701"/>
      <c r="F221" s="702"/>
      <c r="G221" s="396"/>
      <c r="H221" s="438"/>
      <c r="I221" s="700"/>
      <c r="J221" s="702"/>
      <c r="K221" s="398"/>
      <c r="L221" s="397"/>
      <c r="M221" s="396"/>
      <c r="N221" s="438"/>
      <c r="O221" s="438"/>
      <c r="P221" s="398"/>
      <c r="Q221" s="397"/>
      <c r="R221" s="402"/>
      <c r="S221" s="403"/>
    </row>
  </sheetData>
  <sheetProtection password="CAD7" sheet="1" objects="1" scenarios="1" formatRows="0" insertRows="0"/>
  <mergeCells count="442">
    <mergeCell ref="D220:F220"/>
    <mergeCell ref="I220:J220"/>
    <mergeCell ref="D221:F221"/>
    <mergeCell ref="I221:J221"/>
    <mergeCell ref="D217:F217"/>
    <mergeCell ref="I217:J217"/>
    <mergeCell ref="D218:F218"/>
    <mergeCell ref="I218:J218"/>
    <mergeCell ref="D219:F219"/>
    <mergeCell ref="I219:J219"/>
    <mergeCell ref="B214:F215"/>
    <mergeCell ref="G214:L214"/>
    <mergeCell ref="M214:Q214"/>
    <mergeCell ref="I215:K215"/>
    <mergeCell ref="O215:P215"/>
    <mergeCell ref="D216:F216"/>
    <mergeCell ref="G216:H216"/>
    <mergeCell ref="I216:J216"/>
    <mergeCell ref="M216:N216"/>
    <mergeCell ref="B210:B211"/>
    <mergeCell ref="C210:L211"/>
    <mergeCell ref="P210:Q210"/>
    <mergeCell ref="P211:Q211"/>
    <mergeCell ref="B213:F213"/>
    <mergeCell ref="G213:L213"/>
    <mergeCell ref="M213:Q213"/>
    <mergeCell ref="D206:F206"/>
    <mergeCell ref="I206:J206"/>
    <mergeCell ref="B209:C209"/>
    <mergeCell ref="D209:I209"/>
    <mergeCell ref="K209:L209"/>
    <mergeCell ref="P209:Q209"/>
    <mergeCell ref="D203:F203"/>
    <mergeCell ref="I203:J203"/>
    <mergeCell ref="D204:F204"/>
    <mergeCell ref="I204:J204"/>
    <mergeCell ref="D205:F205"/>
    <mergeCell ref="I205:J205"/>
    <mergeCell ref="D201:F201"/>
    <mergeCell ref="G201:H201"/>
    <mergeCell ref="I201:J201"/>
    <mergeCell ref="M201:N201"/>
    <mergeCell ref="D202:F202"/>
    <mergeCell ref="I202:J202"/>
    <mergeCell ref="B198:F198"/>
    <mergeCell ref="G198:L198"/>
    <mergeCell ref="M198:Q198"/>
    <mergeCell ref="B199:F200"/>
    <mergeCell ref="G199:L199"/>
    <mergeCell ref="M199:Q199"/>
    <mergeCell ref="I200:K200"/>
    <mergeCell ref="O200:P200"/>
    <mergeCell ref="K194:L194"/>
    <mergeCell ref="P194:Q194"/>
    <mergeCell ref="B195:B196"/>
    <mergeCell ref="C195:L196"/>
    <mergeCell ref="P195:Q195"/>
    <mergeCell ref="P196:Q196"/>
    <mergeCell ref="D190:F190"/>
    <mergeCell ref="I190:J190"/>
    <mergeCell ref="D191:F191"/>
    <mergeCell ref="I191:J191"/>
    <mergeCell ref="B194:C194"/>
    <mergeCell ref="D194:I194"/>
    <mergeCell ref="D187:F187"/>
    <mergeCell ref="I187:J187"/>
    <mergeCell ref="D188:F188"/>
    <mergeCell ref="I188:J188"/>
    <mergeCell ref="D189:F189"/>
    <mergeCell ref="I189:J189"/>
    <mergeCell ref="B184:F185"/>
    <mergeCell ref="G184:L184"/>
    <mergeCell ref="M184:Q184"/>
    <mergeCell ref="I185:K185"/>
    <mergeCell ref="O185:P185"/>
    <mergeCell ref="D186:F186"/>
    <mergeCell ref="G186:H186"/>
    <mergeCell ref="I186:J186"/>
    <mergeCell ref="M186:N186"/>
    <mergeCell ref="B180:B181"/>
    <mergeCell ref="C180:L181"/>
    <mergeCell ref="P180:Q180"/>
    <mergeCell ref="P181:Q181"/>
    <mergeCell ref="B183:F183"/>
    <mergeCell ref="G183:L183"/>
    <mergeCell ref="M183:Q183"/>
    <mergeCell ref="D176:F176"/>
    <mergeCell ref="I176:J176"/>
    <mergeCell ref="B179:C179"/>
    <mergeCell ref="D179:I179"/>
    <mergeCell ref="K179:L179"/>
    <mergeCell ref="P179:Q179"/>
    <mergeCell ref="D173:F173"/>
    <mergeCell ref="I173:J173"/>
    <mergeCell ref="D174:F174"/>
    <mergeCell ref="I174:J174"/>
    <mergeCell ref="D175:F175"/>
    <mergeCell ref="I175:J175"/>
    <mergeCell ref="D171:F171"/>
    <mergeCell ref="G171:H171"/>
    <mergeCell ref="I171:J171"/>
    <mergeCell ref="M171:N171"/>
    <mergeCell ref="D172:F172"/>
    <mergeCell ref="I172:J172"/>
    <mergeCell ref="B168:F168"/>
    <mergeCell ref="G168:L168"/>
    <mergeCell ref="M168:Q168"/>
    <mergeCell ref="B169:F170"/>
    <mergeCell ref="G169:L169"/>
    <mergeCell ref="M169:Q169"/>
    <mergeCell ref="I170:K170"/>
    <mergeCell ref="O170:P170"/>
    <mergeCell ref="K164:L164"/>
    <mergeCell ref="P164:Q164"/>
    <mergeCell ref="B165:B166"/>
    <mergeCell ref="C165:L166"/>
    <mergeCell ref="P165:Q165"/>
    <mergeCell ref="P166:Q166"/>
    <mergeCell ref="D160:F160"/>
    <mergeCell ref="I160:J160"/>
    <mergeCell ref="D161:F161"/>
    <mergeCell ref="I161:J161"/>
    <mergeCell ref="B164:C164"/>
    <mergeCell ref="D164:I164"/>
    <mergeCell ref="D157:F157"/>
    <mergeCell ref="I157:J157"/>
    <mergeCell ref="D158:F158"/>
    <mergeCell ref="I158:J158"/>
    <mergeCell ref="D159:F159"/>
    <mergeCell ref="I159:J159"/>
    <mergeCell ref="B154:F155"/>
    <mergeCell ref="G154:L154"/>
    <mergeCell ref="M154:Q154"/>
    <mergeCell ref="I155:K155"/>
    <mergeCell ref="O155:P155"/>
    <mergeCell ref="D156:F156"/>
    <mergeCell ref="G156:H156"/>
    <mergeCell ref="I156:J156"/>
    <mergeCell ref="M156:N156"/>
    <mergeCell ref="B150:B151"/>
    <mergeCell ref="C150:L151"/>
    <mergeCell ref="P150:Q150"/>
    <mergeCell ref="P151:Q151"/>
    <mergeCell ref="B153:F153"/>
    <mergeCell ref="G153:L153"/>
    <mergeCell ref="M153:Q153"/>
    <mergeCell ref="D146:F146"/>
    <mergeCell ref="I146:J146"/>
    <mergeCell ref="B149:C149"/>
    <mergeCell ref="D149:I149"/>
    <mergeCell ref="K149:L149"/>
    <mergeCell ref="P149:Q149"/>
    <mergeCell ref="D143:F143"/>
    <mergeCell ref="I143:J143"/>
    <mergeCell ref="D144:F144"/>
    <mergeCell ref="I144:J144"/>
    <mergeCell ref="D145:F145"/>
    <mergeCell ref="I145:J145"/>
    <mergeCell ref="D141:F141"/>
    <mergeCell ref="G141:H141"/>
    <mergeCell ref="I141:J141"/>
    <mergeCell ref="M141:N141"/>
    <mergeCell ref="D142:F142"/>
    <mergeCell ref="I142:J142"/>
    <mergeCell ref="B138:F138"/>
    <mergeCell ref="G138:L138"/>
    <mergeCell ref="M138:Q138"/>
    <mergeCell ref="B139:F140"/>
    <mergeCell ref="G139:L139"/>
    <mergeCell ref="M139:Q139"/>
    <mergeCell ref="I140:K140"/>
    <mergeCell ref="O140:P140"/>
    <mergeCell ref="K134:L134"/>
    <mergeCell ref="P134:Q134"/>
    <mergeCell ref="B135:B136"/>
    <mergeCell ref="C135:L136"/>
    <mergeCell ref="P135:Q135"/>
    <mergeCell ref="P136:Q136"/>
    <mergeCell ref="D130:F130"/>
    <mergeCell ref="I130:J130"/>
    <mergeCell ref="D131:F131"/>
    <mergeCell ref="I131:J131"/>
    <mergeCell ref="B134:C134"/>
    <mergeCell ref="D134:I134"/>
    <mergeCell ref="D127:F127"/>
    <mergeCell ref="I127:J127"/>
    <mergeCell ref="D128:F128"/>
    <mergeCell ref="I128:J128"/>
    <mergeCell ref="D129:F129"/>
    <mergeCell ref="I129:J129"/>
    <mergeCell ref="B124:F125"/>
    <mergeCell ref="G124:L124"/>
    <mergeCell ref="M124:Q124"/>
    <mergeCell ref="I125:K125"/>
    <mergeCell ref="O125:P125"/>
    <mergeCell ref="D126:F126"/>
    <mergeCell ref="G126:H126"/>
    <mergeCell ref="I126:J126"/>
    <mergeCell ref="M126:N126"/>
    <mergeCell ref="B120:B121"/>
    <mergeCell ref="C120:L121"/>
    <mergeCell ref="P120:Q120"/>
    <mergeCell ref="P121:Q121"/>
    <mergeCell ref="B123:F123"/>
    <mergeCell ref="G123:L123"/>
    <mergeCell ref="M123:Q123"/>
    <mergeCell ref="D116:F116"/>
    <mergeCell ref="I116:J116"/>
    <mergeCell ref="B119:C119"/>
    <mergeCell ref="D119:I119"/>
    <mergeCell ref="K119:L119"/>
    <mergeCell ref="P119:Q119"/>
    <mergeCell ref="D113:F113"/>
    <mergeCell ref="I113:J113"/>
    <mergeCell ref="D114:F114"/>
    <mergeCell ref="I114:J114"/>
    <mergeCell ref="D115:F115"/>
    <mergeCell ref="I115:J115"/>
    <mergeCell ref="D111:F111"/>
    <mergeCell ref="G111:H111"/>
    <mergeCell ref="I111:J111"/>
    <mergeCell ref="M111:N111"/>
    <mergeCell ref="D112:F112"/>
    <mergeCell ref="I112:J112"/>
    <mergeCell ref="B108:F108"/>
    <mergeCell ref="G108:L108"/>
    <mergeCell ref="M108:Q108"/>
    <mergeCell ref="B109:F110"/>
    <mergeCell ref="G109:L109"/>
    <mergeCell ref="M109:Q109"/>
    <mergeCell ref="I110:K110"/>
    <mergeCell ref="O110:P110"/>
    <mergeCell ref="K104:L104"/>
    <mergeCell ref="P104:Q104"/>
    <mergeCell ref="B105:B106"/>
    <mergeCell ref="C105:L106"/>
    <mergeCell ref="P105:Q105"/>
    <mergeCell ref="P106:Q106"/>
    <mergeCell ref="D100:F100"/>
    <mergeCell ref="I100:J100"/>
    <mergeCell ref="D101:F101"/>
    <mergeCell ref="I101:J101"/>
    <mergeCell ref="B104:C104"/>
    <mergeCell ref="D104:I104"/>
    <mergeCell ref="D97:F97"/>
    <mergeCell ref="I97:J97"/>
    <mergeCell ref="D98:F98"/>
    <mergeCell ref="I98:J98"/>
    <mergeCell ref="D99:F99"/>
    <mergeCell ref="I99:J99"/>
    <mergeCell ref="B94:F95"/>
    <mergeCell ref="G94:L94"/>
    <mergeCell ref="M94:Q94"/>
    <mergeCell ref="I95:K95"/>
    <mergeCell ref="O95:P95"/>
    <mergeCell ref="D96:F96"/>
    <mergeCell ref="G96:H96"/>
    <mergeCell ref="I96:J96"/>
    <mergeCell ref="M96:N96"/>
    <mergeCell ref="B90:B91"/>
    <mergeCell ref="C90:L91"/>
    <mergeCell ref="P90:Q90"/>
    <mergeCell ref="P91:Q91"/>
    <mergeCell ref="B93:F93"/>
    <mergeCell ref="G93:L93"/>
    <mergeCell ref="M93:Q93"/>
    <mergeCell ref="D86:F86"/>
    <mergeCell ref="I86:J86"/>
    <mergeCell ref="B89:C89"/>
    <mergeCell ref="D89:I89"/>
    <mergeCell ref="K89:L89"/>
    <mergeCell ref="P89:Q89"/>
    <mergeCell ref="D83:F83"/>
    <mergeCell ref="I83:J83"/>
    <mergeCell ref="D84:F84"/>
    <mergeCell ref="I84:J84"/>
    <mergeCell ref="D85:F85"/>
    <mergeCell ref="I85:J85"/>
    <mergeCell ref="D81:F81"/>
    <mergeCell ref="G81:H81"/>
    <mergeCell ref="I81:J81"/>
    <mergeCell ref="M81:N81"/>
    <mergeCell ref="D82:F82"/>
    <mergeCell ref="I82:J82"/>
    <mergeCell ref="B78:F78"/>
    <mergeCell ref="G78:L78"/>
    <mergeCell ref="M78:Q78"/>
    <mergeCell ref="B79:F80"/>
    <mergeCell ref="G79:L79"/>
    <mergeCell ref="M79:Q79"/>
    <mergeCell ref="I80:K80"/>
    <mergeCell ref="O80:P80"/>
    <mergeCell ref="B55:B60"/>
    <mergeCell ref="E55:G55"/>
    <mergeCell ref="B74:C74"/>
    <mergeCell ref="D74:I74"/>
    <mergeCell ref="K74:L74"/>
    <mergeCell ref="P74:Q74"/>
    <mergeCell ref="B75:B76"/>
    <mergeCell ref="C75:L76"/>
    <mergeCell ref="P75:Q75"/>
    <mergeCell ref="P76:Q76"/>
    <mergeCell ref="D70:G70"/>
    <mergeCell ref="I70:O70"/>
    <mergeCell ref="D71:G71"/>
    <mergeCell ref="I71:O71"/>
    <mergeCell ref="D72:G72"/>
    <mergeCell ref="I72:O72"/>
    <mergeCell ref="I65:O65"/>
    <mergeCell ref="D66:G66"/>
    <mergeCell ref="I66:O66"/>
    <mergeCell ref="B67:B72"/>
    <mergeCell ref="E67:G67"/>
    <mergeCell ref="I67:O67"/>
    <mergeCell ref="D68:G68"/>
    <mergeCell ref="I68:O68"/>
    <mergeCell ref="D69:G69"/>
    <mergeCell ref="I69:O69"/>
    <mergeCell ref="B61:B66"/>
    <mergeCell ref="E61:G61"/>
    <mergeCell ref="I61:O61"/>
    <mergeCell ref="D62:G62"/>
    <mergeCell ref="I62:O62"/>
    <mergeCell ref="D63:G63"/>
    <mergeCell ref="I63:O63"/>
    <mergeCell ref="D64:G64"/>
    <mergeCell ref="I64:O64"/>
    <mergeCell ref="D65:G65"/>
    <mergeCell ref="D60:G60"/>
    <mergeCell ref="I60:O60"/>
    <mergeCell ref="I53:O53"/>
    <mergeCell ref="B43:B48"/>
    <mergeCell ref="E43:G43"/>
    <mergeCell ref="I43:O43"/>
    <mergeCell ref="D44:G44"/>
    <mergeCell ref="I44:O44"/>
    <mergeCell ref="D45:G45"/>
    <mergeCell ref="I45:O45"/>
    <mergeCell ref="D48:G48"/>
    <mergeCell ref="I48:O48"/>
    <mergeCell ref="I55:O55"/>
    <mergeCell ref="D56:G56"/>
    <mergeCell ref="I56:O56"/>
    <mergeCell ref="D57:G57"/>
    <mergeCell ref="I57:O57"/>
    <mergeCell ref="B49:B54"/>
    <mergeCell ref="E49:G49"/>
    <mergeCell ref="I49:O49"/>
    <mergeCell ref="D50:G50"/>
    <mergeCell ref="I50:O50"/>
    <mergeCell ref="D51:G51"/>
    <mergeCell ref="I51:O51"/>
    <mergeCell ref="D47:G47"/>
    <mergeCell ref="I47:O47"/>
    <mergeCell ref="C42:D42"/>
    <mergeCell ref="E42:G42"/>
    <mergeCell ref="H42:O42"/>
    <mergeCell ref="D58:G58"/>
    <mergeCell ref="I58:O58"/>
    <mergeCell ref="D59:G59"/>
    <mergeCell ref="I59:O59"/>
    <mergeCell ref="D52:G52"/>
    <mergeCell ref="I52:O52"/>
    <mergeCell ref="D53:G53"/>
    <mergeCell ref="D54:G54"/>
    <mergeCell ref="I54:O54"/>
    <mergeCell ref="B24:B29"/>
    <mergeCell ref="E24:G24"/>
    <mergeCell ref="D39:G39"/>
    <mergeCell ref="I39:O39"/>
    <mergeCell ref="D40:G40"/>
    <mergeCell ref="I40:O40"/>
    <mergeCell ref="D41:G41"/>
    <mergeCell ref="I41:O41"/>
    <mergeCell ref="D46:G46"/>
    <mergeCell ref="I46:O46"/>
    <mergeCell ref="I34:O34"/>
    <mergeCell ref="D35:G35"/>
    <mergeCell ref="I35:O35"/>
    <mergeCell ref="B36:B41"/>
    <mergeCell ref="E36:G36"/>
    <mergeCell ref="I36:O36"/>
    <mergeCell ref="D37:G37"/>
    <mergeCell ref="I37:O37"/>
    <mergeCell ref="D38:G38"/>
    <mergeCell ref="I38:O38"/>
    <mergeCell ref="B30:B35"/>
    <mergeCell ref="E30:G30"/>
    <mergeCell ref="I30:O30"/>
    <mergeCell ref="D31:G31"/>
    <mergeCell ref="D34:G34"/>
    <mergeCell ref="D19:G19"/>
    <mergeCell ref="I19:O19"/>
    <mergeCell ref="D20:G20"/>
    <mergeCell ref="I20:O20"/>
    <mergeCell ref="D21:G21"/>
    <mergeCell ref="I21:O21"/>
    <mergeCell ref="D22:G22"/>
    <mergeCell ref="D23:G23"/>
    <mergeCell ref="I23:O23"/>
    <mergeCell ref="D27:G27"/>
    <mergeCell ref="I27:O27"/>
    <mergeCell ref="D28:G28"/>
    <mergeCell ref="I28:O28"/>
    <mergeCell ref="D29:G29"/>
    <mergeCell ref="I29:O29"/>
    <mergeCell ref="I22:O22"/>
    <mergeCell ref="I24:O24"/>
    <mergeCell ref="D25:G25"/>
    <mergeCell ref="I17:O17"/>
    <mergeCell ref="I31:O31"/>
    <mergeCell ref="D32:G32"/>
    <mergeCell ref="I32:O32"/>
    <mergeCell ref="D33:G33"/>
    <mergeCell ref="I33:O33"/>
    <mergeCell ref="I25:O25"/>
    <mergeCell ref="D26:G26"/>
    <mergeCell ref="I26:O26"/>
    <mergeCell ref="B18:B23"/>
    <mergeCell ref="E18:G18"/>
    <mergeCell ref="I18:O18"/>
    <mergeCell ref="B7:C7"/>
    <mergeCell ref="L7:N7"/>
    <mergeCell ref="B8:J8"/>
    <mergeCell ref="L8:N8"/>
    <mergeCell ref="B9:D10"/>
    <mergeCell ref="L9:N9"/>
    <mergeCell ref="D15:G15"/>
    <mergeCell ref="I15:O15"/>
    <mergeCell ref="D16:G16"/>
    <mergeCell ref="I16:O16"/>
    <mergeCell ref="C11:D11"/>
    <mergeCell ref="E11:G11"/>
    <mergeCell ref="H11:O11"/>
    <mergeCell ref="B12:B17"/>
    <mergeCell ref="E12:G12"/>
    <mergeCell ref="I12:O12"/>
    <mergeCell ref="D13:G13"/>
    <mergeCell ref="I13:O13"/>
    <mergeCell ref="D14:G14"/>
    <mergeCell ref="I14:O14"/>
    <mergeCell ref="D17:G17"/>
  </mergeCells>
  <phoneticPr fontId="1"/>
  <conditionalFormatting sqref="P75 R90 R105 R120 R135 R150 R165 R180 R195 R210 R75">
    <cfRule type="cellIs" dxfId="484" priority="84" operator="greaterThan">
      <formula>15</formula>
    </cfRule>
  </conditionalFormatting>
  <conditionalFormatting sqref="U1:U1048576">
    <cfRule type="cellIs" dxfId="483" priority="83" operator="equal">
      <formula>"1事業者あたり15人回までのため要修正"</formula>
    </cfRule>
  </conditionalFormatting>
  <conditionalFormatting sqref="P74 R74">
    <cfRule type="cellIs" dxfId="482" priority="82" operator="greaterThan">
      <formula>15</formula>
    </cfRule>
  </conditionalFormatting>
  <conditionalFormatting sqref="P90">
    <cfRule type="cellIs" dxfId="481" priority="81" operator="greaterThan">
      <formula>15</formula>
    </cfRule>
  </conditionalFormatting>
  <conditionalFormatting sqref="P89">
    <cfRule type="cellIs" dxfId="480" priority="80" operator="greaterThan">
      <formula>15</formula>
    </cfRule>
  </conditionalFormatting>
  <conditionalFormatting sqref="P105">
    <cfRule type="cellIs" dxfId="479" priority="79" operator="greaterThan">
      <formula>15</formula>
    </cfRule>
  </conditionalFormatting>
  <conditionalFormatting sqref="P104">
    <cfRule type="cellIs" dxfId="478" priority="78" operator="greaterThan">
      <formula>15</formula>
    </cfRule>
  </conditionalFormatting>
  <conditionalFormatting sqref="P120">
    <cfRule type="cellIs" dxfId="477" priority="77" operator="greaterThan">
      <formula>15</formula>
    </cfRule>
  </conditionalFormatting>
  <conditionalFormatting sqref="P119">
    <cfRule type="cellIs" dxfId="476" priority="76" operator="greaterThan">
      <formula>15</formula>
    </cfRule>
  </conditionalFormatting>
  <conditionalFormatting sqref="P135">
    <cfRule type="cellIs" dxfId="475" priority="75" operator="greaterThan">
      <formula>15</formula>
    </cfRule>
  </conditionalFormatting>
  <conditionalFormatting sqref="P134">
    <cfRule type="cellIs" dxfId="474" priority="74" operator="greaterThan">
      <formula>15</formula>
    </cfRule>
  </conditionalFormatting>
  <conditionalFormatting sqref="P150">
    <cfRule type="cellIs" dxfId="473" priority="73" operator="greaterThan">
      <formula>15</formula>
    </cfRule>
  </conditionalFormatting>
  <conditionalFormatting sqref="P149">
    <cfRule type="cellIs" dxfId="472" priority="72" operator="greaterThan">
      <formula>15</formula>
    </cfRule>
  </conditionalFormatting>
  <conditionalFormatting sqref="P165">
    <cfRule type="cellIs" dxfId="471" priority="71" operator="greaterThan">
      <formula>15</formula>
    </cfRule>
  </conditionalFormatting>
  <conditionalFormatting sqref="P164">
    <cfRule type="cellIs" dxfId="470" priority="70" operator="greaterThan">
      <formula>15</formula>
    </cfRule>
  </conditionalFormatting>
  <conditionalFormatting sqref="P180">
    <cfRule type="cellIs" dxfId="469" priority="69" operator="greaterThan">
      <formula>15</formula>
    </cfRule>
  </conditionalFormatting>
  <conditionalFormatting sqref="P179">
    <cfRule type="cellIs" dxfId="468" priority="68" operator="greaterThan">
      <formula>15</formula>
    </cfRule>
  </conditionalFormatting>
  <conditionalFormatting sqref="P195">
    <cfRule type="cellIs" dxfId="467" priority="67" operator="greaterThan">
      <formula>15</formula>
    </cfRule>
  </conditionalFormatting>
  <conditionalFormatting sqref="P194">
    <cfRule type="cellIs" dxfId="466" priority="66" operator="greaterThan">
      <formula>15</formula>
    </cfRule>
  </conditionalFormatting>
  <conditionalFormatting sqref="P210">
    <cfRule type="cellIs" dxfId="465" priority="65" operator="greaterThan">
      <formula>15</formula>
    </cfRule>
  </conditionalFormatting>
  <conditionalFormatting sqref="P209">
    <cfRule type="cellIs" dxfId="464" priority="64" operator="greaterThan">
      <formula>15</formula>
    </cfRule>
  </conditionalFormatting>
  <conditionalFormatting sqref="D13:O17 D18 D24 D30 D36 D43 D49 D55 D61 D67 D74:I74 C75:L76 K74:L74 B79:F80 G79:Q79 Q80 L80 C82:Q86 D89:I89 C90:L91 C105:L106 D104:I104 C120:L121 D119:I119 D134:I134 C135:L136 C150:L151 D149:I149 D164:I164 C165:L166 C180:L181 D179:I179 D194:I194 C195:L196 D209:I209 C210:L211 K89:L89 K104:L104 K119:L119 K134:L134 K149:L149 K164:L164 K179:L179 K194:L194 K209:L209 D12 D19:O23 D25:O29 D31:O35 D37:O41 D44:O48 D50:O54 D56:O60 D62:O66 D68:O72">
    <cfRule type="containsBlanks" dxfId="463" priority="63">
      <formula>LEN(TRIM(B12))=0</formula>
    </cfRule>
  </conditionalFormatting>
  <conditionalFormatting sqref="D7">
    <cfRule type="containsBlanks" dxfId="462" priority="62">
      <formula>LEN(TRIM(D7))=0</formula>
    </cfRule>
  </conditionalFormatting>
  <conditionalFormatting sqref="B94:F95 G94:Q94 Q95 L95">
    <cfRule type="containsBlanks" dxfId="461" priority="61">
      <formula>LEN(TRIM(B94))=0</formula>
    </cfRule>
  </conditionalFormatting>
  <conditionalFormatting sqref="B109:F110 G109:Q109 Q110 L110">
    <cfRule type="containsBlanks" dxfId="460" priority="60">
      <formula>LEN(TRIM(B109))=0</formula>
    </cfRule>
  </conditionalFormatting>
  <conditionalFormatting sqref="B124:F125 G124:Q124 Q125 L125">
    <cfRule type="containsBlanks" dxfId="459" priority="59">
      <formula>LEN(TRIM(B124))=0</formula>
    </cfRule>
  </conditionalFormatting>
  <conditionalFormatting sqref="B139:F140 G139:Q139 Q140 L140">
    <cfRule type="containsBlanks" dxfId="458" priority="58">
      <formula>LEN(TRIM(B139))=0</formula>
    </cfRule>
  </conditionalFormatting>
  <conditionalFormatting sqref="B154:F155 G154:Q154 Q155 L155">
    <cfRule type="containsBlanks" dxfId="457" priority="57">
      <formula>LEN(TRIM(B154))=0</formula>
    </cfRule>
  </conditionalFormatting>
  <conditionalFormatting sqref="B169:F170 G169:Q169 Q170 L170">
    <cfRule type="containsBlanks" dxfId="456" priority="56">
      <formula>LEN(TRIM(B169))=0</formula>
    </cfRule>
  </conditionalFormatting>
  <conditionalFormatting sqref="B184:F185 G184:Q184 Q185 L185">
    <cfRule type="containsBlanks" dxfId="455" priority="55">
      <formula>LEN(TRIM(B184))=0</formula>
    </cfRule>
  </conditionalFormatting>
  <conditionalFormatting sqref="B199:F200 G199:Q199 Q200 L200">
    <cfRule type="containsBlanks" dxfId="454" priority="54">
      <formula>LEN(TRIM(B199))=0</formula>
    </cfRule>
  </conditionalFormatting>
  <conditionalFormatting sqref="B214:F215 G214:Q214 Q215 L215">
    <cfRule type="containsBlanks" dxfId="453" priority="53">
      <formula>LEN(TRIM(B214))=0</formula>
    </cfRule>
  </conditionalFormatting>
  <conditionalFormatting sqref="G199:L199">
    <cfRule type="expression" dxfId="452" priority="52">
      <formula>$G$199</formula>
    </cfRule>
  </conditionalFormatting>
  <conditionalFormatting sqref="G200:H200">
    <cfRule type="containsBlanks" dxfId="451" priority="51">
      <formula>LEN(TRIM(G200))=0</formula>
    </cfRule>
  </conditionalFormatting>
  <conditionalFormatting sqref="G200:H200">
    <cfRule type="expression" dxfId="450" priority="50">
      <formula>COUNTA($G$199)&gt;0</formula>
    </cfRule>
  </conditionalFormatting>
  <conditionalFormatting sqref="M200:N200">
    <cfRule type="containsBlanks" dxfId="449" priority="49">
      <formula>LEN(TRIM(M200))=0</formula>
    </cfRule>
  </conditionalFormatting>
  <conditionalFormatting sqref="M200:N200">
    <cfRule type="expression" dxfId="448" priority="48">
      <formula>COUNTA($M$199)&gt;0</formula>
    </cfRule>
  </conditionalFormatting>
  <conditionalFormatting sqref="G215:H215">
    <cfRule type="containsBlanks" dxfId="447" priority="47">
      <formula>LEN(TRIM(G215))=0</formula>
    </cfRule>
  </conditionalFormatting>
  <conditionalFormatting sqref="G215:H215">
    <cfRule type="expression" dxfId="446" priority="46">
      <formula>COUNTA($G$214)&gt;0</formula>
    </cfRule>
  </conditionalFormatting>
  <conditionalFormatting sqref="M215:N215">
    <cfRule type="containsBlanks" dxfId="445" priority="45">
      <formula>LEN(TRIM(M215))=0</formula>
    </cfRule>
  </conditionalFormatting>
  <conditionalFormatting sqref="M215:N215">
    <cfRule type="expression" dxfId="444" priority="44">
      <formula>COUNTA($M$214)&gt;0</formula>
    </cfRule>
  </conditionalFormatting>
  <conditionalFormatting sqref="G185:H185">
    <cfRule type="containsBlanks" dxfId="443" priority="43">
      <formula>LEN(TRIM(G185))=0</formula>
    </cfRule>
  </conditionalFormatting>
  <conditionalFormatting sqref="G185:H185">
    <cfRule type="expression" dxfId="442" priority="42">
      <formula>COUNTA($G$184)&gt;0</formula>
    </cfRule>
  </conditionalFormatting>
  <conditionalFormatting sqref="M185:N185">
    <cfRule type="containsBlanks" dxfId="441" priority="41">
      <formula>LEN(TRIM(M185))=0</formula>
    </cfRule>
  </conditionalFormatting>
  <conditionalFormatting sqref="M185:N185">
    <cfRule type="expression" dxfId="440" priority="40">
      <formula>COUNTA($M$184)&gt;0</formula>
    </cfRule>
  </conditionalFormatting>
  <conditionalFormatting sqref="G170:H170">
    <cfRule type="containsBlanks" dxfId="439" priority="39">
      <formula>LEN(TRIM(G170))=0</formula>
    </cfRule>
  </conditionalFormatting>
  <conditionalFormatting sqref="G170:H170">
    <cfRule type="expression" dxfId="438" priority="38">
      <formula>COUNTA($G$169)&gt;0</formula>
    </cfRule>
  </conditionalFormatting>
  <conditionalFormatting sqref="M170:N170">
    <cfRule type="containsBlanks" dxfId="437" priority="37">
      <formula>LEN(TRIM(M170))=0</formula>
    </cfRule>
  </conditionalFormatting>
  <conditionalFormatting sqref="M170:N170">
    <cfRule type="expression" dxfId="436" priority="36">
      <formula>COUNTA($M$169)&gt;0</formula>
    </cfRule>
  </conditionalFormatting>
  <conditionalFormatting sqref="G155:H155">
    <cfRule type="containsBlanks" dxfId="435" priority="35">
      <formula>LEN(TRIM(G155))=0</formula>
    </cfRule>
  </conditionalFormatting>
  <conditionalFormatting sqref="G155:H155">
    <cfRule type="expression" dxfId="434" priority="34">
      <formula>COUNTA($G$154)&gt;0</formula>
    </cfRule>
  </conditionalFormatting>
  <conditionalFormatting sqref="M155:N155">
    <cfRule type="containsBlanks" dxfId="433" priority="33">
      <formula>LEN(TRIM(M155))=0</formula>
    </cfRule>
  </conditionalFormatting>
  <conditionalFormatting sqref="M155:N155">
    <cfRule type="expression" dxfId="432" priority="32">
      <formula>COUNTA($M$154)&gt;0</formula>
    </cfRule>
  </conditionalFormatting>
  <conditionalFormatting sqref="G140:H140">
    <cfRule type="containsBlanks" dxfId="431" priority="31">
      <formula>LEN(TRIM(G140))=0</formula>
    </cfRule>
  </conditionalFormatting>
  <conditionalFormatting sqref="G140:H140">
    <cfRule type="expression" dxfId="430" priority="30">
      <formula>COUNTA($G$139)&gt;0</formula>
    </cfRule>
  </conditionalFormatting>
  <conditionalFormatting sqref="G125:H125">
    <cfRule type="containsBlanks" dxfId="429" priority="29">
      <formula>LEN(TRIM(G125))=0</formula>
    </cfRule>
  </conditionalFormatting>
  <conditionalFormatting sqref="G125:H125">
    <cfRule type="expression" dxfId="428" priority="28">
      <formula>COUNTA($G$124)&gt;0</formula>
    </cfRule>
  </conditionalFormatting>
  <conditionalFormatting sqref="M125:N125">
    <cfRule type="containsBlanks" dxfId="427" priority="27">
      <formula>LEN(TRIM(M125))=0</formula>
    </cfRule>
  </conditionalFormatting>
  <conditionalFormatting sqref="M125:N125">
    <cfRule type="expression" dxfId="426" priority="26">
      <formula>COUNTA($M$124)&gt;0</formula>
    </cfRule>
  </conditionalFormatting>
  <conditionalFormatting sqref="G110:H110">
    <cfRule type="containsBlanks" dxfId="425" priority="25">
      <formula>LEN(TRIM(G110))=0</formula>
    </cfRule>
  </conditionalFormatting>
  <conditionalFormatting sqref="G110:H110">
    <cfRule type="expression" dxfId="424" priority="24">
      <formula>COUNTA($G$109)&gt;0</formula>
    </cfRule>
  </conditionalFormatting>
  <conditionalFormatting sqref="M110:N110">
    <cfRule type="containsBlanks" dxfId="423" priority="23">
      <formula>LEN(TRIM(M110))=0</formula>
    </cfRule>
  </conditionalFormatting>
  <conditionalFormatting sqref="M110:N110">
    <cfRule type="expression" dxfId="422" priority="22">
      <formula>COUNTA($M$109)&gt;0</formula>
    </cfRule>
  </conditionalFormatting>
  <conditionalFormatting sqref="G80:H80">
    <cfRule type="containsBlanks" dxfId="421" priority="21">
      <formula>LEN(TRIM(G80))=0</formula>
    </cfRule>
  </conditionalFormatting>
  <conditionalFormatting sqref="G80:H80 G95:H95 G110:H110 G125:H125 G140:H140 G155:H155">
    <cfRule type="expression" dxfId="420" priority="20">
      <formula>COUNTA($G$79)&gt;0</formula>
    </cfRule>
  </conditionalFormatting>
  <conditionalFormatting sqref="M80:N80">
    <cfRule type="containsBlanks" dxfId="419" priority="19">
      <formula>LEN(TRIM(M80))=0</formula>
    </cfRule>
  </conditionalFormatting>
  <conditionalFormatting sqref="M80:N80">
    <cfRule type="expression" dxfId="418" priority="18">
      <formula>COUNTA($M$79)&gt;0</formula>
    </cfRule>
  </conditionalFormatting>
  <conditionalFormatting sqref="M95:N95">
    <cfRule type="containsBlanks" dxfId="417" priority="17">
      <formula>LEN(TRIM(M95))=0</formula>
    </cfRule>
  </conditionalFormatting>
  <conditionalFormatting sqref="M95:N95">
    <cfRule type="expression" dxfId="416" priority="16">
      <formula>COUNTA($M$94)&gt;0</formula>
    </cfRule>
  </conditionalFormatting>
  <conditionalFormatting sqref="G95:H95">
    <cfRule type="containsBlanks" dxfId="415" priority="15">
      <formula>LEN(TRIM(G95))=0</formula>
    </cfRule>
  </conditionalFormatting>
  <conditionalFormatting sqref="G95:H95">
    <cfRule type="expression" dxfId="414" priority="14">
      <formula>COUNTA($G$94)&gt;0</formula>
    </cfRule>
  </conditionalFormatting>
  <conditionalFormatting sqref="M140:N140">
    <cfRule type="containsBlanks" dxfId="413" priority="13">
      <formula>LEN(TRIM(M140))=0</formula>
    </cfRule>
  </conditionalFormatting>
  <conditionalFormatting sqref="M140:N140">
    <cfRule type="expression" dxfId="412" priority="12">
      <formula>COUNTA($M$124)&gt;0</formula>
    </cfRule>
  </conditionalFormatting>
  <conditionalFormatting sqref="M140:N140">
    <cfRule type="containsBlanks" dxfId="411" priority="11">
      <formula>LEN(TRIM(M140))=0</formula>
    </cfRule>
  </conditionalFormatting>
  <conditionalFormatting sqref="M140:N140">
    <cfRule type="expression" dxfId="410" priority="10">
      <formula>COUNTA($M$139)&gt;0</formula>
    </cfRule>
  </conditionalFormatting>
  <conditionalFormatting sqref="C97:Q101">
    <cfRule type="containsBlanks" dxfId="409" priority="9">
      <formula>LEN(TRIM(C97))=0</formula>
    </cfRule>
  </conditionalFormatting>
  <conditionalFormatting sqref="C112:Q116">
    <cfRule type="containsBlanks" dxfId="408" priority="8">
      <formula>LEN(TRIM(C112))=0</formula>
    </cfRule>
  </conditionalFormatting>
  <conditionalFormatting sqref="C127:Q131">
    <cfRule type="containsBlanks" dxfId="407" priority="7">
      <formula>LEN(TRIM(C127))=0</formula>
    </cfRule>
  </conditionalFormatting>
  <conditionalFormatting sqref="C142:Q146">
    <cfRule type="containsBlanks" dxfId="406" priority="6">
      <formula>LEN(TRIM(C142))=0</formula>
    </cfRule>
  </conditionalFormatting>
  <conditionalFormatting sqref="C157:Q161">
    <cfRule type="containsBlanks" dxfId="405" priority="5">
      <formula>LEN(TRIM(C157))=0</formula>
    </cfRule>
  </conditionalFormatting>
  <conditionalFormatting sqref="C172:Q176">
    <cfRule type="containsBlanks" dxfId="404" priority="4">
      <formula>LEN(TRIM(C172))=0</formula>
    </cfRule>
  </conditionalFormatting>
  <conditionalFormatting sqref="C187:Q191">
    <cfRule type="containsBlanks" dxfId="403" priority="3">
      <formula>LEN(TRIM(C187))=0</formula>
    </cfRule>
  </conditionalFormatting>
  <conditionalFormatting sqref="C202:Q206">
    <cfRule type="containsBlanks" dxfId="402" priority="2">
      <formula>LEN(TRIM(C202))=0</formula>
    </cfRule>
  </conditionalFormatting>
  <conditionalFormatting sqref="C217:Q221">
    <cfRule type="containsBlanks" dxfId="401" priority="1">
      <formula>LEN(TRIM(C217))=0</formula>
    </cfRule>
  </conditionalFormatting>
  <dataValidations count="7">
    <dataValidation type="whole" imeMode="halfAlpha" allowBlank="1" showInputMessage="1" showErrorMessage="1" sqref="L80 Q80 L95 Q95 L110 Q110 L125 Q125 L140 Q140 L155 Q155 L170 Q170 L185 Q185 L200 Q200 L215 Q215">
      <formula1>0</formula1>
      <formula2>15</formula2>
    </dataValidation>
    <dataValidation type="whole" imeMode="halfAlpha" allowBlank="1" showInputMessage="1" showErrorMessage="1" sqref="K74:L74 K82:K86 P82:P86 K194:L194 K209:L209 K97:K101 P97:P101 K112:K116 P112:P116 K127:K131 P127:P131 K142:K146 P142:P146 K157:K161 P157:P161 K172:K176 P172:P176 K187:K191 P187:P191 K202:K206 P202:P206 K89:L89 K104:L104 K119:L119 K134:L134 K149:L149 K164:L164 K179:L179 K217:K221 P217:P221">
      <formula1>0</formula1>
      <formula2>200</formula2>
    </dataValidation>
    <dataValidation type="whole" allowBlank="1" showInputMessage="1" showErrorMessage="1" sqref="H13:H17 H62:H66 H19:H23 H25:H29 H31:H35 H37:H41 H44:H48 H50:H54 H56:H60 H68:H72">
      <formula1>0</formula1>
      <formula2>4000</formula2>
    </dataValidation>
    <dataValidation type="list" showInputMessage="1" showErrorMessage="1" sqref="M202:M207 G82:G86 M82:M86 G187:G192 G157:G162 G97:G101 G172:G177 G112:G116 M187:M192 B192 G127:G131 G202:G207 G142:G147 M112:M116 M97:M101 M127:M131 B162 B207 M172:M177 B177 B147 M157:M162 M142:M147 G217:G221 M217:M221">
      <formula1>"職員,事務補助員,外部専門家"</formula1>
    </dataValidation>
    <dataValidation type="list" allowBlank="1" showInputMessage="1" showErrorMessage="1" sqref="D12 D18 D24 D30 D36 D43 D49 D55 D61 D67">
      <formula1>INDIRECT("職員")</formula1>
    </dataValidation>
    <dataValidation type="list" allowBlank="1" showInputMessage="1" showErrorMessage="1" sqref="N82:N86 H82:H86 N187:N191 H187:H191 N202:N206 H202:H206 N97:N101 H97:H101 N112:N116 H112:H116 N127:N131 H127:H131 N142:N146 H142:H146 N157:N161 H157:H161 N172:N176 H172:H176 N217:N221 H217:H221">
      <formula1>IF(G82="事務補助員",INDIRECT("職員"),INDIRECT(G82))</formula1>
    </dataValidation>
    <dataValidation type="list" allowBlank="1" showInputMessage="1" showErrorMessage="1" sqref="D7">
      <formula1>INDIRECT("支援地域")</formula1>
    </dataValidation>
  </dataValidations>
  <printOptions horizontalCentered="1"/>
  <pageMargins left="0.25" right="0.25" top="0.75" bottom="0.75" header="0.3" footer="0.3"/>
  <pageSetup paperSize="9" scale="59" fitToHeight="0" orientation="landscape" r:id="rId1"/>
  <rowBreaks count="11" manualBreakCount="11">
    <brk id="41" min="1" max="16" man="1"/>
    <brk id="72" min="1" max="16" man="1"/>
    <brk id="87" min="1" max="16" man="1"/>
    <brk id="102" min="1" max="16" man="1"/>
    <brk id="117" min="1" max="16" man="1"/>
    <brk id="132" min="1" max="16" man="1"/>
    <brk id="147" min="1" max="16" man="1"/>
    <brk id="162" min="1" max="16" man="1"/>
    <brk id="177" min="1" max="16" man="1"/>
    <brk id="192" min="1" max="16" man="1"/>
    <brk id="207" min="1" max="1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29</vt:i4>
      </vt:variant>
    </vt:vector>
  </HeadingPairs>
  <TitlesOfParts>
    <vt:vector size="48" baseType="lpstr">
      <vt:lpstr>提出資料チェックシート</vt:lpstr>
      <vt:lpstr>様式第１_交付申請書</vt:lpstr>
      <vt:lpstr>様式第１（別紙１・２） </vt:lpstr>
      <vt:lpstr>様式第１（別紙３）</vt:lpstr>
      <vt:lpstr>補助事業概要説明書（別添１）１～４</vt:lpstr>
      <vt:lpstr>補助事業概要説明書（別添１）５_地域①</vt:lpstr>
      <vt:lpstr>補助事業概要説明書（別添１）５_地域②</vt:lpstr>
      <vt:lpstr>補助事業概要説明書（別添１）５_地域③</vt:lpstr>
      <vt:lpstr>補助事業概要説明書（別添１）５_地域④</vt:lpstr>
      <vt:lpstr>補助事業概要説明書（別添１）５_地域⑤</vt:lpstr>
      <vt:lpstr>補助事業概要説明書（別添１）５_地域⑥</vt:lpstr>
      <vt:lpstr>補助事業概要説明書（別添１）５_地域⑦</vt:lpstr>
      <vt:lpstr>補助事業概要説明書（別添１）５_地域⑧</vt:lpstr>
      <vt:lpstr>専門家一覧（別紙１）</vt:lpstr>
      <vt:lpstr>支援中小企業等（予定）一覧（別紙２） </vt:lpstr>
      <vt:lpstr>支出計画書（別添２）</vt:lpstr>
      <vt:lpstr>人件費単価計算書（別添２-１）</vt:lpstr>
      <vt:lpstr>単価説明シート（別添２-２）</vt:lpstr>
      <vt:lpstr>健保等級単価一覧表 (2)</vt:lpstr>
      <vt:lpstr>'支援中小企業等（予定）一覧（別紙２） '!Print_Area</vt:lpstr>
      <vt:lpstr>'支出計画書（別添２）'!Print_Area</vt:lpstr>
      <vt:lpstr>'人件費単価計算書（別添２-１）'!Print_Area</vt:lpstr>
      <vt:lpstr>'専門家一覧（別紙１）'!Print_Area</vt:lpstr>
      <vt:lpstr>'単価説明シート（別添２-２）'!Print_Area</vt:lpstr>
      <vt:lpstr>提出資料チェックシート!Print_Area</vt:lpstr>
      <vt:lpstr>'補助事業概要説明書（別添１）１～４'!Print_Area</vt:lpstr>
      <vt:lpstr>'補助事業概要説明書（別添１）５_地域①'!Print_Area</vt:lpstr>
      <vt:lpstr>'補助事業概要説明書（別添１）５_地域②'!Print_Area</vt:lpstr>
      <vt:lpstr>'補助事業概要説明書（別添１）５_地域③'!Print_Area</vt:lpstr>
      <vt:lpstr>'補助事業概要説明書（別添１）５_地域④'!Print_Area</vt:lpstr>
      <vt:lpstr>'補助事業概要説明書（別添１）５_地域⑤'!Print_Area</vt:lpstr>
      <vt:lpstr>'補助事業概要説明書（別添１）５_地域⑥'!Print_Area</vt:lpstr>
      <vt:lpstr>'補助事業概要説明書（別添１）５_地域⑦'!Print_Area</vt:lpstr>
      <vt:lpstr>'補助事業概要説明書（別添１）５_地域⑧'!Print_Area</vt:lpstr>
      <vt:lpstr>'様式第１（別紙１・２） '!Print_Area</vt:lpstr>
      <vt:lpstr>'様式第１（別紙３）'!Print_Area</vt:lpstr>
      <vt:lpstr>様式第１_交付申請書!Print_Area</vt:lpstr>
      <vt:lpstr>'支援中小企業等（予定）一覧（別紙２） '!Print_Titles</vt:lpstr>
      <vt:lpstr>'専門家一覧（別紙１）'!Print_Titles</vt:lpstr>
      <vt:lpstr>アラート</vt:lpstr>
      <vt:lpstr>外部専門家</vt:lpstr>
      <vt:lpstr>支援地域</vt:lpstr>
      <vt:lpstr>事業者の属性</vt:lpstr>
      <vt:lpstr>消費税の扱いを選択してください</vt:lpstr>
      <vt:lpstr>消費税を補助対象に含める</vt:lpstr>
      <vt:lpstr>消費税区分選択</vt:lpstr>
      <vt:lpstr>消費税抜き</vt:lpstr>
      <vt:lpstr>職員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2018-04-12T11:44:29Z</cp:lastPrinted>
  <dcterms:created xsi:type="dcterms:W3CDTF">2017-03-27T05:16:15Z</dcterms:created>
  <dcterms:modified xsi:type="dcterms:W3CDTF">2018-04-23T05:17:01Z</dcterms:modified>
</cp:coreProperties>
</file>