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G:\共有ドライブ\1部_地域PF\003_R4年度\20_SIIホームページ\03_改修指示\20220407_公募開始\添付ファイル\"/>
    </mc:Choice>
  </mc:AlternateContent>
  <xr:revisionPtr revIDLastSave="0" documentId="13_ncr:1_{C1039875-DC1E-48BF-80C0-B58F16DB3C4C}" xr6:coauthVersionLast="47" xr6:coauthVersionMax="47" xr10:uidLastSave="{00000000-0000-0000-0000-000000000000}"/>
  <workbookProtection workbookAlgorithmName="SHA-512" workbookHashValue="kuQMAhhSeBcgr7We5Et1tIZq4fXOtWBeG3hwu2CzMGCabfn8CmUnucsPnA3DGT1ZdpH6YrLD1qedf8KH6WkEJQ==" workbookSaltValue="W9k31Kx9yNt9aubQPtivdg==" workbookSpinCount="100000" lockStructure="1"/>
  <bookViews>
    <workbookView xWindow="-108" yWindow="-108" windowWidth="23256" windowHeight="12576" tabRatio="910" xr2:uid="{00000000-000D-0000-FFFF-FFFF00000000}"/>
  </bookViews>
  <sheets>
    <sheet name="提出資料チェックシート" sheetId="13" r:id="rId1"/>
    <sheet name="様式第１_交付申請書" sheetId="34" r:id="rId2"/>
    <sheet name="様式第１（別紙１・２） " sheetId="40" r:id="rId3"/>
    <sheet name="様式第１（別紙３）" sheetId="5" r:id="rId4"/>
    <sheet name="補助事業概要説明書(別添１)１～２" sheetId="16" r:id="rId5"/>
    <sheet name="補助事業概要説明書(別添１)３" sheetId="65" r:id="rId6"/>
    <sheet name="人件費単価計算書(別添２－１)" sheetId="11" r:id="rId7"/>
    <sheet name="支出計画書(別添２－２)" sheetId="77" r:id="rId8"/>
    <sheet name="単価・内規説明シート（別添２-３）" sheetId="79" r:id="rId9"/>
    <sheet name="専門家一覧(別添３)" sheetId="58" r:id="rId10"/>
    <sheet name="支援対象者(予定)一覧(別添４)" sheetId="53" r:id="rId11"/>
    <sheet name="拠点状況届出書（別添５）" sheetId="63" r:id="rId12"/>
    <sheet name="健保等級単価一覧表" sheetId="64" state="hidden" r:id="rId13"/>
  </sheets>
  <definedNames>
    <definedName name="_xlnm._FilterDatabase" localSheetId="7" hidden="1">'支出計画書(別添２－２)'!#REF!</definedName>
    <definedName name="_xlnm._FilterDatabase" localSheetId="9" hidden="1">'専門家一覧(別添３)'!$B$8:$L$204</definedName>
    <definedName name="_xlnm.Print_Area" localSheetId="11">'拠点状況届出書（別添５）'!$B$4:$F$1345</definedName>
    <definedName name="_xlnm.Print_Area" localSheetId="10">'支援対象者(予定)一覧(別添４)'!$B$2:$K$223</definedName>
    <definedName name="_xlnm.Print_Area" localSheetId="7">'支出計画書(別添２－２)'!$B$2:$K$750</definedName>
    <definedName name="_xlnm.Print_Area" localSheetId="6">'人件費単価計算書(別添２－１)'!$B$2:$J$80</definedName>
    <definedName name="_xlnm.Print_Area" localSheetId="9">'専門家一覧(別添３)'!$B$2:$L$204</definedName>
    <definedName name="_xlnm.Print_Area" localSheetId="8">'単価・内規説明シート（別添２-３）'!$B$2:$F$36</definedName>
    <definedName name="_xlnm.Print_Area" localSheetId="0">提出資料チェックシート!$A$2:$H$138</definedName>
    <definedName name="_xlnm.Print_Area" localSheetId="4">'補助事業概要説明書(別添１)１～２'!$B$2:$H$232</definedName>
    <definedName name="_xlnm.Print_Area" localSheetId="5">'補助事業概要説明書(別添１)３'!$B$2:$M$48</definedName>
    <definedName name="_xlnm.Print_Area" localSheetId="2">'様式第１（別紙１・２） '!$B$2:$H$28</definedName>
    <definedName name="_xlnm.Print_Area" localSheetId="3">'様式第１（別紙３）'!$B$2:$K$30</definedName>
    <definedName name="_xlnm.Print_Area" localSheetId="1">様式第１_交付申請書!$B$2:$I$39</definedName>
    <definedName name="_xlnm.Print_Titles" localSheetId="10">'支援対象者(予定)一覧(別添４)'!$12:$13</definedName>
    <definedName name="_xlnm.Print_Titles" localSheetId="6">'人件費単価計算書(別添２－１)'!$2:$2</definedName>
    <definedName name="_xlnm.Print_Titles" localSheetId="9">'専門家一覧(別添３)'!$8:$9</definedName>
    <definedName name="_xlnm.Print_Titles" localSheetId="8">'単価・内規説明シート（別添２-３）'!$5:$5</definedName>
    <definedName name="拠点">'補助事業概要説明書(別添１)１～２'!$B$58:$B$77</definedName>
    <definedName name="雇用区分">'人件費単価計算書(別添２－１)'!$N$2:$N$3</definedName>
    <definedName name="支援対象地域">'補助事業概要説明書(別添１)１～２'!$E$14:$E$23</definedName>
    <definedName name="消費税を補助対象に含める" localSheetId="7">'支出計画書(別添２－２)'!$O$2:$O$8</definedName>
    <definedName name="職員区分">'補助事業概要説明書(別添１)１～２'!$C$29:$C$53</definedName>
    <definedName name="担当者名">'補助事業概要説明書(別添１)１～２'!$B$29:$B$53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65" l="1"/>
  <c r="D32" i="65"/>
  <c r="D31" i="65"/>
  <c r="D30" i="65"/>
  <c r="F277" i="63"/>
  <c r="D277" i="63"/>
  <c r="C277" i="63"/>
  <c r="F411" i="63"/>
  <c r="D411" i="63"/>
  <c r="C411" i="63"/>
  <c r="F545" i="63"/>
  <c r="D545" i="63"/>
  <c r="C545" i="63"/>
  <c r="F679" i="63"/>
  <c r="D679" i="63"/>
  <c r="C679" i="63"/>
  <c r="F813" i="63"/>
  <c r="D813" i="63"/>
  <c r="C813" i="63"/>
  <c r="F947" i="63"/>
  <c r="D947" i="63"/>
  <c r="C947" i="63"/>
  <c r="F1081" i="63"/>
  <c r="D1081" i="63"/>
  <c r="C1081" i="63"/>
  <c r="L212" i="53"/>
  <c r="L211" i="53"/>
  <c r="L210" i="53"/>
  <c r="L209" i="53"/>
  <c r="L208" i="53"/>
  <c r="L207" i="53"/>
  <c r="L206" i="53"/>
  <c r="L205" i="53"/>
  <c r="L204" i="53"/>
  <c r="L203" i="53"/>
  <c r="L202" i="53"/>
  <c r="L201" i="53"/>
  <c r="L214" i="53"/>
  <c r="L213" i="53"/>
  <c r="L200" i="53"/>
  <c r="L199" i="53"/>
  <c r="L198" i="53"/>
  <c r="L197" i="53"/>
  <c r="L196" i="53"/>
  <c r="L195" i="53"/>
  <c r="L194" i="53"/>
  <c r="L193" i="53"/>
  <c r="L165" i="53"/>
  <c r="L164" i="53"/>
  <c r="L163" i="53"/>
  <c r="L162" i="53"/>
  <c r="L161" i="53"/>
  <c r="L160" i="53"/>
  <c r="L159" i="53"/>
  <c r="L158" i="53"/>
  <c r="L157" i="53"/>
  <c r="L156" i="53"/>
  <c r="L155" i="53"/>
  <c r="L154" i="53"/>
  <c r="L153" i="53"/>
  <c r="L152" i="53"/>
  <c r="L151" i="53"/>
  <c r="L150" i="53"/>
  <c r="L149" i="53"/>
  <c r="L148" i="53"/>
  <c r="L147" i="53"/>
  <c r="L146" i="53"/>
  <c r="L145" i="53"/>
  <c r="L144" i="53"/>
  <c r="L143" i="53"/>
  <c r="L142" i="53"/>
  <c r="L141" i="53"/>
  <c r="L140" i="53"/>
  <c r="L139" i="53"/>
  <c r="L138" i="53"/>
  <c r="L137" i="53"/>
  <c r="L136" i="53"/>
  <c r="L135" i="53"/>
  <c r="L134" i="53"/>
  <c r="L133" i="53"/>
  <c r="L132" i="53"/>
  <c r="L131" i="53"/>
  <c r="L63" i="53"/>
  <c r="L62" i="53"/>
  <c r="L61" i="53"/>
  <c r="L60" i="53"/>
  <c r="L59" i="53"/>
  <c r="L58" i="53"/>
  <c r="L57" i="53"/>
  <c r="L56" i="53"/>
  <c r="L55" i="53"/>
  <c r="L54" i="53"/>
  <c r="L53" i="53"/>
  <c r="L52" i="53"/>
  <c r="L51" i="53"/>
  <c r="L50" i="53"/>
  <c r="L49" i="53"/>
  <c r="L48" i="53"/>
  <c r="L47" i="53"/>
  <c r="L46" i="53"/>
  <c r="L45" i="53"/>
  <c r="L44" i="53"/>
  <c r="L43" i="53"/>
  <c r="L42" i="53"/>
  <c r="L41" i="53"/>
  <c r="L40" i="53"/>
  <c r="L39" i="53"/>
  <c r="L38" i="53"/>
  <c r="L89" i="53"/>
  <c r="L88" i="53"/>
  <c r="L87" i="53"/>
  <c r="L86" i="53"/>
  <c r="L85" i="53"/>
  <c r="L84" i="53"/>
  <c r="L83" i="53"/>
  <c r="L82" i="53"/>
  <c r="L81" i="53"/>
  <c r="L80" i="53"/>
  <c r="L79" i="53"/>
  <c r="L78" i="53"/>
  <c r="L77" i="53"/>
  <c r="L76" i="53"/>
  <c r="L75" i="53"/>
  <c r="L74" i="53"/>
  <c r="L73" i="53"/>
  <c r="L72" i="53"/>
  <c r="L71" i="53"/>
  <c r="L70" i="53"/>
  <c r="L69" i="53"/>
  <c r="L68" i="53"/>
  <c r="L67" i="53"/>
  <c r="L66" i="53"/>
  <c r="L65" i="53"/>
  <c r="L64" i="53"/>
  <c r="L115" i="53"/>
  <c r="L114" i="53"/>
  <c r="L113" i="53"/>
  <c r="L112" i="53"/>
  <c r="L111" i="53"/>
  <c r="L110" i="53"/>
  <c r="L109" i="53"/>
  <c r="L108" i="53"/>
  <c r="L107" i="53"/>
  <c r="L106" i="53"/>
  <c r="L105" i="53"/>
  <c r="L104" i="53"/>
  <c r="L103" i="53"/>
  <c r="L102" i="53"/>
  <c r="L101" i="53"/>
  <c r="L100" i="53"/>
  <c r="L99" i="53"/>
  <c r="L98" i="53"/>
  <c r="L97" i="53"/>
  <c r="L96" i="53"/>
  <c r="L95" i="53"/>
  <c r="L94" i="53"/>
  <c r="L93" i="53"/>
  <c r="L92" i="53"/>
  <c r="L91" i="53"/>
  <c r="L90" i="53"/>
  <c r="L176" i="53"/>
  <c r="L175" i="53"/>
  <c r="L174" i="53"/>
  <c r="L173" i="53"/>
  <c r="L172" i="53"/>
  <c r="L171" i="53"/>
  <c r="L170" i="53"/>
  <c r="L169" i="53"/>
  <c r="L168" i="53"/>
  <c r="L167" i="53"/>
  <c r="L166" i="53"/>
  <c r="L130" i="53"/>
  <c r="L129" i="53"/>
  <c r="L128" i="53"/>
  <c r="L127" i="53"/>
  <c r="L126" i="53"/>
  <c r="L125" i="53"/>
  <c r="L124" i="53"/>
  <c r="L123" i="53"/>
  <c r="L122" i="53"/>
  <c r="L121" i="53"/>
  <c r="L120" i="53"/>
  <c r="L119" i="53"/>
  <c r="L118" i="53"/>
  <c r="L117" i="53"/>
  <c r="L116" i="53"/>
  <c r="L189" i="53" l="1"/>
  <c r="L188" i="53"/>
  <c r="L187" i="53"/>
  <c r="L186" i="53"/>
  <c r="L185" i="53"/>
  <c r="L184" i="53"/>
  <c r="L183" i="53"/>
  <c r="L182" i="53"/>
  <c r="L181" i="53"/>
  <c r="L180" i="53"/>
  <c r="L179" i="53"/>
  <c r="L178" i="53"/>
  <c r="L177" i="53"/>
  <c r="L37" i="53"/>
  <c r="L218" i="53"/>
  <c r="L217" i="53"/>
  <c r="L216" i="53"/>
  <c r="L215" i="53"/>
  <c r="L192" i="53"/>
  <c r="L191" i="53"/>
  <c r="L190" i="53"/>
  <c r="G739" i="77" l="1"/>
  <c r="G740" i="77"/>
  <c r="G741" i="77"/>
  <c r="G742" i="77"/>
  <c r="G743" i="77"/>
  <c r="G744" i="77"/>
  <c r="G745" i="77"/>
  <c r="G746" i="77"/>
  <c r="G747" i="77"/>
  <c r="G738" i="77"/>
  <c r="G748" i="77"/>
  <c r="J737" i="77"/>
  <c r="B749" i="77"/>
  <c r="B245" i="77"/>
  <c r="J234" i="77"/>
  <c r="I234" i="77"/>
  <c r="H234" i="77"/>
  <c r="F234" i="77"/>
  <c r="E234" i="77"/>
  <c r="D234" i="77"/>
  <c r="B228" i="77"/>
  <c r="J29" i="77" l="1"/>
  <c r="I27" i="77"/>
  <c r="J51" i="77"/>
  <c r="I49" i="77"/>
  <c r="J73" i="77"/>
  <c r="I71" i="77"/>
  <c r="J95" i="77"/>
  <c r="I93" i="77"/>
  <c r="J117" i="77"/>
  <c r="I115" i="77"/>
  <c r="J139" i="77"/>
  <c r="I137" i="77"/>
  <c r="J161" i="77"/>
  <c r="I159" i="77"/>
  <c r="J183" i="77"/>
  <c r="I181" i="77"/>
  <c r="J205" i="77"/>
  <c r="I203" i="77"/>
  <c r="J227" i="77"/>
  <c r="I225" i="77"/>
  <c r="I126" i="77"/>
  <c r="A16" i="77"/>
  <c r="A38" i="77"/>
  <c r="A60" i="77"/>
  <c r="A82" i="77"/>
  <c r="A104" i="77"/>
  <c r="A126" i="77"/>
  <c r="A148" i="77"/>
  <c r="A170" i="77"/>
  <c r="A192" i="77"/>
  <c r="A214" i="77"/>
  <c r="B236" i="77"/>
  <c r="B237" i="77"/>
  <c r="B238" i="77"/>
  <c r="B239" i="77"/>
  <c r="B240" i="77"/>
  <c r="B241" i="77"/>
  <c r="B242" i="77"/>
  <c r="B243" i="77"/>
  <c r="B244" i="77"/>
  <c r="B235" i="77"/>
  <c r="C45" i="77"/>
  <c r="I16" i="77"/>
  <c r="I20" i="77"/>
  <c r="I38" i="77"/>
  <c r="I42" i="77"/>
  <c r="I60" i="77"/>
  <c r="I64" i="77"/>
  <c r="I82" i="77"/>
  <c r="I86" i="77"/>
  <c r="I104" i="77"/>
  <c r="I108" i="77"/>
  <c r="I130" i="77"/>
  <c r="I218" i="77"/>
  <c r="I214" i="77"/>
  <c r="I196" i="77"/>
  <c r="I192" i="77"/>
  <c r="I174" i="77"/>
  <c r="I170" i="77"/>
  <c r="I152" i="77"/>
  <c r="I148" i="77"/>
  <c r="H692" i="77"/>
  <c r="C692" i="77"/>
  <c r="J690" i="77"/>
  <c r="H690" i="77"/>
  <c r="K689" i="77"/>
  <c r="I689" i="77"/>
  <c r="H684" i="77"/>
  <c r="C684" i="77"/>
  <c r="J682" i="77"/>
  <c r="H682" i="77"/>
  <c r="K681" i="77"/>
  <c r="I681" i="77"/>
  <c r="H676" i="77"/>
  <c r="C676" i="77"/>
  <c r="J674" i="77"/>
  <c r="H674" i="77"/>
  <c r="K673" i="77"/>
  <c r="I673" i="77"/>
  <c r="H668" i="77"/>
  <c r="C668" i="77"/>
  <c r="J666" i="77"/>
  <c r="H666" i="77"/>
  <c r="K665" i="77"/>
  <c r="I665" i="77"/>
  <c r="H660" i="77"/>
  <c r="C660" i="77"/>
  <c r="J658" i="77"/>
  <c r="H658" i="77"/>
  <c r="K657" i="77"/>
  <c r="I657" i="77"/>
  <c r="H652" i="77"/>
  <c r="C652" i="77"/>
  <c r="J650" i="77"/>
  <c r="H650" i="77"/>
  <c r="K649" i="77"/>
  <c r="I649" i="77"/>
  <c r="H644" i="77"/>
  <c r="C644" i="77"/>
  <c r="J642" i="77"/>
  <c r="H642" i="77"/>
  <c r="K641" i="77"/>
  <c r="I641" i="77"/>
  <c r="H636" i="77"/>
  <c r="C636" i="77"/>
  <c r="J634" i="77"/>
  <c r="H634" i="77"/>
  <c r="K633" i="77"/>
  <c r="I633" i="77"/>
  <c r="H628" i="77"/>
  <c r="C628" i="77"/>
  <c r="J626" i="77"/>
  <c r="H626" i="77"/>
  <c r="K625" i="77"/>
  <c r="I625" i="77"/>
  <c r="H611" i="77"/>
  <c r="C611" i="77"/>
  <c r="J609" i="77"/>
  <c r="H609" i="77"/>
  <c r="K608" i="77"/>
  <c r="I608" i="77"/>
  <c r="H603" i="77"/>
  <c r="C603" i="77"/>
  <c r="J601" i="77"/>
  <c r="H601" i="77"/>
  <c r="K600" i="77"/>
  <c r="I600" i="77"/>
  <c r="H595" i="77"/>
  <c r="C595" i="77"/>
  <c r="J593" i="77"/>
  <c r="H593" i="77"/>
  <c r="K592" i="77"/>
  <c r="I592" i="77"/>
  <c r="H587" i="77"/>
  <c r="C587" i="77"/>
  <c r="J585" i="77"/>
  <c r="H585" i="77"/>
  <c r="K584" i="77"/>
  <c r="I584" i="77"/>
  <c r="H579" i="77"/>
  <c r="C579" i="77"/>
  <c r="J577" i="77"/>
  <c r="H577" i="77"/>
  <c r="K576" i="77"/>
  <c r="I576" i="77"/>
  <c r="H571" i="77"/>
  <c r="C571" i="77"/>
  <c r="J569" i="77"/>
  <c r="H569" i="77"/>
  <c r="K568" i="77"/>
  <c r="I568" i="77"/>
  <c r="H563" i="77"/>
  <c r="C563" i="77"/>
  <c r="J561" i="77"/>
  <c r="H561" i="77"/>
  <c r="K560" i="77"/>
  <c r="I560" i="77"/>
  <c r="H555" i="77"/>
  <c r="C555" i="77"/>
  <c r="J553" i="77"/>
  <c r="H553" i="77"/>
  <c r="K552" i="77"/>
  <c r="I552" i="77"/>
  <c r="H547" i="77"/>
  <c r="C547" i="77"/>
  <c r="J545" i="77"/>
  <c r="H545" i="77"/>
  <c r="K544" i="77"/>
  <c r="I544" i="77"/>
  <c r="H524" i="77"/>
  <c r="C524" i="77"/>
  <c r="J522" i="77"/>
  <c r="H522" i="77"/>
  <c r="K521" i="77"/>
  <c r="I521" i="77"/>
  <c r="H513" i="77"/>
  <c r="C513" i="77"/>
  <c r="J511" i="77"/>
  <c r="H511" i="77"/>
  <c r="K510" i="77"/>
  <c r="I510" i="77"/>
  <c r="H502" i="77"/>
  <c r="C502" i="77"/>
  <c r="J500" i="77"/>
  <c r="H500" i="77"/>
  <c r="K499" i="77"/>
  <c r="I499" i="77"/>
  <c r="H491" i="77"/>
  <c r="C491" i="77"/>
  <c r="J489" i="77"/>
  <c r="H489" i="77"/>
  <c r="K488" i="77"/>
  <c r="I488" i="77"/>
  <c r="H480" i="77"/>
  <c r="C480" i="77"/>
  <c r="J478" i="77"/>
  <c r="H478" i="77"/>
  <c r="K477" i="77"/>
  <c r="I477" i="77"/>
  <c r="H469" i="77"/>
  <c r="C469" i="77"/>
  <c r="J467" i="77"/>
  <c r="H467" i="77"/>
  <c r="K466" i="77"/>
  <c r="I466" i="77"/>
  <c r="H458" i="77"/>
  <c r="C458" i="77"/>
  <c r="J456" i="77"/>
  <c r="H456" i="77"/>
  <c r="K455" i="77"/>
  <c r="I455" i="77"/>
  <c r="H447" i="77"/>
  <c r="C447" i="77"/>
  <c r="J445" i="77"/>
  <c r="H445" i="77"/>
  <c r="K444" i="77"/>
  <c r="I444" i="77"/>
  <c r="H436" i="77"/>
  <c r="C436" i="77"/>
  <c r="J434" i="77"/>
  <c r="H434" i="77"/>
  <c r="K433" i="77"/>
  <c r="I433" i="77"/>
  <c r="H413" i="77"/>
  <c r="C413" i="77"/>
  <c r="J411" i="77"/>
  <c r="H411" i="77"/>
  <c r="K410" i="77"/>
  <c r="I410" i="77"/>
  <c r="H402" i="77"/>
  <c r="C402" i="77"/>
  <c r="J400" i="77"/>
  <c r="H400" i="77"/>
  <c r="K399" i="77"/>
  <c r="I399" i="77"/>
  <c r="H391" i="77"/>
  <c r="C391" i="77"/>
  <c r="J389" i="77"/>
  <c r="H389" i="77"/>
  <c r="K388" i="77"/>
  <c r="I388" i="77"/>
  <c r="H380" i="77"/>
  <c r="C380" i="77"/>
  <c r="J378" i="77"/>
  <c r="H378" i="77"/>
  <c r="K377" i="77"/>
  <c r="I377" i="77"/>
  <c r="H369" i="77"/>
  <c r="C369" i="77"/>
  <c r="J367" i="77"/>
  <c r="H367" i="77"/>
  <c r="K366" i="77"/>
  <c r="I366" i="77"/>
  <c r="H358" i="77"/>
  <c r="C358" i="77"/>
  <c r="J356" i="77"/>
  <c r="H356" i="77"/>
  <c r="K355" i="77"/>
  <c r="I355" i="77"/>
  <c r="H347" i="77"/>
  <c r="C347" i="77"/>
  <c r="J345" i="77"/>
  <c r="H345" i="77"/>
  <c r="K344" i="77"/>
  <c r="I344" i="77"/>
  <c r="H336" i="77"/>
  <c r="C336" i="77"/>
  <c r="J334" i="77"/>
  <c r="H334" i="77"/>
  <c r="K333" i="77"/>
  <c r="I333" i="77"/>
  <c r="H325" i="77"/>
  <c r="C325" i="77"/>
  <c r="J323" i="77"/>
  <c r="H323" i="77"/>
  <c r="K322" i="77"/>
  <c r="I322" i="77"/>
  <c r="D306" i="77"/>
  <c r="K306" i="77" s="1"/>
  <c r="C306" i="77"/>
  <c r="D305" i="77"/>
  <c r="K305" i="77" s="1"/>
  <c r="C305" i="77"/>
  <c r="D304" i="77"/>
  <c r="K304" i="77" s="1"/>
  <c r="C304" i="77"/>
  <c r="D303" i="77"/>
  <c r="K303" i="77" s="1"/>
  <c r="C303" i="77"/>
  <c r="D302" i="77"/>
  <c r="K302" i="77" s="1"/>
  <c r="C302" i="77"/>
  <c r="D301" i="77"/>
  <c r="K301" i="77" s="1"/>
  <c r="C301" i="77"/>
  <c r="D300" i="77"/>
  <c r="K300" i="77" s="1"/>
  <c r="C300" i="77"/>
  <c r="D299" i="77"/>
  <c r="K299" i="77" s="1"/>
  <c r="C299" i="77"/>
  <c r="D298" i="77"/>
  <c r="K298" i="77" s="1"/>
  <c r="C298" i="77"/>
  <c r="D297" i="77"/>
  <c r="K297" i="77" s="1"/>
  <c r="C297" i="77"/>
  <c r="D296" i="77"/>
  <c r="K296" i="77" s="1"/>
  <c r="C296" i="77"/>
  <c r="D309" i="77"/>
  <c r="K309" i="77" s="1"/>
  <c r="C309" i="77"/>
  <c r="D308" i="77"/>
  <c r="K308" i="77" s="1"/>
  <c r="C308" i="77"/>
  <c r="D307" i="77"/>
  <c r="K307" i="77" s="1"/>
  <c r="C307" i="77"/>
  <c r="D295" i="77"/>
  <c r="K295" i="77" s="1"/>
  <c r="C295" i="77"/>
  <c r="D313" i="77"/>
  <c r="K313" i="77" s="1"/>
  <c r="C313" i="77"/>
  <c r="D312" i="77"/>
  <c r="K312" i="77" s="1"/>
  <c r="C312" i="77"/>
  <c r="D311" i="77"/>
  <c r="K311" i="77" s="1"/>
  <c r="C311" i="77"/>
  <c r="D310" i="77"/>
  <c r="K310" i="77" s="1"/>
  <c r="C310" i="77"/>
  <c r="D315" i="77"/>
  <c r="K315" i="77" s="1"/>
  <c r="C315" i="77"/>
  <c r="D314" i="77"/>
  <c r="K314" i="77" s="1"/>
  <c r="C314" i="77"/>
  <c r="D316" i="77"/>
  <c r="K316" i="77" s="1"/>
  <c r="C316" i="77"/>
  <c r="D317" i="77"/>
  <c r="K317" i="77" s="1"/>
  <c r="C317" i="77"/>
  <c r="D292" i="77"/>
  <c r="K292" i="77" s="1"/>
  <c r="C292" i="77"/>
  <c r="D293" i="77"/>
  <c r="K293" i="77" s="1"/>
  <c r="C293" i="77"/>
  <c r="I236" i="77" l="1"/>
  <c r="G243" i="77"/>
  <c r="G242" i="77"/>
  <c r="G240" i="77"/>
  <c r="C239" i="77"/>
  <c r="C238" i="77"/>
  <c r="G239" i="77"/>
  <c r="C240" i="77"/>
  <c r="C235" i="77"/>
  <c r="G238" i="77"/>
  <c r="C241" i="77"/>
  <c r="G235" i="77"/>
  <c r="G237" i="77"/>
  <c r="C242" i="77"/>
  <c r="G244" i="77"/>
  <c r="G236" i="77"/>
  <c r="C243" i="77"/>
  <c r="C236" i="77"/>
  <c r="C244" i="77"/>
  <c r="C237" i="77"/>
  <c r="G241" i="77"/>
  <c r="D271" i="77"/>
  <c r="C271" i="77"/>
  <c r="K271" i="77" s="1"/>
  <c r="D270" i="77"/>
  <c r="C270" i="77"/>
  <c r="K270" i="77" s="1"/>
  <c r="D269" i="77"/>
  <c r="C269" i="77"/>
  <c r="K269" i="77" s="1"/>
  <c r="D268" i="77"/>
  <c r="C268" i="77"/>
  <c r="K268" i="77" s="1"/>
  <c r="D267" i="77"/>
  <c r="C267" i="77"/>
  <c r="K267" i="77" s="1"/>
  <c r="D266" i="77"/>
  <c r="C266" i="77"/>
  <c r="K266" i="77" s="1"/>
  <c r="D265" i="77"/>
  <c r="C265" i="77"/>
  <c r="K265" i="77" s="1"/>
  <c r="D264" i="77"/>
  <c r="C264" i="77"/>
  <c r="K264" i="77" s="1"/>
  <c r="D263" i="77"/>
  <c r="C263" i="77"/>
  <c r="K263" i="77" s="1"/>
  <c r="D262" i="77"/>
  <c r="C262" i="77"/>
  <c r="K262" i="77" s="1"/>
  <c r="D261" i="77"/>
  <c r="C261" i="77"/>
  <c r="K261" i="77" s="1"/>
  <c r="D260" i="77"/>
  <c r="C260" i="77"/>
  <c r="K260" i="77" s="1"/>
  <c r="D277" i="77"/>
  <c r="C277" i="77"/>
  <c r="K277" i="77" s="1"/>
  <c r="D276" i="77"/>
  <c r="C276" i="77"/>
  <c r="K276" i="77" s="1"/>
  <c r="D275" i="77"/>
  <c r="C275" i="77"/>
  <c r="K275" i="77" s="1"/>
  <c r="D274" i="77"/>
  <c r="C274" i="77"/>
  <c r="K274" i="77" s="1"/>
  <c r="D273" i="77"/>
  <c r="C273" i="77"/>
  <c r="K273" i="77" s="1"/>
  <c r="D272" i="77"/>
  <c r="C272" i="77"/>
  <c r="K272" i="77" s="1"/>
  <c r="D279" i="77"/>
  <c r="C279" i="77"/>
  <c r="K279" i="77" s="1"/>
  <c r="D278" i="77"/>
  <c r="C278" i="77"/>
  <c r="B206" i="77"/>
  <c r="H205" i="77"/>
  <c r="G205" i="77"/>
  <c r="F205" i="77"/>
  <c r="E205" i="77"/>
  <c r="D205" i="77"/>
  <c r="C205" i="77"/>
  <c r="E243" i="77" s="1"/>
  <c r="B204" i="77"/>
  <c r="B202" i="77"/>
  <c r="H201" i="77"/>
  <c r="G201" i="77"/>
  <c r="F201" i="77"/>
  <c r="E201" i="77"/>
  <c r="D201" i="77"/>
  <c r="C201" i="77"/>
  <c r="B200" i="77"/>
  <c r="H199" i="77"/>
  <c r="G199" i="77"/>
  <c r="F199" i="77"/>
  <c r="E199" i="77"/>
  <c r="D199" i="77"/>
  <c r="C199" i="77"/>
  <c r="B198" i="77"/>
  <c r="H188" i="77"/>
  <c r="F188" i="77"/>
  <c r="D188" i="77"/>
  <c r="B184" i="77"/>
  <c r="H183" i="77"/>
  <c r="G183" i="77"/>
  <c r="F183" i="77"/>
  <c r="E183" i="77"/>
  <c r="D183" i="77"/>
  <c r="C183" i="77"/>
  <c r="B182" i="77"/>
  <c r="B180" i="77"/>
  <c r="H179" i="77"/>
  <c r="G179" i="77"/>
  <c r="F179" i="77"/>
  <c r="E179" i="77"/>
  <c r="D179" i="77"/>
  <c r="C179" i="77"/>
  <c r="B178" i="77"/>
  <c r="H177" i="77"/>
  <c r="G177" i="77"/>
  <c r="F177" i="77"/>
  <c r="E177" i="77"/>
  <c r="D177" i="77"/>
  <c r="C177" i="77"/>
  <c r="B176" i="77"/>
  <c r="H166" i="77"/>
  <c r="F166" i="77"/>
  <c r="D166" i="77"/>
  <c r="B162" i="77"/>
  <c r="H161" i="77"/>
  <c r="G161" i="77"/>
  <c r="F161" i="77"/>
  <c r="E161" i="77"/>
  <c r="D161" i="77"/>
  <c r="C161" i="77"/>
  <c r="B160" i="77"/>
  <c r="B158" i="77"/>
  <c r="H157" i="77"/>
  <c r="G157" i="77"/>
  <c r="F157" i="77"/>
  <c r="E157" i="77"/>
  <c r="D157" i="77"/>
  <c r="C157" i="77"/>
  <c r="B156" i="77"/>
  <c r="H155" i="77"/>
  <c r="G155" i="77"/>
  <c r="F155" i="77"/>
  <c r="E155" i="77"/>
  <c r="D155" i="77"/>
  <c r="C155" i="77"/>
  <c r="B154" i="77"/>
  <c r="H144" i="77"/>
  <c r="F144" i="77"/>
  <c r="D144" i="77"/>
  <c r="B140" i="77"/>
  <c r="H139" i="77"/>
  <c r="G139" i="77"/>
  <c r="F139" i="77"/>
  <c r="E139" i="77"/>
  <c r="D139" i="77"/>
  <c r="C139" i="77"/>
  <c r="B138" i="77"/>
  <c r="B136" i="77"/>
  <c r="H135" i="77"/>
  <c r="G135" i="77"/>
  <c r="F135" i="77"/>
  <c r="E135" i="77"/>
  <c r="D135" i="77"/>
  <c r="C135" i="77"/>
  <c r="B134" i="77"/>
  <c r="H133" i="77"/>
  <c r="G133" i="77"/>
  <c r="F133" i="77"/>
  <c r="E133" i="77"/>
  <c r="D133" i="77"/>
  <c r="C133" i="77"/>
  <c r="B132" i="77"/>
  <c r="H122" i="77"/>
  <c r="F122" i="77"/>
  <c r="D122" i="77"/>
  <c r="B118" i="77"/>
  <c r="H117" i="77"/>
  <c r="G117" i="77"/>
  <c r="F117" i="77"/>
  <c r="E117" i="77"/>
  <c r="D117" i="77"/>
  <c r="C117" i="77"/>
  <c r="E239" i="77" s="1"/>
  <c r="B116" i="77"/>
  <c r="B114" i="77"/>
  <c r="H113" i="77"/>
  <c r="G113" i="77"/>
  <c r="F113" i="77"/>
  <c r="E113" i="77"/>
  <c r="D113" i="77"/>
  <c r="C113" i="77"/>
  <c r="B112" i="77"/>
  <c r="H111" i="77"/>
  <c r="G111" i="77"/>
  <c r="F111" i="77"/>
  <c r="E111" i="77"/>
  <c r="D111" i="77"/>
  <c r="C111" i="77"/>
  <c r="B110" i="77"/>
  <c r="H100" i="77"/>
  <c r="F100" i="77"/>
  <c r="D100" i="77"/>
  <c r="B96" i="77"/>
  <c r="H95" i="77"/>
  <c r="G95" i="77"/>
  <c r="F95" i="77"/>
  <c r="E95" i="77"/>
  <c r="I238" i="77" s="1"/>
  <c r="D95" i="77"/>
  <c r="C95" i="77"/>
  <c r="B94" i="77"/>
  <c r="B92" i="77"/>
  <c r="H91" i="77"/>
  <c r="G91" i="77"/>
  <c r="F91" i="77"/>
  <c r="E91" i="77"/>
  <c r="D91" i="77"/>
  <c r="C91" i="77"/>
  <c r="B90" i="77"/>
  <c r="H89" i="77"/>
  <c r="G89" i="77"/>
  <c r="F89" i="77"/>
  <c r="E89" i="77"/>
  <c r="D89" i="77"/>
  <c r="C89" i="77"/>
  <c r="B88" i="77"/>
  <c r="H78" i="77"/>
  <c r="F78" i="77"/>
  <c r="D78" i="77"/>
  <c r="B74" i="77"/>
  <c r="H73" i="77"/>
  <c r="G73" i="77"/>
  <c r="F73" i="77"/>
  <c r="E73" i="77"/>
  <c r="D73" i="77"/>
  <c r="C73" i="77"/>
  <c r="B72" i="77"/>
  <c r="B70" i="77"/>
  <c r="H69" i="77"/>
  <c r="G69" i="77"/>
  <c r="F69" i="77"/>
  <c r="E69" i="77"/>
  <c r="D69" i="77"/>
  <c r="C69" i="77"/>
  <c r="B68" i="77"/>
  <c r="H67" i="77"/>
  <c r="G67" i="77"/>
  <c r="F67" i="77"/>
  <c r="E67" i="77"/>
  <c r="D67" i="77"/>
  <c r="C67" i="77"/>
  <c r="B66" i="77"/>
  <c r="H56" i="77"/>
  <c r="F56" i="77"/>
  <c r="D56" i="77"/>
  <c r="B52" i="77"/>
  <c r="H51" i="77"/>
  <c r="G51" i="77"/>
  <c r="F51" i="77"/>
  <c r="E51" i="77"/>
  <c r="D51" i="77"/>
  <c r="C51" i="77"/>
  <c r="B50" i="77"/>
  <c r="B48" i="77"/>
  <c r="H47" i="77"/>
  <c r="G47" i="77"/>
  <c r="F47" i="77"/>
  <c r="E47" i="77"/>
  <c r="D47" i="77"/>
  <c r="C47" i="77"/>
  <c r="B46" i="77"/>
  <c r="H45" i="77"/>
  <c r="G45" i="77"/>
  <c r="F45" i="77"/>
  <c r="E45" i="77"/>
  <c r="D45" i="77"/>
  <c r="B44" i="77"/>
  <c r="H34" i="77"/>
  <c r="F34" i="77"/>
  <c r="D34" i="77"/>
  <c r="B30" i="77"/>
  <c r="H29" i="77"/>
  <c r="G29" i="77"/>
  <c r="F29" i="77"/>
  <c r="E29" i="77"/>
  <c r="D29" i="77"/>
  <c r="C29" i="77"/>
  <c r="B28" i="77"/>
  <c r="B26" i="77"/>
  <c r="H25" i="77"/>
  <c r="G25" i="77"/>
  <c r="F25" i="77"/>
  <c r="E25" i="77"/>
  <c r="D25" i="77"/>
  <c r="C25" i="77"/>
  <c r="B24" i="77"/>
  <c r="H23" i="77"/>
  <c r="G23" i="77"/>
  <c r="F23" i="77"/>
  <c r="E23" i="77"/>
  <c r="D23" i="77"/>
  <c r="C23" i="77"/>
  <c r="B22" i="77"/>
  <c r="H12" i="77"/>
  <c r="F12" i="77"/>
  <c r="D12" i="77"/>
  <c r="G67" i="11"/>
  <c r="C67" i="11"/>
  <c r="G66" i="11"/>
  <c r="C66" i="11"/>
  <c r="G65" i="11"/>
  <c r="C65" i="11"/>
  <c r="G64" i="11"/>
  <c r="C64" i="11"/>
  <c r="G63" i="11"/>
  <c r="C63" i="11"/>
  <c r="G45" i="11"/>
  <c r="F45" i="11"/>
  <c r="C45" i="11"/>
  <c r="G44" i="11"/>
  <c r="F44" i="11"/>
  <c r="C44" i="11"/>
  <c r="G43" i="11"/>
  <c r="F43" i="11"/>
  <c r="C43" i="11"/>
  <c r="G42" i="11"/>
  <c r="F42" i="11"/>
  <c r="C42" i="11"/>
  <c r="G41" i="11"/>
  <c r="F41" i="11"/>
  <c r="C41" i="11"/>
  <c r="K239" i="77" l="1"/>
  <c r="I235" i="77"/>
  <c r="E237" i="77"/>
  <c r="K238" i="77"/>
  <c r="K243" i="77"/>
  <c r="E238" i="77"/>
  <c r="E242" i="77"/>
  <c r="E240" i="77"/>
  <c r="K242" i="77"/>
  <c r="K240" i="77"/>
  <c r="I243" i="77"/>
  <c r="I242" i="77"/>
  <c r="I237" i="77"/>
  <c r="I241" i="77"/>
  <c r="E236" i="77"/>
  <c r="I239" i="77"/>
  <c r="E241" i="77"/>
  <c r="E235" i="77"/>
  <c r="K244" i="77"/>
  <c r="K236" i="77"/>
  <c r="I240" i="77"/>
  <c r="K237" i="77"/>
  <c r="K241" i="77"/>
  <c r="G245" i="77"/>
  <c r="K235" i="77"/>
  <c r="C245" i="77"/>
  <c r="J278" i="77"/>
  <c r="J260" i="77"/>
  <c r="J262" i="77"/>
  <c r="J264" i="77"/>
  <c r="J266" i="77"/>
  <c r="J268" i="77"/>
  <c r="J270" i="77"/>
  <c r="C137" i="77"/>
  <c r="G159" i="77"/>
  <c r="C181" i="77"/>
  <c r="G203" i="77"/>
  <c r="J261" i="77"/>
  <c r="J263" i="77"/>
  <c r="J265" i="77"/>
  <c r="J267" i="77"/>
  <c r="J269" i="77"/>
  <c r="J271" i="77"/>
  <c r="K278" i="77"/>
  <c r="J272" i="77"/>
  <c r="J274" i="77"/>
  <c r="J276" i="77"/>
  <c r="J273" i="77"/>
  <c r="J275" i="77"/>
  <c r="J277" i="77"/>
  <c r="J279" i="77"/>
  <c r="E203" i="77"/>
  <c r="E181" i="77"/>
  <c r="D203" i="77"/>
  <c r="F181" i="77"/>
  <c r="C203" i="77"/>
  <c r="F203" i="77"/>
  <c r="E159" i="77"/>
  <c r="D137" i="77"/>
  <c r="H159" i="77"/>
  <c r="D181" i="77"/>
  <c r="H203" i="77"/>
  <c r="E137" i="77"/>
  <c r="I165" i="77"/>
  <c r="I187" i="77"/>
  <c r="G187" i="77"/>
  <c r="G137" i="77"/>
  <c r="C159" i="77"/>
  <c r="G181" i="77"/>
  <c r="D115" i="77"/>
  <c r="H137" i="77"/>
  <c r="H181" i="77"/>
  <c r="F159" i="77"/>
  <c r="G165" i="77"/>
  <c r="I143" i="77"/>
  <c r="G143" i="77"/>
  <c r="I121" i="77"/>
  <c r="D159" i="77"/>
  <c r="E93" i="77"/>
  <c r="F137" i="77"/>
  <c r="G121" i="77"/>
  <c r="E115" i="77"/>
  <c r="G99" i="77"/>
  <c r="C93" i="77"/>
  <c r="G115" i="77"/>
  <c r="D49" i="77"/>
  <c r="H71" i="77"/>
  <c r="D93" i="77"/>
  <c r="H115" i="77"/>
  <c r="I99" i="77"/>
  <c r="G49" i="77"/>
  <c r="C71" i="77"/>
  <c r="C115" i="77"/>
  <c r="F71" i="77"/>
  <c r="F93" i="77"/>
  <c r="F115" i="77"/>
  <c r="H49" i="77"/>
  <c r="D71" i="77"/>
  <c r="G93" i="77"/>
  <c r="E71" i="77"/>
  <c r="H93" i="77"/>
  <c r="G77" i="77"/>
  <c r="I55" i="77"/>
  <c r="I77" i="77"/>
  <c r="E49" i="77"/>
  <c r="F49" i="77"/>
  <c r="G55" i="77"/>
  <c r="G71" i="77"/>
  <c r="E27" i="77"/>
  <c r="I33" i="77"/>
  <c r="G27" i="77"/>
  <c r="C49" i="77"/>
  <c r="G33" i="77"/>
  <c r="F27" i="77"/>
  <c r="H27" i="77"/>
  <c r="G11" i="77"/>
  <c r="C27" i="77"/>
  <c r="D27" i="77"/>
  <c r="I11" i="77"/>
  <c r="G22" i="11"/>
  <c r="C22" i="11"/>
  <c r="G21" i="11"/>
  <c r="C21" i="11"/>
  <c r="G20" i="11"/>
  <c r="C20" i="11"/>
  <c r="G19" i="11"/>
  <c r="C19" i="11"/>
  <c r="G18" i="11"/>
  <c r="C18" i="11"/>
  <c r="E165" i="77" l="1"/>
  <c r="E187" i="77"/>
  <c r="E121" i="77"/>
  <c r="E55" i="77"/>
  <c r="E143" i="77"/>
  <c r="E99" i="77"/>
  <c r="E77" i="77"/>
  <c r="E33" i="77"/>
  <c r="E11" i="77"/>
  <c r="A63" i="16"/>
  <c r="A65" i="16"/>
  <c r="A67" i="16"/>
  <c r="A69" i="16"/>
  <c r="A71" i="16"/>
  <c r="A73" i="16"/>
  <c r="A75" i="16"/>
  <c r="I5" i="11" l="1"/>
  <c r="F8" i="34"/>
  <c r="I7" i="11"/>
  <c r="F11" i="34"/>
  <c r="I6" i="11"/>
  <c r="D7" i="13"/>
  <c r="L14" i="53"/>
  <c r="L15" i="53" l="1"/>
  <c r="L16" i="53"/>
  <c r="L17" i="53"/>
  <c r="L18" i="53"/>
  <c r="L19" i="53"/>
  <c r="L20" i="53"/>
  <c r="L21" i="53"/>
  <c r="L22" i="53"/>
  <c r="L23" i="53"/>
  <c r="L24" i="53"/>
  <c r="L25" i="53"/>
  <c r="L26" i="53"/>
  <c r="L27" i="53"/>
  <c r="L28" i="53"/>
  <c r="L29" i="53"/>
  <c r="L30" i="53"/>
  <c r="L31" i="53"/>
  <c r="L32" i="53"/>
  <c r="L33" i="53"/>
  <c r="L34" i="53"/>
  <c r="L35" i="53"/>
  <c r="L36" i="53"/>
  <c r="L219" i="53"/>
  <c r="L220" i="53"/>
  <c r="L221" i="53"/>
  <c r="L222" i="53"/>
  <c r="L223" i="53"/>
  <c r="K9" i="53"/>
  <c r="F1215" i="63"/>
  <c r="D1215" i="63"/>
  <c r="F143" i="63"/>
  <c r="D143" i="63"/>
  <c r="F9" i="63"/>
  <c r="D9" i="63"/>
  <c r="G3" i="77"/>
  <c r="K6" i="53" l="1"/>
  <c r="D3" i="79"/>
  <c r="G48" i="65"/>
  <c r="M19" i="65"/>
  <c r="H19" i="65"/>
  <c r="M17" i="65"/>
  <c r="H17" i="65"/>
  <c r="F6" i="65"/>
  <c r="M45" i="65"/>
  <c r="M44" i="65"/>
  <c r="M43" i="65"/>
  <c r="M42" i="65"/>
  <c r="M41" i="65"/>
  <c r="M40" i="65"/>
  <c r="M39" i="65"/>
  <c r="M38" i="65"/>
  <c r="G47" i="65"/>
  <c r="G46" i="65"/>
  <c r="G45" i="65"/>
  <c r="G44" i="65"/>
  <c r="G43" i="65"/>
  <c r="G42" i="65"/>
  <c r="G41" i="65"/>
  <c r="G40" i="65"/>
  <c r="G39" i="65"/>
  <c r="G38" i="65"/>
  <c r="J37" i="65"/>
  <c r="J36" i="65"/>
  <c r="E37" i="65"/>
  <c r="E36" i="65"/>
  <c r="H221" i="77" l="1"/>
  <c r="G221" i="77"/>
  <c r="F221" i="77"/>
  <c r="E221" i="77"/>
  <c r="D221" i="77"/>
  <c r="C221" i="77"/>
  <c r="H227" i="77"/>
  <c r="H223" i="77"/>
  <c r="H225" i="77" l="1"/>
  <c r="C227" i="77" l="1"/>
  <c r="E244" i="77" s="1"/>
  <c r="E245" i="77" s="1"/>
  <c r="D227" i="77"/>
  <c r="C223" i="77"/>
  <c r="G227" i="77"/>
  <c r="F227" i="77"/>
  <c r="E227" i="77"/>
  <c r="I244" i="77" s="1"/>
  <c r="I245" i="77" s="1"/>
  <c r="G223" i="77"/>
  <c r="F223" i="77"/>
  <c r="E223" i="77"/>
  <c r="D223" i="77"/>
  <c r="B220" i="77"/>
  <c r="B226" i="77"/>
  <c r="B224" i="77"/>
  <c r="B222" i="77"/>
  <c r="E737" i="77"/>
  <c r="G707" i="77"/>
  <c r="J705" i="77"/>
  <c r="K704" i="77"/>
  <c r="E747" i="77" s="1"/>
  <c r="H700" i="77"/>
  <c r="C700" i="77"/>
  <c r="J698" i="77"/>
  <c r="H698" i="77"/>
  <c r="K697" i="77"/>
  <c r="I697" i="77"/>
  <c r="H619" i="77"/>
  <c r="C619" i="77"/>
  <c r="J617" i="77"/>
  <c r="H617" i="77"/>
  <c r="K616" i="77"/>
  <c r="I616" i="77"/>
  <c r="H535" i="77"/>
  <c r="C535" i="77"/>
  <c r="J533" i="77"/>
  <c r="E742" i="77" s="1"/>
  <c r="H533" i="77"/>
  <c r="K532" i="77"/>
  <c r="I532" i="77"/>
  <c r="H424" i="77"/>
  <c r="C424" i="77"/>
  <c r="J422" i="77"/>
  <c r="E741" i="77" s="1"/>
  <c r="H422" i="77"/>
  <c r="K421" i="77"/>
  <c r="I421" i="77"/>
  <c r="D318" i="77"/>
  <c r="K318" i="77" s="1"/>
  <c r="C318" i="77"/>
  <c r="D294" i="77"/>
  <c r="K294" i="77" s="1"/>
  <c r="C294" i="77"/>
  <c r="D291" i="77"/>
  <c r="K291" i="77" s="1"/>
  <c r="C291" i="77"/>
  <c r="D290" i="77"/>
  <c r="K290" i="77" s="1"/>
  <c r="C290" i="77"/>
  <c r="D289" i="77"/>
  <c r="K289" i="77" s="1"/>
  <c r="C289" i="77"/>
  <c r="D288" i="77"/>
  <c r="K288" i="77" s="1"/>
  <c r="C288" i="77"/>
  <c r="D287" i="77"/>
  <c r="K287" i="77" s="1"/>
  <c r="C287" i="77"/>
  <c r="D286" i="77"/>
  <c r="K286" i="77" s="1"/>
  <c r="C286" i="77"/>
  <c r="D285" i="77"/>
  <c r="K285" i="77" s="1"/>
  <c r="C285" i="77"/>
  <c r="D284" i="77"/>
  <c r="K284" i="77" s="1"/>
  <c r="C284" i="77"/>
  <c r="D280" i="77"/>
  <c r="C280" i="77"/>
  <c r="D259" i="77"/>
  <c r="C259" i="77"/>
  <c r="K259" i="77" s="1"/>
  <c r="D258" i="77"/>
  <c r="C258" i="77"/>
  <c r="K258" i="77" s="1"/>
  <c r="D257" i="77"/>
  <c r="C257" i="77"/>
  <c r="D256" i="77"/>
  <c r="C256" i="77"/>
  <c r="K256" i="77" s="1"/>
  <c r="D255" i="77"/>
  <c r="C255" i="77"/>
  <c r="K255" i="77" s="1"/>
  <c r="D254" i="77"/>
  <c r="C254" i="77"/>
  <c r="K254" i="77" s="1"/>
  <c r="D253" i="77"/>
  <c r="C253" i="77"/>
  <c r="K253" i="77" s="1"/>
  <c r="D252" i="77"/>
  <c r="C252" i="77"/>
  <c r="K252" i="77" s="1"/>
  <c r="D251" i="77"/>
  <c r="C251" i="77"/>
  <c r="K251" i="77" s="1"/>
  <c r="K250" i="77"/>
  <c r="I250" i="77"/>
  <c r="J248" i="77"/>
  <c r="H210" i="77"/>
  <c r="F210" i="77"/>
  <c r="D210" i="77"/>
  <c r="G7" i="77"/>
  <c r="I5" i="77"/>
  <c r="C1215" i="63"/>
  <c r="C143" i="63"/>
  <c r="C9" i="63"/>
  <c r="K8" i="53"/>
  <c r="K10" i="53" s="1"/>
  <c r="D6" i="53"/>
  <c r="F37" i="11"/>
  <c r="F38" i="11"/>
  <c r="F39" i="11"/>
  <c r="F40" i="11"/>
  <c r="F46" i="11"/>
  <c r="F47" i="11"/>
  <c r="F48" i="11"/>
  <c r="F49" i="11"/>
  <c r="F50" i="11"/>
  <c r="F36" i="11"/>
  <c r="G37" i="11"/>
  <c r="G38" i="11"/>
  <c r="G39" i="11"/>
  <c r="G40" i="11"/>
  <c r="G46" i="11"/>
  <c r="G47" i="11"/>
  <c r="G48" i="11"/>
  <c r="G49" i="11"/>
  <c r="G50" i="11"/>
  <c r="G36" i="11"/>
  <c r="H741" i="77" l="1"/>
  <c r="H742" i="77"/>
  <c r="H743" i="77"/>
  <c r="H744" i="77"/>
  <c r="H745" i="77"/>
  <c r="H746" i="77"/>
  <c r="E740" i="77"/>
  <c r="E743" i="77"/>
  <c r="E744" i="77"/>
  <c r="J251" i="77"/>
  <c r="H738" i="77" s="1"/>
  <c r="C225" i="77"/>
  <c r="D225" i="77"/>
  <c r="F225" i="77"/>
  <c r="E225" i="77"/>
  <c r="G225" i="77"/>
  <c r="I209" i="77"/>
  <c r="D235" i="77" s="1"/>
  <c r="F235" i="77" s="1"/>
  <c r="G209" i="77"/>
  <c r="J257" i="77"/>
  <c r="K257" i="77"/>
  <c r="K282" i="77"/>
  <c r="E746" i="77" s="1"/>
  <c r="J254" i="77"/>
  <c r="H747" i="77" s="1"/>
  <c r="J280" i="77"/>
  <c r="K280" i="77"/>
  <c r="J252" i="77"/>
  <c r="H739" i="77" s="1"/>
  <c r="J255" i="77"/>
  <c r="I282" i="77"/>
  <c r="J259" i="77"/>
  <c r="K247" i="77"/>
  <c r="E745" i="77" s="1"/>
  <c r="J256" i="77"/>
  <c r="J253" i="77"/>
  <c r="H740" i="77" s="1"/>
  <c r="J258" i="77"/>
  <c r="H748" i="77" l="1"/>
  <c r="D237" i="77"/>
  <c r="F237" i="77" s="1"/>
  <c r="D239" i="77"/>
  <c r="F239" i="77" s="1"/>
  <c r="H238" i="77"/>
  <c r="J238" i="77" s="1"/>
  <c r="H241" i="77"/>
  <c r="J241" i="77" s="1"/>
  <c r="H242" i="77"/>
  <c r="J242" i="77" s="1"/>
  <c r="D238" i="77"/>
  <c r="F238" i="77" s="1"/>
  <c r="D236" i="77"/>
  <c r="F236" i="77" s="1"/>
  <c r="H236" i="77"/>
  <c r="J236" i="77" s="1"/>
  <c r="H243" i="77"/>
  <c r="J243" i="77" s="1"/>
  <c r="H240" i="77"/>
  <c r="J240" i="77" s="1"/>
  <c r="D240" i="77"/>
  <c r="F240" i="77" s="1"/>
  <c r="D243" i="77"/>
  <c r="F243" i="77" s="1"/>
  <c r="H235" i="77"/>
  <c r="H244" i="77"/>
  <c r="J244" i="77" s="1"/>
  <c r="D242" i="77"/>
  <c r="F242" i="77" s="1"/>
  <c r="D241" i="77"/>
  <c r="F241" i="77" s="1"/>
  <c r="H239" i="77"/>
  <c r="J239" i="77" s="1"/>
  <c r="H237" i="77"/>
  <c r="J237" i="77" s="1"/>
  <c r="D244" i="77"/>
  <c r="F244" i="77" s="1"/>
  <c r="I247" i="77"/>
  <c r="E209" i="77"/>
  <c r="I738" i="77" l="1"/>
  <c r="J738" i="77" s="1"/>
  <c r="J235" i="77"/>
  <c r="I740" i="77"/>
  <c r="J740" i="77" s="1"/>
  <c r="I744" i="77"/>
  <c r="J744" i="77" s="1"/>
  <c r="I745" i="77"/>
  <c r="J745" i="77" s="1"/>
  <c r="I739" i="77"/>
  <c r="J739" i="77" s="1"/>
  <c r="I741" i="77"/>
  <c r="J741" i="77" s="1"/>
  <c r="I746" i="77"/>
  <c r="J746" i="77" s="1"/>
  <c r="I747" i="77"/>
  <c r="J747" i="77" s="1"/>
  <c r="I743" i="77"/>
  <c r="J743" i="77" s="1"/>
  <c r="I742" i="77"/>
  <c r="J742" i="77" s="1"/>
  <c r="D245" i="77"/>
  <c r="F245" i="77" s="1"/>
  <c r="H245" i="77"/>
  <c r="J245" i="77" s="1"/>
  <c r="E738" i="77"/>
  <c r="C8" i="40" s="1"/>
  <c r="A77" i="16"/>
  <c r="A61" i="16"/>
  <c r="A59" i="16"/>
  <c r="I748" i="77" l="1"/>
  <c r="J748" i="77" s="1"/>
  <c r="E739" i="77"/>
  <c r="E748" i="77" s="1"/>
  <c r="E749" i="77" s="1"/>
  <c r="F22" i="65" s="1"/>
  <c r="G15" i="11"/>
  <c r="C9" i="40" l="1"/>
  <c r="E6" i="63"/>
  <c r="F275" i="63" s="1"/>
  <c r="E6" i="58"/>
  <c r="F543" i="63" l="1"/>
  <c r="F409" i="63"/>
  <c r="F811" i="63"/>
  <c r="F677" i="63"/>
  <c r="F1079" i="63"/>
  <c r="F945" i="63"/>
  <c r="F1213" i="63"/>
  <c r="C18" i="34"/>
  <c r="F10" i="34"/>
  <c r="F9" i="34"/>
  <c r="H4" i="34"/>
  <c r="D5" i="5"/>
  <c r="G14" i="11" l="1"/>
  <c r="G16" i="11"/>
  <c r="G17" i="11"/>
  <c r="G23" i="11"/>
  <c r="G24" i="11"/>
  <c r="G25" i="11"/>
  <c r="G26" i="11"/>
  <c r="G27" i="11"/>
  <c r="G13" i="11"/>
  <c r="F141" i="63" l="1"/>
  <c r="C62" i="11" l="1"/>
  <c r="G72" i="11"/>
  <c r="G71" i="11"/>
  <c r="G70" i="11"/>
  <c r="G69" i="11"/>
  <c r="G68" i="11"/>
  <c r="G62" i="11"/>
  <c r="G61" i="11"/>
  <c r="G60" i="11"/>
  <c r="G59" i="11"/>
  <c r="G58" i="11"/>
  <c r="E28" i="40"/>
  <c r="D28" i="40"/>
  <c r="G26" i="40"/>
  <c r="F28" i="40"/>
  <c r="G27" i="40"/>
  <c r="C28" i="40"/>
  <c r="C14" i="11" l="1"/>
  <c r="C17" i="11"/>
  <c r="C39" i="11"/>
  <c r="C59" i="11"/>
  <c r="C26" i="11"/>
  <c r="C38" i="11"/>
  <c r="C37" i="11"/>
  <c r="C23" i="11"/>
  <c r="C46" i="11"/>
  <c r="C24" i="11"/>
  <c r="C58" i="11"/>
  <c r="C16" i="11"/>
  <c r="C36" i="11"/>
  <c r="C50" i="11"/>
  <c r="C61" i="11"/>
  <c r="C15" i="11"/>
  <c r="C27" i="11"/>
  <c r="C48" i="11"/>
  <c r="C69" i="11"/>
  <c r="C71" i="11"/>
  <c r="G28" i="40"/>
  <c r="C25" i="11"/>
  <c r="C47" i="11"/>
  <c r="C13" i="11"/>
  <c r="C40" i="11"/>
  <c r="C49" i="11"/>
  <c r="C60" i="11"/>
  <c r="C70" i="11"/>
  <c r="C68" i="11"/>
  <c r="C72" i="11"/>
  <c r="C10" i="40" l="1"/>
  <c r="D27" i="34" s="1"/>
  <c r="F8" i="40"/>
  <c r="D8" i="40"/>
  <c r="D9" i="40" l="1"/>
  <c r="D10" i="40" s="1"/>
  <c r="D28" i="34" s="1"/>
  <c r="F9" i="40"/>
  <c r="F10" i="40" s="1"/>
  <c r="D29" i="34" l="1"/>
  <c r="G29" i="40"/>
  <c r="F21" i="65"/>
</calcChain>
</file>

<file path=xl/sharedStrings.xml><?xml version="1.0" encoding="utf-8"?>
<sst xmlns="http://schemas.openxmlformats.org/spreadsheetml/2006/main" count="1879" uniqueCount="583">
  <si>
    <t>（別添１）</t>
    <rPh sb="1" eb="3">
      <t>ベッテン</t>
    </rPh>
    <phoneticPr fontId="1"/>
  </si>
  <si>
    <t>補助事業概要説明書</t>
    <rPh sb="0" eb="2">
      <t>ホジョ</t>
    </rPh>
    <rPh sb="2" eb="4">
      <t>ジギョウ</t>
    </rPh>
    <rPh sb="4" eb="6">
      <t>ガイヨウ</t>
    </rPh>
    <rPh sb="6" eb="9">
      <t>セツメイショ</t>
    </rPh>
    <phoneticPr fontId="1"/>
  </si>
  <si>
    <t>備考（記載時の留意事項）</t>
    <rPh sb="0" eb="2">
      <t>ビコウ</t>
    </rPh>
    <rPh sb="3" eb="5">
      <t>キサイ</t>
    </rPh>
    <rPh sb="5" eb="6">
      <t>ジ</t>
    </rPh>
    <rPh sb="7" eb="9">
      <t>リュウイ</t>
    </rPh>
    <rPh sb="9" eb="11">
      <t>ジコウ</t>
    </rPh>
    <phoneticPr fontId="1"/>
  </si>
  <si>
    <t>記</t>
    <rPh sb="0" eb="1">
      <t>キ</t>
    </rPh>
    <phoneticPr fontId="1"/>
  </si>
  <si>
    <t>２．補助事業の目的及び内容</t>
    <phoneticPr fontId="1"/>
  </si>
  <si>
    <t>別添１　「補助事業概要説明書」による。</t>
    <phoneticPr fontId="1"/>
  </si>
  <si>
    <t>３．補助事業の実施計画</t>
    <phoneticPr fontId="1"/>
  </si>
  <si>
    <t>４．補助金交付申請額</t>
    <phoneticPr fontId="1"/>
  </si>
  <si>
    <t>（１）補助事業に要する経費</t>
    <rPh sb="3" eb="5">
      <t>ホジョ</t>
    </rPh>
    <rPh sb="5" eb="7">
      <t>ジギョウ</t>
    </rPh>
    <rPh sb="8" eb="9">
      <t>ヨウ</t>
    </rPh>
    <rPh sb="11" eb="13">
      <t>ケイヒ</t>
    </rPh>
    <phoneticPr fontId="1"/>
  </si>
  <si>
    <t>（３）補助金交付申請額</t>
    <rPh sb="3" eb="6">
      <t>ホジョキン</t>
    </rPh>
    <rPh sb="6" eb="8">
      <t>コウフ</t>
    </rPh>
    <rPh sb="8" eb="11">
      <t>シンセイガク</t>
    </rPh>
    <phoneticPr fontId="1"/>
  </si>
  <si>
    <t>（２）補助対象経費</t>
    <rPh sb="3" eb="5">
      <t>ホジョ</t>
    </rPh>
    <rPh sb="5" eb="7">
      <t>タイショウ</t>
    </rPh>
    <rPh sb="7" eb="9">
      <t>ケイヒ</t>
    </rPh>
    <phoneticPr fontId="1"/>
  </si>
  <si>
    <t>交付決定日　～</t>
    <rPh sb="0" eb="2">
      <t>コウフ</t>
    </rPh>
    <rPh sb="2" eb="5">
      <t>ケッテイビ</t>
    </rPh>
    <phoneticPr fontId="1"/>
  </si>
  <si>
    <t>円</t>
    <rPh sb="0" eb="1">
      <t>エン</t>
    </rPh>
    <phoneticPr fontId="1"/>
  </si>
  <si>
    <t>申請日</t>
    <rPh sb="0" eb="3">
      <t>シンセイビ</t>
    </rPh>
    <phoneticPr fontId="1"/>
  </si>
  <si>
    <t>氏名カナ</t>
    <rPh sb="0" eb="2">
      <t>シメイ</t>
    </rPh>
    <phoneticPr fontId="1"/>
  </si>
  <si>
    <t>氏名漢字</t>
    <rPh sb="0" eb="2">
      <t>シメイ</t>
    </rPh>
    <rPh sb="2" eb="4">
      <t>カンジ</t>
    </rPh>
    <phoneticPr fontId="1"/>
  </si>
  <si>
    <t>生年月日</t>
    <rPh sb="0" eb="2">
      <t>セイネン</t>
    </rPh>
    <rPh sb="2" eb="4">
      <t>ガッピ</t>
    </rPh>
    <phoneticPr fontId="1"/>
  </si>
  <si>
    <t>和暦</t>
    <rPh sb="0" eb="2">
      <t>ワレキ</t>
    </rPh>
    <phoneticPr fontId="1"/>
  </si>
  <si>
    <t>年</t>
    <rPh sb="0" eb="1">
      <t>ネン</t>
    </rPh>
    <phoneticPr fontId="1"/>
  </si>
  <si>
    <t>月</t>
    <rPh sb="0" eb="1">
      <t>ガツ</t>
    </rPh>
    <phoneticPr fontId="1"/>
  </si>
  <si>
    <t>日</t>
    <rPh sb="0" eb="1">
      <t>ヒ</t>
    </rPh>
    <phoneticPr fontId="1"/>
  </si>
  <si>
    <t>性別</t>
    <rPh sb="0" eb="2">
      <t>セイベツ</t>
    </rPh>
    <phoneticPr fontId="1"/>
  </si>
  <si>
    <t>法人・団体等</t>
    <rPh sb="0" eb="2">
      <t>ホウジン</t>
    </rPh>
    <rPh sb="3" eb="5">
      <t>ダンタイ</t>
    </rPh>
    <rPh sb="5" eb="6">
      <t>トウ</t>
    </rPh>
    <phoneticPr fontId="1"/>
  </si>
  <si>
    <t>役職名</t>
    <rPh sb="0" eb="3">
      <t>ヤクショクメイ</t>
    </rPh>
    <phoneticPr fontId="1"/>
  </si>
  <si>
    <t>役員名簿</t>
    <rPh sb="0" eb="2">
      <t>ヤクイン</t>
    </rPh>
    <rPh sb="2" eb="4">
      <t>メイボ</t>
    </rPh>
    <phoneticPr fontId="1"/>
  </si>
  <si>
    <t>申請者（法人・団体等）名</t>
    <rPh sb="0" eb="3">
      <t>シンセイシャ</t>
    </rPh>
    <rPh sb="4" eb="6">
      <t>ホウジン</t>
    </rPh>
    <rPh sb="7" eb="10">
      <t>ダンタイナド</t>
    </rPh>
    <rPh sb="11" eb="12">
      <t>メイ</t>
    </rPh>
    <phoneticPr fontId="5"/>
  </si>
  <si>
    <t>所在地</t>
    <rPh sb="0" eb="3">
      <t>ショザイチ</t>
    </rPh>
    <phoneticPr fontId="5"/>
  </si>
  <si>
    <t>氏名</t>
    <rPh sb="0" eb="2">
      <t>シメイ</t>
    </rPh>
    <phoneticPr fontId="5"/>
  </si>
  <si>
    <t>業種</t>
    <rPh sb="0" eb="2">
      <t>ギョウシュ</t>
    </rPh>
    <phoneticPr fontId="5"/>
  </si>
  <si>
    <t>代表者名</t>
    <rPh sb="0" eb="3">
      <t>ダイヒョウシャ</t>
    </rPh>
    <rPh sb="3" eb="4">
      <t>メイ</t>
    </rPh>
    <phoneticPr fontId="5"/>
  </si>
  <si>
    <t>　↓同一中小企業等の複数事業所を支援する場合、全ての所在地を記載</t>
    <rPh sb="2" eb="3">
      <t>ドウ</t>
    </rPh>
    <rPh sb="3" eb="4">
      <t>イツ</t>
    </rPh>
    <rPh sb="4" eb="6">
      <t>チュウショウ</t>
    </rPh>
    <rPh sb="6" eb="8">
      <t>キギョウ</t>
    </rPh>
    <rPh sb="8" eb="9">
      <t>トウ</t>
    </rPh>
    <rPh sb="10" eb="12">
      <t>フクスウ</t>
    </rPh>
    <rPh sb="12" eb="15">
      <t>ジギョウショ</t>
    </rPh>
    <rPh sb="16" eb="18">
      <t>シエン</t>
    </rPh>
    <rPh sb="20" eb="22">
      <t>バアイ</t>
    </rPh>
    <rPh sb="23" eb="24">
      <t>スベ</t>
    </rPh>
    <rPh sb="26" eb="29">
      <t>ショザイチ</t>
    </rPh>
    <rPh sb="30" eb="32">
      <t>キサイ</t>
    </rPh>
    <phoneticPr fontId="5"/>
  </si>
  <si>
    <t>支出計画書</t>
    <rPh sb="0" eb="2">
      <t>シシュツ</t>
    </rPh>
    <rPh sb="2" eb="5">
      <t>ケイカクショ</t>
    </rPh>
    <phoneticPr fontId="5"/>
  </si>
  <si>
    <t>単価</t>
    <rPh sb="0" eb="2">
      <t>タンカ</t>
    </rPh>
    <phoneticPr fontId="5"/>
  </si>
  <si>
    <t>人件費単価</t>
    <rPh sb="0" eb="3">
      <t>ジンケンヒ</t>
    </rPh>
    <rPh sb="3" eb="5">
      <t>タンカ</t>
    </rPh>
    <phoneticPr fontId="5"/>
  </si>
  <si>
    <t>（別添２－１）</t>
    <rPh sb="1" eb="3">
      <t>ベッテン</t>
    </rPh>
    <phoneticPr fontId="5"/>
  </si>
  <si>
    <t>人件費単価計算書</t>
    <rPh sb="0" eb="3">
      <t>ジンケンヒ</t>
    </rPh>
    <rPh sb="3" eb="5">
      <t>タンカ</t>
    </rPh>
    <rPh sb="5" eb="8">
      <t>ケイサンショ</t>
    </rPh>
    <phoneticPr fontId="5"/>
  </si>
  <si>
    <t>１．健保等級適用者</t>
    <rPh sb="2" eb="4">
      <t>ケンポ</t>
    </rPh>
    <rPh sb="4" eb="6">
      <t>トウキュウ</t>
    </rPh>
    <rPh sb="6" eb="9">
      <t>テキヨウシャ</t>
    </rPh>
    <phoneticPr fontId="5"/>
  </si>
  <si>
    <t>賞与回数</t>
    <rPh sb="0" eb="2">
      <t>ショウヨ</t>
    </rPh>
    <rPh sb="2" eb="4">
      <t>カイスウ</t>
    </rPh>
    <phoneticPr fontId="5"/>
  </si>
  <si>
    <t>備考</t>
    <rPh sb="0" eb="2">
      <t>ビコウ</t>
    </rPh>
    <phoneticPr fontId="5"/>
  </si>
  <si>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5"/>
  </si>
  <si>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5"/>
  </si>
  <si>
    <t>月給額</t>
    <rPh sb="0" eb="2">
      <t>ゲッキュウ</t>
    </rPh>
    <rPh sb="2" eb="3">
      <t>ガク</t>
    </rPh>
    <phoneticPr fontId="5"/>
  </si>
  <si>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5"/>
  </si>
  <si>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5"/>
  </si>
  <si>
    <t>３．健保等級非適用者（日給制、時給制）</t>
    <rPh sb="2" eb="4">
      <t>ケンポ</t>
    </rPh>
    <rPh sb="4" eb="6">
      <t>トウキュウ</t>
    </rPh>
    <rPh sb="6" eb="7">
      <t>ヒ</t>
    </rPh>
    <rPh sb="7" eb="10">
      <t>テキヨウシャ</t>
    </rPh>
    <rPh sb="11" eb="14">
      <t>ニッキュウセイ</t>
    </rPh>
    <rPh sb="15" eb="18">
      <t>ジキュウセイ</t>
    </rPh>
    <phoneticPr fontId="5"/>
  </si>
  <si>
    <t>住　　　　　　　所</t>
    <phoneticPr fontId="5"/>
  </si>
  <si>
    <t>法人・団体等名</t>
    <rPh sb="0" eb="2">
      <t>ホウジン</t>
    </rPh>
    <rPh sb="5" eb="6">
      <t>トウ</t>
    </rPh>
    <phoneticPr fontId="5"/>
  </si>
  <si>
    <t>提出資料チェックシート</t>
    <rPh sb="0" eb="2">
      <t>テイシュツ</t>
    </rPh>
    <phoneticPr fontId="1"/>
  </si>
  <si>
    <t>1．提出書類の有無</t>
    <rPh sb="2" eb="4">
      <t>テイシュツ</t>
    </rPh>
    <rPh sb="4" eb="6">
      <t>ショルイ</t>
    </rPh>
    <rPh sb="7" eb="9">
      <t>ウム</t>
    </rPh>
    <phoneticPr fontId="1"/>
  </si>
  <si>
    <t>提出書類</t>
  </si>
  <si>
    <t>チェック欄</t>
    <rPh sb="4" eb="5">
      <t>ラン</t>
    </rPh>
    <phoneticPr fontId="1"/>
  </si>
  <si>
    <t>ＮＯ</t>
    <phoneticPr fontId="1"/>
  </si>
  <si>
    <t>書類名</t>
    <phoneticPr fontId="1"/>
  </si>
  <si>
    <t>電子</t>
  </si>
  <si>
    <t>　</t>
    <phoneticPr fontId="1"/>
  </si>
  <si>
    <t>PDF</t>
    <phoneticPr fontId="1"/>
  </si>
  <si>
    <t>交付申請書 （様式第１）</t>
    <rPh sb="0" eb="2">
      <t>コウフ</t>
    </rPh>
    <rPh sb="7" eb="9">
      <t>ヨウシキ</t>
    </rPh>
    <rPh sb="9" eb="10">
      <t>ダイ</t>
    </rPh>
    <phoneticPr fontId="1"/>
  </si>
  <si>
    <t>補助事業概要説明書 （別添１）</t>
    <phoneticPr fontId="1"/>
  </si>
  <si>
    <t>人件費単価計算書 （別添２-１）</t>
    <rPh sb="5" eb="7">
      <t>ケイサン</t>
    </rPh>
    <phoneticPr fontId="1"/>
  </si>
  <si>
    <t>書類提出の手順</t>
    <rPh sb="0" eb="2">
      <t>ショルイ</t>
    </rPh>
    <rPh sb="2" eb="4">
      <t>テイシュツ</t>
    </rPh>
    <rPh sb="5" eb="7">
      <t>テジュン</t>
    </rPh>
    <phoneticPr fontId="1"/>
  </si>
  <si>
    <t>提出先</t>
    <rPh sb="0" eb="2">
      <t>テイシュツ</t>
    </rPh>
    <rPh sb="2" eb="3">
      <t>サキ</t>
    </rPh>
    <phoneticPr fontId="1"/>
  </si>
  <si>
    <t>等級</t>
    <rPh sb="0" eb="2">
      <t>トウキュウ</t>
    </rPh>
    <phoneticPr fontId="5"/>
  </si>
  <si>
    <t>単価A</t>
    <rPh sb="0" eb="2">
      <t>タンカ</t>
    </rPh>
    <phoneticPr fontId="5"/>
  </si>
  <si>
    <t>単価B</t>
    <rPh sb="0" eb="2">
      <t>タンカ</t>
    </rPh>
    <phoneticPr fontId="5"/>
  </si>
  <si>
    <t>月給範囲下限</t>
    <rPh sb="0" eb="2">
      <t>ゲッキュウ</t>
    </rPh>
    <rPh sb="2" eb="4">
      <t>ハンイ</t>
    </rPh>
    <rPh sb="4" eb="6">
      <t>カゲン</t>
    </rPh>
    <phoneticPr fontId="5"/>
  </si>
  <si>
    <t>上限</t>
    <rPh sb="0" eb="2">
      <t>ジョウゲン</t>
    </rPh>
    <phoneticPr fontId="5"/>
  </si>
  <si>
    <t>専門家一覧</t>
    <rPh sb="0" eb="3">
      <t>センモンカ</t>
    </rPh>
    <rPh sb="3" eb="5">
      <t>イチラン</t>
    </rPh>
    <phoneticPr fontId="1"/>
  </si>
  <si>
    <t>申請者名　：</t>
    <rPh sb="0" eb="3">
      <t>シンセイシャ</t>
    </rPh>
    <rPh sb="3" eb="4">
      <t>メイ</t>
    </rPh>
    <phoneticPr fontId="1"/>
  </si>
  <si>
    <t>様式第１</t>
    <rPh sb="0" eb="2">
      <t>ヨウシキ</t>
    </rPh>
    <rPh sb="2" eb="3">
      <t>ダイ</t>
    </rPh>
    <phoneticPr fontId="1"/>
  </si>
  <si>
    <t>記</t>
    <rPh sb="0" eb="1">
      <t>キ</t>
    </rPh>
    <phoneticPr fontId="1"/>
  </si>
  <si>
    <t>都道府県</t>
    <rPh sb="0" eb="4">
      <t>トドウフケン</t>
    </rPh>
    <phoneticPr fontId="1"/>
  </si>
  <si>
    <t>都道府県以降の住所</t>
    <rPh sb="0" eb="4">
      <t>トドウフケン</t>
    </rPh>
    <rPh sb="4" eb="6">
      <t>イコウ</t>
    </rPh>
    <rPh sb="7" eb="9">
      <t>ジュウショ</t>
    </rPh>
    <phoneticPr fontId="1"/>
  </si>
  <si>
    <t>受付日</t>
    <rPh sb="0" eb="3">
      <t>ウケツケビ</t>
    </rPh>
    <phoneticPr fontId="1"/>
  </si>
  <si>
    <t>受付番号</t>
    <rPh sb="0" eb="2">
      <t>ウケツケ</t>
    </rPh>
    <rPh sb="2" eb="4">
      <t>バンゴウ</t>
    </rPh>
    <phoneticPr fontId="1"/>
  </si>
  <si>
    <t>事務局使用欄</t>
    <rPh sb="0" eb="3">
      <t>ジムキョク</t>
    </rPh>
    <rPh sb="3" eb="5">
      <t>シヨウ</t>
    </rPh>
    <rPh sb="5" eb="6">
      <t>ラン</t>
    </rPh>
    <phoneticPr fontId="1"/>
  </si>
  <si>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法人・団体等名及び役職名を記載する。
　また、外国人については、氏名漢字欄にはアルファベットを、氏名カナ欄は当該アルファベットのカナ読みを記載すること。
</t>
    <rPh sb="146" eb="148">
      <t>カンジ</t>
    </rPh>
    <phoneticPr fontId="1"/>
  </si>
  <si>
    <t>　</t>
    <phoneticPr fontId="1"/>
  </si>
  <si>
    <t>※ 黒塗りの箇所の資料は提出不要です。</t>
    <phoneticPr fontId="1"/>
  </si>
  <si>
    <t>２.書類提出方法</t>
    <rPh sb="2" eb="4">
      <t>ショルイ</t>
    </rPh>
    <rPh sb="4" eb="6">
      <t>テイシュツ</t>
    </rPh>
    <rPh sb="6" eb="8">
      <t>ホウホウ</t>
    </rPh>
    <phoneticPr fontId="1"/>
  </si>
  <si>
    <t>人件費</t>
    <rPh sb="0" eb="3">
      <t>ジンケンヒ</t>
    </rPh>
    <phoneticPr fontId="1"/>
  </si>
  <si>
    <t>その他諸経費</t>
    <rPh sb="2" eb="3">
      <t>ホカ</t>
    </rPh>
    <rPh sb="3" eb="6">
      <t>ショケイヒ</t>
    </rPh>
    <phoneticPr fontId="1"/>
  </si>
  <si>
    <t>区分</t>
    <rPh sb="0" eb="2">
      <t>クブン</t>
    </rPh>
    <phoneticPr fontId="1"/>
  </si>
  <si>
    <t>担当者名</t>
    <rPh sb="0" eb="2">
      <t>タントウ</t>
    </rPh>
    <rPh sb="2" eb="3">
      <t>シャ</t>
    </rPh>
    <rPh sb="3" eb="4">
      <t>メイ</t>
    </rPh>
    <phoneticPr fontId="5"/>
  </si>
  <si>
    <t>件名</t>
    <rPh sb="0" eb="2">
      <t>ケンメイ</t>
    </rPh>
    <phoneticPr fontId="1"/>
  </si>
  <si>
    <t>５．補助事業に要する経費、補助対象経費及び補助金の配分額（別紙１）</t>
  </si>
  <si>
    <t>６．補助事業に要する経費の四半期別発生予定額（別紙２）</t>
  </si>
  <si>
    <t>（別紙１）</t>
  </si>
  <si>
    <t>補助事業に要する経費、補助対象経費及び補助金の配分額</t>
  </si>
  <si>
    <t xml:space="preserve">                                                                （単位：円）</t>
  </si>
  <si>
    <t>補助率</t>
  </si>
  <si>
    <t>（別紙２）</t>
  </si>
  <si>
    <t>補助事業に要する経費の四半期別発生予定額</t>
  </si>
  <si>
    <t>補助事業に要する経費</t>
  </si>
  <si>
    <t>合　　　　計</t>
  </si>
  <si>
    <r>
      <t xml:space="preserve"> </t>
    </r>
    <r>
      <rPr>
        <sz val="10"/>
        <color theme="1"/>
        <rFont val="ＭＳ 明朝"/>
        <family val="1"/>
        <charset val="128"/>
      </rPr>
      <t xml:space="preserve"> 第１・四半期</t>
    </r>
    <phoneticPr fontId="1"/>
  </si>
  <si>
    <r>
      <t xml:space="preserve"> </t>
    </r>
    <r>
      <rPr>
        <sz val="10"/>
        <color theme="1"/>
        <rFont val="ＭＳ 明朝"/>
        <family val="1"/>
        <charset val="128"/>
      </rPr>
      <t xml:space="preserve"> 第２・四半期</t>
    </r>
    <phoneticPr fontId="1"/>
  </si>
  <si>
    <r>
      <t xml:space="preserve"> </t>
    </r>
    <r>
      <rPr>
        <sz val="10"/>
        <color theme="1"/>
        <rFont val="ＭＳ 明朝"/>
        <family val="1"/>
        <charset val="128"/>
      </rPr>
      <t xml:space="preserve"> 第３・四半期</t>
    </r>
    <phoneticPr fontId="1"/>
  </si>
  <si>
    <r>
      <t xml:space="preserve"> </t>
    </r>
    <r>
      <rPr>
        <sz val="10"/>
        <color theme="1"/>
        <rFont val="ＭＳ 明朝"/>
        <family val="1"/>
        <charset val="128"/>
      </rPr>
      <t xml:space="preserve"> 第４・四半期</t>
    </r>
    <phoneticPr fontId="1"/>
  </si>
  <si>
    <r>
      <t xml:space="preserve"> </t>
    </r>
    <r>
      <rPr>
        <sz val="10"/>
        <color theme="1"/>
        <rFont val="ＭＳ Ｐ明朝"/>
        <family val="1"/>
        <charset val="128"/>
      </rPr>
      <t>計</t>
    </r>
    <phoneticPr fontId="1"/>
  </si>
  <si>
    <t>事業費</t>
    <rPh sb="0" eb="2">
      <t>ジギョウ</t>
    </rPh>
    <rPh sb="2" eb="3">
      <t>ヒ</t>
    </rPh>
    <phoneticPr fontId="1"/>
  </si>
  <si>
    <t>申請者</t>
    <phoneticPr fontId="1"/>
  </si>
  <si>
    <t>（別紙３）</t>
    <rPh sb="1" eb="3">
      <t>ベッシ</t>
    </rPh>
    <phoneticPr fontId="1"/>
  </si>
  <si>
    <t>事務補助員臨時雇用経費</t>
    <rPh sb="0" eb="2">
      <t>ジム</t>
    </rPh>
    <rPh sb="2" eb="5">
      <t>ホジョイン</t>
    </rPh>
    <rPh sb="5" eb="7">
      <t>リンジ</t>
    </rPh>
    <rPh sb="7" eb="9">
      <t>コヨウ</t>
    </rPh>
    <rPh sb="9" eb="11">
      <t>ケイヒ</t>
    </rPh>
    <phoneticPr fontId="1"/>
  </si>
  <si>
    <t>省エネ支援事業費</t>
    <rPh sb="0" eb="1">
      <t>ショウ</t>
    </rPh>
    <rPh sb="3" eb="5">
      <t>シエン</t>
    </rPh>
    <rPh sb="5" eb="7">
      <t>ジギョウ</t>
    </rPh>
    <rPh sb="7" eb="8">
      <t>ヒ</t>
    </rPh>
    <phoneticPr fontId="1"/>
  </si>
  <si>
    <t>細目</t>
    <rPh sb="0" eb="2">
      <t>サイモク</t>
    </rPh>
    <phoneticPr fontId="1"/>
  </si>
  <si>
    <t>一般社団法人環境共創イニシアチブ</t>
    <phoneticPr fontId="1"/>
  </si>
  <si>
    <t>１．補助事業の名称</t>
    <phoneticPr fontId="1"/>
  </si>
  <si>
    <t>７．補助事業の完了予定日</t>
    <phoneticPr fontId="1"/>
  </si>
  <si>
    <r>
      <t xml:space="preserve">（注）この申請書には、以下の書面を添付すること。
</t>
    </r>
    <r>
      <rPr>
        <sz val="2"/>
        <color theme="1"/>
        <rFont val="ＭＳ 明朝"/>
        <family val="1"/>
        <charset val="128"/>
      </rPr>
      <t xml:space="preserve">
</t>
    </r>
    <r>
      <rPr>
        <sz val="10"/>
        <color theme="1"/>
        <rFont val="ＭＳ 明朝"/>
        <family val="1"/>
        <charset val="128"/>
      </rPr>
      <t xml:space="preserve">（１）　申請者が申請者以外の者と共同して補助事業を行おうとする場合にあっては、
　　　　当該事業に係る契約書の写し
</t>
    </r>
    <r>
      <rPr>
        <sz val="2"/>
        <color theme="1"/>
        <rFont val="ＭＳ 明朝"/>
        <family val="1"/>
        <charset val="128"/>
      </rPr>
      <t xml:space="preserve">　
</t>
    </r>
    <r>
      <rPr>
        <sz val="10"/>
        <color theme="1"/>
        <rFont val="ＭＳ 明朝"/>
        <family val="1"/>
        <charset val="128"/>
      </rPr>
      <t xml:space="preserve">（２）　申請者の役員等名簿（別紙３）
</t>
    </r>
    <r>
      <rPr>
        <sz val="2"/>
        <color theme="1"/>
        <rFont val="ＭＳ 明朝"/>
        <family val="1"/>
        <charset val="128"/>
      </rPr>
      <t xml:space="preserve">　
</t>
    </r>
    <r>
      <rPr>
        <sz val="10"/>
        <color theme="1"/>
        <rFont val="ＭＳ 明朝"/>
        <family val="1"/>
        <charset val="128"/>
      </rPr>
      <t xml:space="preserve">（３）　その他ＳＩＩが指示する書面
</t>
    </r>
    <phoneticPr fontId="1"/>
  </si>
  <si>
    <t>補助事業に
要する経費</t>
    <phoneticPr fontId="1"/>
  </si>
  <si>
    <t>補助対象
経費の額</t>
    <phoneticPr fontId="1"/>
  </si>
  <si>
    <t>補助金の
交付申請額</t>
    <phoneticPr fontId="1"/>
  </si>
  <si>
    <t>定額</t>
    <phoneticPr fontId="1"/>
  </si>
  <si>
    <t xml:space="preserve">代表者等名 </t>
    <rPh sb="0" eb="3">
      <t>ダイヒョウシャ</t>
    </rPh>
    <rPh sb="3" eb="4">
      <t>トウ</t>
    </rPh>
    <rPh sb="4" eb="5">
      <t>メイ</t>
    </rPh>
    <phoneticPr fontId="1"/>
  </si>
  <si>
    <t>直近２期分の会計に関する報告書
（財務諸表等）</t>
    <rPh sb="0" eb="2">
      <t>チョッキン</t>
    </rPh>
    <rPh sb="3" eb="4">
      <t>キ</t>
    </rPh>
    <rPh sb="4" eb="5">
      <t>ブン</t>
    </rPh>
    <rPh sb="6" eb="8">
      <t>カイケイ</t>
    </rPh>
    <rPh sb="9" eb="10">
      <t>カン</t>
    </rPh>
    <rPh sb="12" eb="15">
      <t>ホウコクショ</t>
    </rPh>
    <rPh sb="17" eb="19">
      <t>ザイム</t>
    </rPh>
    <rPh sb="19" eb="21">
      <t>ショヒョウ</t>
    </rPh>
    <rPh sb="21" eb="22">
      <t>トウ</t>
    </rPh>
    <phoneticPr fontId="1"/>
  </si>
  <si>
    <t>・日給額と所定労働時間を記載すると、人件費単価が自動で算出。</t>
    <rPh sb="1" eb="3">
      <t>ニッキュウ</t>
    </rPh>
    <rPh sb="5" eb="7">
      <t>ショテイ</t>
    </rPh>
    <rPh sb="7" eb="9">
      <t>ロウドウ</t>
    </rPh>
    <rPh sb="9" eb="11">
      <t>ジカン</t>
    </rPh>
    <rPh sb="12" eb="14">
      <t>キサイ</t>
    </rPh>
    <phoneticPr fontId="1"/>
  </si>
  <si>
    <t>・健保等級と賞与回数を記入すると、人件費単価が自動で算出。</t>
    <rPh sb="1" eb="3">
      <t>ケンポ</t>
    </rPh>
    <rPh sb="3" eb="5">
      <t>トウキュウ</t>
    </rPh>
    <rPh sb="6" eb="8">
      <t>ショウヨ</t>
    </rPh>
    <rPh sb="8" eb="10">
      <t>カイスウ</t>
    </rPh>
    <rPh sb="11" eb="13">
      <t>キニュウ</t>
    </rPh>
    <rPh sb="17" eb="20">
      <t>ジンケンヒ</t>
    </rPh>
    <rPh sb="20" eb="22">
      <t>タンカ</t>
    </rPh>
    <rPh sb="23" eb="25">
      <t>ジドウ</t>
    </rPh>
    <rPh sb="26" eb="28">
      <t>サンシュツ</t>
    </rPh>
    <phoneticPr fontId="1"/>
  </si>
  <si>
    <t>・月給額を記入すると、健保等級と人件費単価が自動で算出。</t>
    <rPh sb="1" eb="3">
      <t>ゲッキュウ</t>
    </rPh>
    <rPh sb="3" eb="4">
      <t>ガク</t>
    </rPh>
    <rPh sb="5" eb="7">
      <t>キニュウ</t>
    </rPh>
    <rPh sb="11" eb="13">
      <t>ケンポ</t>
    </rPh>
    <rPh sb="13" eb="15">
      <t>トウキュウ</t>
    </rPh>
    <phoneticPr fontId="1"/>
  </si>
  <si>
    <t>定額</t>
    <phoneticPr fontId="1"/>
  </si>
  <si>
    <t>補助事業に要する
経費の区分</t>
    <phoneticPr fontId="1"/>
  </si>
  <si>
    <t>申請者の団体における役員を漏れなく記載すること。</t>
    <rPh sb="0" eb="3">
      <t>シンセイシャ</t>
    </rPh>
    <rPh sb="4" eb="6">
      <t>ダンタイ</t>
    </rPh>
    <rPh sb="10" eb="12">
      <t>ヤクイン</t>
    </rPh>
    <rPh sb="13" eb="14">
      <t>モ</t>
    </rPh>
    <rPh sb="17" eb="19">
      <t>キサイ</t>
    </rPh>
    <phoneticPr fontId="1"/>
  </si>
  <si>
    <t>消費税区分</t>
    <rPh sb="3" eb="5">
      <t>クブン</t>
    </rPh>
    <phoneticPr fontId="1"/>
  </si>
  <si>
    <t>職員区分</t>
    <rPh sb="0" eb="2">
      <t>ショクイン</t>
    </rPh>
    <rPh sb="2" eb="4">
      <t>クブン</t>
    </rPh>
    <phoneticPr fontId="1"/>
  </si>
  <si>
    <t xml:space="preserve">住　  　所 </t>
    <rPh sb="0" eb="1">
      <t>ズミ</t>
    </rPh>
    <rPh sb="5" eb="6">
      <t>トコロ</t>
    </rPh>
    <phoneticPr fontId="1"/>
  </si>
  <si>
    <t xml:space="preserve">名  　　称 </t>
    <rPh sb="0" eb="1">
      <t>メイ</t>
    </rPh>
    <rPh sb="5" eb="6">
      <t>ショウ</t>
    </rPh>
    <phoneticPr fontId="1"/>
  </si>
  <si>
    <t>費用合計（円）</t>
    <rPh sb="0" eb="2">
      <t>ヒヨウ</t>
    </rPh>
    <rPh sb="2" eb="4">
      <t>ゴウケイ</t>
    </rPh>
    <rPh sb="5" eb="6">
      <t>エン</t>
    </rPh>
    <phoneticPr fontId="1"/>
  </si>
  <si>
    <t>（単位：円）</t>
    <rPh sb="1" eb="3">
      <t>タンイ</t>
    </rPh>
    <rPh sb="4" eb="5">
      <t>エン</t>
    </rPh>
    <phoneticPr fontId="1"/>
  </si>
  <si>
    <t>下記に相違ないことを証明する。</t>
    <phoneticPr fontId="1"/>
  </si>
  <si>
    <r>
      <rPr>
        <sz val="14"/>
        <rFont val="ＭＳ 明朝"/>
        <family val="1"/>
        <charset val="128"/>
      </rPr>
      <t>申請者</t>
    </r>
    <r>
      <rPr>
        <sz val="14"/>
        <color theme="1"/>
        <rFont val="ＭＳ 明朝"/>
        <family val="1"/>
        <charset val="128"/>
      </rPr>
      <t>の機関概要がわかる資料
（パンフレット、会社案内等）</t>
    </r>
    <rPh sb="0" eb="2">
      <t>シンセイ</t>
    </rPh>
    <rPh sb="2" eb="3">
      <t>シャ</t>
    </rPh>
    <rPh sb="4" eb="6">
      <t>キカン</t>
    </rPh>
    <rPh sb="6" eb="8">
      <t>ガイヨウ</t>
    </rPh>
    <rPh sb="12" eb="14">
      <t>シリョウ</t>
    </rPh>
    <rPh sb="23" eb="25">
      <t>カイシャ</t>
    </rPh>
    <rPh sb="25" eb="27">
      <t>アンナイ</t>
    </rPh>
    <rPh sb="27" eb="28">
      <t>トウ</t>
    </rPh>
    <phoneticPr fontId="1"/>
  </si>
  <si>
    <t>№</t>
    <phoneticPr fontId="5"/>
  </si>
  <si>
    <r>
      <rPr>
        <sz val="10"/>
        <color theme="1"/>
        <rFont val="ＭＳ 明朝"/>
        <family val="1"/>
        <charset val="128"/>
      </rPr>
      <t>拠点名</t>
    </r>
    <rPh sb="0" eb="2">
      <t>キョテン</t>
    </rPh>
    <rPh sb="2" eb="3">
      <t>メイ</t>
    </rPh>
    <phoneticPr fontId="1"/>
  </si>
  <si>
    <t>支援対象
地域</t>
    <rPh sb="0" eb="2">
      <t>シエン</t>
    </rPh>
    <rPh sb="2" eb="4">
      <t>タイショウ</t>
    </rPh>
    <rPh sb="5" eb="7">
      <t>チイキ</t>
    </rPh>
    <phoneticPr fontId="5"/>
  </si>
  <si>
    <t>工数の根拠</t>
    <phoneticPr fontId="1"/>
  </si>
  <si>
    <t>備考（月給額の算出式を記載）</t>
    <rPh sb="0" eb="2">
      <t>ビコウ</t>
    </rPh>
    <rPh sb="3" eb="5">
      <t>ゲッキュウ</t>
    </rPh>
    <rPh sb="5" eb="6">
      <t>ガク</t>
    </rPh>
    <rPh sb="7" eb="9">
      <t>サンシュツ</t>
    </rPh>
    <rPh sb="9" eb="10">
      <t>シキ</t>
    </rPh>
    <rPh sb="11" eb="13">
      <t>キサイ</t>
    </rPh>
    <phoneticPr fontId="5"/>
  </si>
  <si>
    <r>
      <t>健保等級</t>
    </r>
    <r>
      <rPr>
        <vertAlign val="superscript"/>
        <sz val="12"/>
        <rFont val="ＭＳ 明朝"/>
        <family val="1"/>
        <charset val="128"/>
      </rPr>
      <t>※</t>
    </r>
    <rPh sb="0" eb="2">
      <t>ケンポ</t>
    </rPh>
    <rPh sb="2" eb="4">
      <t>トウキュウ</t>
    </rPh>
    <phoneticPr fontId="5"/>
  </si>
  <si>
    <t>※ 健保等級に対応する時間単価一覧表は、下記を用いること。</t>
    <rPh sb="2" eb="4">
      <t>ケンポ</t>
    </rPh>
    <rPh sb="4" eb="6">
      <t>トウキュウ</t>
    </rPh>
    <rPh sb="7" eb="9">
      <t>タイオウ</t>
    </rPh>
    <rPh sb="11" eb="13">
      <t>ジカン</t>
    </rPh>
    <rPh sb="13" eb="15">
      <t>タンカ</t>
    </rPh>
    <rPh sb="15" eb="17">
      <t>イチラン</t>
    </rPh>
    <rPh sb="17" eb="18">
      <t>ヒョウ</t>
    </rPh>
    <rPh sb="20" eb="22">
      <t>カキ</t>
    </rPh>
    <rPh sb="23" eb="24">
      <t>モチ</t>
    </rPh>
    <phoneticPr fontId="5"/>
  </si>
  <si>
    <t>例：</t>
    <rPh sb="0" eb="1">
      <t>レイ</t>
    </rPh>
    <phoneticPr fontId="1"/>
  </si>
  <si>
    <t>職員
区分</t>
    <rPh sb="0" eb="2">
      <t>ショクイン</t>
    </rPh>
    <rPh sb="3" eb="5">
      <t>クブン</t>
    </rPh>
    <phoneticPr fontId="1"/>
  </si>
  <si>
    <t>雇用
区分</t>
    <rPh sb="0" eb="2">
      <t>コヨウ</t>
    </rPh>
    <rPh sb="3" eb="5">
      <t>クブン</t>
    </rPh>
    <phoneticPr fontId="1"/>
  </si>
  <si>
    <t>間接雇用</t>
    <rPh sb="0" eb="2">
      <t>カンセツ</t>
    </rPh>
    <rPh sb="2" eb="4">
      <t>コヨウ</t>
    </rPh>
    <phoneticPr fontId="1"/>
  </si>
  <si>
    <t>直接雇用</t>
    <rPh sb="0" eb="2">
      <t>チョクセツ</t>
    </rPh>
    <rPh sb="2" eb="4">
      <t>コヨウ</t>
    </rPh>
    <phoneticPr fontId="1"/>
  </si>
  <si>
    <t>雇用区分</t>
    <rPh sb="0" eb="2">
      <t>コヨウ</t>
    </rPh>
    <rPh sb="2" eb="4">
      <t>クブン</t>
    </rPh>
    <phoneticPr fontId="1"/>
  </si>
  <si>
    <r>
      <t>備考　　</t>
    </r>
    <r>
      <rPr>
        <b/>
        <sz val="12"/>
        <color rgb="FFFF0000"/>
        <rFont val="ＭＳ Ｐ明朝"/>
        <family val="1"/>
        <charset val="128"/>
      </rPr>
      <t>※間接雇用の事務補助員の場合、税抜金額で記載</t>
    </r>
    <rPh sb="0" eb="2">
      <t>ビコウ</t>
    </rPh>
    <rPh sb="5" eb="7">
      <t>カンセツ</t>
    </rPh>
    <rPh sb="7" eb="9">
      <t>コヨウ</t>
    </rPh>
    <rPh sb="10" eb="12">
      <t>ジム</t>
    </rPh>
    <rPh sb="12" eb="15">
      <t>ホジョイン</t>
    </rPh>
    <rPh sb="16" eb="18">
      <t>バアイ</t>
    </rPh>
    <rPh sb="19" eb="21">
      <t>ゼイヌキ</t>
    </rPh>
    <rPh sb="21" eb="23">
      <t>キンガク</t>
    </rPh>
    <rPh sb="24" eb="26">
      <t>キサイ</t>
    </rPh>
    <phoneticPr fontId="5"/>
  </si>
  <si>
    <t>補助対象経費</t>
    <phoneticPr fontId="1"/>
  </si>
  <si>
    <t>事業費合計</t>
    <phoneticPr fontId="1"/>
  </si>
  <si>
    <t>・１行に１者を記載すること。／同一中小企業等の複数事業所を支援する場合、１行に１事業所を記載すること。</t>
    <rPh sb="2" eb="3">
      <t>ギョウ</t>
    </rPh>
    <rPh sb="5" eb="6">
      <t>シャ</t>
    </rPh>
    <rPh sb="7" eb="9">
      <t>キサイ</t>
    </rPh>
    <rPh sb="15" eb="17">
      <t>ドウイツ</t>
    </rPh>
    <rPh sb="17" eb="19">
      <t>チュウショウ</t>
    </rPh>
    <rPh sb="19" eb="21">
      <t>キギョウ</t>
    </rPh>
    <rPh sb="21" eb="22">
      <t>トウ</t>
    </rPh>
    <rPh sb="23" eb="25">
      <t>フクスウ</t>
    </rPh>
    <rPh sb="25" eb="28">
      <t>ジギョウショ</t>
    </rPh>
    <rPh sb="29" eb="31">
      <t>シエン</t>
    </rPh>
    <rPh sb="33" eb="35">
      <t>バアイ</t>
    </rPh>
    <rPh sb="37" eb="38">
      <t>ギョウ</t>
    </rPh>
    <rPh sb="40" eb="43">
      <t>ジギョウショ</t>
    </rPh>
    <rPh sb="44" eb="46">
      <t>キサイ</t>
    </rPh>
    <phoneticPr fontId="1"/>
  </si>
  <si>
    <t>定款</t>
  </si>
  <si>
    <t>健保等級非適用で、個別に単価を設定する場合、根拠資料を示し、
妥当性を説明できること。</t>
    <rPh sb="0" eb="4">
      <t>ケンポトウキュウ</t>
    </rPh>
    <rPh sb="4" eb="5">
      <t>ヒ</t>
    </rPh>
    <rPh sb="5" eb="7">
      <t>テキヨウ</t>
    </rPh>
    <rPh sb="24" eb="26">
      <t>シリョウ</t>
    </rPh>
    <rPh sb="27" eb="28">
      <t>シメ</t>
    </rPh>
    <rPh sb="31" eb="34">
      <t>ダトウセイ</t>
    </rPh>
    <phoneticPr fontId="1"/>
  </si>
  <si>
    <t>賞与なし</t>
    <rPh sb="0" eb="2">
      <t>ショウヨ</t>
    </rPh>
    <phoneticPr fontId="1"/>
  </si>
  <si>
    <t>賞与あり</t>
    <rPh sb="0" eb="2">
      <t>ショウヨ</t>
    </rPh>
    <phoneticPr fontId="1"/>
  </si>
  <si>
    <t>対象地域</t>
    <rPh sb="0" eb="2">
      <t>タイショウ</t>
    </rPh>
    <rPh sb="2" eb="4">
      <t>チイキ</t>
    </rPh>
    <phoneticPr fontId="1"/>
  </si>
  <si>
    <t>法人番号</t>
    <rPh sb="0" eb="4">
      <t>ホウジンバンゴウ</t>
    </rPh>
    <phoneticPr fontId="1"/>
  </si>
  <si>
    <t>件数等</t>
    <rPh sb="0" eb="2">
      <t>ケンスウ</t>
    </rPh>
    <rPh sb="2" eb="3">
      <t>トウ</t>
    </rPh>
    <phoneticPr fontId="1"/>
  </si>
  <si>
    <t>7月</t>
    <rPh sb="1" eb="2">
      <t>ガツ</t>
    </rPh>
    <phoneticPr fontId="1"/>
  </si>
  <si>
    <t>8月</t>
    <phoneticPr fontId="1"/>
  </si>
  <si>
    <t>9月</t>
    <phoneticPr fontId="1"/>
  </si>
  <si>
    <t>10月</t>
    <phoneticPr fontId="1"/>
  </si>
  <si>
    <t>11月</t>
    <phoneticPr fontId="1"/>
  </si>
  <si>
    <t>12月</t>
    <phoneticPr fontId="1"/>
  </si>
  <si>
    <t>1月</t>
    <phoneticPr fontId="1"/>
  </si>
  <si>
    <t>回/年</t>
    <rPh sb="0" eb="1">
      <t>カイ</t>
    </rPh>
    <rPh sb="2" eb="3">
      <t>ネン</t>
    </rPh>
    <phoneticPr fontId="1"/>
  </si>
  <si>
    <t>専門家資格証明資料
（登録する全専門家の資格証又は経歴書）</t>
    <rPh sb="0" eb="3">
      <t>センモンカ</t>
    </rPh>
    <rPh sb="3" eb="5">
      <t>シカク</t>
    </rPh>
    <rPh sb="5" eb="7">
      <t>ショウメイ</t>
    </rPh>
    <rPh sb="7" eb="9">
      <t>シリョウ</t>
    </rPh>
    <phoneticPr fontId="1"/>
  </si>
  <si>
    <t>その他諸経費の計算根拠 （用途、数量、仕様の詳細など）</t>
    <rPh sb="2" eb="3">
      <t>タ</t>
    </rPh>
    <rPh sb="3" eb="6">
      <t>ショケイヒ</t>
    </rPh>
    <rPh sb="7" eb="9">
      <t>ケイサン</t>
    </rPh>
    <rPh sb="9" eb="11">
      <t>コンキョ</t>
    </rPh>
    <rPh sb="13" eb="15">
      <t>ヨウト</t>
    </rPh>
    <rPh sb="16" eb="18">
      <t>スウリョウ</t>
    </rPh>
    <rPh sb="19" eb="21">
      <t>シヨウ</t>
    </rPh>
    <rPh sb="22" eb="24">
      <t>ショウサイ</t>
    </rPh>
    <phoneticPr fontId="1"/>
  </si>
  <si>
    <t>仕様・型式等</t>
    <rPh sb="0" eb="2">
      <t>シヨウ</t>
    </rPh>
    <rPh sb="3" eb="5">
      <t>カタシキ</t>
    </rPh>
    <rPh sb="5" eb="6">
      <t>トウ</t>
    </rPh>
    <phoneticPr fontId="1"/>
  </si>
  <si>
    <t>費目</t>
    <rPh sb="0" eb="2">
      <t>ヒモク</t>
    </rPh>
    <phoneticPr fontId="1"/>
  </si>
  <si>
    <t>金額詳細</t>
    <rPh sb="0" eb="4">
      <t>キンガクショウサイ</t>
    </rPh>
    <phoneticPr fontId="1"/>
  </si>
  <si>
    <t>会場借料</t>
    <rPh sb="0" eb="4">
      <t>カイジョウシャクリョウ</t>
    </rPh>
    <phoneticPr fontId="1"/>
  </si>
  <si>
    <t>講師謝金</t>
    <rPh sb="0" eb="4">
      <t>コウシシャキン</t>
    </rPh>
    <phoneticPr fontId="1"/>
  </si>
  <si>
    <t>講師旅費</t>
    <rPh sb="0" eb="4">
      <t>コウシリョヒ</t>
    </rPh>
    <phoneticPr fontId="1"/>
  </si>
  <si>
    <t>実施回数</t>
    <rPh sb="0" eb="4">
      <t>ジッシカイスウ</t>
    </rPh>
    <phoneticPr fontId="1"/>
  </si>
  <si>
    <t>申請日（yyyy/mm/dd)</t>
    <rPh sb="0" eb="3">
      <t>シンセイビ</t>
    </rPh>
    <phoneticPr fontId="1"/>
  </si>
  <si>
    <t>代表者役職</t>
    <rPh sb="0" eb="3">
      <t>ダイヒョウシャ</t>
    </rPh>
    <rPh sb="3" eb="5">
      <t>ヤクショク</t>
    </rPh>
    <phoneticPr fontId="1"/>
  </si>
  <si>
    <t>「●●県北部地域の省エネ相談プラットフォーム事業」など、支援地域と事業内容がわかるように記載すること。</t>
    <rPh sb="3" eb="6">
      <t>ケンホクブ</t>
    </rPh>
    <rPh sb="6" eb="8">
      <t>チイキ</t>
    </rPh>
    <rPh sb="9" eb="10">
      <t>ショウ</t>
    </rPh>
    <rPh sb="12" eb="14">
      <t>ソウダン</t>
    </rPh>
    <rPh sb="22" eb="24">
      <t>ジギョウ</t>
    </rPh>
    <rPh sb="28" eb="30">
      <t>シエン</t>
    </rPh>
    <rPh sb="30" eb="32">
      <t>チイキ</t>
    </rPh>
    <rPh sb="33" eb="35">
      <t>ジギョウ</t>
    </rPh>
    <rPh sb="35" eb="37">
      <t>ナイヨウ</t>
    </rPh>
    <rPh sb="44" eb="46">
      <t>キサイ</t>
    </rPh>
    <phoneticPr fontId="1"/>
  </si>
  <si>
    <t>支援対象地域</t>
    <rPh sb="0" eb="6">
      <t>シエンタイショウチイキ</t>
    </rPh>
    <phoneticPr fontId="1"/>
  </si>
  <si>
    <t>対象地域</t>
  </si>
  <si>
    <t>　別添３の通り</t>
    <rPh sb="1" eb="3">
      <t>ベッテン</t>
    </rPh>
    <rPh sb="5" eb="6">
      <t>トオ</t>
    </rPh>
    <phoneticPr fontId="1"/>
  </si>
  <si>
    <t>（別添３）</t>
    <rPh sb="1" eb="3">
      <t>ベッテン</t>
    </rPh>
    <phoneticPr fontId="5"/>
  </si>
  <si>
    <t>（別添２－２）</t>
    <phoneticPr fontId="1"/>
  </si>
  <si>
    <t>（別添４）</t>
    <rPh sb="1" eb="3">
      <t>ベッテン</t>
    </rPh>
    <phoneticPr fontId="5"/>
  </si>
  <si>
    <t>専門家一覧 （別添３）</t>
    <rPh sb="0" eb="3">
      <t>センモンカ</t>
    </rPh>
    <rPh sb="7" eb="9">
      <t>ベッテン</t>
    </rPh>
    <phoneticPr fontId="1"/>
  </si>
  <si>
    <t>支出計画書 （別添２ー２）</t>
    <rPh sb="0" eb="2">
      <t>シシュツ</t>
    </rPh>
    <rPh sb="2" eb="5">
      <t>ケイカクショ</t>
    </rPh>
    <phoneticPr fontId="1"/>
  </si>
  <si>
    <t>住所</t>
    <rPh sb="0" eb="2">
      <t>ジュウショ</t>
    </rPh>
    <phoneticPr fontId="1"/>
  </si>
  <si>
    <t>（建物名）</t>
    <rPh sb="1" eb="4">
      <t>タテモノメイ</t>
    </rPh>
    <phoneticPr fontId="1"/>
  </si>
  <si>
    <t>職員旅費</t>
    <phoneticPr fontId="1"/>
  </si>
  <si>
    <t>職員名</t>
    <rPh sb="0" eb="2">
      <t>ショクイン</t>
    </rPh>
    <rPh sb="2" eb="3">
      <t>メイ</t>
    </rPh>
    <phoneticPr fontId="1"/>
  </si>
  <si>
    <t>事業期間中の
稼働時間</t>
    <rPh sb="7" eb="9">
      <t>カドウ</t>
    </rPh>
    <rPh sb="9" eb="11">
      <t>ジカン</t>
    </rPh>
    <phoneticPr fontId="1"/>
  </si>
  <si>
    <t>印刷費</t>
  </si>
  <si>
    <t>6月</t>
    <rPh sb="1" eb="2">
      <t>ガツ</t>
    </rPh>
    <phoneticPr fontId="1"/>
  </si>
  <si>
    <t>メールアドレス</t>
    <phoneticPr fontId="1"/>
  </si>
  <si>
    <r>
      <t>・法人番号：個人事業主等の場合には記載不要となる。</t>
    </r>
    <r>
      <rPr>
        <b/>
        <sz val="14"/>
        <color rgb="FFFF0000"/>
        <rFont val="ＭＳ Ｐ明朝"/>
        <family val="1"/>
        <charset val="128"/>
      </rPr>
      <t>(注)マイナンバーを入力しないこと。</t>
    </r>
    <phoneticPr fontId="1"/>
  </si>
  <si>
    <t>※1 外部専門家の場合は、専門家としての参加についてあらかじめ合意を得た者のみを記載すること。</t>
    <rPh sb="3" eb="5">
      <t>ガイブ</t>
    </rPh>
    <rPh sb="5" eb="8">
      <t>センモンカ</t>
    </rPh>
    <rPh sb="9" eb="11">
      <t>バアイ</t>
    </rPh>
    <phoneticPr fontId="5"/>
  </si>
  <si>
    <t>専門家
分類</t>
    <rPh sb="0" eb="3">
      <t>センモンカ</t>
    </rPh>
    <rPh sb="4" eb="6">
      <t>ブンルイ</t>
    </rPh>
    <phoneticPr fontId="1"/>
  </si>
  <si>
    <t>※2 専門資格を有し、支援を実施する職員も「内部専門家」として記載すること。</t>
    <rPh sb="3" eb="5">
      <t>センモン</t>
    </rPh>
    <rPh sb="5" eb="7">
      <t>シカク</t>
    </rPh>
    <rPh sb="8" eb="9">
      <t>ユウ</t>
    </rPh>
    <rPh sb="11" eb="13">
      <t>シエン</t>
    </rPh>
    <rPh sb="14" eb="16">
      <t>ジッシ</t>
    </rPh>
    <rPh sb="18" eb="20">
      <t>ショクイン</t>
    </rPh>
    <rPh sb="22" eb="27">
      <t>ナイブセンモンカ</t>
    </rPh>
    <rPh sb="31" eb="33">
      <t>キサイ</t>
    </rPh>
    <phoneticPr fontId="1"/>
  </si>
  <si>
    <t>所属先事業者名</t>
    <rPh sb="0" eb="2">
      <t>ショゾク</t>
    </rPh>
    <rPh sb="2" eb="3">
      <t>サキ</t>
    </rPh>
    <rPh sb="3" eb="7">
      <t>ジギョウシャメイ</t>
    </rPh>
    <phoneticPr fontId="1"/>
  </si>
  <si>
    <t>電話番号</t>
    <rPh sb="0" eb="4">
      <t>デンワバンゴウ</t>
    </rPh>
    <phoneticPr fontId="1"/>
  </si>
  <si>
    <t>No.</t>
    <phoneticPr fontId="5"/>
  </si>
  <si>
    <t>法人登記されている住所と拠点の場所が一致しない場合、拠点の住所に在する管理者から補助事業者の住所として公表許可を得ているか</t>
    <rPh sb="53" eb="55">
      <t>キョカ</t>
    </rPh>
    <rPh sb="56" eb="57">
      <t>エ</t>
    </rPh>
    <phoneticPr fontId="1"/>
  </si>
  <si>
    <t>拠点状況届出書</t>
    <rPh sb="0" eb="4">
      <t>キョテンジョウキョウ</t>
    </rPh>
    <rPh sb="4" eb="7">
      <t>トドケデショ</t>
    </rPh>
    <phoneticPr fontId="1"/>
  </si>
  <si>
    <t>申請者（法人・団体等）名</t>
    <rPh sb="0" eb="2">
      <t>シンセイ</t>
    </rPh>
    <rPh sb="2" eb="3">
      <t>シャ</t>
    </rPh>
    <rPh sb="4" eb="6">
      <t>ホウジン</t>
    </rPh>
    <rPh sb="7" eb="9">
      <t>ダンタイ</t>
    </rPh>
    <rPh sb="9" eb="10">
      <t>トウ</t>
    </rPh>
    <rPh sb="11" eb="12">
      <t>メイ</t>
    </rPh>
    <phoneticPr fontId="5"/>
  </si>
  <si>
    <t>申請者（法人・団体等）名</t>
    <rPh sb="0" eb="3">
      <t>シンセイシャ</t>
    </rPh>
    <rPh sb="4" eb="6">
      <t>ホウジン</t>
    </rPh>
    <rPh sb="7" eb="9">
      <t>ダンタイ</t>
    </rPh>
    <rPh sb="9" eb="10">
      <t>トウ</t>
    </rPh>
    <rPh sb="11" eb="12">
      <t>メイ</t>
    </rPh>
    <phoneticPr fontId="1"/>
  </si>
  <si>
    <t>■ 同意確認</t>
    <rPh sb="2" eb="6">
      <t>ドウイカクニン</t>
    </rPh>
    <phoneticPr fontId="1"/>
  </si>
  <si>
    <t>■ 写真貼り付け欄</t>
    <rPh sb="2" eb="4">
      <t>シャシン</t>
    </rPh>
    <rPh sb="4" eb="5">
      <t>ハ</t>
    </rPh>
    <rPh sb="6" eb="7">
      <t>ツ</t>
    </rPh>
    <rPh sb="8" eb="9">
      <t>ラン</t>
    </rPh>
    <phoneticPr fontId="1"/>
  </si>
  <si>
    <t>担当者名</t>
    <rPh sb="0" eb="3">
      <t>タントウシャ</t>
    </rPh>
    <rPh sb="3" eb="4">
      <t>メイ</t>
    </rPh>
    <phoneticPr fontId="1"/>
  </si>
  <si>
    <t>　②情報管理が適正に
　行えるような設備
　（保管可能な書庫等）</t>
    <phoneticPr fontId="1"/>
  </si>
  <si>
    <t>　①補助事業者としての
　看板等</t>
    <phoneticPr fontId="1"/>
  </si>
  <si>
    <t>　③中小企業等の来訪、
　ＳＩＩや管轄官公庁等の
　検査や打合わせに
　対応できるスペース</t>
    <phoneticPr fontId="1"/>
  </si>
  <si>
    <t>商業登記簿謄本
（写し可）</t>
    <rPh sb="9" eb="10">
      <t>ウツ</t>
    </rPh>
    <rPh sb="11" eb="12">
      <t>カ</t>
    </rPh>
    <phoneticPr fontId="1"/>
  </si>
  <si>
    <t>補助事業の名称</t>
    <phoneticPr fontId="1"/>
  </si>
  <si>
    <t>支援対象地域</t>
    <phoneticPr fontId="1"/>
  </si>
  <si>
    <t>地域①</t>
    <rPh sb="0" eb="2">
      <t>チイキ</t>
    </rPh>
    <phoneticPr fontId="1"/>
  </si>
  <si>
    <t>申請者（法人・団体等）名</t>
    <rPh sb="0" eb="3">
      <t>シンセイシャ</t>
    </rPh>
    <rPh sb="4" eb="6">
      <t>ホウジン</t>
    </rPh>
    <rPh sb="7" eb="9">
      <t>ダンタイ</t>
    </rPh>
    <rPh sb="9" eb="10">
      <t>ナド</t>
    </rPh>
    <rPh sb="11" eb="12">
      <t>メイ</t>
    </rPh>
    <phoneticPr fontId="1"/>
  </si>
  <si>
    <t>法人番号</t>
    <rPh sb="0" eb="2">
      <t>ホウジン</t>
    </rPh>
    <rPh sb="2" eb="4">
      <t>バンゴウ</t>
    </rPh>
    <phoneticPr fontId="1"/>
  </si>
  <si>
    <t>代表者氏名</t>
    <rPh sb="0" eb="3">
      <t>ダイヒョウシャ</t>
    </rPh>
    <rPh sb="3" eb="5">
      <t>シメイ</t>
    </rPh>
    <phoneticPr fontId="1"/>
  </si>
  <si>
    <t>本社所在地</t>
    <rPh sb="0" eb="2">
      <t>ホンシャ</t>
    </rPh>
    <rPh sb="2" eb="5">
      <t>ショザイチ</t>
    </rPh>
    <phoneticPr fontId="1"/>
  </si>
  <si>
    <t>郵便番号</t>
    <rPh sb="0" eb="2">
      <t>ユウビン</t>
    </rPh>
    <rPh sb="2" eb="4">
      <t>バンゴウ</t>
    </rPh>
    <phoneticPr fontId="1"/>
  </si>
  <si>
    <t>本事業で担う役割</t>
    <rPh sb="0" eb="1">
      <t>ホン</t>
    </rPh>
    <rPh sb="1" eb="3">
      <t>ジギョウ</t>
    </rPh>
    <rPh sb="4" eb="5">
      <t>ニナ</t>
    </rPh>
    <rPh sb="6" eb="8">
      <t>ヤクワリ</t>
    </rPh>
    <phoneticPr fontId="1"/>
  </si>
  <si>
    <t>（２）体制内に含まれる専門家</t>
    <rPh sb="3" eb="5">
      <t>タイセイ</t>
    </rPh>
    <rPh sb="5" eb="6">
      <t>ナイ</t>
    </rPh>
    <rPh sb="7" eb="8">
      <t>フク</t>
    </rPh>
    <rPh sb="11" eb="14">
      <t>センモンカ</t>
    </rPh>
    <phoneticPr fontId="1"/>
  </si>
  <si>
    <t>（３）体制内に含まれる自治体関係者</t>
    <rPh sb="3" eb="5">
      <t>タイセイ</t>
    </rPh>
    <rPh sb="5" eb="6">
      <t>ナイ</t>
    </rPh>
    <rPh sb="7" eb="8">
      <t>フク</t>
    </rPh>
    <rPh sb="11" eb="14">
      <t>ジチタイ</t>
    </rPh>
    <rPh sb="14" eb="17">
      <t>カンケイシャ</t>
    </rPh>
    <phoneticPr fontId="1"/>
  </si>
  <si>
    <t>※自治体が申請する場合は、本項は記載不要。複数地域で支援を行う場合には全ての自治体関係者を記載すること。
　自治体担当者に事前にコンタクトのうえ、自治体の合意のもと記載すること。</t>
    <rPh sb="54" eb="57">
      <t>ジチタイ</t>
    </rPh>
    <rPh sb="57" eb="60">
      <t>タントウシャ</t>
    </rPh>
    <rPh sb="61" eb="63">
      <t>ジゼン</t>
    </rPh>
    <phoneticPr fontId="1"/>
  </si>
  <si>
    <t>自治体①</t>
    <rPh sb="0" eb="3">
      <t>ジチタイ</t>
    </rPh>
    <phoneticPr fontId="1"/>
  </si>
  <si>
    <t>自治体名</t>
    <rPh sb="0" eb="3">
      <t>ジチタイ</t>
    </rPh>
    <rPh sb="3" eb="4">
      <t>メイ</t>
    </rPh>
    <phoneticPr fontId="1"/>
  </si>
  <si>
    <t>担当部署名</t>
    <phoneticPr fontId="1"/>
  </si>
  <si>
    <t>電話番号</t>
    <phoneticPr fontId="1"/>
  </si>
  <si>
    <t>役割
（複数選択可）</t>
    <rPh sb="4" eb="6">
      <t>フクスウ</t>
    </rPh>
    <rPh sb="6" eb="8">
      <t>センタク</t>
    </rPh>
    <rPh sb="8" eb="9">
      <t>カ</t>
    </rPh>
    <phoneticPr fontId="1"/>
  </si>
  <si>
    <t>自治体②</t>
    <rPh sb="0" eb="3">
      <t>ジチタイ</t>
    </rPh>
    <phoneticPr fontId="1"/>
  </si>
  <si>
    <t>自治体③</t>
    <rPh sb="0" eb="3">
      <t>ジチタイ</t>
    </rPh>
    <phoneticPr fontId="1"/>
  </si>
  <si>
    <t>自治体④</t>
    <rPh sb="0" eb="3">
      <t>ジチタイ</t>
    </rPh>
    <phoneticPr fontId="1"/>
  </si>
  <si>
    <t>自治体⑤</t>
    <rPh sb="0" eb="3">
      <t>ジチタイ</t>
    </rPh>
    <phoneticPr fontId="1"/>
  </si>
  <si>
    <r>
      <t>担当者 役職・氏名</t>
    </r>
    <r>
      <rPr>
        <sz val="9"/>
        <color theme="1"/>
        <rFont val="ＭＳ Ｐ明朝"/>
        <family val="1"/>
        <charset val="128"/>
      </rPr>
      <t>（任意）</t>
    </r>
    <rPh sb="4" eb="6">
      <t>ヤクショク</t>
    </rPh>
    <rPh sb="7" eb="8">
      <t>シ</t>
    </rPh>
    <phoneticPr fontId="1"/>
  </si>
  <si>
    <t>職員(事業責任者)</t>
    <rPh sb="0" eb="2">
      <t>ショクイン</t>
    </rPh>
    <rPh sb="3" eb="5">
      <t>ジギョウ</t>
    </rPh>
    <rPh sb="5" eb="8">
      <t>セキニンシャ</t>
    </rPh>
    <phoneticPr fontId="1"/>
  </si>
  <si>
    <t>① 消費税法における納税義務者とならない者</t>
    <phoneticPr fontId="1"/>
  </si>
  <si>
    <t>② 免税事業者</t>
    <phoneticPr fontId="1"/>
  </si>
  <si>
    <t>③ 簡易課税事業者</t>
    <phoneticPr fontId="1"/>
  </si>
  <si>
    <t>④ 国若しくは地方公共団体（特別会計を設けて事業を行う場合に限る）、消費税法別表第３に 掲げる法人</t>
    <phoneticPr fontId="1"/>
  </si>
  <si>
    <t>⑤ 国又は地方公共団体の一般会計である者</t>
    <phoneticPr fontId="1"/>
  </si>
  <si>
    <t>⑥ 課税事業者のうち課税売上割合が低い等の理由から、消費税仕入控除税額確定後の返還を 選択する者　　</t>
    <phoneticPr fontId="1"/>
  </si>
  <si>
    <t>消費税を補助対象に含める場合、事業者の属性</t>
    <rPh sb="0" eb="3">
      <t>ショウヒゼイ</t>
    </rPh>
    <rPh sb="4" eb="8">
      <t>ホジョタイショウ</t>
    </rPh>
    <rPh sb="9" eb="10">
      <t>フク</t>
    </rPh>
    <rPh sb="12" eb="14">
      <t>バアイ</t>
    </rPh>
    <rPh sb="15" eb="18">
      <t>ジギョウシャ</t>
    </rPh>
    <rPh sb="19" eb="21">
      <t>ゾクセイ</t>
    </rPh>
    <phoneticPr fontId="5"/>
  </si>
  <si>
    <t>拠点状況届出書（別添５）</t>
    <rPh sb="0" eb="2">
      <t>キョテン</t>
    </rPh>
    <rPh sb="2" eb="4">
      <t>ジョウキョウ</t>
    </rPh>
    <rPh sb="4" eb="7">
      <t>トドケデショ</t>
    </rPh>
    <rPh sb="8" eb="10">
      <t>ベツゾ</t>
    </rPh>
    <phoneticPr fontId="1"/>
  </si>
  <si>
    <t>集計欄は全て自動反映。</t>
    <rPh sb="0" eb="2">
      <t>シュウケイ</t>
    </rPh>
    <rPh sb="2" eb="3">
      <t>ラン</t>
    </rPh>
    <rPh sb="4" eb="5">
      <t>スベ</t>
    </rPh>
    <rPh sb="8" eb="10">
      <t>ハンエイ</t>
    </rPh>
    <phoneticPr fontId="1"/>
  </si>
  <si>
    <t>・専門家分類：支援を実施する職員の場合は「内部」、外部専門家の場合は「外部」を選択すること。</t>
    <rPh sb="1" eb="6">
      <t>センモンカブンルイ</t>
    </rPh>
    <rPh sb="7" eb="9">
      <t>シエン</t>
    </rPh>
    <rPh sb="10" eb="12">
      <t>ジッシ</t>
    </rPh>
    <rPh sb="14" eb="16">
      <t>ショクイン</t>
    </rPh>
    <rPh sb="17" eb="19">
      <t>バアイ</t>
    </rPh>
    <rPh sb="21" eb="23">
      <t>ナイブ</t>
    </rPh>
    <rPh sb="25" eb="30">
      <t>ガイブセンモンカ</t>
    </rPh>
    <rPh sb="31" eb="33">
      <t>バアイ</t>
    </rPh>
    <rPh sb="35" eb="37">
      <t>ガイブ</t>
    </rPh>
    <rPh sb="39" eb="41">
      <t>センタク</t>
    </rPh>
    <phoneticPr fontId="1"/>
  </si>
  <si>
    <t>・拠点名：補助事業概要説明書(別添１)３の支援活動体制に記載の支援拠点をプルダウンから選択する。</t>
    <rPh sb="1" eb="4">
      <t>キョテンメイ</t>
    </rPh>
    <rPh sb="28" eb="30">
      <t>キサイ</t>
    </rPh>
    <rPh sb="31" eb="33">
      <t>シエン</t>
    </rPh>
    <phoneticPr fontId="1"/>
  </si>
  <si>
    <t>純利益</t>
    <rPh sb="0" eb="3">
      <t>ジュンリエキ</t>
    </rPh>
    <phoneticPr fontId="1"/>
  </si>
  <si>
    <t>前期</t>
    <rPh sb="0" eb="2">
      <t>ゼンキ</t>
    </rPh>
    <phoneticPr fontId="1"/>
  </si>
  <si>
    <t>純資産</t>
    <rPh sb="0" eb="3">
      <t>ジュンシサン</t>
    </rPh>
    <phoneticPr fontId="1"/>
  </si>
  <si>
    <t>前々期</t>
    <rPh sb="0" eb="3">
      <t>ゼンゼンキ</t>
    </rPh>
    <phoneticPr fontId="1"/>
  </si>
  <si>
    <t xml:space="preserve">経営基盤の状況
</t>
    <rPh sb="0" eb="2">
      <t>ケイエイ</t>
    </rPh>
    <rPh sb="2" eb="4">
      <t>キバン</t>
    </rPh>
    <rPh sb="5" eb="7">
      <t>ジョウキョウ</t>
    </rPh>
    <phoneticPr fontId="1"/>
  </si>
  <si>
    <t>技術士</t>
  </si>
  <si>
    <t>エネルギー管理士</t>
  </si>
  <si>
    <t>建築士</t>
  </si>
  <si>
    <t>建築設備士</t>
  </si>
  <si>
    <t>ガス主任技術者</t>
  </si>
  <si>
    <t>電気主任技術者</t>
  </si>
  <si>
    <t>電気工事施工管理技士</t>
  </si>
  <si>
    <t>ボイラー・タービン主任技術者</t>
  </si>
  <si>
    <t>管工事施工管理技士</t>
  </si>
  <si>
    <t>計画支援者数</t>
    <rPh sb="0" eb="6">
      <t>ケイカクシエンシャスウ</t>
    </rPh>
    <phoneticPr fontId="1"/>
  </si>
  <si>
    <t>実績支援者数</t>
    <rPh sb="0" eb="2">
      <t>ジッセキ</t>
    </rPh>
    <rPh sb="2" eb="6">
      <t>シエンシャスウ</t>
    </rPh>
    <phoneticPr fontId="1"/>
  </si>
  <si>
    <t>１．申請者の概要</t>
    <rPh sb="6" eb="8">
      <t>ガイヨウ</t>
    </rPh>
    <phoneticPr fontId="1"/>
  </si>
  <si>
    <t>実施体制</t>
    <phoneticPr fontId="1"/>
  </si>
  <si>
    <t>計画額</t>
    <rPh sb="0" eb="2">
      <t>ケイカク</t>
    </rPh>
    <rPh sb="2" eb="3">
      <t>ガク</t>
    </rPh>
    <phoneticPr fontId="1"/>
  </si>
  <si>
    <t>実績額</t>
    <rPh sb="0" eb="2">
      <t>ジッセキ</t>
    </rPh>
    <rPh sb="2" eb="3">
      <t>ガク</t>
    </rPh>
    <phoneticPr fontId="1"/>
  </si>
  <si>
    <t>営業利益</t>
    <rPh sb="0" eb="4">
      <t>エイギョウリエキ</t>
    </rPh>
    <phoneticPr fontId="1"/>
  </si>
  <si>
    <t>Ｒ２年度事業</t>
    <rPh sb="2" eb="4">
      <t>ネンド</t>
    </rPh>
    <rPh sb="4" eb="6">
      <t>ジギョウ</t>
    </rPh>
    <phoneticPr fontId="1"/>
  </si>
  <si>
    <t>支援実施の
可能性</t>
    <rPh sb="0" eb="2">
      <t>シエン</t>
    </rPh>
    <rPh sb="2" eb="4">
      <t>ジッシ</t>
    </rPh>
    <rPh sb="6" eb="9">
      <t>カノウセイ</t>
    </rPh>
    <phoneticPr fontId="5"/>
  </si>
  <si>
    <t>支援対象者（予定）一覧</t>
    <rPh sb="0" eb="2">
      <t>シエン</t>
    </rPh>
    <rPh sb="2" eb="5">
      <t>タイショウシャ</t>
    </rPh>
    <rPh sb="6" eb="8">
      <t>ヨテイ</t>
    </rPh>
    <rPh sb="9" eb="11">
      <t>イチラン</t>
    </rPh>
    <phoneticPr fontId="5"/>
  </si>
  <si>
    <r>
      <t>支援対象者
（予定）名</t>
    </r>
    <r>
      <rPr>
        <vertAlign val="superscript"/>
        <sz val="12"/>
        <rFont val="ＭＳ Ｐ明朝"/>
        <family val="1"/>
        <charset val="128"/>
      </rPr>
      <t>※2</t>
    </r>
    <rPh sb="0" eb="2">
      <t>シエン</t>
    </rPh>
    <rPh sb="2" eb="5">
      <t>タイショウシャ</t>
    </rPh>
    <rPh sb="7" eb="9">
      <t>ヨテイ</t>
    </rPh>
    <rPh sb="10" eb="11">
      <t>メイ</t>
    </rPh>
    <phoneticPr fontId="5"/>
  </si>
  <si>
    <t>■ 拠点情報 No.1</t>
    <rPh sb="2" eb="6">
      <t>キョテンジョウホウ</t>
    </rPh>
    <phoneticPr fontId="1"/>
  </si>
  <si>
    <t>■ 拠点情報 No.3</t>
    <rPh sb="2" eb="6">
      <t>キョテンジョウホウ</t>
    </rPh>
    <phoneticPr fontId="1"/>
  </si>
  <si>
    <t>■ 拠点情報 No.2</t>
    <rPh sb="2" eb="6">
      <t>キョテンジョウホウ</t>
    </rPh>
    <phoneticPr fontId="1"/>
  </si>
  <si>
    <t>支援対象者（予定）一覧 （別添４）</t>
    <rPh sb="2" eb="5">
      <t>タイショウシャ</t>
    </rPh>
    <rPh sb="6" eb="8">
      <t>ヨテイ</t>
    </rPh>
    <rPh sb="13" eb="15">
      <t>ベッテン</t>
    </rPh>
    <phoneticPr fontId="1"/>
  </si>
  <si>
    <t>電気工事士（1種）</t>
    <phoneticPr fontId="1"/>
  </si>
  <si>
    <t>公認会計士</t>
    <phoneticPr fontId="1"/>
  </si>
  <si>
    <t>中小企業診断士</t>
    <phoneticPr fontId="1"/>
  </si>
  <si>
    <t>社会保険労務士</t>
    <phoneticPr fontId="1"/>
  </si>
  <si>
    <t>ファイナンシャルプランニング技能士</t>
    <phoneticPr fontId="1"/>
  </si>
  <si>
    <t>行政書士</t>
    <phoneticPr fontId="1"/>
  </si>
  <si>
    <t>省エネに関する
資格該当累計数</t>
    <rPh sb="0" eb="1">
      <t>ショウ</t>
    </rPh>
    <rPh sb="4" eb="5">
      <t>カン</t>
    </rPh>
    <phoneticPr fontId="1"/>
  </si>
  <si>
    <t>職員旅費</t>
    <rPh sb="0" eb="4">
      <t>ショクインリョヒ</t>
    </rPh>
    <phoneticPr fontId="1"/>
  </si>
  <si>
    <t>※要件を満たすことがわかる写真データを貼り付けること。</t>
    <rPh sb="1" eb="3">
      <t>ヨウケン</t>
    </rPh>
    <rPh sb="4" eb="5">
      <t>ミ</t>
    </rPh>
    <rPh sb="13" eb="15">
      <t>シャシン</t>
    </rPh>
    <rPh sb="19" eb="20">
      <t>ハ</t>
    </rPh>
    <rPh sb="21" eb="22">
      <t>ツ</t>
    </rPh>
    <phoneticPr fontId="1"/>
  </si>
  <si>
    <t>過去実績
（直近３年間）</t>
    <rPh sb="0" eb="4">
      <t>カコジッセキ</t>
    </rPh>
    <rPh sb="6" eb="8">
      <t>チョッキン</t>
    </rPh>
    <rPh sb="8" eb="11">
      <t>サンネンカン</t>
    </rPh>
    <phoneticPr fontId="1"/>
  </si>
  <si>
    <t>今年度計画額</t>
    <rPh sb="0" eb="3">
      <t>コンネンド</t>
    </rPh>
    <rPh sb="3" eb="6">
      <t>ケイカクガク</t>
    </rPh>
    <phoneticPr fontId="1"/>
  </si>
  <si>
    <t>今年度計画支援者数</t>
    <rPh sb="0" eb="3">
      <t>コンネンド</t>
    </rPh>
    <rPh sb="3" eb="5">
      <t>ケイカク</t>
    </rPh>
    <rPh sb="5" eb="8">
      <t>シエンシャ</t>
    </rPh>
    <rPh sb="8" eb="9">
      <t>スウ</t>
    </rPh>
    <phoneticPr fontId="1"/>
  </si>
  <si>
    <t>司法書士</t>
    <rPh sb="0" eb="4">
      <t>シホウショシ</t>
    </rPh>
    <phoneticPr fontId="1"/>
  </si>
  <si>
    <t>税理士</t>
    <rPh sb="0" eb="3">
      <t>ゼイリシ</t>
    </rPh>
    <phoneticPr fontId="1"/>
  </si>
  <si>
    <t>③外部団体等との打ち合わせ</t>
    <rPh sb="1" eb="3">
      <t>ガイブ</t>
    </rPh>
    <rPh sb="3" eb="5">
      <t>ダンタイ</t>
    </rPh>
    <rPh sb="5" eb="6">
      <t>トウ</t>
    </rPh>
    <rPh sb="8" eb="9">
      <t>ウ</t>
    </rPh>
    <rPh sb="10" eb="11">
      <t>ア</t>
    </rPh>
    <phoneticPr fontId="1"/>
  </si>
  <si>
    <t>④掘り起こし</t>
    <rPh sb="1" eb="2">
      <t>ホ</t>
    </rPh>
    <rPh sb="3" eb="4">
      <t>オ</t>
    </rPh>
    <phoneticPr fontId="1"/>
  </si>
  <si>
    <t>２．支援活動体制</t>
    <phoneticPr fontId="1"/>
  </si>
  <si>
    <t>役職</t>
    <rPh sb="0" eb="2">
      <t>ヤクショク</t>
    </rPh>
    <phoneticPr fontId="1"/>
  </si>
  <si>
    <t>①補助事業に従事する担当者名（職員、事務補助員）</t>
    <rPh sb="10" eb="13">
      <t>タントウシャ</t>
    </rPh>
    <rPh sb="13" eb="14">
      <t>メイ</t>
    </rPh>
    <rPh sb="15" eb="17">
      <t>ショクイン</t>
    </rPh>
    <rPh sb="18" eb="20">
      <t>ジム</t>
    </rPh>
    <rPh sb="20" eb="22">
      <t>ホジョ</t>
    </rPh>
    <rPh sb="22" eb="23">
      <t>イン</t>
    </rPh>
    <phoneticPr fontId="1"/>
  </si>
  <si>
    <t>専門家謝金</t>
    <rPh sb="0" eb="3">
      <t>センモンカ</t>
    </rPh>
    <rPh sb="3" eb="5">
      <t>シャキン</t>
    </rPh>
    <phoneticPr fontId="1"/>
  </si>
  <si>
    <t>専門家旅費</t>
    <rPh sb="0" eb="3">
      <t>センモンカ</t>
    </rPh>
    <rPh sb="3" eb="5">
      <t>リョヒ</t>
    </rPh>
    <phoneticPr fontId="1"/>
  </si>
  <si>
    <t>合計</t>
    <rPh sb="0" eb="2">
      <t>ゴウケイ</t>
    </rPh>
    <phoneticPr fontId="1"/>
  </si>
  <si>
    <t>本事業期間中の事業資金が調達できる根拠</t>
    <rPh sb="0" eb="1">
      <t>ホン</t>
    </rPh>
    <rPh sb="1" eb="4">
      <t>キカンチュウ</t>
    </rPh>
    <rPh sb="5" eb="7">
      <t>ジギョウ</t>
    </rPh>
    <rPh sb="7" eb="9">
      <t>シキン</t>
    </rPh>
    <rPh sb="10" eb="12">
      <t>チョウタツ</t>
    </rPh>
    <rPh sb="15" eb="17">
      <t>コンキョ</t>
    </rPh>
    <phoneticPr fontId="1"/>
  </si>
  <si>
    <t>本事業に関する宣伝・広報に係る計画</t>
    <rPh sb="0" eb="3">
      <t>ホンジギョウ</t>
    </rPh>
    <rPh sb="4" eb="5">
      <t>カン</t>
    </rPh>
    <rPh sb="7" eb="9">
      <t>センデン</t>
    </rPh>
    <rPh sb="10" eb="12">
      <t>コウホウ</t>
    </rPh>
    <rPh sb="13" eb="14">
      <t>カカ</t>
    </rPh>
    <rPh sb="15" eb="17">
      <t>ケイカク</t>
    </rPh>
    <phoneticPr fontId="1"/>
  </si>
  <si>
    <t>個社未定</t>
    <rPh sb="0" eb="4">
      <t>コシャミテイ</t>
    </rPh>
    <phoneticPr fontId="1"/>
  </si>
  <si>
    <t>未定割合</t>
    <rPh sb="0" eb="2">
      <t>ミテイ</t>
    </rPh>
    <rPh sb="2" eb="4">
      <t>ワリアイ</t>
    </rPh>
    <phoneticPr fontId="1"/>
  </si>
  <si>
    <t>【集計】</t>
    <rPh sb="1" eb="3">
      <t>シュウケイ</t>
    </rPh>
    <phoneticPr fontId="1"/>
  </si>
  <si>
    <t>Ｈ３１年度</t>
    <phoneticPr fontId="1"/>
  </si>
  <si>
    <t>内部専門家数</t>
    <rPh sb="0" eb="5">
      <t>ナイブセンモンカ</t>
    </rPh>
    <rPh sb="5" eb="6">
      <t>スウ</t>
    </rPh>
    <phoneticPr fontId="1"/>
  </si>
  <si>
    <t>外部専門家数</t>
    <rPh sb="0" eb="2">
      <t>ガイブ</t>
    </rPh>
    <phoneticPr fontId="1"/>
  </si>
  <si>
    <t>コーディネート
予定者数</t>
    <rPh sb="8" eb="10">
      <t>ヨテイ</t>
    </rPh>
    <rPh sb="10" eb="12">
      <t>シャスウ</t>
    </rPh>
    <phoneticPr fontId="1"/>
  </si>
  <si>
    <t>郵送費</t>
    <rPh sb="0" eb="3">
      <t>ユウソウヒ</t>
    </rPh>
    <phoneticPr fontId="1"/>
  </si>
  <si>
    <t>その他1</t>
    <rPh sb="2" eb="3">
      <t>タ</t>
    </rPh>
    <phoneticPr fontId="1"/>
  </si>
  <si>
    <t>その他2</t>
    <rPh sb="2" eb="3">
      <t>タ</t>
    </rPh>
    <phoneticPr fontId="1"/>
  </si>
  <si>
    <t>その他3</t>
    <phoneticPr fontId="1"/>
  </si>
  <si>
    <t>その他4</t>
    <phoneticPr fontId="1"/>
  </si>
  <si>
    <t>外部専門家謝金</t>
    <rPh sb="0" eb="5">
      <t>ガイブセンモンカ</t>
    </rPh>
    <rPh sb="5" eb="7">
      <t>シャキン</t>
    </rPh>
    <phoneticPr fontId="1"/>
  </si>
  <si>
    <t>外部専門家旅費</t>
    <rPh sb="0" eb="5">
      <t>ガイブセンモンカ</t>
    </rPh>
    <rPh sb="5" eb="7">
      <t>リョヒ</t>
    </rPh>
    <phoneticPr fontId="1"/>
  </si>
  <si>
    <t>その他3</t>
    <rPh sb="2" eb="3">
      <t>タ</t>
    </rPh>
    <phoneticPr fontId="1"/>
  </si>
  <si>
    <t>拠点住所</t>
    <rPh sb="0" eb="2">
      <t>キョテン</t>
    </rPh>
    <rPh sb="2" eb="4">
      <t>ジュウショ</t>
    </rPh>
    <phoneticPr fontId="1"/>
  </si>
  <si>
    <t>【使用見込みのあるオンラインツール名：　　　　　　　　　　　　　　　　　　　　　　　　　】</t>
    <rPh sb="1" eb="3">
      <t>シヨウ</t>
    </rPh>
    <rPh sb="3" eb="5">
      <t>ミコ</t>
    </rPh>
    <rPh sb="17" eb="18">
      <t>メイ</t>
    </rPh>
    <phoneticPr fontId="1"/>
  </si>
  <si>
    <t>（別添５）</t>
    <rPh sb="1" eb="3">
      <t>ベッテン</t>
    </rPh>
    <phoneticPr fontId="5"/>
  </si>
  <si>
    <t>その他資格は
下記に記載</t>
    <rPh sb="2" eb="3">
      <t>タ</t>
    </rPh>
    <rPh sb="3" eb="5">
      <t>シカク</t>
    </rPh>
    <rPh sb="10" eb="12">
      <t>キサイ</t>
    </rPh>
    <phoneticPr fontId="1"/>
  </si>
  <si>
    <t>メールアドレス</t>
    <phoneticPr fontId="1"/>
  </si>
  <si>
    <t>専門家旅費
合計（円）</t>
    <rPh sb="0" eb="3">
      <t>センモンカ</t>
    </rPh>
    <rPh sb="3" eb="5">
      <t>リョヒ</t>
    </rPh>
    <rPh sb="6" eb="8">
      <t>ゴウケイ</t>
    </rPh>
    <rPh sb="9" eb="10">
      <t>エン</t>
    </rPh>
    <phoneticPr fontId="1"/>
  </si>
  <si>
    <t>支援先負担額
合計（円）</t>
    <rPh sb="0" eb="3">
      <t>シエンサキ</t>
    </rPh>
    <rPh sb="3" eb="6">
      <t>フタンガク</t>
    </rPh>
    <rPh sb="7" eb="9">
      <t>ゴウケイ</t>
    </rPh>
    <rPh sb="10" eb="11">
      <t>エン</t>
    </rPh>
    <phoneticPr fontId="1"/>
  </si>
  <si>
    <t>支援先負担額（円）</t>
    <rPh sb="7" eb="8">
      <t>エン</t>
    </rPh>
    <phoneticPr fontId="1"/>
  </si>
  <si>
    <t>旅費合計（円）</t>
    <rPh sb="0" eb="2">
      <t>リョヒ</t>
    </rPh>
    <rPh sb="2" eb="4">
      <t>ゴウケイ</t>
    </rPh>
    <rPh sb="5" eb="6">
      <t>エン</t>
    </rPh>
    <phoneticPr fontId="1"/>
  </si>
  <si>
    <t>　④オンライン環境状況
※連絡会・セミナー・報告会でオンライン活用の可能性がある場合は添付
（執務スペース・PC設備等）</t>
    <rPh sb="7" eb="9">
      <t>カンキョウ</t>
    </rPh>
    <rPh sb="9" eb="11">
      <t>ジョウキョウ</t>
    </rPh>
    <rPh sb="14" eb="17">
      <t>レンラクカイ</t>
    </rPh>
    <rPh sb="23" eb="26">
      <t>ホウコクカイ</t>
    </rPh>
    <rPh sb="32" eb="34">
      <t>カツヨウ</t>
    </rPh>
    <rPh sb="35" eb="38">
      <t>カノウセイ</t>
    </rPh>
    <rPh sb="41" eb="43">
      <t>バアイ</t>
    </rPh>
    <rPh sb="44" eb="46">
      <t>テンプ</t>
    </rPh>
    <rPh sb="48" eb="50">
      <t>シツム</t>
    </rPh>
    <rPh sb="57" eb="59">
      <t>セツビ</t>
    </rPh>
    <rPh sb="59" eb="60">
      <t>トウ</t>
    </rPh>
    <phoneticPr fontId="1"/>
  </si>
  <si>
    <t>代表理事　　村上　孝　殿</t>
    <rPh sb="6" eb="8">
      <t>ムラカミ</t>
    </rPh>
    <rPh sb="9" eb="10">
      <t>タカシ</t>
    </rPh>
    <rPh sb="11" eb="12">
      <t>ドノ</t>
    </rPh>
    <phoneticPr fontId="1"/>
  </si>
  <si>
    <t>Ｒ２年度</t>
    <phoneticPr fontId="1"/>
  </si>
  <si>
    <t>専門
区分</t>
    <rPh sb="0" eb="2">
      <t>センモン</t>
    </rPh>
    <rPh sb="3" eb="5">
      <t>クブン</t>
    </rPh>
    <phoneticPr fontId="1"/>
  </si>
  <si>
    <t>（１）省エネお助け隊</t>
    <rPh sb="3" eb="4">
      <t>ショウ</t>
    </rPh>
    <rPh sb="7" eb="8">
      <t>タス</t>
    </rPh>
    <rPh sb="9" eb="10">
      <t>タイ</t>
    </rPh>
    <phoneticPr fontId="1"/>
  </si>
  <si>
    <t>②支援拠点と駐在する省エネお助け隊担当者</t>
    <rPh sb="10" eb="11">
      <t>ショウ</t>
    </rPh>
    <rPh sb="14" eb="15">
      <t>タス</t>
    </rPh>
    <rPh sb="16" eb="17">
      <t>タイ</t>
    </rPh>
    <phoneticPr fontId="1"/>
  </si>
  <si>
    <t>３-1．企業基盤</t>
    <rPh sb="4" eb="8">
      <t>キギョウキバン</t>
    </rPh>
    <phoneticPr fontId="1"/>
  </si>
  <si>
    <t>1者あたりの
訪問回数（回/者）</t>
    <rPh sb="1" eb="2">
      <t>シャ</t>
    </rPh>
    <rPh sb="7" eb="11">
      <t>ホウモンカイスウ</t>
    </rPh>
    <rPh sb="12" eb="13">
      <t>カイ</t>
    </rPh>
    <rPh sb="14" eb="15">
      <t>シャ</t>
    </rPh>
    <phoneticPr fontId="1"/>
  </si>
  <si>
    <t>職員人件費（円）</t>
    <rPh sb="0" eb="5">
      <t>ショクインジンケンヒ</t>
    </rPh>
    <rPh sb="6" eb="7">
      <t>エン</t>
    </rPh>
    <phoneticPr fontId="1"/>
  </si>
  <si>
    <t>職員旅費（円）</t>
    <rPh sb="0" eb="4">
      <t>ショクインリョヒ</t>
    </rPh>
    <rPh sb="5" eb="6">
      <t>エン</t>
    </rPh>
    <phoneticPr fontId="1"/>
  </si>
  <si>
    <t>人件費合計（円）</t>
    <rPh sb="0" eb="3">
      <t>ジンケンヒ</t>
    </rPh>
    <rPh sb="3" eb="5">
      <t>ゴウケイ</t>
    </rPh>
    <rPh sb="6" eb="7">
      <t>エン</t>
    </rPh>
    <phoneticPr fontId="1"/>
  </si>
  <si>
    <t>人件費単価
（円/時）</t>
    <rPh sb="0" eb="5">
      <t>ジンケンヒタンカ</t>
    </rPh>
    <rPh sb="7" eb="8">
      <t>エン</t>
    </rPh>
    <rPh sb="9" eb="10">
      <t>ジ</t>
    </rPh>
    <phoneticPr fontId="1"/>
  </si>
  <si>
    <t>訪問1回あたりの
従事時間（時間/回）</t>
    <rPh sb="0" eb="2">
      <t>ホウモン</t>
    </rPh>
    <rPh sb="3" eb="4">
      <t>カイ</t>
    </rPh>
    <rPh sb="9" eb="13">
      <t>ジュウジジカン</t>
    </rPh>
    <rPh sb="14" eb="16">
      <t>ジカン</t>
    </rPh>
    <rPh sb="17" eb="18">
      <t>カイ</t>
    </rPh>
    <phoneticPr fontId="1"/>
  </si>
  <si>
    <t>1回あたりの
往復旅費（円）</t>
    <rPh sb="1" eb="2">
      <t>カイ</t>
    </rPh>
    <rPh sb="7" eb="9">
      <t>オウフク</t>
    </rPh>
    <rPh sb="9" eb="11">
      <t>リョヒ</t>
    </rPh>
    <rPh sb="12" eb="13">
      <t>エン</t>
    </rPh>
    <phoneticPr fontId="1"/>
  </si>
  <si>
    <t>事務補助員
臨時雇用経費（円）</t>
    <rPh sb="0" eb="5">
      <t>ジムホジョイン</t>
    </rPh>
    <rPh sb="6" eb="12">
      <t>リンジコヨウケイヒ</t>
    </rPh>
    <rPh sb="13" eb="14">
      <t>エン</t>
    </rPh>
    <phoneticPr fontId="1"/>
  </si>
  <si>
    <t>金額（円）</t>
    <rPh sb="0" eb="2">
      <t>キンガク</t>
    </rPh>
    <rPh sb="3" eb="4">
      <t>エン</t>
    </rPh>
    <phoneticPr fontId="1"/>
  </si>
  <si>
    <t>職員旅費合計（円）</t>
    <rPh sb="0" eb="4">
      <t>ショクインリョヒ</t>
    </rPh>
    <rPh sb="4" eb="6">
      <t>ゴウケイ</t>
    </rPh>
    <rPh sb="7" eb="8">
      <t>エン</t>
    </rPh>
    <phoneticPr fontId="1"/>
  </si>
  <si>
    <t>合計金額（円）</t>
    <rPh sb="0" eb="4">
      <t>ゴウケイキンガク</t>
    </rPh>
    <rPh sb="5" eb="6">
      <t>エン</t>
    </rPh>
    <phoneticPr fontId="1"/>
  </si>
  <si>
    <t>診断</t>
    <rPh sb="0" eb="2">
      <t>シンダン</t>
    </rPh>
    <phoneticPr fontId="1"/>
  </si>
  <si>
    <t>支援</t>
    <rPh sb="0" eb="2">
      <t>シエン</t>
    </rPh>
    <phoneticPr fontId="1"/>
  </si>
  <si>
    <t>①セミナー</t>
    <phoneticPr fontId="1"/>
  </si>
  <si>
    <t>当該拠点では、本事業の事業活動を行うための適切な事務処理体制を有し、適正に本事業の進捗管理ができるか</t>
    <rPh sb="0" eb="4">
      <t>トウガイキョテン</t>
    </rPh>
    <rPh sb="7" eb="10">
      <t>ホンジギョウ</t>
    </rPh>
    <rPh sb="11" eb="15">
      <t>ジギョウカツドウ</t>
    </rPh>
    <rPh sb="16" eb="17">
      <t>オコナ</t>
    </rPh>
    <rPh sb="21" eb="23">
      <t>テキセツ</t>
    </rPh>
    <rPh sb="24" eb="30">
      <t>ジムショリタイセイ</t>
    </rPh>
    <rPh sb="31" eb="32">
      <t>ユウ</t>
    </rPh>
    <rPh sb="34" eb="36">
      <t>テキセイ</t>
    </rPh>
    <rPh sb="37" eb="40">
      <t>ホンジギョウ</t>
    </rPh>
    <rPh sb="41" eb="45">
      <t>シンチョクカンリ</t>
    </rPh>
    <phoneticPr fontId="1"/>
  </si>
  <si>
    <t>■ 活動体制確認</t>
    <rPh sb="2" eb="4">
      <t>カツドウ</t>
    </rPh>
    <rPh sb="4" eb="6">
      <t>タイセイ</t>
    </rPh>
    <rPh sb="6" eb="8">
      <t>カクニン</t>
    </rPh>
    <phoneticPr fontId="1"/>
  </si>
  <si>
    <t>■ 連絡会開催費</t>
    <rPh sb="2" eb="5">
      <t>レンラクカイ</t>
    </rPh>
    <rPh sb="5" eb="7">
      <t>カイサイ</t>
    </rPh>
    <rPh sb="7" eb="8">
      <t>ヒ</t>
    </rPh>
    <phoneticPr fontId="1"/>
  </si>
  <si>
    <t>■ 外部との打ち合わせ</t>
    <rPh sb="2" eb="4">
      <t>ガイブ</t>
    </rPh>
    <rPh sb="6" eb="7">
      <t>ウ</t>
    </rPh>
    <rPh sb="8" eb="9">
      <t>ア</t>
    </rPh>
    <phoneticPr fontId="1"/>
  </si>
  <si>
    <t>■ 支援先の掘り起こし</t>
    <rPh sb="2" eb="5">
      <t>シエンサキ</t>
    </rPh>
    <rPh sb="6" eb="7">
      <t>ホ</t>
    </rPh>
    <rPh sb="8" eb="9">
      <t>オ</t>
    </rPh>
    <phoneticPr fontId="1"/>
  </si>
  <si>
    <t>■その他諸経費</t>
    <rPh sb="3" eb="4">
      <t>ホカ</t>
    </rPh>
    <rPh sb="4" eb="7">
      <t>ショケイヒ</t>
    </rPh>
    <phoneticPr fontId="1"/>
  </si>
  <si>
    <r>
      <t xml:space="preserve">支出計画の根拠がわかる資料
</t>
    </r>
    <r>
      <rPr>
        <sz val="12"/>
        <color theme="1"/>
        <rFont val="ＭＳ 明朝"/>
        <family val="1"/>
        <charset val="128"/>
      </rPr>
      <t>（内規等、人件費や役員報酬、出向負担金がわかるもの等）</t>
    </r>
    <rPh sb="0" eb="2">
      <t>シシュツ</t>
    </rPh>
    <rPh sb="2" eb="4">
      <t>ケイカク</t>
    </rPh>
    <rPh sb="5" eb="7">
      <t>コンキョ</t>
    </rPh>
    <rPh sb="11" eb="13">
      <t>シリョウ</t>
    </rPh>
    <rPh sb="15" eb="17">
      <t>ナイキ</t>
    </rPh>
    <rPh sb="17" eb="18">
      <t>トウ</t>
    </rPh>
    <rPh sb="19" eb="22">
      <t>ジンケンヒ</t>
    </rPh>
    <rPh sb="23" eb="25">
      <t>ヤクイン</t>
    </rPh>
    <rPh sb="25" eb="27">
      <t>ホウシュウ</t>
    </rPh>
    <rPh sb="28" eb="30">
      <t>シュッコウ</t>
    </rPh>
    <rPh sb="30" eb="33">
      <t>フタンキン</t>
    </rPh>
    <rPh sb="39" eb="40">
      <t>ナド</t>
    </rPh>
    <phoneticPr fontId="1"/>
  </si>
  <si>
    <t>■ セミナー開催費</t>
    <rPh sb="6" eb="8">
      <t>カイサイ</t>
    </rPh>
    <rPh sb="8" eb="9">
      <t>ヒ</t>
    </rPh>
    <phoneticPr fontId="1"/>
  </si>
  <si>
    <t>セミナー開催費</t>
    <rPh sb="4" eb="7">
      <t>カイサイヒ</t>
    </rPh>
    <phoneticPr fontId="1"/>
  </si>
  <si>
    <t>⑦ 申請時において消費税等仕入控除税額が明らかでない者</t>
    <phoneticPr fontId="1"/>
  </si>
  <si>
    <t>1人あたりの
往復旅費（円/回）</t>
    <rPh sb="1" eb="2">
      <t>ヒト</t>
    </rPh>
    <rPh sb="7" eb="11">
      <t>オウフクリョヒ</t>
    </rPh>
    <rPh sb="12" eb="13">
      <t>エン</t>
    </rPh>
    <rPh sb="14" eb="15">
      <t>カイ</t>
    </rPh>
    <phoneticPr fontId="1"/>
  </si>
  <si>
    <t>②連絡会</t>
    <rPh sb="1" eb="4">
      <t>レンラクカイ</t>
    </rPh>
    <phoneticPr fontId="1"/>
  </si>
  <si>
    <t>※３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5"/>
  </si>
  <si>
    <r>
      <t>職員区分</t>
    </r>
    <r>
      <rPr>
        <vertAlign val="superscript"/>
        <sz val="12"/>
        <color theme="1"/>
        <rFont val="ＭＳ 明朝"/>
        <family val="1"/>
        <charset val="128"/>
      </rPr>
      <t>※1</t>
    </r>
    <rPh sb="0" eb="2">
      <t>ショクイン</t>
    </rPh>
    <rPh sb="2" eb="4">
      <t>クブン</t>
    </rPh>
    <phoneticPr fontId="1"/>
  </si>
  <si>
    <r>
      <t>日給額</t>
    </r>
    <r>
      <rPr>
        <vertAlign val="superscript"/>
        <sz val="12"/>
        <color theme="1"/>
        <rFont val="ＭＳ 明朝"/>
        <family val="1"/>
        <charset val="128"/>
      </rPr>
      <t>※2</t>
    </r>
    <rPh sb="0" eb="2">
      <t>ニッキュウ</t>
    </rPh>
    <rPh sb="2" eb="3">
      <t>ガク</t>
    </rPh>
    <phoneticPr fontId="5"/>
  </si>
  <si>
    <r>
      <t>所定
労働時間</t>
    </r>
    <r>
      <rPr>
        <vertAlign val="superscript"/>
        <sz val="12"/>
        <color theme="1"/>
        <rFont val="ＭＳ 明朝"/>
        <family val="1"/>
        <charset val="128"/>
      </rPr>
      <t>※3</t>
    </r>
    <rPh sb="0" eb="2">
      <t>ショテイ</t>
    </rPh>
    <rPh sb="3" eb="5">
      <t>ロウドウ</t>
    </rPh>
    <rPh sb="5" eb="7">
      <t>ジカン</t>
    </rPh>
    <phoneticPr fontId="5"/>
  </si>
  <si>
    <t>人件費単価</t>
    <phoneticPr fontId="5"/>
  </si>
  <si>
    <t>・拠点名：補助事業概要説明書(別添１)２の支援活動体制に記載の支援拠点をプルダウンから選択する。</t>
    <rPh sb="1" eb="4">
      <t>キョテンメイ</t>
    </rPh>
    <rPh sb="28" eb="30">
      <t>キサイ</t>
    </rPh>
    <rPh sb="31" eb="33">
      <t>シエン</t>
    </rPh>
    <phoneticPr fontId="1"/>
  </si>
  <si>
    <t>支援先の掘り起こし</t>
    <rPh sb="0" eb="2">
      <t>シエン</t>
    </rPh>
    <rPh sb="2" eb="3">
      <t>サキ</t>
    </rPh>
    <rPh sb="4" eb="5">
      <t>ホ</t>
    </rPh>
    <rPh sb="6" eb="7">
      <t>オ</t>
    </rPh>
    <phoneticPr fontId="1"/>
  </si>
  <si>
    <t>省エネに係る
中小企業等の
支援実績件数</t>
    <rPh sb="0" eb="1">
      <t>ショウ</t>
    </rPh>
    <rPh sb="4" eb="5">
      <t>カカ</t>
    </rPh>
    <rPh sb="7" eb="9">
      <t>チュウショウ</t>
    </rPh>
    <rPh sb="9" eb="11">
      <t>キギョウ</t>
    </rPh>
    <rPh sb="11" eb="12">
      <t>トウ</t>
    </rPh>
    <rPh sb="14" eb="16">
      <t>シエン</t>
    </rPh>
    <rPh sb="16" eb="18">
      <t>ジッセキ</t>
    </rPh>
    <rPh sb="18" eb="20">
      <t>ケンスウ</t>
    </rPh>
    <phoneticPr fontId="1"/>
  </si>
  <si>
    <r>
      <t xml:space="preserve">省エネに係る中小企業等の代表的な支援事例
</t>
    </r>
    <r>
      <rPr>
        <b/>
        <sz val="9"/>
        <color rgb="FFFF0000"/>
        <rFont val="ＭＳ Ｐ明朝"/>
        <family val="1"/>
        <charset val="128"/>
      </rPr>
      <t>※３事例必須</t>
    </r>
    <rPh sb="0" eb="1">
      <t>ショウ</t>
    </rPh>
    <rPh sb="4" eb="5">
      <t>カカ</t>
    </rPh>
    <rPh sb="6" eb="8">
      <t>チュウショウ</t>
    </rPh>
    <rPh sb="8" eb="10">
      <t>キギョウ</t>
    </rPh>
    <rPh sb="10" eb="11">
      <t>トウ</t>
    </rPh>
    <rPh sb="12" eb="14">
      <t>ダイヒョウ</t>
    </rPh>
    <rPh sb="14" eb="15">
      <t>テキ</t>
    </rPh>
    <rPh sb="16" eb="18">
      <t>シエン</t>
    </rPh>
    <rPh sb="18" eb="20">
      <t>ジレイ</t>
    </rPh>
    <rPh sb="23" eb="25">
      <t>ジレイ</t>
    </rPh>
    <rPh sb="25" eb="27">
      <t>ヒッス</t>
    </rPh>
    <phoneticPr fontId="1"/>
  </si>
  <si>
    <t>連絡会開催費</t>
    <rPh sb="0" eb="3">
      <t>レンラクカイ</t>
    </rPh>
    <rPh sb="3" eb="5">
      <t>カイサイ</t>
    </rPh>
    <phoneticPr fontId="1"/>
  </si>
  <si>
    <t>外部との打ち合わせ</t>
    <rPh sb="0" eb="2">
      <t>ガイブ</t>
    </rPh>
    <rPh sb="4" eb="5">
      <t>ウ</t>
    </rPh>
    <rPh sb="6" eb="7">
      <t>ア</t>
    </rPh>
    <phoneticPr fontId="1"/>
  </si>
  <si>
    <t>（注）事業開始後に新たに雇用する者の場合、既に合意している条件に基づく健保等級等で申請すること（原則、交付決定後に変更はできない）。</t>
    <rPh sb="1" eb="2">
      <t>チュウ</t>
    </rPh>
    <rPh sb="3" eb="8">
      <t>ジギョウカイシゴ</t>
    </rPh>
    <rPh sb="9" eb="10">
      <t>アラ</t>
    </rPh>
    <rPh sb="12" eb="14">
      <t>コヨウ</t>
    </rPh>
    <rPh sb="16" eb="17">
      <t>モノ</t>
    </rPh>
    <rPh sb="18" eb="20">
      <t>バアイ</t>
    </rPh>
    <rPh sb="21" eb="22">
      <t>スデ</t>
    </rPh>
    <rPh sb="23" eb="25">
      <t>ゴウイ</t>
    </rPh>
    <rPh sb="29" eb="31">
      <t>ジョウケン</t>
    </rPh>
    <rPh sb="32" eb="33">
      <t>モト</t>
    </rPh>
    <rPh sb="35" eb="37">
      <t>ケンポ</t>
    </rPh>
    <rPh sb="37" eb="39">
      <t>トウキュウ</t>
    </rPh>
    <rPh sb="39" eb="40">
      <t>トウ</t>
    </rPh>
    <rPh sb="41" eb="43">
      <t>シンセイ</t>
    </rPh>
    <rPh sb="48" eb="50">
      <t>ゲンソク</t>
    </rPh>
    <rPh sb="51" eb="53">
      <t>コウフ</t>
    </rPh>
    <rPh sb="53" eb="55">
      <t>ケッテイ</t>
    </rPh>
    <rPh sb="55" eb="56">
      <t>ゴ</t>
    </rPh>
    <rPh sb="57" eb="59">
      <t>ヘンコウ</t>
    </rPh>
    <phoneticPr fontId="5"/>
  </si>
  <si>
    <t>　　 職員区分が職員の場合、日給額を所定労働時間で除した単価（１円未満切捨て）または時給額を適用。</t>
    <rPh sb="3" eb="7">
      <t>ショクインクブン</t>
    </rPh>
    <rPh sb="8" eb="10">
      <t>ショクイン</t>
    </rPh>
    <rPh sb="11" eb="13">
      <t>バアイ</t>
    </rPh>
    <rPh sb="14" eb="17">
      <t>ニッキュウガク</t>
    </rPh>
    <rPh sb="18" eb="20">
      <t>ショテイ</t>
    </rPh>
    <rPh sb="20" eb="24">
      <t>ロウドウジカン</t>
    </rPh>
    <rPh sb="25" eb="26">
      <t>ジョ</t>
    </rPh>
    <rPh sb="28" eb="30">
      <t>タンカ</t>
    </rPh>
    <rPh sb="32" eb="33">
      <t>エン</t>
    </rPh>
    <rPh sb="33" eb="35">
      <t>ミマン</t>
    </rPh>
    <rPh sb="35" eb="37">
      <t>キリス</t>
    </rPh>
    <rPh sb="42" eb="45">
      <t>ジキュウガク</t>
    </rPh>
    <rPh sb="46" eb="48">
      <t>テキヨウ</t>
    </rPh>
    <phoneticPr fontId="5"/>
  </si>
  <si>
    <t>　　 １日あたりの通勤手当（雇用契約書から算定）を所定労働時間で除して得た額を時間単価に加算する。</t>
    <rPh sb="4" eb="5">
      <t>ニチ</t>
    </rPh>
    <rPh sb="9" eb="11">
      <t>ツウキン</t>
    </rPh>
    <rPh sb="11" eb="13">
      <t>テアテ</t>
    </rPh>
    <rPh sb="14" eb="16">
      <t>コヨウ</t>
    </rPh>
    <rPh sb="16" eb="19">
      <t>ケイヤクショ</t>
    </rPh>
    <rPh sb="21" eb="23">
      <t>サンテイ</t>
    </rPh>
    <rPh sb="25" eb="27">
      <t>ショテイ</t>
    </rPh>
    <rPh sb="27" eb="29">
      <t>ロウドウ</t>
    </rPh>
    <rPh sb="29" eb="31">
      <t>ジカン</t>
    </rPh>
    <rPh sb="32" eb="33">
      <t>ジョ</t>
    </rPh>
    <rPh sb="35" eb="36">
      <t>エ</t>
    </rPh>
    <rPh sb="37" eb="38">
      <t>ガク</t>
    </rPh>
    <rPh sb="39" eb="41">
      <t>ジカン</t>
    </rPh>
    <rPh sb="41" eb="43">
      <t>タンカ</t>
    </rPh>
    <rPh sb="44" eb="46">
      <t>カサン</t>
    </rPh>
    <phoneticPr fontId="5"/>
  </si>
  <si>
    <t>※２ 時給から日給額を算出する場合には、時給額に所定労働時間を乗じた額に、１日あたりの通勤手当を加算して算出すること。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4" eb="35">
      <t>ガク</t>
    </rPh>
    <rPh sb="48" eb="50">
      <t>カサン</t>
    </rPh>
    <rPh sb="52" eb="54">
      <t>サンシュツ</t>
    </rPh>
    <phoneticPr fontId="5"/>
  </si>
  <si>
    <t>過去３年間の中小企業等に対する省エネに係る支援実績の件数を記載すること。</t>
    <rPh sb="0" eb="2">
      <t>カコ</t>
    </rPh>
    <rPh sb="3" eb="5">
      <t>ネンカン</t>
    </rPh>
    <rPh sb="6" eb="8">
      <t>チュウショウ</t>
    </rPh>
    <rPh sb="8" eb="10">
      <t>キギョウ</t>
    </rPh>
    <rPh sb="10" eb="11">
      <t>トウ</t>
    </rPh>
    <rPh sb="12" eb="13">
      <t>タイ</t>
    </rPh>
    <rPh sb="15" eb="16">
      <t>ショウ</t>
    </rPh>
    <rPh sb="19" eb="20">
      <t>カカ</t>
    </rPh>
    <rPh sb="21" eb="23">
      <t>シエン</t>
    </rPh>
    <rPh sb="23" eb="25">
      <t>ジッセキ</t>
    </rPh>
    <rPh sb="26" eb="28">
      <t>ケンスウ</t>
    </rPh>
    <rPh sb="29" eb="31">
      <t>キサイ</t>
    </rPh>
    <phoneticPr fontId="1"/>
  </si>
  <si>
    <r>
      <t xml:space="preserve">支援者数および
活動額の
計画と実績
</t>
    </r>
    <r>
      <rPr>
        <sz val="9"/>
        <color theme="1"/>
        <rFont val="ＭＳ Ｐ明朝"/>
        <family val="1"/>
        <charset val="128"/>
      </rPr>
      <t>※継続事業者の場合、直近2年間の計画と実績も記載</t>
    </r>
    <rPh sb="2" eb="3">
      <t>シャ</t>
    </rPh>
    <rPh sb="3" eb="4">
      <t>スウ</t>
    </rPh>
    <rPh sb="8" eb="10">
      <t>カツドウ</t>
    </rPh>
    <rPh sb="10" eb="11">
      <t>ガク</t>
    </rPh>
    <rPh sb="13" eb="15">
      <t>ケイカク</t>
    </rPh>
    <rPh sb="16" eb="18">
      <t>ジッセキ</t>
    </rPh>
    <rPh sb="28" eb="30">
      <t>バアイ</t>
    </rPh>
    <rPh sb="31" eb="33">
      <t>チョッキン</t>
    </rPh>
    <rPh sb="34" eb="36">
      <t>ネンカン</t>
    </rPh>
    <rPh sb="37" eb="39">
      <t>ケイカク</t>
    </rPh>
    <rPh sb="40" eb="42">
      <t>ジッセキ</t>
    </rPh>
    <rPh sb="43" eb="45">
      <t>キサイ</t>
    </rPh>
    <phoneticPr fontId="1"/>
  </si>
  <si>
    <t>上記の計画と実績に乖離がある場合の理由と対策
※新規事業者の場合、今年度の計画を達成するための施策、根拠</t>
    <rPh sb="0" eb="2">
      <t>ジョウキ</t>
    </rPh>
    <rPh sb="3" eb="5">
      <t>ケイカク</t>
    </rPh>
    <rPh sb="6" eb="8">
      <t>ジッセキ</t>
    </rPh>
    <rPh sb="9" eb="11">
      <t>カイリ</t>
    </rPh>
    <rPh sb="14" eb="16">
      <t>バアイ</t>
    </rPh>
    <rPh sb="17" eb="19">
      <t>リユウ</t>
    </rPh>
    <rPh sb="20" eb="22">
      <t>タイサク</t>
    </rPh>
    <rPh sb="25" eb="27">
      <t>シンキ</t>
    </rPh>
    <rPh sb="27" eb="29">
      <t>ジギョウ</t>
    </rPh>
    <rPh sb="29" eb="30">
      <t>シャ</t>
    </rPh>
    <rPh sb="31" eb="33">
      <t>バアイ</t>
    </rPh>
    <rPh sb="34" eb="37">
      <t>コンネンド</t>
    </rPh>
    <rPh sb="38" eb="40">
      <t>ケイカク</t>
    </rPh>
    <rPh sb="41" eb="43">
      <t>タッセイ</t>
    </rPh>
    <rPh sb="48" eb="50">
      <t>シサク</t>
    </rPh>
    <rPh sb="51" eb="53">
      <t>コンキョ</t>
    </rPh>
    <phoneticPr fontId="1"/>
  </si>
  <si>
    <r>
      <t xml:space="preserve">実施計画の現実性
</t>
    </r>
    <r>
      <rPr>
        <sz val="9"/>
        <color theme="1"/>
        <rFont val="ＭＳ Ｐ明朝"/>
        <family val="1"/>
        <charset val="128"/>
      </rPr>
      <t>※本年度の計画を達成するための具体的な施策を記載</t>
    </r>
    <rPh sb="0" eb="4">
      <t>ジッシケイカク</t>
    </rPh>
    <rPh sb="5" eb="8">
      <t>ゲンジツセイ</t>
    </rPh>
    <rPh sb="33" eb="35">
      <t>キサイ</t>
    </rPh>
    <phoneticPr fontId="1"/>
  </si>
  <si>
    <t>専門家体制・ネットワーク</t>
    <rPh sb="0" eb="3">
      <t>センモンカ</t>
    </rPh>
    <rPh sb="3" eb="5">
      <t>タイセイ</t>
    </rPh>
    <phoneticPr fontId="1"/>
  </si>
  <si>
    <t>本事業に係る職員数</t>
    <rPh sb="0" eb="3">
      <t>ホンジギョウ</t>
    </rPh>
    <rPh sb="4" eb="5">
      <t>カカワ</t>
    </rPh>
    <rPh sb="6" eb="8">
      <t>ショクイン</t>
    </rPh>
    <rPh sb="8" eb="9">
      <t>スウ</t>
    </rPh>
    <phoneticPr fontId="1"/>
  </si>
  <si>
    <t>本事業に係る事務補助員数</t>
    <rPh sb="0" eb="3">
      <t>ホンジギョウ</t>
    </rPh>
    <rPh sb="4" eb="5">
      <t>カカワ</t>
    </rPh>
    <rPh sb="6" eb="12">
      <t>ジムホジョインスウ</t>
    </rPh>
    <phoneticPr fontId="1"/>
  </si>
  <si>
    <t>自動反映のため、記載不要</t>
    <rPh sb="0" eb="2">
      <t>ジドウ</t>
    </rPh>
    <rPh sb="2" eb="4">
      <t>ハンエイ</t>
    </rPh>
    <rPh sb="8" eb="10">
      <t>キサイ</t>
    </rPh>
    <rPh sb="10" eb="12">
      <t>フヨウ</t>
    </rPh>
    <phoneticPr fontId="1"/>
  </si>
  <si>
    <t>※本シート作成前に、以下のシートを先に記載すること。
　　◆補助事業概要説明書(別添１)１～２
　　◆人件費単価計算書（別添２－１）</t>
    <phoneticPr fontId="1"/>
  </si>
  <si>
    <r>
      <t xml:space="preserve">中小企業等に対する省エネに係る支援の事例について記載すること。
当該実績によって本事業に活用されるノウハウ等についても可能な限り詳細（対象地域、支援内容、期間、代表的な成果等）に記載すること。
</t>
    </r>
    <r>
      <rPr>
        <sz val="9"/>
        <color theme="1"/>
        <rFont val="ＭＳ Ｐ明朝"/>
        <family val="1"/>
        <charset val="128"/>
      </rPr>
      <t>例）
令和●年度　●●県　金属加工業
工場・事務所棟の照明の間引き・消灯等の省エネ取組を実施していた企業に、生産設備を中心に省エネ診断をしてほしいと相談があった。
診断の結果、高効率ボイラーへの更新、排気ファンのインバータ活用、蒸気配管と工業炉外周部の保温対策、工場・事務所棟の照明のLED化等を提案した。
提案後、中小企業の省エネ担当者が取組を実施。エネルギーコスト340万円/年の削減を達成した。
当該業種の省エネガイドラインの策定を進めており、今後の省エネ診断にも活用する予定。</t>
    </r>
    <rPh sb="18" eb="20">
      <t>ジレイ</t>
    </rPh>
    <rPh sb="24" eb="26">
      <t>キサイ</t>
    </rPh>
    <rPh sb="98" eb="99">
      <t>レイ</t>
    </rPh>
    <rPh sb="109" eb="110">
      <t>ケン</t>
    </rPh>
    <rPh sb="111" eb="116">
      <t>キンゾクカコウギョウ</t>
    </rPh>
    <rPh sb="117" eb="119">
      <t>コウジョウ</t>
    </rPh>
    <rPh sb="120" eb="124">
      <t>ジムショトウ</t>
    </rPh>
    <rPh sb="125" eb="127">
      <t>ショウメイ</t>
    </rPh>
    <rPh sb="128" eb="130">
      <t>マビ</t>
    </rPh>
    <rPh sb="132" eb="134">
      <t>ショウトウ</t>
    </rPh>
    <rPh sb="134" eb="135">
      <t>トウ</t>
    </rPh>
    <rPh sb="136" eb="137">
      <t>ショウ</t>
    </rPh>
    <rPh sb="139" eb="141">
      <t>トリクミ</t>
    </rPh>
    <rPh sb="142" eb="144">
      <t>ジッシ</t>
    </rPh>
    <rPh sb="148" eb="150">
      <t>キギョウ</t>
    </rPh>
    <rPh sb="152" eb="154">
      <t>セイサン</t>
    </rPh>
    <rPh sb="172" eb="174">
      <t>ソウダン</t>
    </rPh>
    <rPh sb="209" eb="211">
      <t>カツヨウ</t>
    </rPh>
    <rPh sb="232" eb="236">
      <t>ジムショトウ</t>
    </rPh>
    <rPh sb="252" eb="255">
      <t>テイアンゴ</t>
    </rPh>
    <rPh sb="256" eb="260">
      <t>チュウショウキギョウ</t>
    </rPh>
    <rPh sb="261" eb="262">
      <t>ショウ</t>
    </rPh>
    <rPh sb="264" eb="267">
      <t>タントウシャ</t>
    </rPh>
    <rPh sb="268" eb="270">
      <t>トリクミ</t>
    </rPh>
    <rPh sb="271" eb="273">
      <t>ジッシ</t>
    </rPh>
    <rPh sb="285" eb="287">
      <t>マンエン</t>
    </rPh>
    <rPh sb="288" eb="289">
      <t>ネン</t>
    </rPh>
    <rPh sb="290" eb="292">
      <t>サクゲン</t>
    </rPh>
    <rPh sb="293" eb="295">
      <t>タッセイ</t>
    </rPh>
    <phoneticPr fontId="1"/>
  </si>
  <si>
    <r>
      <t xml:space="preserve">補助金の請求（概算払を含む）ができる期間まで、適切な事業運営ができる根拠を具体的に記載すること。
</t>
    </r>
    <r>
      <rPr>
        <sz val="9"/>
        <color theme="1"/>
        <rFont val="ＭＳ Ｐ明朝"/>
        <family val="1"/>
        <charset val="128"/>
      </rPr>
      <t>例）
自主財源として毎年社員企業からの約●●万円の年会費収入がある。
また今期は自主事業である●●による約●●万円の売上が見込まれる。
さらに●●銀行●●支店からの●●万円借り入れについても現在相談中である。
以上により、精算払い請求ができるまでの期間に掛かる経費については、自主財源で対応可能である。</t>
    </r>
    <rPh sb="0" eb="3">
      <t>ホジョキン</t>
    </rPh>
    <rPh sb="4" eb="6">
      <t>セイキュウ</t>
    </rPh>
    <rPh sb="7" eb="10">
      <t>ガイサンバライ</t>
    </rPh>
    <rPh sb="11" eb="12">
      <t>フク</t>
    </rPh>
    <rPh sb="18" eb="20">
      <t>キカン</t>
    </rPh>
    <rPh sb="23" eb="25">
      <t>テキセツ</t>
    </rPh>
    <rPh sb="26" eb="30">
      <t>ジギョウウンエイ</t>
    </rPh>
    <rPh sb="34" eb="36">
      <t>コンキョ</t>
    </rPh>
    <rPh sb="37" eb="40">
      <t>グタイテキ</t>
    </rPh>
    <rPh sb="41" eb="43">
      <t>キサイ</t>
    </rPh>
    <rPh sb="50" eb="51">
      <t>レイ</t>
    </rPh>
    <rPh sb="87" eb="89">
      <t>コンキ</t>
    </rPh>
    <rPh sb="90" eb="94">
      <t>ジシュジギョウ</t>
    </rPh>
    <rPh sb="108" eb="110">
      <t>ウリアゲ</t>
    </rPh>
    <rPh sb="111" eb="113">
      <t>ミコ</t>
    </rPh>
    <rPh sb="123" eb="125">
      <t>ギンコウ</t>
    </rPh>
    <rPh sb="127" eb="129">
      <t>シテン</t>
    </rPh>
    <rPh sb="135" eb="136">
      <t>カ</t>
    </rPh>
    <rPh sb="137" eb="138">
      <t>イ</t>
    </rPh>
    <rPh sb="146" eb="148">
      <t>ソウダン</t>
    </rPh>
    <rPh sb="148" eb="149">
      <t>チュウ</t>
    </rPh>
    <rPh sb="155" eb="157">
      <t>イジョウ</t>
    </rPh>
    <rPh sb="161" eb="163">
      <t>セイサン</t>
    </rPh>
    <rPh sb="188" eb="192">
      <t>ジシュザイゲン</t>
    </rPh>
    <rPh sb="193" eb="197">
      <t>タイオウカノウ</t>
    </rPh>
    <phoneticPr fontId="1"/>
  </si>
  <si>
    <t>・担当者名：支援先の担当者名を記載すること。決定していないものについては、空欄で可。</t>
    <rPh sb="1" eb="5">
      <t>タントウシャメイ</t>
    </rPh>
    <rPh sb="22" eb="24">
      <t>ケッテイ</t>
    </rPh>
    <rPh sb="37" eb="39">
      <t>クウラン</t>
    </rPh>
    <rPh sb="40" eb="41">
      <t>カ</t>
    </rPh>
    <phoneticPr fontId="1"/>
  </si>
  <si>
    <t>　　　（https://www.meti.go.jp/information_2/downloadfiles/R4kenpo.pdf）</t>
    <phoneticPr fontId="5"/>
  </si>
  <si>
    <t>R4版</t>
    <rPh sb="2" eb="3">
      <t>バン</t>
    </rPh>
    <phoneticPr fontId="1"/>
  </si>
  <si>
    <t>Ｒ３年度</t>
    <phoneticPr fontId="1"/>
  </si>
  <si>
    <t>Ｒ３年度事業</t>
    <rPh sb="2" eb="4">
      <t>ネンド</t>
    </rPh>
    <rPh sb="4" eb="6">
      <t>ジギョウ</t>
    </rPh>
    <phoneticPr fontId="1"/>
  </si>
  <si>
    <t>Ｒ４年度事業</t>
    <phoneticPr fontId="1"/>
  </si>
  <si>
    <t>計画支援対象者数</t>
    <rPh sb="0" eb="2">
      <t>ケイカク</t>
    </rPh>
    <rPh sb="2" eb="7">
      <t>シエンタイショウシャ</t>
    </rPh>
    <rPh sb="7" eb="8">
      <t>スウ</t>
    </rPh>
    <phoneticPr fontId="1"/>
  </si>
  <si>
    <t>計画支援事業所数</t>
    <rPh sb="0" eb="2">
      <t>ケイカク</t>
    </rPh>
    <rPh sb="2" eb="4">
      <t>シエン</t>
    </rPh>
    <rPh sb="4" eb="7">
      <t>ジギョウショ</t>
    </rPh>
    <rPh sb="7" eb="8">
      <t>スウ</t>
    </rPh>
    <phoneticPr fontId="1"/>
  </si>
  <si>
    <t>事業所名</t>
    <rPh sb="0" eb="4">
      <t>ジギョウショメイ</t>
    </rPh>
    <phoneticPr fontId="5"/>
  </si>
  <si>
    <t>①工場プラン
（製造業300kl以上）</t>
    <phoneticPr fontId="1"/>
  </si>
  <si>
    <t>②工場プラン
（製造業300kl未満）</t>
    <phoneticPr fontId="1"/>
  </si>
  <si>
    <t>③ビル・店舗プラン
（製造業以外）</t>
    <phoneticPr fontId="1"/>
  </si>
  <si>
    <t>④カスタムプラン</t>
    <phoneticPr fontId="1"/>
  </si>
  <si>
    <t>1名診断</t>
    <rPh sb="1" eb="2">
      <t>メイ</t>
    </rPh>
    <rPh sb="2" eb="4">
      <t>シンダン</t>
    </rPh>
    <phoneticPr fontId="1"/>
  </si>
  <si>
    <t>2名診断</t>
    <rPh sb="1" eb="2">
      <t>メイ</t>
    </rPh>
    <rPh sb="2" eb="4">
      <t>シンダン</t>
    </rPh>
    <phoneticPr fontId="1"/>
  </si>
  <si>
    <t>支援対象者数</t>
    <rPh sb="0" eb="6">
      <t>シエンタイショウシャスウ</t>
    </rPh>
    <phoneticPr fontId="1"/>
  </si>
  <si>
    <t>専門家謝金
合計（円）</t>
    <rPh sb="0" eb="3">
      <t>センモンカ</t>
    </rPh>
    <rPh sb="3" eb="5">
      <t>シャキン</t>
    </rPh>
    <rPh sb="6" eb="8">
      <t>ゴウケイ</t>
    </rPh>
    <rPh sb="9" eb="10">
      <t>エン</t>
    </rPh>
    <phoneticPr fontId="1"/>
  </si>
  <si>
    <t>謝金合計（円）</t>
    <rPh sb="0" eb="2">
      <t>シャキン</t>
    </rPh>
    <rPh sb="2" eb="4">
      <t>ゴウケイ</t>
    </rPh>
    <rPh sb="5" eb="6">
      <t>エン</t>
    </rPh>
    <phoneticPr fontId="1"/>
  </si>
  <si>
    <t>専門家謝金
補助対象経費（円）</t>
    <rPh sb="0" eb="3">
      <t>センモンカ</t>
    </rPh>
    <rPh sb="3" eb="5">
      <t>シャキン</t>
    </rPh>
    <rPh sb="6" eb="12">
      <t>ホジョタイショウケイヒ</t>
    </rPh>
    <rPh sb="13" eb="14">
      <t>エン</t>
    </rPh>
    <phoneticPr fontId="1"/>
  </si>
  <si>
    <t>1者あたりの
訪問回数（回/者）</t>
    <phoneticPr fontId="1"/>
  </si>
  <si>
    <t>1者あたりの
事前打ち合わせ時間</t>
    <rPh sb="1" eb="2">
      <t>シャ</t>
    </rPh>
    <rPh sb="7" eb="9">
      <t>ジゼン</t>
    </rPh>
    <rPh sb="8" eb="9">
      <t>マエ</t>
    </rPh>
    <rPh sb="14" eb="16">
      <t>ジカン</t>
    </rPh>
    <phoneticPr fontId="1"/>
  </si>
  <si>
    <t xml:space="preserve">
令和４年度　中小企業等に対するエネルギー利用最適化推進事業費補助金
（地域プラットフォーム構築事業）交付申請書</t>
    <rPh sb="1" eb="3">
      <t>レイワ</t>
    </rPh>
    <phoneticPr fontId="1"/>
  </si>
  <si>
    <t>補助対象経費の
区分</t>
    <phoneticPr fontId="1"/>
  </si>
  <si>
    <t>1者あたりの訪問する
専門家人数</t>
    <rPh sb="1" eb="2">
      <t>シャ</t>
    </rPh>
    <rPh sb="6" eb="8">
      <t>ホウモン</t>
    </rPh>
    <rPh sb="11" eb="14">
      <t>センモンカ</t>
    </rPh>
    <rPh sb="14" eb="16">
      <t>ニンズウ</t>
    </rPh>
    <phoneticPr fontId="1"/>
  </si>
  <si>
    <t>　※備考記載例：時給額1,000円×所定労働時間8時間＋通勤手当800円＝日給額8,800円</t>
    <rPh sb="2" eb="4">
      <t>ビコウ</t>
    </rPh>
    <rPh sb="4" eb="6">
      <t>キサイ</t>
    </rPh>
    <rPh sb="6" eb="7">
      <t>レイ</t>
    </rPh>
    <rPh sb="8" eb="10">
      <t>ジキュウ</t>
    </rPh>
    <rPh sb="16" eb="17">
      <t>エン</t>
    </rPh>
    <rPh sb="18" eb="20">
      <t>ショテイ</t>
    </rPh>
    <rPh sb="20" eb="22">
      <t>ロウドウ</t>
    </rPh>
    <rPh sb="22" eb="24">
      <t>ジカン</t>
    </rPh>
    <rPh sb="25" eb="27">
      <t>ジカン</t>
    </rPh>
    <rPh sb="28" eb="32">
      <t>ツウキンテアテ</t>
    </rPh>
    <rPh sb="35" eb="36">
      <t>エン</t>
    </rPh>
    <rPh sb="37" eb="39">
      <t>ニッキュウ</t>
    </rPh>
    <rPh sb="39" eb="40">
      <t>ガク</t>
    </rPh>
    <rPh sb="45" eb="46">
      <t>エン</t>
    </rPh>
    <phoneticPr fontId="1"/>
  </si>
  <si>
    <t>※その他類する資格については
　「その他」を選択し、記載欄に入力</t>
    <rPh sb="19" eb="20">
      <t>タ</t>
    </rPh>
    <rPh sb="22" eb="24">
      <t>センタク</t>
    </rPh>
    <rPh sb="26" eb="29">
      <t>キサイラン</t>
    </rPh>
    <phoneticPr fontId="1"/>
  </si>
  <si>
    <t>※国家資格を保有していない場合は
　「経歴書参照」を選択</t>
    <phoneticPr fontId="1"/>
  </si>
  <si>
    <t>・１.補助事業の名称：（別添１）1の事業名を自動反映。</t>
    <rPh sb="3" eb="7">
      <t>ホジョジギョウ</t>
    </rPh>
    <rPh sb="8" eb="10">
      <t>メイショウ</t>
    </rPh>
    <rPh sb="12" eb="14">
      <t>ベッテン</t>
    </rPh>
    <rPh sb="18" eb="21">
      <t>ジギョウメイ</t>
    </rPh>
    <rPh sb="22" eb="24">
      <t>ジドウ</t>
    </rPh>
    <rPh sb="24" eb="26">
      <t>ハンエイ</t>
    </rPh>
    <phoneticPr fontId="1"/>
  </si>
  <si>
    <r>
      <t>・７.補助事業の完了予定日：事業期間内（</t>
    </r>
    <r>
      <rPr>
        <b/>
        <sz val="11"/>
        <color rgb="FFFF0000"/>
        <rFont val="ＭＳ 明朝"/>
        <family val="1"/>
        <charset val="128"/>
      </rPr>
      <t>令和５年１月３１日まで</t>
    </r>
    <r>
      <rPr>
        <sz val="11"/>
        <color theme="1"/>
        <rFont val="ＭＳ 明朝"/>
        <family val="1"/>
        <charset val="128"/>
      </rPr>
      <t>）に設定されているか。</t>
    </r>
    <rPh sb="3" eb="7">
      <t>ホジョジギョウ</t>
    </rPh>
    <rPh sb="8" eb="10">
      <t>カンリョウ</t>
    </rPh>
    <rPh sb="10" eb="13">
      <t>ヨテイビ</t>
    </rPh>
    <rPh sb="14" eb="16">
      <t>ジギョウ</t>
    </rPh>
    <rPh sb="20" eb="22">
      <t>レイワ</t>
    </rPh>
    <phoneticPr fontId="1"/>
  </si>
  <si>
    <t>・４.補助金交付申請額（１）～（３）：様式第1（別紙１）の各金額を自動反映。</t>
    <phoneticPr fontId="1"/>
  </si>
  <si>
    <r>
      <t>・支出計画書(別添２－２)の金額を自動反映のため入力不要。
  値を変更したい場合は支出計画書を修正すること。
　上限値は拠点あたり、</t>
    </r>
    <r>
      <rPr>
        <sz val="11"/>
        <color rgb="FFFF0000"/>
        <rFont val="ＭＳ 明朝"/>
        <family val="1"/>
        <charset val="128"/>
      </rPr>
      <t>５００万円</t>
    </r>
    <r>
      <rPr>
        <sz val="11"/>
        <color theme="1"/>
        <rFont val="ＭＳ 明朝"/>
        <family val="1"/>
        <charset val="128"/>
      </rPr>
      <t>。また、拠点に隣接する都道府県を
　支援対象地域とする場合、隣接する支援対象地域１都道府県ごとに、
　</t>
    </r>
    <r>
      <rPr>
        <sz val="11"/>
        <color rgb="FFFF0000"/>
        <rFont val="ＭＳ 明朝"/>
        <family val="1"/>
        <charset val="128"/>
      </rPr>
      <t>３００万円</t>
    </r>
    <r>
      <rPr>
        <sz val="11"/>
        <color theme="1"/>
        <rFont val="ＭＳ 明朝"/>
        <family val="1"/>
        <charset val="128"/>
      </rPr>
      <t>を上限として追加を認める。</t>
    </r>
    <rPh sb="24" eb="28">
      <t>ニュウリョクフヨウ</t>
    </rPh>
    <phoneticPr fontId="1"/>
  </si>
  <si>
    <t>※役員情報は、最新の商業登記簿謄本の情報と一致していること。</t>
    <rPh sb="3" eb="5">
      <t>ジョウホウ</t>
    </rPh>
    <phoneticPr fontId="1"/>
  </si>
  <si>
    <r>
      <t>全て（英数字も含めて）</t>
    </r>
    <r>
      <rPr>
        <b/>
        <sz val="10"/>
        <color rgb="FFFF0000"/>
        <rFont val="ＭＳ Ｐ明朝"/>
        <family val="1"/>
        <charset val="128"/>
      </rPr>
      <t>全角</t>
    </r>
    <r>
      <rPr>
        <sz val="10"/>
        <color theme="1"/>
        <rFont val="ＭＳ Ｐ明朝"/>
        <family val="1"/>
        <charset val="128"/>
      </rPr>
      <t>で入力すること。</t>
    </r>
    <rPh sb="0" eb="1">
      <t>スベ</t>
    </rPh>
    <rPh sb="3" eb="6">
      <t>エイスウジ</t>
    </rPh>
    <rPh sb="7" eb="8">
      <t>フク</t>
    </rPh>
    <rPh sb="11" eb="13">
      <t>ゼンカク</t>
    </rPh>
    <phoneticPr fontId="1"/>
  </si>
  <si>
    <r>
      <t>ジービズインフォ掲載の</t>
    </r>
    <r>
      <rPr>
        <b/>
        <sz val="10"/>
        <color rgb="FFFF0000"/>
        <rFont val="ＭＳ Ｐ明朝"/>
        <family val="1"/>
        <charset val="128"/>
      </rPr>
      <t>13桁の法人番号</t>
    </r>
    <r>
      <rPr>
        <sz val="10"/>
        <color theme="1"/>
        <rFont val="ＭＳ Ｐ明朝"/>
        <family val="1"/>
        <charset val="128"/>
      </rPr>
      <t>を入力すること。（半角英数字）</t>
    </r>
    <rPh sb="15" eb="17">
      <t>ホウジン</t>
    </rPh>
    <rPh sb="17" eb="19">
      <t>バンゴウ</t>
    </rPh>
    <rPh sb="20" eb="22">
      <t>ニュウリョク</t>
    </rPh>
    <rPh sb="27" eb="29">
      <t>ハンカク</t>
    </rPh>
    <rPh sb="29" eb="32">
      <t>エイスウジ</t>
    </rPh>
    <phoneticPr fontId="1"/>
  </si>
  <si>
    <r>
      <t>代表者名は全角で姓と名の間に</t>
    </r>
    <r>
      <rPr>
        <b/>
        <sz val="10"/>
        <color rgb="FFFF0000"/>
        <rFont val="ＭＳ Ｐ明朝"/>
        <family val="1"/>
        <charset val="128"/>
      </rPr>
      <t>全角のスペース</t>
    </r>
    <r>
      <rPr>
        <sz val="10"/>
        <color theme="1"/>
        <rFont val="ＭＳ Ｐ明朝"/>
        <family val="1"/>
        <charset val="128"/>
      </rPr>
      <t>を入れること。</t>
    </r>
    <rPh sb="0" eb="3">
      <t>ダイヒョウシャ</t>
    </rPh>
    <rPh sb="3" eb="4">
      <t>メイ</t>
    </rPh>
    <rPh sb="5" eb="7">
      <t>ゼンカク</t>
    </rPh>
    <rPh sb="8" eb="9">
      <t>セイ</t>
    </rPh>
    <rPh sb="10" eb="11">
      <t>ナ</t>
    </rPh>
    <rPh sb="12" eb="13">
      <t>カン</t>
    </rPh>
    <rPh sb="14" eb="16">
      <t>ゼンカク</t>
    </rPh>
    <rPh sb="22" eb="23">
      <t>イ</t>
    </rPh>
    <phoneticPr fontId="1"/>
  </si>
  <si>
    <r>
      <t>ハイフン</t>
    </r>
    <r>
      <rPr>
        <b/>
        <sz val="10"/>
        <color rgb="FFFF0000"/>
        <rFont val="ＭＳ Ｐ明朝"/>
        <family val="1"/>
        <charset val="128"/>
      </rPr>
      <t>有り</t>
    </r>
    <r>
      <rPr>
        <sz val="10"/>
        <rFont val="ＭＳ Ｐ明朝"/>
        <family val="1"/>
        <charset val="128"/>
      </rPr>
      <t>、半角英数字で入力すること。</t>
    </r>
    <r>
      <rPr>
        <sz val="10"/>
        <color theme="1"/>
        <rFont val="ＭＳ Ｐ明朝"/>
        <family val="1"/>
        <charset val="128"/>
      </rPr>
      <t>（123-4567）</t>
    </r>
    <rPh sb="4" eb="5">
      <t>アリ</t>
    </rPh>
    <phoneticPr fontId="1"/>
  </si>
  <si>
    <t>建物名がない場合は空白とする。</t>
    <rPh sb="0" eb="3">
      <t>タテモノメイ</t>
    </rPh>
    <rPh sb="6" eb="8">
      <t>バアイ</t>
    </rPh>
    <rPh sb="9" eb="11">
      <t>クウハク</t>
    </rPh>
    <phoneticPr fontId="1"/>
  </si>
  <si>
    <r>
      <t xml:space="preserve">
支援対象地域の自治体担当者と</t>
    </r>
    <r>
      <rPr>
        <b/>
        <sz val="10"/>
        <color rgb="FFFF0000"/>
        <rFont val="ＭＳ Ｐ明朝"/>
        <family val="1"/>
        <charset val="128"/>
      </rPr>
      <t>交付申請前にコンタクトのうえ、合意のもと</t>
    </r>
    <r>
      <rPr>
        <sz val="10"/>
        <color theme="1"/>
        <rFont val="ＭＳ Ｐ明朝"/>
        <family val="1"/>
        <charset val="128"/>
      </rPr>
      <t>に左記情報を記入すること。
※担当者 役職・氏名は任意。連絡先は必須
（連携する自治体が5団体を越える場合はSIIにご連絡ください。）
※１）地域の中小企業等からの相談窓口とは
　自治体が補助事業の「相談窓口、掘り起こし」のうち、相談窓口に関する機能の一部を担い、地域の中小企業等から
　受けた相談について、適宜補助事業者に連携する等の役割。
※２）セミナー等による普及啓発活動とは
　自治体が補助事業の「相談窓口、掘り起こし」のうち、掘り起こしに関する機能の一部を担い、地域の中小企業等を
　対象としたセミナー等を共催・後援等をすることにより、中小企業等への省エネルギーに関する普及啓発活動を
　後押しする等の役割。
※３）補助事業の紹介等の中小企業等に対する具体的な支援･アドバイスとは
　自治体が補助事業のうち、「現状把握の支援」～「Actionの支援」において、適宜当該自治体で実施する補助事業の
　紹介等を行い、中小企業等の省エネ取組PDCAの支援に直接協力する等の役割。</t>
    </r>
    <rPh sb="1" eb="3">
      <t>シエン</t>
    </rPh>
    <rPh sb="3" eb="5">
      <t>タイショウ</t>
    </rPh>
    <rPh sb="5" eb="7">
      <t>チイキ</t>
    </rPh>
    <rPh sb="8" eb="10">
      <t>ジチ</t>
    </rPh>
    <rPh sb="10" eb="11">
      <t>タイ</t>
    </rPh>
    <rPh sb="11" eb="14">
      <t>タントウシャ</t>
    </rPh>
    <rPh sb="15" eb="17">
      <t>コウフ</t>
    </rPh>
    <rPh sb="17" eb="19">
      <t>シンセイ</t>
    </rPh>
    <rPh sb="19" eb="20">
      <t>マエ</t>
    </rPh>
    <rPh sb="30" eb="32">
      <t>ゴウイ</t>
    </rPh>
    <rPh sb="36" eb="38">
      <t>サキ</t>
    </rPh>
    <rPh sb="38" eb="40">
      <t>ジョウホウ</t>
    </rPh>
    <rPh sb="41" eb="43">
      <t>キニュウ</t>
    </rPh>
    <rPh sb="50" eb="52">
      <t>タントウ</t>
    </rPh>
    <rPh sb="52" eb="53">
      <t>シャ</t>
    </rPh>
    <rPh sb="54" eb="56">
      <t>ヤクショク</t>
    </rPh>
    <rPh sb="57" eb="58">
      <t>シ</t>
    </rPh>
    <rPh sb="58" eb="59">
      <t>メイ</t>
    </rPh>
    <rPh sb="60" eb="62">
      <t>ニンイ</t>
    </rPh>
    <rPh sb="63" eb="66">
      <t>レンラクサキ</t>
    </rPh>
    <rPh sb="67" eb="69">
      <t>ヒッス</t>
    </rPh>
    <phoneticPr fontId="1"/>
  </si>
  <si>
    <t>※役員を登録する場合、定款等に役員報酬の記述があり、定款に則った報酬額を
　基に単価を算出すること。
※出向社員を登録する場合、申請団体の出向負担金に基づいて単価を算出すること。</t>
    <rPh sb="1" eb="3">
      <t>ヤクイン</t>
    </rPh>
    <rPh sb="4" eb="6">
      <t>トウロク</t>
    </rPh>
    <rPh sb="8" eb="10">
      <t>バアイ</t>
    </rPh>
    <rPh sb="11" eb="13">
      <t>テイカン</t>
    </rPh>
    <rPh sb="13" eb="14">
      <t>トウ</t>
    </rPh>
    <rPh sb="15" eb="17">
      <t>ヤクイン</t>
    </rPh>
    <rPh sb="17" eb="19">
      <t>ホウシュウ</t>
    </rPh>
    <rPh sb="20" eb="22">
      <t>キジュツ</t>
    </rPh>
    <rPh sb="26" eb="28">
      <t>テイカン</t>
    </rPh>
    <rPh sb="29" eb="30">
      <t>ノット</t>
    </rPh>
    <rPh sb="32" eb="35">
      <t>ホウシュウガク</t>
    </rPh>
    <rPh sb="38" eb="39">
      <t>モト</t>
    </rPh>
    <rPh sb="40" eb="42">
      <t>タンカ</t>
    </rPh>
    <rPh sb="43" eb="45">
      <t>サンシュツ</t>
    </rPh>
    <phoneticPr fontId="1"/>
  </si>
  <si>
    <t>※健保等級対象者は必ず、1項の欄で登録すること。</t>
    <rPh sb="1" eb="3">
      <t>ケンポ</t>
    </rPh>
    <rPh sb="3" eb="5">
      <t>トウキュウ</t>
    </rPh>
    <rPh sb="5" eb="8">
      <t>タイショウシャ</t>
    </rPh>
    <rPh sb="9" eb="10">
      <t>カナラ</t>
    </rPh>
    <rPh sb="13" eb="14">
      <t>コウ</t>
    </rPh>
    <rPh sb="15" eb="16">
      <t>ラン</t>
    </rPh>
    <rPh sb="17" eb="19">
      <t>トウロク</t>
    </rPh>
    <phoneticPr fontId="1"/>
  </si>
  <si>
    <t>消費税等は原則補助対象経費として認めない。ただし、以下①～⑦のいずれかに該当する場合のみ、「消費税込」で申請可。
※消費税込で申請する場合、事業者の属性を必ず選択すること。
　　　　 ① 消費税法における納税義務者とならない者
　　　　 ② 免税事業者
　　　　 ③ 簡易課税事業者
　　　　 ④ 国若しくは地方公共団体（特別会計を設けて事業を行う場合に限る）、消費税法別表第３に 掲げる法人
　　　　 ⑤ 国又は地方公共団体の一般会計である者
　　　　 ⑥ 課税事業者のうち課税売上割合が低い等の理由から、消費税仕入控除税額確定後の返還を 選択する者　　
　　　　 ⑦ 申請時において消費税等仕入控除税額が明らかでない者
※下記の記入例は、消費税区分「消費税を補助対象に含めない」場合を想定し、全て税抜で作成。</t>
    <phoneticPr fontId="1"/>
  </si>
  <si>
    <t>■事業運営に係る人件費：職員によるコーディネートの時間は除いた人件費を入力すること。</t>
    <rPh sb="28" eb="29">
      <t>ノゾ</t>
    </rPh>
    <rPh sb="31" eb="34">
      <t>ジンケンヒ</t>
    </rPh>
    <rPh sb="35" eb="37">
      <t>ニュウリョク</t>
    </rPh>
    <phoneticPr fontId="1"/>
  </si>
  <si>
    <r>
      <t>・所属先事業者名：個人事業主等の場合には「</t>
    </r>
    <r>
      <rPr>
        <b/>
        <sz val="14"/>
        <color rgb="FFFF0000"/>
        <rFont val="ＭＳ Ｐ明朝"/>
        <family val="1"/>
        <charset val="128"/>
      </rPr>
      <t>個人</t>
    </r>
    <r>
      <rPr>
        <sz val="14"/>
        <rFont val="ＭＳ Ｐ明朝"/>
        <family val="1"/>
        <charset val="128"/>
      </rPr>
      <t>」と記載すること。</t>
    </r>
    <rPh sb="1" eb="4">
      <t>ショゾクサキ</t>
    </rPh>
    <phoneticPr fontId="1"/>
  </si>
  <si>
    <r>
      <t>・専門区分：エネルギー系専門家の場合、専門区分を「</t>
    </r>
    <r>
      <rPr>
        <b/>
        <sz val="14"/>
        <color rgb="FFFF0000"/>
        <rFont val="ＭＳ Ｐ明朝"/>
        <family val="1"/>
        <charset val="128"/>
      </rPr>
      <t>熱</t>
    </r>
    <r>
      <rPr>
        <sz val="14"/>
        <rFont val="ＭＳ Ｐ明朝"/>
        <family val="1"/>
        <charset val="128"/>
      </rPr>
      <t>」「</t>
    </r>
    <r>
      <rPr>
        <b/>
        <sz val="14"/>
        <color rgb="FFFF0000"/>
        <rFont val="ＭＳ Ｐ明朝"/>
        <family val="1"/>
        <charset val="128"/>
      </rPr>
      <t>電気</t>
    </r>
    <r>
      <rPr>
        <sz val="14"/>
        <rFont val="ＭＳ Ｐ明朝"/>
        <family val="1"/>
        <charset val="128"/>
      </rPr>
      <t>」「</t>
    </r>
    <r>
      <rPr>
        <b/>
        <sz val="14"/>
        <color rgb="FFFF0000"/>
        <rFont val="ＭＳ Ｐ明朝"/>
        <family val="1"/>
        <charset val="128"/>
      </rPr>
      <t>熱・電気</t>
    </r>
    <r>
      <rPr>
        <sz val="14"/>
        <rFont val="ＭＳ Ｐ明朝"/>
        <family val="1"/>
        <charset val="128"/>
      </rPr>
      <t>」から選択すること。</t>
    </r>
    <rPh sb="32" eb="33">
      <t>ネツ</t>
    </rPh>
    <rPh sb="34" eb="36">
      <t>デンキ</t>
    </rPh>
    <phoneticPr fontId="1"/>
  </si>
  <si>
    <r>
      <t>　　経営系専門家の場合、専門区分は「</t>
    </r>
    <r>
      <rPr>
        <b/>
        <sz val="14"/>
        <color rgb="FFFF0000"/>
        <rFont val="ＭＳ Ｐ明朝"/>
        <family val="1"/>
        <charset val="128"/>
      </rPr>
      <t>経営</t>
    </r>
    <r>
      <rPr>
        <sz val="14"/>
        <rFont val="ＭＳ Ｐ明朝"/>
        <family val="1"/>
        <charset val="128"/>
      </rPr>
      <t>」を選択すること。</t>
    </r>
    <rPh sb="2" eb="4">
      <t>ケイエイ</t>
    </rPh>
    <rPh sb="18" eb="20">
      <t>ケイエイ</t>
    </rPh>
    <phoneticPr fontId="1"/>
  </si>
  <si>
    <t>エネルギー
国家資格</t>
    <rPh sb="6" eb="10">
      <t>コッカシカク</t>
    </rPh>
    <phoneticPr fontId="5"/>
  </si>
  <si>
    <t>経営
国家資格</t>
    <rPh sb="0" eb="2">
      <t>ケイエイ</t>
    </rPh>
    <rPh sb="3" eb="7">
      <t>コッカシカク</t>
    </rPh>
    <phoneticPr fontId="5"/>
  </si>
  <si>
    <r>
      <rPr>
        <b/>
        <sz val="11"/>
        <color rgb="FFFF0000"/>
        <rFont val="ＭＳ 明朝"/>
        <family val="1"/>
        <charset val="128"/>
      </rPr>
      <t>・支出計画書(別添２－２)を先に作成すること。</t>
    </r>
    <r>
      <rPr>
        <sz val="11"/>
        <color theme="1"/>
        <rFont val="ＭＳ 明朝"/>
        <family val="1"/>
        <charset val="128"/>
      </rPr>
      <t xml:space="preserve">
・（別紙２）の入力必須箇所は、経費の各区分（人件費、事業費）の
　各四半期ごとの金額のみ記載すること。
・経費の各区分（人件費、事業費）の合計及び年間の合計額は、
　（別紙１）の金額と整合させること。
・第１・四半期は４月～６月、第２・四半期は７月～９月、第３・
　四半期は１０月～１２月、第４・四半期は１月～３月を指す。</t>
    </r>
    <rPh sb="14" eb="15">
      <t>サキ</t>
    </rPh>
    <rPh sb="16" eb="18">
      <t>サクセイ</t>
    </rPh>
    <rPh sb="26" eb="28">
      <t>ベッシ</t>
    </rPh>
    <rPh sb="31" eb="33">
      <t>ニュウリョク</t>
    </rPh>
    <rPh sb="33" eb="35">
      <t>ヒッス</t>
    </rPh>
    <rPh sb="35" eb="37">
      <t>カショ</t>
    </rPh>
    <rPh sb="39" eb="41">
      <t>ケイヒ</t>
    </rPh>
    <rPh sb="42" eb="45">
      <t>カククブン</t>
    </rPh>
    <rPh sb="46" eb="49">
      <t>ジンケンヒ</t>
    </rPh>
    <rPh sb="50" eb="52">
      <t>ジギョウ</t>
    </rPh>
    <rPh sb="52" eb="53">
      <t>ヒ</t>
    </rPh>
    <rPh sb="57" eb="58">
      <t>カク</t>
    </rPh>
    <rPh sb="58" eb="61">
      <t>シハンキ</t>
    </rPh>
    <rPh sb="64" eb="66">
      <t>キンガク</t>
    </rPh>
    <rPh sb="68" eb="70">
      <t>キサイ</t>
    </rPh>
    <rPh sb="77" eb="79">
      <t>ケイヒ</t>
    </rPh>
    <rPh sb="80" eb="83">
      <t>カククブン</t>
    </rPh>
    <rPh sb="84" eb="87">
      <t>ジンケンヒ</t>
    </rPh>
    <rPh sb="88" eb="91">
      <t>ジギョウヒ</t>
    </rPh>
    <rPh sb="95" eb="96">
      <t>オヨ</t>
    </rPh>
    <rPh sb="97" eb="99">
      <t>ネンカン</t>
    </rPh>
    <rPh sb="100" eb="102">
      <t>ゴウケイ</t>
    </rPh>
    <rPh sb="102" eb="103">
      <t>ガク</t>
    </rPh>
    <rPh sb="108" eb="110">
      <t>ベッシ</t>
    </rPh>
    <rPh sb="113" eb="115">
      <t>キンガク</t>
    </rPh>
    <rPh sb="116" eb="118">
      <t>セイゴウ</t>
    </rPh>
    <phoneticPr fontId="1"/>
  </si>
  <si>
    <r>
      <t>本社所在地は都道府県から、原則、登記簿謄本の記載と一致する住所を</t>
    </r>
    <r>
      <rPr>
        <b/>
        <sz val="10"/>
        <color rgb="FFFF0000"/>
        <rFont val="ＭＳ Ｐ明朝"/>
        <family val="1"/>
        <charset val="128"/>
      </rPr>
      <t>全角</t>
    </r>
    <r>
      <rPr>
        <sz val="10"/>
        <color theme="1"/>
        <rFont val="ＭＳ Ｐ明朝"/>
        <family val="1"/>
        <charset val="128"/>
      </rPr>
      <t>で入力すること。</t>
    </r>
    <rPh sb="0" eb="2">
      <t>ホンシャ</t>
    </rPh>
    <rPh sb="2" eb="5">
      <t>ショザイチ</t>
    </rPh>
    <rPh sb="6" eb="10">
      <t>トドウフケン</t>
    </rPh>
    <rPh sb="13" eb="15">
      <t>ゲンソク</t>
    </rPh>
    <rPh sb="16" eb="19">
      <t>トウキボ</t>
    </rPh>
    <rPh sb="19" eb="21">
      <t>トウホン</t>
    </rPh>
    <rPh sb="22" eb="24">
      <t>キサイ</t>
    </rPh>
    <rPh sb="25" eb="27">
      <t>イッチ</t>
    </rPh>
    <rPh sb="29" eb="31">
      <t>ジュウショ</t>
    </rPh>
    <rPh sb="32" eb="34">
      <t>ゼンカク</t>
    </rPh>
    <rPh sb="35" eb="37">
      <t>ニュウリョク</t>
    </rPh>
    <phoneticPr fontId="1"/>
  </si>
  <si>
    <r>
      <t>※1 各地域（都道府県）ごとに</t>
    </r>
    <r>
      <rPr>
        <b/>
        <sz val="11"/>
        <color rgb="FFFF0000"/>
        <rFont val="ＭＳ Ｐ明朝"/>
        <family val="1"/>
        <charset val="128"/>
      </rPr>
      <t>7者以上</t>
    </r>
    <r>
      <rPr>
        <sz val="11"/>
        <color theme="1"/>
        <rFont val="ＭＳ Ｐ明朝"/>
        <family val="1"/>
        <charset val="128"/>
      </rPr>
      <t>の中小企業等を支援すること。</t>
    </r>
    <phoneticPr fontId="1"/>
  </si>
  <si>
    <r>
      <t>※2 支援を予定する中小企業等名は、具体名が挙げられる場合は企業名を記載し、特定できない場合は「</t>
    </r>
    <r>
      <rPr>
        <b/>
        <sz val="11"/>
        <color rgb="FFFF0000"/>
        <rFont val="ＭＳ Ｐ明朝"/>
        <family val="1"/>
        <charset val="128"/>
      </rPr>
      <t>個社未定</t>
    </r>
    <r>
      <rPr>
        <sz val="11"/>
        <rFont val="ＭＳ Ｐ明朝"/>
        <family val="1"/>
        <charset val="128"/>
      </rPr>
      <t>」と記載すること。</t>
    </r>
    <phoneticPr fontId="1"/>
  </si>
  <si>
    <r>
      <t xml:space="preserve">拠点名
</t>
    </r>
    <r>
      <rPr>
        <sz val="8"/>
        <color theme="1"/>
        <rFont val="ＭＳ Ｐ明朝"/>
        <family val="1"/>
        <charset val="128"/>
      </rPr>
      <t>(本部を最上部に記載)</t>
    </r>
    <rPh sb="0" eb="2">
      <t>キョテン</t>
    </rPh>
    <rPh sb="2" eb="3">
      <t>メイ</t>
    </rPh>
    <rPh sb="5" eb="7">
      <t>ホンブ</t>
    </rPh>
    <rPh sb="8" eb="11">
      <t>サイジョウブ</t>
    </rPh>
    <rPh sb="12" eb="14">
      <t>キサイ</t>
    </rPh>
    <phoneticPr fontId="1"/>
  </si>
  <si>
    <r>
      <t xml:space="preserve">郵便番号
</t>
    </r>
    <r>
      <rPr>
        <sz val="9"/>
        <color theme="1"/>
        <rFont val="ＭＳ Ｐ明朝"/>
        <family val="1"/>
        <charset val="128"/>
      </rPr>
      <t>※半角で記載</t>
    </r>
    <rPh sb="0" eb="2">
      <t>ユウビン</t>
    </rPh>
    <rPh sb="2" eb="4">
      <t>バンゴウ</t>
    </rPh>
    <rPh sb="6" eb="8">
      <t>ハンカク</t>
    </rPh>
    <rPh sb="9" eb="11">
      <t>キサイ</t>
    </rPh>
    <phoneticPr fontId="1"/>
  </si>
  <si>
    <r>
      <t xml:space="preserve">拠点住所 ※全角で記載
</t>
    </r>
    <r>
      <rPr>
        <sz val="9"/>
        <color theme="1"/>
        <rFont val="ＭＳ Ｐ明朝"/>
        <family val="1"/>
        <charset val="128"/>
      </rPr>
      <t>（省エネお助け隊の事務所以外の場合、会社名も記載）</t>
    </r>
    <rPh sb="0" eb="2">
      <t>キョテン</t>
    </rPh>
    <rPh sb="2" eb="4">
      <t>ジュウショ</t>
    </rPh>
    <rPh sb="6" eb="8">
      <t>ゼンカク</t>
    </rPh>
    <rPh sb="9" eb="11">
      <t>キサイ</t>
    </rPh>
    <rPh sb="13" eb="14">
      <t>ショウ</t>
    </rPh>
    <rPh sb="17" eb="18">
      <t>タス</t>
    </rPh>
    <rPh sb="19" eb="20">
      <t>タイ</t>
    </rPh>
    <rPh sb="21" eb="23">
      <t>ジム</t>
    </rPh>
    <rPh sb="23" eb="24">
      <t>ショ</t>
    </rPh>
    <rPh sb="24" eb="26">
      <t>イガイ</t>
    </rPh>
    <rPh sb="27" eb="29">
      <t>バアイ</t>
    </rPh>
    <rPh sb="30" eb="33">
      <t>カイシャメイ</t>
    </rPh>
    <rPh sb="34" eb="36">
      <t>キサイ</t>
    </rPh>
    <phoneticPr fontId="1"/>
  </si>
  <si>
    <r>
      <t xml:space="preserve">
</t>
    </r>
    <r>
      <rPr>
        <b/>
        <sz val="10"/>
        <color rgb="FFFF0000"/>
        <rFont val="ＭＳ Ｐ明朝"/>
        <family val="1"/>
        <charset val="128"/>
      </rPr>
      <t>本部を最上部に記載</t>
    </r>
    <r>
      <rPr>
        <sz val="10"/>
        <rFont val="ＭＳ Ｐ明朝"/>
        <family val="1"/>
        <charset val="128"/>
      </rPr>
      <t>し、支援拠点が複数存在する場合は2項目以降に全て記載すること。
拠点ごとに、</t>
    </r>
    <r>
      <rPr>
        <b/>
        <sz val="10"/>
        <color rgb="FFFF0000"/>
        <rFont val="ＭＳ Ｐ明朝"/>
        <family val="1"/>
        <charset val="128"/>
      </rPr>
      <t>省エネお助け隊の職員（事務補助員は除く）のうち代表者２名をプルダウンから選択</t>
    </r>
    <r>
      <rPr>
        <sz val="10"/>
        <rFont val="ＭＳ Ｐ明朝"/>
        <family val="1"/>
        <charset val="128"/>
      </rPr>
      <t>すること。
例）
・郵便番号：ハイフン有り、半角英数字で入力すること。（123-4567）
・拠点住所：</t>
    </r>
    <r>
      <rPr>
        <b/>
        <sz val="10"/>
        <color rgb="FFFF0000"/>
        <rFont val="ＭＳ Ｐ明朝"/>
        <family val="1"/>
        <charset val="128"/>
      </rPr>
      <t>全角</t>
    </r>
    <r>
      <rPr>
        <sz val="10"/>
        <rFont val="ＭＳ Ｐ明朝"/>
        <family val="1"/>
        <charset val="128"/>
      </rPr>
      <t>で記載し、補助事業者の事務所等以外の場合は会社名も記載すること。
・電話番号：公開可能な固定電話番号またはIP電話番号を記載すること。</t>
    </r>
    <rPh sb="1" eb="3">
      <t>ホンブ</t>
    </rPh>
    <rPh sb="8" eb="10">
      <t>キサイ</t>
    </rPh>
    <rPh sb="27" eb="29">
      <t>コウモク</t>
    </rPh>
    <rPh sb="29" eb="31">
      <t>イコウ</t>
    </rPh>
    <rPh sb="84" eb="86">
      <t>センタク</t>
    </rPh>
    <rPh sb="103" eb="107">
      <t>ユウビンバンゴウ</t>
    </rPh>
    <rPh sb="145" eb="147">
      <t>ゼンカク</t>
    </rPh>
    <rPh sb="148" eb="150">
      <t>キサイ</t>
    </rPh>
    <phoneticPr fontId="1"/>
  </si>
  <si>
    <r>
      <t>登記簿謄本の記載と一致する代表者役職を</t>
    </r>
    <r>
      <rPr>
        <b/>
        <sz val="10"/>
        <color rgb="FFFF0000"/>
        <rFont val="ＭＳ Ｐ明朝"/>
        <family val="1"/>
        <charset val="128"/>
      </rPr>
      <t>全角</t>
    </r>
    <r>
      <rPr>
        <sz val="10"/>
        <color theme="1"/>
        <rFont val="ＭＳ Ｐ明朝"/>
        <family val="1"/>
        <charset val="128"/>
      </rPr>
      <t>で入力すること。</t>
    </r>
    <rPh sb="13" eb="16">
      <t>ダイヒョウシャ</t>
    </rPh>
    <rPh sb="16" eb="18">
      <t>ヤクショク</t>
    </rPh>
    <rPh sb="19" eb="21">
      <t>ゼンカク</t>
    </rPh>
    <rPh sb="22" eb="24">
      <t>ニュウリョク</t>
    </rPh>
    <phoneticPr fontId="1"/>
  </si>
  <si>
    <t>・支援対象者：以下要件を満たしていること。</t>
    <rPh sb="3" eb="6">
      <t>タイショウシャ</t>
    </rPh>
    <phoneticPr fontId="1"/>
  </si>
  <si>
    <t>・業種：下記一覧がプルダウン形式になっているため選択すること。決定していないものについては、空欄で可。</t>
    <rPh sb="1" eb="3">
      <t>ギョウシュ</t>
    </rPh>
    <rPh sb="4" eb="6">
      <t>カキ</t>
    </rPh>
    <rPh sb="6" eb="8">
      <t>イチラン</t>
    </rPh>
    <rPh sb="14" eb="16">
      <t>ケイシキ</t>
    </rPh>
    <rPh sb="24" eb="26">
      <t>センタク</t>
    </rPh>
    <phoneticPr fontId="1"/>
  </si>
  <si>
    <t>・所在地：事業所の所在地住所を記載すること。決定していないものについては、空欄で可。</t>
    <rPh sb="1" eb="4">
      <t>ショザイチ</t>
    </rPh>
    <rPh sb="5" eb="7">
      <t>ジギョウ</t>
    </rPh>
    <rPh sb="7" eb="8">
      <t>ショ</t>
    </rPh>
    <rPh sb="9" eb="11">
      <t>ショザイ</t>
    </rPh>
    <rPh sb="11" eb="12">
      <t>チ</t>
    </rPh>
    <rPh sb="12" eb="14">
      <t>ジュウショ</t>
    </rPh>
    <rPh sb="15" eb="17">
      <t>キサイ</t>
    </rPh>
    <phoneticPr fontId="1"/>
  </si>
  <si>
    <t>・支援対象地域：事業所の所在地エリアを選択すること。</t>
    <phoneticPr fontId="1"/>
  </si>
  <si>
    <r>
      <t>・支援対象者（予定）名・事業所名・代表者名：具体名が挙げられる場合は記載し、
　特定できない場合は「</t>
    </r>
    <r>
      <rPr>
        <b/>
        <sz val="12"/>
        <color rgb="FFFF0000"/>
        <rFont val="ＭＳ Ｐ明朝"/>
        <family val="1"/>
        <charset val="128"/>
      </rPr>
      <t>個社未定</t>
    </r>
    <r>
      <rPr>
        <sz val="12"/>
        <rFont val="ＭＳ Ｐ明朝"/>
        <family val="1"/>
        <charset val="128"/>
      </rPr>
      <t>」と記載すること。</t>
    </r>
    <rPh sb="1" eb="3">
      <t>シエン</t>
    </rPh>
    <rPh sb="3" eb="6">
      <t>タイショウシャ</t>
    </rPh>
    <rPh sb="7" eb="9">
      <t>ヨテイ</t>
    </rPh>
    <rPh sb="10" eb="11">
      <t>メイ</t>
    </rPh>
    <rPh sb="12" eb="16">
      <t>ジギョウショメイ</t>
    </rPh>
    <rPh sb="17" eb="20">
      <t>ダイヒョウシャ</t>
    </rPh>
    <rPh sb="20" eb="21">
      <t>メイ</t>
    </rPh>
    <rPh sb="22" eb="24">
      <t>グタイ</t>
    </rPh>
    <rPh sb="24" eb="25">
      <t>メイ</t>
    </rPh>
    <rPh sb="26" eb="27">
      <t>ア</t>
    </rPh>
    <rPh sb="31" eb="33">
      <t>バアイ</t>
    </rPh>
    <rPh sb="34" eb="36">
      <t>キサイ</t>
    </rPh>
    <rPh sb="38" eb="40">
      <t>トクテイ</t>
    </rPh>
    <rPh sb="44" eb="46">
      <t>バアイ</t>
    </rPh>
    <rPh sb="48" eb="50">
      <t>コシャ</t>
    </rPh>
    <rPh sb="50" eb="52">
      <t>ミテイ</t>
    </rPh>
    <rPh sb="54" eb="56">
      <t>キサイ</t>
    </rPh>
    <phoneticPr fontId="1"/>
  </si>
  <si>
    <t>支援対象者の掘り起こし方法や、
掘り起こしに活用できる外部団体（金融機関、
その他中小企業支援機関等）とのネットワーク</t>
    <rPh sb="11" eb="13">
      <t>ホウホウ</t>
    </rPh>
    <rPh sb="16" eb="17">
      <t>ホ</t>
    </rPh>
    <rPh sb="18" eb="19">
      <t>オ</t>
    </rPh>
    <rPh sb="27" eb="29">
      <t>ガイブ</t>
    </rPh>
    <phoneticPr fontId="1"/>
  </si>
  <si>
    <t>３-２．支援計画</t>
    <rPh sb="4" eb="6">
      <t>シエン</t>
    </rPh>
    <rPh sb="6" eb="8">
      <t>ケイカク</t>
    </rPh>
    <phoneticPr fontId="1"/>
  </si>
  <si>
    <t>その他の資格等保有者および経歴書対応者</t>
    <phoneticPr fontId="1"/>
  </si>
  <si>
    <t>1者あたりの
診断・支援時間</t>
    <rPh sb="1" eb="2">
      <t>シャ</t>
    </rPh>
    <rPh sb="7" eb="9">
      <t>シンダン</t>
    </rPh>
    <rPh sb="10" eb="12">
      <t>シエン</t>
    </rPh>
    <rPh sb="12" eb="14">
      <t>ジカン</t>
    </rPh>
    <rPh sb="13" eb="14">
      <t>ジゼン</t>
    </rPh>
    <phoneticPr fontId="1"/>
  </si>
  <si>
    <t>◎：支援の実施について、同意が取れている</t>
    <phoneticPr fontId="1"/>
  </si>
  <si>
    <t>○：本事業の説明を行い、今後実施の意向を確認する</t>
    <phoneticPr fontId="1"/>
  </si>
  <si>
    <t>△：本事業について、今後説明する予定</t>
    <phoneticPr fontId="1"/>
  </si>
  <si>
    <t>支援実施の
可能性
選択項目</t>
    <rPh sb="0" eb="2">
      <t>シエン</t>
    </rPh>
    <rPh sb="2" eb="4">
      <t>ジッシ</t>
    </rPh>
    <rPh sb="6" eb="9">
      <t>カノウセイ</t>
    </rPh>
    <rPh sb="10" eb="12">
      <t>センタク</t>
    </rPh>
    <rPh sb="12" eb="14">
      <t>コウモク</t>
    </rPh>
    <phoneticPr fontId="5"/>
  </si>
  <si>
    <t>・支援実施の可能性：該当する項目をプルダウンから選択すること。</t>
    <rPh sb="1" eb="5">
      <t>シエンジッシ</t>
    </rPh>
    <rPh sb="6" eb="9">
      <t>カノウセイ</t>
    </rPh>
    <rPh sb="10" eb="12">
      <t>ガイトウ</t>
    </rPh>
    <rPh sb="14" eb="16">
      <t>コウモク</t>
    </rPh>
    <rPh sb="24" eb="26">
      <t>センタク</t>
    </rPh>
    <phoneticPr fontId="1"/>
  </si>
  <si>
    <r>
      <t xml:space="preserve">
■職員のコーディネートに係る人件費、旅費</t>
    </r>
    <r>
      <rPr>
        <sz val="14"/>
        <rFont val="ＭＳ Ｐ明朝"/>
        <family val="1"/>
        <charset val="128"/>
      </rPr>
      <t>（内部専門家ではなく、職員として支援活動に携わる人件費、旅費）</t>
    </r>
    <rPh sb="2" eb="4">
      <t>ショクイン</t>
    </rPh>
    <rPh sb="13" eb="14">
      <t>カカワ</t>
    </rPh>
    <rPh sb="15" eb="18">
      <t>ジンケンヒ</t>
    </rPh>
    <rPh sb="19" eb="21">
      <t>リョヒ</t>
    </rPh>
    <rPh sb="22" eb="27">
      <t>ナイブセンモンカ</t>
    </rPh>
    <rPh sb="32" eb="34">
      <t>ショクイン</t>
    </rPh>
    <rPh sb="37" eb="41">
      <t>シエンカツドウ</t>
    </rPh>
    <rPh sb="42" eb="43">
      <t>タズサ</t>
    </rPh>
    <rPh sb="45" eb="48">
      <t>ジンケンヒ</t>
    </rPh>
    <rPh sb="49" eb="51">
      <t>リョヒ</t>
    </rPh>
    <phoneticPr fontId="1"/>
  </si>
  <si>
    <r>
      <t>■事業運営に係る人件費</t>
    </r>
    <r>
      <rPr>
        <sz val="16"/>
        <rFont val="ＭＳ Ｐ明朝"/>
        <family val="1"/>
        <charset val="128"/>
      </rPr>
      <t>（職員によるコーディネートの時間は除く）</t>
    </r>
    <rPh sb="1" eb="5">
      <t>ジギョウウンエイ</t>
    </rPh>
    <rPh sb="6" eb="7">
      <t>カカワ</t>
    </rPh>
    <rPh sb="8" eb="11">
      <t>ジンケンヒ</t>
    </rPh>
    <rPh sb="12" eb="14">
      <t>ショクイン</t>
    </rPh>
    <rPh sb="25" eb="27">
      <t>ジカン</t>
    </rPh>
    <rPh sb="28" eb="29">
      <t>ノゾ</t>
    </rPh>
    <phoneticPr fontId="1"/>
  </si>
  <si>
    <t>■職員のコーディネートに係る人件費、旅費：職員の人件費・旅費のうち、支援のコーディネート業務に係る費用を入力すること。</t>
    <rPh sb="28" eb="30">
      <t>リョヒ</t>
    </rPh>
    <rPh sb="44" eb="46">
      <t>ギョウム</t>
    </rPh>
    <phoneticPr fontId="1"/>
  </si>
  <si>
    <r>
      <t xml:space="preserve">支援対象者の掘り起こし方法や、掘り起こし先として注力する業種やターゲット属性について記載すること。
また、掘り起こし等に活用する外部団体（金融機関、その他中小企業支援機関等）とのネットワークについて具体的に記載すること。その際には、外部団体等との打ち合わせ先ごとに下記項目を記載すること。
・打ち合わせ先
・目的・概要
</t>
    </r>
    <r>
      <rPr>
        <sz val="9"/>
        <color theme="1"/>
        <rFont val="ＭＳ Ｐ明朝"/>
        <family val="1"/>
        <charset val="128"/>
      </rPr>
      <t>例）
・掘り起こし方法：●●のネットワークを重点に掘り起こし活動を実施する。具体的には、●●業の●●という支援要望や、●●のようなターゲットに対して、●●というような施策を行うことで掘り起こしに繋げていく。
・外部団体とのネットワーク：●●県よろず支援拠点の担当者
・目的・概要：職員の●● ●●は、●●県のよろず支援拠点の元職員であり、よろず支援拠点に省エネ相談があった中小企業を紹介してもらうことで協力体制を構築するため。</t>
    </r>
    <rPh sb="0" eb="5">
      <t>シエンタイショウシャ</t>
    </rPh>
    <rPh sb="6" eb="7">
      <t>ホ</t>
    </rPh>
    <rPh sb="8" eb="9">
      <t>オ</t>
    </rPh>
    <rPh sb="11" eb="13">
      <t>ホウホウ</t>
    </rPh>
    <rPh sb="42" eb="44">
      <t>キサイ</t>
    </rPh>
    <rPh sb="112" eb="113">
      <t>サイ</t>
    </rPh>
    <rPh sb="166" eb="167">
      <t>ホ</t>
    </rPh>
    <rPh sb="168" eb="169">
      <t>オ</t>
    </rPh>
    <rPh sb="171" eb="173">
      <t>ホウホウ</t>
    </rPh>
    <rPh sb="267" eb="269">
      <t>ガイブ</t>
    </rPh>
    <rPh sb="269" eb="271">
      <t>ダンタイ</t>
    </rPh>
    <phoneticPr fontId="1"/>
  </si>
  <si>
    <r>
      <t xml:space="preserve">専門家との連携・協力体制や専門家のネットワークの内容、専門家の活動計画について記載すること。内部専門家と外部専門家が両方いる場合は、その役割分担についても記載すること。
また、専門家との連携に際して開催予定の連絡会ごとに下記項目を記載すること。
・PF連絡会の開催地域・回数
・目的・概要
・参加予定人数
・開催会場
※WEBでの実施の場合は、具体的にどのような形式で実施予定か詳細を記載すること
</t>
    </r>
    <r>
      <rPr>
        <sz val="9"/>
        <color theme="1"/>
        <rFont val="ＭＳ Ｐ明朝"/>
        <family val="1"/>
        <charset val="128"/>
      </rPr>
      <t>例）
内部専門家の●●氏は関東地域の技術士会に所属しているため、省エネに関する専門家とのネットワークが強固。熱・電気どちらの専門家も支援計画に応じて拡充可能。
R４年度は熱系専門家●名、電気系専門家●名でスタートし、各専門家の得意な業種にあわせてアサイン予定。外部専門家は大手●●会社等のOBが多く、支援日程は支援対象者にあわせて柔軟に対応可能。
●●業を得意とする内部専門家が多数在籍していることから、●●業は内部専門家の稼働をメインとし、その他業種は外部専門家を中心に活用予定。
・PF連絡会予定：●●県にて●回実施予定
・目的・概要：●●について共有することで、●●という活動を円滑に進めるため
・参加予定人数：●人
・開催会場：●●本部会議室</t>
    </r>
    <rPh sb="0" eb="3">
      <t>センモンカ</t>
    </rPh>
    <rPh sb="5" eb="7">
      <t>レンケイ</t>
    </rPh>
    <rPh sb="8" eb="10">
      <t>キョウリョク</t>
    </rPh>
    <rPh sb="13" eb="16">
      <t>センモンカ</t>
    </rPh>
    <rPh sb="27" eb="30">
      <t>センモンカ</t>
    </rPh>
    <rPh sb="39" eb="41">
      <t>キサイ</t>
    </rPh>
    <rPh sb="312" eb="313">
      <t>レイ</t>
    </rPh>
    <rPh sb="315" eb="320">
      <t>ナイブセンモンカ</t>
    </rPh>
    <rPh sb="323" eb="324">
      <t>シ</t>
    </rPh>
    <rPh sb="348" eb="349">
      <t>カン</t>
    </rPh>
    <rPh sb="447" eb="450">
      <t>レンラクカイ</t>
    </rPh>
    <rPh sb="450" eb="452">
      <t>ヨテイ</t>
    </rPh>
    <rPh sb="455" eb="456">
      <t>ケン</t>
    </rPh>
    <rPh sb="459" eb="460">
      <t>カイ</t>
    </rPh>
    <rPh sb="460" eb="462">
      <t>ジッシ</t>
    </rPh>
    <rPh sb="462" eb="464">
      <t>ヨテイ</t>
    </rPh>
    <rPh sb="466" eb="468">
      <t>モクテキ</t>
    </rPh>
    <rPh sb="469" eb="471">
      <t>ガイヨウ</t>
    </rPh>
    <rPh sb="478" eb="480">
      <t>キョウユウ</t>
    </rPh>
    <rPh sb="491" eb="493">
      <t>カツドウ</t>
    </rPh>
    <rPh sb="494" eb="496">
      <t>エンカツ</t>
    </rPh>
    <rPh sb="497" eb="498">
      <t>スス</t>
    </rPh>
    <rPh sb="504" eb="510">
      <t>サンカヨテイニンズウ</t>
    </rPh>
    <rPh sb="512" eb="513">
      <t>ニン</t>
    </rPh>
    <rPh sb="515" eb="519">
      <t>カイサイカイジョウ</t>
    </rPh>
    <rPh sb="522" eb="524">
      <t>ホンブ</t>
    </rPh>
    <rPh sb="524" eb="527">
      <t>カイギシツオオテギョウトクイナイブセンモンカタスウザイセキギョウナイブセンモンカカドウホカギョウシュガイブセンモンカチュウシンカツヨウヨテイ</t>
    </rPh>
    <phoneticPr fontId="1"/>
  </si>
  <si>
    <r>
      <t xml:space="preserve">セミナー開催、チラシ・パンフレット制作、広報紙掲載等の計画を記載し、その取り組みの費用対効果を交え、必要な理由を具体的に説明すること。
また、開催予定のセミナーや、その他の広報施策ごとに下記項目を記載すること。
・セミナーの開催地域・回数・開催会場等
・目的・概要
・集客方法および集客予定数、支援成約目標
・その他広報施策の具体的な手法
※WEBでの実施の場合は、具体的にどのような形式で実施予定か詳細を記載すること
</t>
    </r>
    <r>
      <rPr>
        <sz val="9"/>
        <color theme="1"/>
        <rFont val="ＭＳ Ｐ明朝"/>
        <family val="1"/>
        <charset val="128"/>
      </rPr>
      <t>例）
R４年度は計●回の開催で●●者の新規申し込みを見込む。なお、Ｒ3年度の実績では、開催費 約●●万円/回で、新規の支援申し込みが●●者あった。
また、PF事業のチラシ（約●万円）を作成し、●県の金融機関にチラシを設置予定。1都道府県あたり●件の問い合わせを見込む。
・セミナー開催予定：●●県・●●県で各1回ずつ省エネセミナー開催予定
・目的・概要：掘り起こしターゲットとして注力する●●に対して●●するため
・集客方法：●●や●●を活用する
・集客予定数：●●名
・支援成約目標：●●者
・その他広報施策：●月上旬頃を目途に、●●を活用して●●を見込んだ広報を行う</t>
    </r>
    <rPh sb="4" eb="6">
      <t>カイサイ</t>
    </rPh>
    <rPh sb="17" eb="19">
      <t>セイサク</t>
    </rPh>
    <rPh sb="20" eb="23">
      <t>コウホウシ</t>
    </rPh>
    <rPh sb="23" eb="25">
      <t>ケイサイ</t>
    </rPh>
    <rPh sb="25" eb="26">
      <t>トウ</t>
    </rPh>
    <rPh sb="27" eb="29">
      <t>ケイカク</t>
    </rPh>
    <rPh sb="30" eb="32">
      <t>キサイ</t>
    </rPh>
    <rPh sb="36" eb="37">
      <t>ト</t>
    </rPh>
    <rPh sb="38" eb="39">
      <t>ク</t>
    </rPh>
    <rPh sb="47" eb="48">
      <t>マジ</t>
    </rPh>
    <rPh sb="50" eb="52">
      <t>ヒツヨウ</t>
    </rPh>
    <rPh sb="53" eb="55">
      <t>リユウ</t>
    </rPh>
    <rPh sb="56" eb="59">
      <t>グタイテキ</t>
    </rPh>
    <rPh sb="60" eb="62">
      <t>セツメイ</t>
    </rPh>
    <rPh sb="212" eb="213">
      <t>レイ</t>
    </rPh>
    <rPh sb="353" eb="357">
      <t>カイサイヨテイ</t>
    </rPh>
    <rPh sb="384" eb="386">
      <t>モクテキ</t>
    </rPh>
    <rPh sb="387" eb="389">
      <t>ガイヨウ</t>
    </rPh>
    <rPh sb="390" eb="391">
      <t>ホ</t>
    </rPh>
    <rPh sb="392" eb="393">
      <t>オ</t>
    </rPh>
    <rPh sb="403" eb="405">
      <t>チュウリョク</t>
    </rPh>
    <rPh sb="410" eb="411">
      <t>タイ</t>
    </rPh>
    <rPh sb="421" eb="425">
      <t>シュウキャクホウホウ</t>
    </rPh>
    <rPh sb="432" eb="434">
      <t>カツヨウ</t>
    </rPh>
    <rPh sb="438" eb="443">
      <t>シュウキャクヨテイスウ</t>
    </rPh>
    <rPh sb="446" eb="447">
      <t>メイ</t>
    </rPh>
    <rPh sb="449" eb="453">
      <t>シエンセイヤク</t>
    </rPh>
    <rPh sb="453" eb="455">
      <t>モクヒョウ</t>
    </rPh>
    <rPh sb="458" eb="459">
      <t>シャ</t>
    </rPh>
    <rPh sb="463" eb="466">
      <t>タコウホウ</t>
    </rPh>
    <rPh sb="466" eb="468">
      <t>シサク</t>
    </rPh>
    <rPh sb="470" eb="471">
      <t>ガツ</t>
    </rPh>
    <rPh sb="471" eb="474">
      <t>ジョウジュンゴロ</t>
    </rPh>
    <rPh sb="475" eb="477">
      <t>メド</t>
    </rPh>
    <rPh sb="482" eb="484">
      <t>カツヨウ</t>
    </rPh>
    <phoneticPr fontId="1"/>
  </si>
  <si>
    <r>
      <rPr>
        <b/>
        <sz val="10"/>
        <color rgb="FFFF0000"/>
        <rFont val="ＭＳ Ｐ明朝"/>
        <family val="1"/>
        <charset val="128"/>
      </rPr>
      <t>前々期・前期</t>
    </r>
    <r>
      <rPr>
        <sz val="10"/>
        <color theme="1"/>
        <rFont val="ＭＳ Ｐ明朝"/>
        <family val="1"/>
        <charset val="128"/>
      </rPr>
      <t>の決算書内容に基づき、「純資産」「営業利益」「純利益」を入力すること。</t>
    </r>
    <rPh sb="0" eb="2">
      <t>ゼンゼン</t>
    </rPh>
    <rPh sb="2" eb="3">
      <t>キ</t>
    </rPh>
    <rPh sb="4" eb="6">
      <t>ゼンキ</t>
    </rPh>
    <rPh sb="7" eb="10">
      <t>ケッサンショ</t>
    </rPh>
    <rPh sb="10" eb="12">
      <t>ナイヨウ</t>
    </rPh>
    <rPh sb="13" eb="14">
      <t>モト</t>
    </rPh>
    <rPh sb="18" eb="21">
      <t>ジュンシサン</t>
    </rPh>
    <rPh sb="23" eb="27">
      <t>エイギョウリエキ</t>
    </rPh>
    <rPh sb="29" eb="32">
      <t>ジュンリエキ</t>
    </rPh>
    <rPh sb="34" eb="36">
      <t>ニュウリョク</t>
    </rPh>
    <phoneticPr fontId="1"/>
  </si>
  <si>
    <r>
      <rPr>
        <sz val="10"/>
        <color rgb="FFFF0000"/>
        <rFont val="ＭＳ Ｐ明朝"/>
        <family val="1"/>
        <charset val="128"/>
      </rPr>
      <t>（継続事業者のみ）</t>
    </r>
    <r>
      <rPr>
        <sz val="10"/>
        <color theme="1"/>
        <rFont val="ＭＳ Ｐ明朝"/>
        <family val="1"/>
        <charset val="128"/>
      </rPr>
      <t xml:space="preserve">
Ｒ２年度事業の交付決定時における「計画支援者数」「計画額」、および実績報告時の「実績支援者数」「実績額」をそれぞれ記載すること。 </t>
    </r>
    <r>
      <rPr>
        <sz val="9"/>
        <color theme="1"/>
        <rFont val="ＭＳ Ｐ明朝"/>
        <family val="1"/>
        <charset val="128"/>
      </rPr>
      <t>※達成率は自動計算のため、記載不要</t>
    </r>
    <rPh sb="1" eb="6">
      <t>ケイゾクジギョウシャ</t>
    </rPh>
    <rPh sb="12" eb="14">
      <t>ネンド</t>
    </rPh>
    <rPh sb="14" eb="16">
      <t>ジギョウ</t>
    </rPh>
    <rPh sb="17" eb="19">
      <t>コウフ</t>
    </rPh>
    <rPh sb="19" eb="22">
      <t>ケッテイジ</t>
    </rPh>
    <rPh sb="27" eb="29">
      <t>ケイカク</t>
    </rPh>
    <rPh sb="29" eb="32">
      <t>シエンシャ</t>
    </rPh>
    <rPh sb="32" eb="33">
      <t>スウ</t>
    </rPh>
    <rPh sb="35" eb="37">
      <t>ケイカク</t>
    </rPh>
    <rPh sb="37" eb="38">
      <t>ガク</t>
    </rPh>
    <rPh sb="43" eb="47">
      <t>ジッセキホウコク</t>
    </rPh>
    <rPh sb="47" eb="48">
      <t>ジ</t>
    </rPh>
    <rPh sb="58" eb="61">
      <t>ジッセキガク</t>
    </rPh>
    <rPh sb="67" eb="69">
      <t>キサイ</t>
    </rPh>
    <rPh sb="76" eb="79">
      <t>タッセイリツ</t>
    </rPh>
    <rPh sb="80" eb="84">
      <t>ジドウケイサン</t>
    </rPh>
    <phoneticPr fontId="1"/>
  </si>
  <si>
    <r>
      <rPr>
        <sz val="10"/>
        <color rgb="FFFF0000"/>
        <rFont val="ＭＳ Ｐ明朝"/>
        <family val="1"/>
        <charset val="128"/>
      </rPr>
      <t>（継続事業者のみ）</t>
    </r>
    <r>
      <rPr>
        <sz val="10"/>
        <color theme="1"/>
        <rFont val="ＭＳ Ｐ明朝"/>
        <family val="1"/>
        <charset val="128"/>
      </rPr>
      <t xml:space="preserve">
Ｒ３年度事業の交付決定時における「計画支援者数」「計画額」、および実績報告時の「実績支援者数」「実績額」をそれぞれ記載すること。 </t>
    </r>
    <r>
      <rPr>
        <sz val="9"/>
        <color theme="1"/>
        <rFont val="ＭＳ Ｐ明朝"/>
        <family val="1"/>
        <charset val="128"/>
      </rPr>
      <t>※達成率は自動計算のため、記載不要</t>
    </r>
    <phoneticPr fontId="1"/>
  </si>
  <si>
    <t>全て自動反映のため、記載不要</t>
    <rPh sb="0" eb="1">
      <t>スベ</t>
    </rPh>
    <phoneticPr fontId="1"/>
  </si>
  <si>
    <t>３-３．事業スケジュール</t>
    <phoneticPr fontId="1"/>
  </si>
  <si>
    <t>３-４．事業実施体制</t>
    <rPh sb="4" eb="6">
      <t>ジギョウ</t>
    </rPh>
    <phoneticPr fontId="1"/>
  </si>
  <si>
    <t>（別添２-３）</t>
    <rPh sb="1" eb="3">
      <t>ベッテン</t>
    </rPh>
    <phoneticPr fontId="5"/>
  </si>
  <si>
    <t>申請者（法人・団体等）名：</t>
    <rPh sb="0" eb="2">
      <t>シンセイ</t>
    </rPh>
    <rPh sb="2" eb="3">
      <t>シャ</t>
    </rPh>
    <rPh sb="4" eb="6">
      <t>ホウジン</t>
    </rPh>
    <rPh sb="7" eb="9">
      <t>ダンタイ</t>
    </rPh>
    <rPh sb="9" eb="10">
      <t>トウ</t>
    </rPh>
    <rPh sb="11" eb="12">
      <t>メイ</t>
    </rPh>
    <phoneticPr fontId="5"/>
  </si>
  <si>
    <t>申請者（法人・団体等）名は「補助事業概要説明書（別添１）」の申請者（法人・団体等）名を自動反映。</t>
    <rPh sb="14" eb="18">
      <t>ホジョジギョウ</t>
    </rPh>
    <rPh sb="18" eb="23">
      <t>ガイヨウセツメイショ</t>
    </rPh>
    <rPh sb="24" eb="26">
      <t>ベッテン</t>
    </rPh>
    <phoneticPr fontId="1"/>
  </si>
  <si>
    <t>単価・内規説明シート</t>
    <rPh sb="0" eb="2">
      <t>タンカ</t>
    </rPh>
    <rPh sb="3" eb="5">
      <t>ナイキ</t>
    </rPh>
    <rPh sb="5" eb="7">
      <t>セツメイ</t>
    </rPh>
    <phoneticPr fontId="5"/>
  </si>
  <si>
    <t>No.</t>
    <phoneticPr fontId="1"/>
  </si>
  <si>
    <t>説明項目</t>
    <rPh sb="0" eb="4">
      <t>セツメイコウモク</t>
    </rPh>
    <phoneticPr fontId="5"/>
  </si>
  <si>
    <r>
      <t xml:space="preserve">使用単価
</t>
    </r>
    <r>
      <rPr>
        <b/>
        <sz val="12"/>
        <color rgb="FFFF0000"/>
        <rFont val="ＭＳ 明朝"/>
        <family val="1"/>
        <charset val="128"/>
      </rPr>
      <t>（税抜金額）</t>
    </r>
    <rPh sb="0" eb="2">
      <t>シヨウ</t>
    </rPh>
    <rPh sb="2" eb="4">
      <t>タンカ</t>
    </rPh>
    <rPh sb="6" eb="8">
      <t>ゼイヌキ</t>
    </rPh>
    <rPh sb="8" eb="10">
      <t>キンガク</t>
    </rPh>
    <phoneticPr fontId="5"/>
  </si>
  <si>
    <t>根拠説明　　　　　　　　　　　　　　　　　　　　　　　　　　　　　　　　　</t>
    <rPh sb="0" eb="2">
      <t>コンキョ</t>
    </rPh>
    <rPh sb="2" eb="4">
      <t>セツメイ</t>
    </rPh>
    <phoneticPr fontId="5"/>
  </si>
  <si>
    <r>
      <t xml:space="preserve">根拠資料番号
</t>
    </r>
    <r>
      <rPr>
        <sz val="10"/>
        <rFont val="ＭＳ 明朝"/>
        <family val="1"/>
        <charset val="128"/>
      </rPr>
      <t>（※提出する根拠資料の冒頭、およびファイル名等に番号を付けること）</t>
    </r>
    <rPh sb="0" eb="2">
      <t>コンキョ</t>
    </rPh>
    <rPh sb="2" eb="4">
      <t>シリョウ</t>
    </rPh>
    <rPh sb="4" eb="6">
      <t>バンゴウ</t>
    </rPh>
    <rPh sb="9" eb="11">
      <t>テイシュツ</t>
    </rPh>
    <rPh sb="13" eb="15">
      <t>コンキョ</t>
    </rPh>
    <rPh sb="15" eb="17">
      <t>シリョウ</t>
    </rPh>
    <rPh sb="18" eb="20">
      <t>ボウトウ</t>
    </rPh>
    <rPh sb="28" eb="29">
      <t>メイ</t>
    </rPh>
    <rPh sb="29" eb="30">
      <t>トウ</t>
    </rPh>
    <rPh sb="31" eb="33">
      <t>バンゴウ</t>
    </rPh>
    <rPh sb="34" eb="35">
      <t>ツ</t>
    </rPh>
    <phoneticPr fontId="5"/>
  </si>
  <si>
    <t>単価・内規説明シートは、支出計画の根拠がわかる資料に関連する該当項目について、使用単価の根拠説明や内規の該当箇所を示すこと。</t>
    <rPh sb="0" eb="2">
      <t>タンカ</t>
    </rPh>
    <rPh sb="3" eb="5">
      <t>ナイキ</t>
    </rPh>
    <rPh sb="5" eb="7">
      <t>セツメイ</t>
    </rPh>
    <rPh sb="12" eb="16">
      <t>シシュツケイカク</t>
    </rPh>
    <rPh sb="17" eb="19">
      <t>コンキョ</t>
    </rPh>
    <rPh sb="23" eb="25">
      <t>シリョウ</t>
    </rPh>
    <rPh sb="26" eb="28">
      <t>カンレン</t>
    </rPh>
    <rPh sb="30" eb="34">
      <t>ガイトウコウモク</t>
    </rPh>
    <rPh sb="39" eb="41">
      <t>シヨウ</t>
    </rPh>
    <rPh sb="41" eb="43">
      <t>タンカ</t>
    </rPh>
    <rPh sb="44" eb="46">
      <t>コンキョ</t>
    </rPh>
    <rPh sb="46" eb="48">
      <t>セツメイ</t>
    </rPh>
    <rPh sb="49" eb="51">
      <t>ナイキ</t>
    </rPh>
    <rPh sb="52" eb="54">
      <t>ガイトウ</t>
    </rPh>
    <rPh sb="54" eb="56">
      <t>カショ</t>
    </rPh>
    <rPh sb="57" eb="58">
      <t>シメ</t>
    </rPh>
    <phoneticPr fontId="1"/>
  </si>
  <si>
    <t>例</t>
    <rPh sb="0" eb="1">
      <t>レイ</t>
    </rPh>
    <phoneticPr fontId="1"/>
  </si>
  <si>
    <t>8,000円/時</t>
    <rPh sb="5" eb="6">
      <t>エン</t>
    </rPh>
    <rPh sb="7" eb="8">
      <t>ジ</t>
    </rPh>
    <phoneticPr fontId="1"/>
  </si>
  <si>
    <t>資料①「内規（○○－０００２）」P●</t>
    <rPh sb="0" eb="2">
      <t>シリョウ</t>
    </rPh>
    <rPh sb="4" eb="6">
      <t>ナイキ</t>
    </rPh>
    <phoneticPr fontId="1"/>
  </si>
  <si>
    <t>使用単価について説明する場合、使用単価欄に金額を記載すること。内規について説明する場合は記載不要。</t>
    <rPh sb="0" eb="2">
      <t>シヨウ</t>
    </rPh>
    <rPh sb="2" eb="4">
      <t>タンカ</t>
    </rPh>
    <rPh sb="8" eb="10">
      <t>セツメイ</t>
    </rPh>
    <rPh sb="12" eb="14">
      <t>バアイ</t>
    </rPh>
    <rPh sb="15" eb="19">
      <t>シヨウタンカ</t>
    </rPh>
    <rPh sb="19" eb="20">
      <t>ラン</t>
    </rPh>
    <rPh sb="21" eb="23">
      <t>キンガク</t>
    </rPh>
    <rPh sb="24" eb="26">
      <t>キサイ</t>
    </rPh>
    <rPh sb="31" eb="33">
      <t>ナイキ</t>
    </rPh>
    <rPh sb="37" eb="39">
      <t>セツメイ</t>
    </rPh>
    <rPh sb="41" eb="43">
      <t>バアイ</t>
    </rPh>
    <rPh sb="44" eb="46">
      <t>キサイ</t>
    </rPh>
    <rPh sb="46" eb="48">
      <t>フヨウ</t>
    </rPh>
    <phoneticPr fontId="1"/>
  </si>
  <si>
    <t>想定される説明項目が事前入力されているが、適宜編集のうえ作成すること。</t>
    <rPh sb="0" eb="2">
      <t>ソウテイ</t>
    </rPh>
    <rPh sb="5" eb="9">
      <t>セツメイコウモク</t>
    </rPh>
    <rPh sb="10" eb="12">
      <t>ジゼン</t>
    </rPh>
    <rPh sb="12" eb="14">
      <t>ニュウリョク</t>
    </rPh>
    <rPh sb="21" eb="23">
      <t>テキギ</t>
    </rPh>
    <rPh sb="23" eb="25">
      <t>ヘンシュウ</t>
    </rPh>
    <rPh sb="28" eb="30">
      <t>サクセイ</t>
    </rPh>
    <phoneticPr fontId="1"/>
  </si>
  <si>
    <t>内部専門家人件費</t>
    <rPh sb="0" eb="5">
      <t>ナイブセンモンカ</t>
    </rPh>
    <rPh sb="5" eb="8">
      <t>ジンケンヒ</t>
    </rPh>
    <phoneticPr fontId="1"/>
  </si>
  <si>
    <t>セミナー講師謝金</t>
    <rPh sb="4" eb="6">
      <t>コウシ</t>
    </rPh>
    <rPh sb="6" eb="8">
      <t>シャキン</t>
    </rPh>
    <phoneticPr fontId="1"/>
  </si>
  <si>
    <t>連絡会謝金</t>
    <rPh sb="0" eb="3">
      <t>レンラクカイ</t>
    </rPh>
    <rPh sb="3" eb="5">
      <t>シャキン</t>
    </rPh>
    <phoneticPr fontId="1"/>
  </si>
  <si>
    <t>車利用時の燃料代相当額</t>
    <rPh sb="3" eb="4">
      <t>ジ</t>
    </rPh>
    <phoneticPr fontId="1"/>
  </si>
  <si>
    <t>旅費規定</t>
    <rPh sb="0" eb="2">
      <t>リョヒ</t>
    </rPh>
    <rPh sb="2" eb="4">
      <t>キテイ</t>
    </rPh>
    <phoneticPr fontId="1"/>
  </si>
  <si>
    <t>‐</t>
    <phoneticPr fontId="1"/>
  </si>
  <si>
    <t>車利用時の規定</t>
    <rPh sb="0" eb="1">
      <t>クルマ</t>
    </rPh>
    <rPh sb="1" eb="3">
      <t>リヨウ</t>
    </rPh>
    <rPh sb="3" eb="4">
      <t>ジ</t>
    </rPh>
    <rPh sb="5" eb="7">
      <t>キテイ</t>
    </rPh>
    <phoneticPr fontId="1"/>
  </si>
  <si>
    <t>労働時間規定</t>
    <rPh sb="0" eb="4">
      <t>ロウドウジカン</t>
    </rPh>
    <rPh sb="4" eb="6">
      <t>キテイ</t>
    </rPh>
    <phoneticPr fontId="1"/>
  </si>
  <si>
    <t>賃金規定</t>
    <rPh sb="0" eb="2">
      <t>チンギン</t>
    </rPh>
    <rPh sb="2" eb="4">
      <t>キテイ</t>
    </rPh>
    <phoneticPr fontId="1"/>
  </si>
  <si>
    <t>在宅勤務規定</t>
    <rPh sb="0" eb="4">
      <t>ザイタクキンム</t>
    </rPh>
    <rPh sb="4" eb="6">
      <t>キテイ</t>
    </rPh>
    <phoneticPr fontId="1"/>
  </si>
  <si>
    <t>■：実施月が決まっている場合、該当箇所に入力</t>
    <phoneticPr fontId="1"/>
  </si>
  <si>
    <r>
      <rPr>
        <b/>
        <sz val="10"/>
        <color rgb="FFFF0000"/>
        <rFont val="ＭＳ Ｐ明朝"/>
        <family val="1"/>
        <charset val="128"/>
      </rPr>
      <t xml:space="preserve">本スケジュール作成前に、以下のシートを先に記載すること。
◆補助事業概要説明書(別添１)1～2
◆人件費単価計算書（別添2-1）
◆支出計画書（別添2-2）
</t>
    </r>
    <r>
      <rPr>
        <sz val="10"/>
        <color theme="1"/>
        <rFont val="ＭＳ Ｐ明朝"/>
        <family val="1"/>
        <charset val="128"/>
      </rPr>
      <t xml:space="preserve">
・実施回数は自動反映
・実施月が決まっている場合、該当箇所に「■」を入力</t>
    </r>
    <phoneticPr fontId="1"/>
  </si>
  <si>
    <t>単価・内規説明シート（別添２-３）</t>
    <phoneticPr fontId="1"/>
  </si>
  <si>
    <t>10-1</t>
    <phoneticPr fontId="1"/>
  </si>
  <si>
    <t>10-2</t>
    <phoneticPr fontId="1"/>
  </si>
  <si>
    <t>経営に関する
資格該当累計数</t>
    <rPh sb="0" eb="2">
      <t>ケイエイ</t>
    </rPh>
    <rPh sb="3" eb="4">
      <t>カン</t>
    </rPh>
    <phoneticPr fontId="1"/>
  </si>
  <si>
    <t>ご提出前に本チェックシートにて書類の不足・不備等がないかをご確認ください。</t>
    <phoneticPr fontId="1"/>
  </si>
  <si>
    <t>※ 書類の有無を確認し、チェック欄のプルダウンから「○」を選択してください。
　　（「○」を選択するとセルが青色になります。）</t>
    <phoneticPr fontId="1"/>
  </si>
  <si>
    <t>※ No.1～No.9のエクセルデータは、１つのエクセルファイルで提出してください。
　　（シートをファイル内にコピーしたり別ファイルにしないでください。）</t>
    <phoneticPr fontId="1"/>
  </si>
  <si>
    <r>
      <t xml:space="preserve">支出計画の根拠がわかる資料
</t>
    </r>
    <r>
      <rPr>
        <sz val="6"/>
        <color theme="1"/>
        <rFont val="ＭＳ 明朝"/>
        <family val="1"/>
        <charset val="128"/>
      </rPr>
      <t xml:space="preserve">
</t>
    </r>
    <r>
      <rPr>
        <sz val="12"/>
        <color rgb="FFFF0000"/>
        <rFont val="ＭＳ 明朝"/>
        <family val="1"/>
        <charset val="128"/>
      </rPr>
      <t>※消費税を補助対象とする場合、所轄税務署への届出書や直近2期分の課税売上がわかるもの</t>
    </r>
    <rPh sb="0" eb="2">
      <t>シシュツ</t>
    </rPh>
    <rPh sb="2" eb="4">
      <t>ケイカク</t>
    </rPh>
    <rPh sb="5" eb="7">
      <t>コンキョ</t>
    </rPh>
    <rPh sb="11" eb="13">
      <t>シリョウ</t>
    </rPh>
    <rPh sb="16" eb="19">
      <t>ショウヒゼイ</t>
    </rPh>
    <rPh sb="20" eb="24">
      <t>ホジョタイショウ</t>
    </rPh>
    <rPh sb="27" eb="29">
      <t>バアイ</t>
    </rPh>
    <rPh sb="30" eb="32">
      <t>ショカツ</t>
    </rPh>
    <rPh sb="32" eb="35">
      <t>ゼイムショ</t>
    </rPh>
    <rPh sb="37" eb="40">
      <t>トドケデショ</t>
    </rPh>
    <rPh sb="41" eb="43">
      <t>チョッキン</t>
    </rPh>
    <rPh sb="44" eb="46">
      <t>キブン</t>
    </rPh>
    <rPh sb="47" eb="51">
      <t>カゼイウリアゲ</t>
    </rPh>
    <phoneticPr fontId="1"/>
  </si>
  <si>
    <t>※ No.2 交付申請書およびNo.4 人件費単価計算書は押印されたPDFデータを提出してください。
　（押印は必須としない。押印しない場合、押印不要の社内決裁ルールや社内規定等を提出してください。）</t>
    <rPh sb="7" eb="12">
      <t>コウフシンセイショ</t>
    </rPh>
    <rPh sb="20" eb="28">
      <t>ジンケンヒタンカケイサンショ</t>
    </rPh>
    <rPh sb="29" eb="31">
      <t>オウイン</t>
    </rPh>
    <rPh sb="41" eb="43">
      <t>テイシュツ</t>
    </rPh>
    <rPh sb="53" eb="55">
      <t>オウイン</t>
    </rPh>
    <rPh sb="56" eb="58">
      <t>ヒッス</t>
    </rPh>
    <rPh sb="71" eb="73">
      <t>オウイン</t>
    </rPh>
    <rPh sb="73" eb="75">
      <t>フヨウ</t>
    </rPh>
    <rPh sb="90" eb="92">
      <t>テイシュツ</t>
    </rPh>
    <phoneticPr fontId="1"/>
  </si>
  <si>
    <t>揃える順番</t>
    <rPh sb="0" eb="1">
      <t>ソロ</t>
    </rPh>
    <rPh sb="3" eb="5">
      <t>ジュンバン</t>
    </rPh>
    <phoneticPr fontId="1"/>
  </si>
  <si>
    <t>① 提出資料チェックシート</t>
    <phoneticPr fontId="1"/>
  </si>
  <si>
    <t>② 交付申請書 （様式第１）</t>
    <phoneticPr fontId="1"/>
  </si>
  <si>
    <t>⑦ 専門家一覧 （別添３）</t>
    <phoneticPr fontId="1"/>
  </si>
  <si>
    <t>⑤ 支出計画書 （別添２-２）</t>
    <phoneticPr fontId="1"/>
  </si>
  <si>
    <t>④ 人件費単価計算書 （別添２-１）</t>
    <phoneticPr fontId="1"/>
  </si>
  <si>
    <t>③ 補助事業概要説明書 （別添１）</t>
    <phoneticPr fontId="1"/>
  </si>
  <si>
    <t>⑥ 単価・内規説明シート（別添２-３）</t>
    <phoneticPr fontId="1"/>
  </si>
  <si>
    <t>⑧ 支援対象者（予定）一覧 （別添４）</t>
    <phoneticPr fontId="1"/>
  </si>
  <si>
    <t>⑨ 拠点状況届出書（別添５）</t>
    <phoneticPr fontId="1"/>
  </si>
  <si>
    <t>⑩ 支出計画の根拠がわかる資料</t>
    <phoneticPr fontId="1"/>
  </si>
  <si>
    <t>⑪ 専門家資格証明資料</t>
    <phoneticPr fontId="1"/>
  </si>
  <si>
    <t>⑫ 直近２期分の会計に関する報告書</t>
    <phoneticPr fontId="1"/>
  </si>
  <si>
    <t>⑬ 申請者の機関概要がわかる資料</t>
    <phoneticPr fontId="1"/>
  </si>
  <si>
    <t>⑭ 商業登記簿謄本</t>
    <phoneticPr fontId="1"/>
  </si>
  <si>
    <t>⑮ 定款</t>
    <phoneticPr fontId="1"/>
  </si>
  <si>
    <t>エクセル
シート</t>
    <phoneticPr fontId="1"/>
  </si>
  <si>
    <t>書類のまとめ方と提出方法</t>
    <rPh sb="0" eb="2">
      <t>ショルイ</t>
    </rPh>
    <rPh sb="6" eb="7">
      <t>カタ</t>
    </rPh>
    <rPh sb="8" eb="12">
      <t>テイシュツホウホウ</t>
    </rPh>
    <phoneticPr fontId="1"/>
  </si>
  <si>
    <t>「内規（○○－０００２）第２章第５項
外部謝金について」の謝金単価を適用</t>
    <rPh sb="1" eb="3">
      <t>ナイキ</t>
    </rPh>
    <rPh sb="12" eb="13">
      <t>ダイ</t>
    </rPh>
    <rPh sb="14" eb="15">
      <t>ショウ</t>
    </rPh>
    <rPh sb="15" eb="16">
      <t>ダイ</t>
    </rPh>
    <rPh sb="17" eb="18">
      <t>コウ</t>
    </rPh>
    <rPh sb="19" eb="21">
      <t>ガイブ</t>
    </rPh>
    <rPh sb="21" eb="23">
      <t>シャキン</t>
    </rPh>
    <rPh sb="29" eb="31">
      <t>シャキン</t>
    </rPh>
    <rPh sb="31" eb="33">
      <t>タンカ</t>
    </rPh>
    <rPh sb="34" eb="36">
      <t>テキヨウ</t>
    </rPh>
    <phoneticPr fontId="1"/>
  </si>
  <si>
    <r>
      <t xml:space="preserve">役員報酬額 </t>
    </r>
    <r>
      <rPr>
        <sz val="9"/>
        <color theme="1"/>
        <rFont val="ＭＳ 明朝"/>
        <family val="1"/>
        <charset val="128"/>
      </rPr>
      <t>※役員が従事しない場合や
健保等級適用の場合には記載不要</t>
    </r>
    <rPh sb="0" eb="4">
      <t>ヤクインホウシュウ</t>
    </rPh>
    <rPh sb="4" eb="5">
      <t>ガク</t>
    </rPh>
    <rPh sb="7" eb="9">
      <t>ヤクイン</t>
    </rPh>
    <rPh sb="10" eb="12">
      <t>ジュウジ</t>
    </rPh>
    <rPh sb="15" eb="17">
      <t>バアイ</t>
    </rPh>
    <rPh sb="19" eb="23">
      <t>ケンポトウキュウ</t>
    </rPh>
    <rPh sb="23" eb="25">
      <t>テキヨウ</t>
    </rPh>
    <rPh sb="26" eb="28">
      <t>バアイ</t>
    </rPh>
    <rPh sb="30" eb="32">
      <t>キサイ</t>
    </rPh>
    <rPh sb="32" eb="34">
      <t>フヨウ</t>
    </rPh>
    <phoneticPr fontId="1"/>
  </si>
  <si>
    <t>代表者等名</t>
    <rPh sb="3" eb="4">
      <t>トウ</t>
    </rPh>
    <phoneticPr fontId="5"/>
  </si>
  <si>
    <t>押印は必須としない。
押印する場合は、代表者名又は担当部署責任者の右に、申請者の代表印を捺印して提出すること。
押印しない場合、押印不要の社内決裁ルールや社内規定等を添付のうえ提出すること。</t>
    <rPh sb="0" eb="2">
      <t>オウイン</t>
    </rPh>
    <rPh sb="3" eb="5">
      <t>ヒッス</t>
    </rPh>
    <rPh sb="23" eb="24">
      <t>マタ</t>
    </rPh>
    <rPh sb="25" eb="29">
      <t>タントウブショ</t>
    </rPh>
    <rPh sb="29" eb="32">
      <t>セキニンシャ</t>
    </rPh>
    <rPh sb="64" eb="68">
      <t>オウインフヨウ</t>
    </rPh>
    <phoneticPr fontId="1"/>
  </si>
  <si>
    <t>申請者（法人・団体等）名は「補助事業概要説明書（別添１）」の申請者（法人・団体等）名を自動反映。</t>
    <phoneticPr fontId="1"/>
  </si>
  <si>
    <t>・申請者（法人・団体等）名は「補助事業概要説明書（別添１）」の申請者（法人・団体等）名を自動反映。
・計画支援対象者数、計画支援事業所数、個社未定、未定割合は自動算出のため入力不要。</t>
    <rPh sb="52" eb="54">
      <t>ケイカク</t>
    </rPh>
    <rPh sb="54" eb="60">
      <t>シエンタイショウシャスウ</t>
    </rPh>
    <rPh sb="61" eb="63">
      <t>ケイカク</t>
    </rPh>
    <rPh sb="63" eb="65">
      <t>シエン</t>
    </rPh>
    <rPh sb="65" eb="69">
      <t>ジギョウショスウ</t>
    </rPh>
    <rPh sb="70" eb="74">
      <t>コシャミテイ</t>
    </rPh>
    <rPh sb="75" eb="79">
      <t>ミテイワリアイ</t>
    </rPh>
    <rPh sb="80" eb="84">
      <t>ジドウサンシュツ</t>
    </rPh>
    <rPh sb="87" eb="91">
      <t>ニュウリョクフヨウ</t>
    </rPh>
    <phoneticPr fontId="1"/>
  </si>
  <si>
    <t>住所、法人・団体等名、代表者等名は「補助事業概要説明書（別添１）」の申請者（法人・団体等）名を自動反映。</t>
    <rPh sb="0" eb="2">
      <t>ジュウショ</t>
    </rPh>
    <rPh sb="3" eb="5">
      <t>ホウジン</t>
    </rPh>
    <rPh sb="6" eb="9">
      <t>ダンタイトウ</t>
    </rPh>
    <rPh sb="9" eb="10">
      <t>メイ</t>
    </rPh>
    <rPh sb="11" eb="14">
      <t>ダイヒョウシャ</t>
    </rPh>
    <rPh sb="14" eb="15">
      <t>トウ</t>
    </rPh>
    <rPh sb="15" eb="16">
      <t>メイ</t>
    </rPh>
    <phoneticPr fontId="1"/>
  </si>
  <si>
    <t>申請者（法人・団体等）名は「補助事業概要説明書（別添１）」の申請者（法人・団体等）名を自動反映。</t>
    <rPh sb="0" eb="3">
      <t>シンセイシャ</t>
    </rPh>
    <rPh sb="4" eb="6">
      <t>ホウジン</t>
    </rPh>
    <rPh sb="7" eb="9">
      <t>ダンタイ</t>
    </rPh>
    <rPh sb="9" eb="10">
      <t>トウ</t>
    </rPh>
    <rPh sb="11" eb="12">
      <t>メイ</t>
    </rPh>
    <rPh sb="14" eb="16">
      <t>ホジョ</t>
    </rPh>
    <rPh sb="16" eb="18">
      <t>ジギョウ</t>
    </rPh>
    <rPh sb="18" eb="20">
      <t>ガイヨウ</t>
    </rPh>
    <rPh sb="20" eb="23">
      <t>セツメイショ</t>
    </rPh>
    <rPh sb="24" eb="26">
      <t>ベッテン</t>
    </rPh>
    <rPh sb="30" eb="32">
      <t>シンセイ</t>
    </rPh>
    <rPh sb="32" eb="33">
      <t>シャ</t>
    </rPh>
    <rPh sb="34" eb="36">
      <t>ホウジン</t>
    </rPh>
    <rPh sb="37" eb="39">
      <t>ダンタイ</t>
    </rPh>
    <rPh sb="39" eb="40">
      <t>トウ</t>
    </rPh>
    <rPh sb="41" eb="42">
      <t>メイ</t>
    </rPh>
    <rPh sb="43" eb="45">
      <t>ジドウ</t>
    </rPh>
    <rPh sb="45" eb="47">
      <t>ハンエイ</t>
    </rPh>
    <phoneticPr fontId="1"/>
  </si>
  <si>
    <t>地域②</t>
    <rPh sb="0" eb="2">
      <t>チイキ</t>
    </rPh>
    <phoneticPr fontId="1"/>
  </si>
  <si>
    <t>地域③</t>
    <rPh sb="0" eb="2">
      <t>チイキ</t>
    </rPh>
    <phoneticPr fontId="1"/>
  </si>
  <si>
    <t>地域④</t>
    <rPh sb="0" eb="2">
      <t>チイキ</t>
    </rPh>
    <phoneticPr fontId="1"/>
  </si>
  <si>
    <t>地域⑤</t>
    <rPh sb="0" eb="2">
      <t>チイキ</t>
    </rPh>
    <phoneticPr fontId="1"/>
  </si>
  <si>
    <t>地域⑥</t>
    <rPh sb="0" eb="2">
      <t>チイキ</t>
    </rPh>
    <phoneticPr fontId="1"/>
  </si>
  <si>
    <t>地域⑦</t>
    <rPh sb="0" eb="2">
      <t>チイキ</t>
    </rPh>
    <phoneticPr fontId="1"/>
  </si>
  <si>
    <t>地域⑧</t>
    <rPh sb="0" eb="2">
      <t>チイキ</t>
    </rPh>
    <phoneticPr fontId="1"/>
  </si>
  <si>
    <t>地域⑨</t>
    <rPh sb="0" eb="2">
      <t>チイキ</t>
    </rPh>
    <phoneticPr fontId="1"/>
  </si>
  <si>
    <t>地域⑩</t>
    <rPh sb="0" eb="2">
      <t>チイキ</t>
    </rPh>
    <phoneticPr fontId="1"/>
  </si>
  <si>
    <r>
      <rPr>
        <sz val="10"/>
        <color rgb="FFFF0000"/>
        <rFont val="ＭＳ Ｐ明朝"/>
        <family val="1"/>
        <charset val="128"/>
      </rPr>
      <t xml:space="preserve">都道府県の単位で、１地域ごとに記載すること。
</t>
    </r>
    <r>
      <rPr>
        <sz val="10"/>
        <color theme="1"/>
        <rFont val="ＭＳ Ｐ明朝"/>
        <family val="1"/>
        <charset val="128"/>
      </rPr>
      <t>都道府県内の一部の市区町村を支援対象地域とする場合は、以下のように記載すること。
（例） 千葉県　千葉市・柏市・松戸市</t>
    </r>
    <rPh sb="37" eb="43">
      <t>シエンタイショウチイキ</t>
    </rPh>
    <rPh sb="65" eb="66">
      <t>レイ</t>
    </rPh>
    <phoneticPr fontId="1"/>
  </si>
  <si>
    <r>
      <t xml:space="preserve">
職員及び事務補助員を列挙し、それぞれ具体的な役割内容を記載すること。
※担当者名は</t>
    </r>
    <r>
      <rPr>
        <b/>
        <sz val="10"/>
        <color rgb="FFFF0000"/>
        <rFont val="ＭＳ Ｐ明朝"/>
        <family val="1"/>
        <charset val="128"/>
      </rPr>
      <t>全角</t>
    </r>
    <r>
      <rPr>
        <sz val="10"/>
        <rFont val="ＭＳ Ｐ明朝"/>
        <family val="1"/>
        <charset val="128"/>
      </rPr>
      <t>で姓と名の間に</t>
    </r>
    <r>
      <rPr>
        <b/>
        <sz val="10"/>
        <color rgb="FFFF0000"/>
        <rFont val="ＭＳ Ｐ明朝"/>
        <family val="1"/>
        <charset val="128"/>
      </rPr>
      <t>全角のスペース</t>
    </r>
    <r>
      <rPr>
        <sz val="10"/>
        <rFont val="ＭＳ Ｐ明朝"/>
        <family val="1"/>
        <charset val="128"/>
      </rPr>
      <t>を入れること。
（職員とは）
当該組織で雇用され、補助事業に直接従事する者で、自治体、商工会議所、金融機関等の外部支援機関と連携し、中小企業等の省エネ活動を進めるために必要な課題・ニーズの掘り起こしに加えて、その他補助事業を管理運営するにあたって必要な業務全般に従事する者を指す。
（事務補助員とは）
省エネお助け隊の職員の管理運営業務の補助を行う補助員（アルバイト、パート等）。
採用予定で名前が不明な場合は「事務補助員Ａ」等のように記載する。
・役職：ない場合は空欄でも可。</t>
    </r>
    <rPh sb="38" eb="41">
      <t>タントウシャ</t>
    </rPh>
    <rPh sb="287" eb="289">
      <t>ヤクショク</t>
    </rPh>
    <rPh sb="292" eb="294">
      <t>バアイ</t>
    </rPh>
    <rPh sb="295" eb="297">
      <t>クウラン</t>
    </rPh>
    <rPh sb="299" eb="300">
      <t>カ</t>
    </rPh>
    <phoneticPr fontId="1"/>
  </si>
  <si>
    <t>自治体⑥</t>
    <rPh sb="0" eb="3">
      <t>ジチタイ</t>
    </rPh>
    <phoneticPr fontId="1"/>
  </si>
  <si>
    <t>自治体⑦</t>
    <rPh sb="0" eb="3">
      <t>ジチタイ</t>
    </rPh>
    <phoneticPr fontId="1"/>
  </si>
  <si>
    <t>自治体⑧</t>
    <rPh sb="0" eb="3">
      <t>ジチタイ</t>
    </rPh>
    <phoneticPr fontId="1"/>
  </si>
  <si>
    <t>自治体⑨</t>
    <rPh sb="0" eb="3">
      <t>ジチタイ</t>
    </rPh>
    <phoneticPr fontId="1"/>
  </si>
  <si>
    <t>自治体⑩</t>
    <rPh sb="0" eb="3">
      <t>ジチタイ</t>
    </rPh>
    <phoneticPr fontId="1"/>
  </si>
  <si>
    <t>自治体⑪</t>
    <rPh sb="0" eb="3">
      <t>ジチタイ</t>
    </rPh>
    <phoneticPr fontId="1"/>
  </si>
  <si>
    <t>自治体⑫</t>
    <rPh sb="0" eb="3">
      <t>ジチタイ</t>
    </rPh>
    <phoneticPr fontId="1"/>
  </si>
  <si>
    <t>自治体⑬</t>
    <rPh sb="0" eb="3">
      <t>ジチタイ</t>
    </rPh>
    <phoneticPr fontId="1"/>
  </si>
  <si>
    <t>自治体⑭</t>
    <rPh sb="0" eb="3">
      <t>ジチタイ</t>
    </rPh>
    <phoneticPr fontId="1"/>
  </si>
  <si>
    <t>自治体⑮</t>
    <rPh sb="0" eb="3">
      <t>ジチタイ</t>
    </rPh>
    <phoneticPr fontId="1"/>
  </si>
  <si>
    <t>No.1</t>
    <phoneticPr fontId="1"/>
  </si>
  <si>
    <t>■ 省エネ支援事業費</t>
    <rPh sb="2" eb="3">
      <t>ショウ</t>
    </rPh>
    <rPh sb="5" eb="7">
      <t>シエン</t>
    </rPh>
    <rPh sb="7" eb="10">
      <t>ジギョウヒ</t>
    </rPh>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</si>
  <si>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</si>
  <si>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</si>
  <si>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</si>
  <si>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</si>
  <si>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</si>
  <si>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</si>
  <si>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</si>
  <si>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</si>
  <si>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</si>
  <si>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【省エネ支援事業費：集計】</t>
    <rPh sb="1" eb="2">
      <t>ショウ</t>
    </rPh>
    <rPh sb="4" eb="9">
      <t>シエンジギョウヒ</t>
    </rPh>
    <rPh sb="10" eb="12">
      <t>シュウケイ</t>
    </rPh>
    <phoneticPr fontId="1"/>
  </si>
  <si>
    <t>外部・内部専門家</t>
    <rPh sb="0" eb="2">
      <t>ガイブ</t>
    </rPh>
    <rPh sb="3" eb="5">
      <t>ナイブ</t>
    </rPh>
    <rPh sb="5" eb="8">
      <t>センモンカ</t>
    </rPh>
    <phoneticPr fontId="1"/>
  </si>
  <si>
    <t>1者あたりの費用</t>
    <rPh sb="1" eb="2">
      <t>シャ</t>
    </rPh>
    <rPh sb="6" eb="8">
      <t>ヒヨウ</t>
    </rPh>
    <phoneticPr fontId="1"/>
  </si>
  <si>
    <t>■集計1</t>
    <rPh sb="1" eb="3">
      <t>シュウケイ</t>
    </rPh>
    <phoneticPr fontId="1"/>
  </si>
  <si>
    <t>■集計2</t>
    <rPh sb="1" eb="3">
      <t>シュウケイ</t>
    </rPh>
    <phoneticPr fontId="1"/>
  </si>
  <si>
    <t>事業費</t>
    <rPh sb="0" eb="3">
      <t>ジギョウヒ</t>
    </rPh>
    <phoneticPr fontId="1"/>
  </si>
  <si>
    <t>■ 拠点情報 No.4</t>
    <rPh sb="2" eb="6">
      <t>キョテンジョウホウ</t>
    </rPh>
    <phoneticPr fontId="1"/>
  </si>
  <si>
    <t>■ 拠点情報 No.5</t>
    <rPh sb="2" eb="6">
      <t>キョテンジョウホウ</t>
    </rPh>
    <phoneticPr fontId="1"/>
  </si>
  <si>
    <t>■ 拠点情報 No.6</t>
    <rPh sb="2" eb="6">
      <t>キョテンジョウホウ</t>
    </rPh>
    <phoneticPr fontId="1"/>
  </si>
  <si>
    <t>■ 拠点情報 No.7</t>
    <rPh sb="2" eb="6">
      <t>キョテンジョウホウ</t>
    </rPh>
    <phoneticPr fontId="1"/>
  </si>
  <si>
    <t>■ 拠点情報 No.8</t>
    <rPh sb="2" eb="6">
      <t>キョテンジョウホウ</t>
    </rPh>
    <phoneticPr fontId="1"/>
  </si>
  <si>
    <t>■ 拠点情報 No.9</t>
    <rPh sb="2" eb="6">
      <t>キョテンジョウホウ</t>
    </rPh>
    <phoneticPr fontId="1"/>
  </si>
  <si>
    <t>■ 拠点情報 No.10</t>
    <rPh sb="2" eb="6">
      <t>キョテンジョウホウ</t>
    </rPh>
    <phoneticPr fontId="1"/>
  </si>
  <si>
    <t>※１ 職員区分が事務補助員の場合、契約書等による時間単価により算出すること。</t>
    <rPh sb="3" eb="7">
      <t>ショクインクブン</t>
    </rPh>
    <rPh sb="8" eb="10">
      <t>ジム</t>
    </rPh>
    <rPh sb="10" eb="13">
      <t>ホジョイン</t>
    </rPh>
    <rPh sb="14" eb="16">
      <t>バアイ</t>
    </rPh>
    <rPh sb="17" eb="20">
      <t>ケイヤクショ</t>
    </rPh>
    <rPh sb="20" eb="21">
      <t>トウ</t>
    </rPh>
    <rPh sb="24" eb="26">
      <t>ジカン</t>
    </rPh>
    <rPh sb="26" eb="28">
      <t>タンカ</t>
    </rPh>
    <rPh sb="31" eb="33">
      <t>サンシュツ</t>
    </rPh>
    <phoneticPr fontId="5"/>
  </si>
  <si>
    <t>電子ファイルは、以下のメールアドレス宛てに送付すること。</t>
    <rPh sb="0" eb="2">
      <t>デンシ</t>
    </rPh>
    <phoneticPr fontId="1"/>
  </si>
  <si>
    <r>
      <t>　【メールアドレス】
　　</t>
    </r>
    <r>
      <rPr>
        <u/>
        <sz val="20"/>
        <color theme="1"/>
        <rFont val="ＭＳ 明朝"/>
        <family val="1"/>
        <charset val="128"/>
      </rPr>
      <t>chiiki-pf@sii.or.jp</t>
    </r>
    <r>
      <rPr>
        <sz val="20"/>
        <color theme="1"/>
        <rFont val="ＭＳ 明朝"/>
        <family val="1"/>
        <charset val="128"/>
      </rPr>
      <t xml:space="preserve">
　【件名】
　（事業者名）【交付申請書】令和４年度　地域プラットフォーム構築事業
　【宛先】
　　一般社団法人 環境共創イニシアチブ　地域プラットフォーム担当 宛 </t>
    </r>
    <phoneticPr fontId="1"/>
  </si>
  <si>
    <r>
      <t xml:space="preserve">補助事業概要説明書(別添１)から自動反映のため入力不要。
下記項目について確認すること。
・申請日：書類の提出日が記載されているか。
　※公募期間よりも後の日付にならないように注意。
</t>
    </r>
    <r>
      <rPr>
        <sz val="11"/>
        <color rgb="FFFF0000"/>
        <rFont val="ＭＳ 明朝"/>
        <family val="1"/>
        <charset val="128"/>
      </rPr>
      <t>　（入力可能期間：令和４年４月７日～５月１０日）</t>
    </r>
    <r>
      <rPr>
        <sz val="11"/>
        <color theme="1"/>
        <rFont val="ＭＳ 明朝"/>
        <family val="1"/>
        <charset val="128"/>
      </rPr>
      <t xml:space="preserve">
・住所：会社概要等に記載の住所で、郵送物等が届く住所が都道府県から記載されているか。
・申請者名称：会社概要等に記載の名称が記載されているか。
・代表者等名：現在の代表者の【役職】・【氏名】が記載されているか。
</t>
    </r>
    <r>
      <rPr>
        <sz val="11"/>
        <color rgb="FFFF0000"/>
        <rFont val="ＭＳ 明朝"/>
        <family val="1"/>
        <charset val="128"/>
      </rPr>
      <t>・押印する場合は、代表者等名の右に、申請者の代表印を捺印して提出すること。
　押印しない場合、社内決裁ルールや社内規定等を添付のうえ提出すること。</t>
    </r>
    <rPh sb="18" eb="20">
      <t>ハンエイ</t>
    </rPh>
    <rPh sb="23" eb="27">
      <t>ニュウリョクフヨウ</t>
    </rPh>
    <phoneticPr fontId="1"/>
  </si>
  <si>
    <r>
      <t>西暦で、</t>
    </r>
    <r>
      <rPr>
        <b/>
        <sz val="10"/>
        <color rgb="FFFF0000"/>
        <rFont val="ＭＳ Ｐ明朝"/>
        <family val="1"/>
        <charset val="128"/>
      </rPr>
      <t>2022/4/7～2022/5/10</t>
    </r>
    <r>
      <rPr>
        <sz val="10"/>
        <color theme="1"/>
        <rFont val="ＭＳ Ｐ明朝"/>
        <family val="1"/>
        <charset val="128"/>
      </rPr>
      <t>の日付で入力すること。</t>
    </r>
    <rPh sb="0" eb="2">
      <t>セイレキ</t>
    </rPh>
    <rPh sb="23" eb="25">
      <t>ヒヅケ</t>
    </rPh>
    <rPh sb="26" eb="28">
      <t>ニュウリョク</t>
    </rPh>
    <phoneticPr fontId="1"/>
  </si>
  <si>
    <r>
      <t xml:space="preserve">
公募要領P.30記載の審査項目、「C.補助事業の計画の妥当性・有効性」について、確認できるよう記載すること。
継続事業者は、上記過年度の計画と実績に乖離がある場合、その理由と対策について記載すること。
新規事業者は、今年度の支援計画を達成するための施策、根拠について記載すること。
</t>
    </r>
    <r>
      <rPr>
        <sz val="9"/>
        <color theme="1"/>
        <rFont val="ＭＳ Ｐ明朝"/>
        <family val="1"/>
        <charset val="128"/>
      </rPr>
      <t>計画達成のための施策・根拠例）
●●県については、過去に支援を受けた企業から、新規の企業を既に●●者紹介されており、診断～支援を今年度実施する予定。
さらに●●県の中小企業向けセミナーを開催することで新規の申込者●●者を掘り起こし予定。
また、令和●年度から金融機関との連携強化を進めており、当該機関にPF事業のチラシを設置し、設備更新の相談があった中小企業にPF事業を紹介いただくよう調整を図っており、●●者が見込まれる。
過年度計画と実績に乖離があった理由と対策の例）
令和３年度は、新型コロナウイルス感染拡大の影響で、支援を予定していた●●業・●●業等から辞退の申し出があり、代わりとなる新たな掘り起こしも厳しい状況であったため計画未達となった。今年度は、情勢を鑑みたアプローチを行い、</t>
    </r>
    <r>
      <rPr>
        <sz val="9"/>
        <rFont val="ＭＳ Ｐ明朝"/>
        <family val="1"/>
        <charset val="128"/>
      </rPr>
      <t>支援先業種として</t>
    </r>
    <r>
      <rPr>
        <sz val="9"/>
        <color theme="1"/>
        <rFont val="ＭＳ Ｐ明朝"/>
        <family val="1"/>
        <charset val="128"/>
      </rPr>
      <t>●●業の支援計画を増やすなど、計画を達成する見込み。</t>
    </r>
    <rPh sb="41" eb="43">
      <t>カクニン</t>
    </rPh>
    <rPh sb="48" eb="50">
      <t>キサイ</t>
    </rPh>
    <rPh sb="89" eb="91">
      <t>タイサク</t>
    </rPh>
    <rPh sb="103" eb="108">
      <t>シンキジギョウシャ</t>
    </rPh>
    <rPh sb="129" eb="131">
      <t>コンキョ</t>
    </rPh>
    <rPh sb="144" eb="146">
      <t>ケイカク</t>
    </rPh>
    <rPh sb="146" eb="148">
      <t>タッセイ</t>
    </rPh>
    <rPh sb="152" eb="154">
      <t>シサク</t>
    </rPh>
    <rPh sb="155" eb="157">
      <t>コンキョ</t>
    </rPh>
    <rPh sb="157" eb="158">
      <t>レイ</t>
    </rPh>
    <rPh sb="162" eb="163">
      <t>ケン</t>
    </rPh>
    <rPh sb="169" eb="171">
      <t>カコ</t>
    </rPh>
    <rPh sb="172" eb="174">
      <t>シエン</t>
    </rPh>
    <rPh sb="175" eb="176">
      <t>ウ</t>
    </rPh>
    <rPh sb="178" eb="180">
      <t>キギョウ</t>
    </rPh>
    <rPh sb="183" eb="185">
      <t>シンキ</t>
    </rPh>
    <rPh sb="186" eb="188">
      <t>キギョウ</t>
    </rPh>
    <rPh sb="189" eb="190">
      <t>スデ</t>
    </rPh>
    <rPh sb="193" eb="194">
      <t>シャ</t>
    </rPh>
    <rPh sb="194" eb="196">
      <t>ショウカイ</t>
    </rPh>
    <rPh sb="202" eb="204">
      <t>シンダン</t>
    </rPh>
    <rPh sb="205" eb="207">
      <t>シエン</t>
    </rPh>
    <rPh sb="208" eb="211">
      <t>コンネンド</t>
    </rPh>
    <rPh sb="211" eb="213">
      <t>ジッシ</t>
    </rPh>
    <rPh sb="215" eb="217">
      <t>ヨテイ</t>
    </rPh>
    <rPh sb="224" eb="225">
      <t>ケン</t>
    </rPh>
    <rPh sb="226" eb="230">
      <t>チュウショウキギョウ</t>
    </rPh>
    <rPh sb="230" eb="231">
      <t>ム</t>
    </rPh>
    <rPh sb="237" eb="239">
      <t>カイサイ</t>
    </rPh>
    <rPh sb="244" eb="246">
      <t>シンキ</t>
    </rPh>
    <rPh sb="247" eb="250">
      <t>モウシコミシャ</t>
    </rPh>
    <rPh sb="252" eb="253">
      <t>シャ</t>
    </rPh>
    <rPh sb="254" eb="255">
      <t>ホ</t>
    </rPh>
    <rPh sb="256" eb="257">
      <t>オ</t>
    </rPh>
    <rPh sb="259" eb="261">
      <t>ヨテイ</t>
    </rPh>
    <rPh sb="266" eb="268">
      <t>レイワ</t>
    </rPh>
    <rPh sb="269" eb="271">
      <t>ネンド</t>
    </rPh>
    <rPh sb="273" eb="277">
      <t>キンユウキカン</t>
    </rPh>
    <rPh sb="279" eb="281">
      <t>レンケイ</t>
    </rPh>
    <rPh sb="281" eb="283">
      <t>キョウカ</t>
    </rPh>
    <rPh sb="284" eb="285">
      <t>スス</t>
    </rPh>
    <rPh sb="290" eb="292">
      <t>トウガイ</t>
    </rPh>
    <rPh sb="292" eb="294">
      <t>キカン</t>
    </rPh>
    <rPh sb="297" eb="299">
      <t>ジギョウ</t>
    </rPh>
    <rPh sb="304" eb="306">
      <t>セッチ</t>
    </rPh>
    <rPh sb="308" eb="312">
      <t>セツビコウシン</t>
    </rPh>
    <rPh sb="313" eb="315">
      <t>ソウダン</t>
    </rPh>
    <rPh sb="319" eb="321">
      <t>チュウショウ</t>
    </rPh>
    <rPh sb="321" eb="323">
      <t>キギョウ</t>
    </rPh>
    <rPh sb="326" eb="328">
      <t>ジギョウ</t>
    </rPh>
    <rPh sb="329" eb="331">
      <t>ショウカイ</t>
    </rPh>
    <rPh sb="337" eb="339">
      <t>チョウセイ</t>
    </rPh>
    <rPh sb="340" eb="341">
      <t>ハカ</t>
    </rPh>
    <rPh sb="348" eb="349">
      <t>シャ</t>
    </rPh>
    <rPh sb="350" eb="352">
      <t>ミコ</t>
    </rPh>
    <rPh sb="358" eb="361">
      <t>カネンド</t>
    </rPh>
    <rPh sb="361" eb="363">
      <t>ケイカク</t>
    </rPh>
    <rPh sb="364" eb="366">
      <t>ジッセキ</t>
    </rPh>
    <rPh sb="367" eb="369">
      <t>カイリ</t>
    </rPh>
    <rPh sb="373" eb="375">
      <t>リユウ</t>
    </rPh>
    <rPh sb="376" eb="378">
      <t>タイサク</t>
    </rPh>
    <rPh sb="379" eb="380">
      <t>レイ</t>
    </rPh>
    <rPh sb="382" eb="384">
      <t>レイワ</t>
    </rPh>
    <rPh sb="385" eb="387">
      <t>ネンド</t>
    </rPh>
    <rPh sb="389" eb="391">
      <t>シンガタ</t>
    </rPh>
    <rPh sb="398" eb="402">
      <t>カンセンカクダイ</t>
    </rPh>
    <rPh sb="403" eb="405">
      <t>エイキョウ</t>
    </rPh>
    <rPh sb="407" eb="409">
      <t>シエン</t>
    </rPh>
    <rPh sb="410" eb="412">
      <t>ヨテイ</t>
    </rPh>
    <rPh sb="418" eb="419">
      <t>ギョウ</t>
    </rPh>
    <rPh sb="422" eb="423">
      <t>ギョウ</t>
    </rPh>
    <rPh sb="423" eb="424">
      <t>トウ</t>
    </rPh>
    <rPh sb="426" eb="428">
      <t>ジタイ</t>
    </rPh>
    <rPh sb="429" eb="430">
      <t>モウ</t>
    </rPh>
    <rPh sb="431" eb="432">
      <t>デ</t>
    </rPh>
    <rPh sb="436" eb="437">
      <t>カ</t>
    </rPh>
    <rPh sb="442" eb="443">
      <t>アラ</t>
    </rPh>
    <rPh sb="445" eb="446">
      <t>ホ</t>
    </rPh>
    <rPh sb="447" eb="448">
      <t>オ</t>
    </rPh>
    <rPh sb="451" eb="452">
      <t>キビ</t>
    </rPh>
    <rPh sb="454" eb="456">
      <t>ジョウキョウ</t>
    </rPh>
    <rPh sb="462" eb="464">
      <t>ケイカク</t>
    </rPh>
    <rPh sb="464" eb="466">
      <t>ミタツ</t>
    </rPh>
    <rPh sb="471" eb="474">
      <t>コンネンド</t>
    </rPh>
    <rPh sb="476" eb="478">
      <t>ジョウセイ</t>
    </rPh>
    <rPh sb="479" eb="480">
      <t>カンガ</t>
    </rPh>
    <rPh sb="488" eb="489">
      <t>オコナ</t>
    </rPh>
    <rPh sb="491" eb="494">
      <t>シエンサキ</t>
    </rPh>
    <rPh sb="501" eb="502">
      <t>ギョウ</t>
    </rPh>
    <rPh sb="503" eb="507">
      <t>シエンケイカク</t>
    </rPh>
    <rPh sb="508" eb="509">
      <t>フ</t>
    </rPh>
    <rPh sb="514" eb="516">
      <t>ケイカク</t>
    </rPh>
    <rPh sb="517" eb="519">
      <t>タッセイ</t>
    </rPh>
    <rPh sb="521" eb="523">
      <t>ミコ</t>
    </rPh>
    <phoneticPr fontId="1"/>
  </si>
  <si>
    <t>プラン</t>
    <phoneticPr fontId="1"/>
  </si>
  <si>
    <t>■省エネ支援事業費：公募要領P.21～24に記載の診断・支援プランごとに支出計画を作成すること。
【診断】
・1名診断・・・支援時間：11.5時間　総額：92,000円（税抜）　
・2名診断・・・支援時間：17.5時間　総額：140,000円（税抜）
【支援】
①工場プラン（製造業300kl以上）・・・支援時間：29時間　総額：232,000円（税抜）
②工場プラン（製造業300kl未満）・・・支援時間：21時間　総額：168,000円（税抜）
③ビル・店舗プラン（製造業以外）・・・支援時間：15時間　総額：120,000円（税抜）
④カスタムプラン・・・支援時間：平均時間を入力　総額：支援時間×謝金単価8,000円（税抜）</t>
    <rPh sb="1" eb="2">
      <t>ショウ</t>
    </rPh>
    <rPh sb="4" eb="9">
      <t>シエンジギョウヒ</t>
    </rPh>
    <rPh sb="10" eb="14">
      <t>コウボヨウリョウ</t>
    </rPh>
    <rPh sb="22" eb="24">
      <t>キサイ</t>
    </rPh>
    <rPh sb="25" eb="27">
      <t>シンダン</t>
    </rPh>
    <rPh sb="28" eb="30">
      <t>シエン</t>
    </rPh>
    <rPh sb="36" eb="40">
      <t>シシュツケイカク</t>
    </rPh>
    <rPh sb="41" eb="43">
      <t>サクセイ</t>
    </rPh>
    <rPh sb="50" eb="52">
      <t>シンダン</t>
    </rPh>
    <rPh sb="56" eb="57">
      <t>メイ</t>
    </rPh>
    <rPh sb="57" eb="59">
      <t>シンダン</t>
    </rPh>
    <rPh sb="62" eb="66">
      <t>シエンジカン</t>
    </rPh>
    <rPh sb="71" eb="73">
      <t>ジカン</t>
    </rPh>
    <rPh sb="74" eb="76">
      <t>ソウガク</t>
    </rPh>
    <rPh sb="83" eb="84">
      <t>エン</t>
    </rPh>
    <rPh sb="85" eb="87">
      <t>ゼイヌキ</t>
    </rPh>
    <rPh sb="92" eb="95">
      <t>メイシンダン</t>
    </rPh>
    <rPh sb="127" eb="129">
      <t>シエン</t>
    </rPh>
    <rPh sb="286" eb="288">
      <t>ヘイキン</t>
    </rPh>
    <rPh sb="288" eb="290">
      <t>ジカン</t>
    </rPh>
    <rPh sb="291" eb="293">
      <t>ニュウリョク</t>
    </rPh>
    <rPh sb="297" eb="301">
      <t>シエンジカン</t>
    </rPh>
    <rPh sb="302" eb="306">
      <t>シャキンタンカ</t>
    </rPh>
    <phoneticPr fontId="1"/>
  </si>
  <si>
    <t>■セミナー開催費
・地域ごとに、支出計画を作成すること。
・実施1回ごとの金額を入力すること。
・金額詳細：各経費における金額の計算根拠を記載すること。
　※ セミナー開催費の場合、専門家の謝金・旅費は補助対象外。
・職員旅費はセミナーに従事する人数と旅費単価（往復）を詳細欄に記載し、その合計を金額欄に記載のこと。
例：金額欄：10,000円　　詳細欄：往復2,000円×5人
・その他の費目に計上する際は公募要領P.12をよく確認のうえ、補助対象経費のみを記載すること。
　※経費の内容および計算根拠を金額詳細欄に記載すること。</t>
    <rPh sb="40" eb="42">
      <t>ニュウリョク</t>
    </rPh>
    <rPh sb="240" eb="242">
      <t>ケイヒ</t>
    </rPh>
    <rPh sb="243" eb="245">
      <t>ナイヨウ</t>
    </rPh>
    <rPh sb="248" eb="252">
      <t>ケイサンコンキョ</t>
    </rPh>
    <rPh sb="253" eb="258">
      <t>キンガクショウサイラン</t>
    </rPh>
    <rPh sb="259" eb="261">
      <t>キサイ</t>
    </rPh>
    <phoneticPr fontId="1"/>
  </si>
  <si>
    <r>
      <t>■連絡会開催費
・地域ごとに、支出計画を作成すること。
・実施1回ごとの金額を入力すること。
・金額詳細：各経費における金額の計算根拠を記載すること。
　※ 連絡会の出席に係る外部専門家の謝金は、謝金単価の2分の1以下とする。</t>
    </r>
    <r>
      <rPr>
        <sz val="14"/>
        <color rgb="FFFF0000"/>
        <rFont val="ＭＳ Ｐ明朝"/>
        <family val="1"/>
        <charset val="128"/>
      </rPr>
      <t>（上限4,000円/時）</t>
    </r>
    <r>
      <rPr>
        <sz val="14"/>
        <rFont val="ＭＳ Ｐ明朝"/>
        <family val="1"/>
        <charset val="128"/>
      </rPr>
      <t xml:space="preserve">
・職員旅費は連絡会に従事する人数と旅費単価（往復）を詳細欄に記載し、その合計を金額欄に記載のこと。
例：金額欄：10,000円　　詳細欄：往復2,000円×5人
・その他の費目に計上する際は公募要領P.12をよく確認のうえ、補助対象経費のみを記載すること。
　※経費の内容および計算根拠を金額詳細欄に記載すること。</t>
    </r>
    <rPh sb="39" eb="41">
      <t>ニュウリョク</t>
    </rPh>
    <rPh sb="79" eb="82">
      <t>レンラクカイ</t>
    </rPh>
    <rPh sb="83" eb="85">
      <t>シュッセキ</t>
    </rPh>
    <rPh sb="86" eb="87">
      <t>カカ</t>
    </rPh>
    <rPh sb="88" eb="90">
      <t>ガイブ</t>
    </rPh>
    <rPh sb="98" eb="102">
      <t>シャキンタンカ</t>
    </rPh>
    <rPh sb="104" eb="105">
      <t>ブン</t>
    </rPh>
    <rPh sb="107" eb="109">
      <t>イカ</t>
    </rPh>
    <rPh sb="114" eb="116">
      <t>ジョウゲン</t>
    </rPh>
    <rPh sb="121" eb="122">
      <t>エン</t>
    </rPh>
    <rPh sb="123" eb="124">
      <t>ジ</t>
    </rPh>
    <phoneticPr fontId="1"/>
  </si>
  <si>
    <t>■外部との打ち合わせ
・地域ごとに、支出計画を作成すること。
・実施1回ごとの金額を入力すること。
・金額詳細：各経費における金額の計算根拠を記載すること。
　※ 外部との打ち合わせの場合、専門家の謝金・旅費は補助対象外。
・職員旅費は外部打ち合わせに従事する人数と旅費単価（往復）を詳細欄に記載し、その合計を金額欄に記載のこと。
例：金額欄：2,000円　　詳細欄：往復2,000円×1人
・その他の費目に計上する際は公募要領P.12をよく確認のうえ、補助対象経費のみを記載すること。
　※経費の内容および計算根拠を金額詳細欄に記載すること。</t>
    <rPh sb="42" eb="44">
      <t>ニュウリョク</t>
    </rPh>
    <phoneticPr fontId="1"/>
  </si>
  <si>
    <t>■支援先の掘り起こし
・地域ごとに、支出計画を作成すること。
・実施1回ごとの金額を入力すること。
・金額詳細：各経費における金額の計算根拠を記載すること。
　※ 掘り起こしの場合、専門家の謝金・旅費は補助対象外。
・職員旅費は掘り起こしに従事する人数と旅費単価（往復）を詳細欄に記載し、その合計を金額欄に記載のこと。
例：金額欄：2,000円　　詳細欄：往復2,000円×1人
・その他の費目に計上する際は公募要領P.12をよく確認のうえ、補助対象経費のみを記載すること。
　※経費の内容および計算根拠を金額詳細欄に記載すること。</t>
    <rPh sb="42" eb="44">
      <t>ニュウリョク</t>
    </rPh>
    <phoneticPr fontId="1"/>
  </si>
  <si>
    <t>■その他諸経費
・地域ごとに、支出計画を作成すること。
・金額詳細：各経費における金額の計算根拠を記載すること。
・公募要領P.12をよく確認のうえ、補助対象経費のみを記載すること。</t>
    <phoneticPr fontId="1"/>
  </si>
  <si>
    <t>再エネ支援に
関する知見等</t>
    <rPh sb="3" eb="5">
      <t>シエン</t>
    </rPh>
    <phoneticPr fontId="1"/>
  </si>
  <si>
    <r>
      <t xml:space="preserve">再エネ支援に関する知見等
または再エネに係る中小企業等の代表的な支援事例
</t>
    </r>
    <r>
      <rPr>
        <b/>
        <sz val="9"/>
        <color rgb="FFFF0000"/>
        <rFont val="ＭＳ Ｐ明朝"/>
        <family val="1"/>
        <charset val="128"/>
      </rPr>
      <t>※自由記載</t>
    </r>
    <rPh sb="16" eb="17">
      <t>サイ</t>
    </rPh>
    <rPh sb="20" eb="21">
      <t>カカ</t>
    </rPh>
    <rPh sb="22" eb="26">
      <t>チュウショウキギョウ</t>
    </rPh>
    <rPh sb="26" eb="27">
      <t>トウ</t>
    </rPh>
    <rPh sb="28" eb="31">
      <t>ダイヒョウテキ</t>
    </rPh>
    <rPh sb="32" eb="36">
      <t>シエンジレイ</t>
    </rPh>
    <rPh sb="38" eb="42">
      <t>ジユウキサイ</t>
    </rPh>
    <phoneticPr fontId="1"/>
  </si>
  <si>
    <r>
      <t xml:space="preserve">①再エネに関する相談や支援に対応可能な場合は、支援実績の有無に関わらずそれらの知見について記載すること。
②再エネに関する支援実績がある場合は、代表的な支援事例について記載すること。
</t>
    </r>
    <r>
      <rPr>
        <sz val="9"/>
        <color theme="1"/>
        <rFont val="ＭＳ Ｐ明朝"/>
        <family val="1"/>
        <charset val="128"/>
      </rPr>
      <t>例）
①知見：中小水力、バイオマス
・中小水力：工場・ビルの循環水、工業用水を利用した発電や農業用水路を活用した発電を検討する際の相談、現地調査（経済性、実効性）の対応が可能である。
・バイオマス：木質バイオマスボイラ導入を検討する際の省エネ・省CO2シミュレーションから、設備導入計画・収支計画の策定支援等への対応が可能である。
②実績：太陽光
自家消費のための太陽光発電設備の導入についての相談に対応した。
日射条件や設置する屋根面積を考慮しながら、設備導入に伴う原油換算削減量や投資回収年数を試算し、太陽光パネルの導入を提案した。</t>
    </r>
    <rPh sb="8" eb="10">
      <t>ソウダン</t>
    </rPh>
    <rPh sb="11" eb="13">
      <t>シエン</t>
    </rPh>
    <rPh sb="14" eb="18">
      <t>タイオウカノウ</t>
    </rPh>
    <rPh sb="39" eb="41">
      <t>チケン</t>
    </rPh>
    <phoneticPr fontId="1"/>
  </si>
  <si>
    <t>　中小企業等に対するエネルギー利用最適化推進事業費補助金（地域プラットフォーム構築事業）交付規程（ＳＩＩ－ＢＮＡ２２０－０１－２２０４０１－Ｒ。以下「交付規程」という。）第５条の規定に基づき、下記のとおり申請します。
　なお、補助金等に係る予算の執行の適正化に関する法律（昭和３０年法律第１７９号）、補助金等に係る予算の執行の適正化に関する法律施行令（昭和３０年政令第２５５号）、中小企業等に対するエネルギー利用最適化推進事業費補助金交付要綱（２０２１０１２５財資第２号）及び交付規程の定めるところに従うことを承知の上、申請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</si>
</sst>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quot;;@"/>
    <numFmt numFmtId="177" formatCode="0_ "/>
    <numFmt numFmtId="178" formatCode="&quot;合計： &quot;#,##0;[Red]\-#,##0"/>
    <numFmt numFmtId="179" formatCode="0.000"/>
    <numFmt numFmtId="180" formatCode="0.0%"/>
    <numFmt numFmtId="181" formatCode="[$]ggge&quot;年&quot;m&quot;月&quot;d&quot;日&quot;;@" x16r2:formatCode16="[$-ja-JP-x-gannen]ggge&quot;年&quot;m&quot;月&quot;d&quot;日&quot;;@"/>
  </numFmts>
  <fonts count="12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theme="1"/>
      <name val="ＭＳ 明朝"/>
      <family val="1"/>
      <charset val="128"/>
    </font>
    <font>
      <sz val="2"/>
      <color theme="1"/>
      <name val="ＭＳ 明朝"/>
      <family val="1"/>
      <charset val="128"/>
    </font>
    <font>
      <sz val="10"/>
      <name val="ＭＳ 明朝"/>
      <family val="1"/>
      <charset val="128"/>
    </font>
    <font>
      <sz val="11"/>
      <name val="ＭＳ 明朝"/>
      <family val="1"/>
      <charset val="128"/>
    </font>
    <font>
      <sz val="14"/>
      <color theme="1"/>
      <name val="ＭＳ 明朝"/>
      <family val="1"/>
      <charset val="128"/>
    </font>
    <font>
      <b/>
      <sz val="20"/>
      <color theme="1"/>
      <name val="ＭＳ 明朝"/>
      <family val="1"/>
      <charset val="128"/>
    </font>
    <font>
      <sz val="11"/>
      <color theme="1"/>
      <name val="ＭＳ 明朝"/>
      <family val="1"/>
      <charset val="128"/>
    </font>
    <font>
      <b/>
      <u/>
      <sz val="14"/>
      <color theme="1"/>
      <name val="ＭＳ 明朝"/>
      <family val="1"/>
      <charset val="128"/>
    </font>
    <font>
      <sz val="7"/>
      <color theme="1"/>
      <name val="ＭＳ 明朝"/>
      <family val="1"/>
      <charset val="128"/>
    </font>
    <font>
      <b/>
      <sz val="14"/>
      <color theme="1"/>
      <name val="ＭＳ 明朝"/>
      <family val="1"/>
      <charset val="128"/>
    </font>
    <font>
      <sz val="12"/>
      <color theme="1"/>
      <name val="ＭＳ 明朝"/>
      <family val="1"/>
      <charset val="128"/>
    </font>
    <font>
      <sz val="10"/>
      <color theme="0"/>
      <name val="ＭＳ 明朝"/>
      <family val="1"/>
      <charset val="128"/>
    </font>
    <font>
      <sz val="16"/>
      <name val="ＭＳ 明朝"/>
      <family val="1"/>
      <charset val="128"/>
    </font>
    <font>
      <sz val="14"/>
      <name val="ＭＳ 明朝"/>
      <family val="1"/>
      <charset val="128"/>
    </font>
    <font>
      <sz val="12"/>
      <name val="ＭＳ 明朝"/>
      <family val="1"/>
      <charset val="128"/>
    </font>
    <font>
      <b/>
      <sz val="22"/>
      <name val="ＭＳ 明朝"/>
      <family val="1"/>
      <charset val="128"/>
    </font>
    <font>
      <sz val="22"/>
      <name val="ＭＳ 明朝"/>
      <family val="1"/>
      <charset val="128"/>
    </font>
    <font>
      <b/>
      <sz val="14"/>
      <color rgb="FFC00000"/>
      <name val="ＭＳ 明朝"/>
      <family val="1"/>
      <charset val="128"/>
    </font>
    <font>
      <sz val="10"/>
      <color theme="1"/>
      <name val="ＭＳ Ｐゴシック"/>
      <family val="2"/>
      <charset val="128"/>
      <scheme val="minor"/>
    </font>
    <font>
      <sz val="10"/>
      <color theme="0" tint="-0.34998626667073579"/>
      <name val="ＭＳ 明朝"/>
      <family val="1"/>
      <charset val="128"/>
    </font>
    <font>
      <sz val="16"/>
      <color theme="0" tint="-0.34998626667073579"/>
      <name val="ＭＳ 明朝"/>
      <family val="1"/>
      <charset val="128"/>
    </font>
    <font>
      <sz val="20"/>
      <color theme="0" tint="-0.34998626667073579"/>
      <name val="ＭＳ 明朝"/>
      <family val="1"/>
      <charset val="128"/>
    </font>
    <font>
      <sz val="12"/>
      <name val="ＭＳ Ｐ明朝"/>
      <family val="1"/>
      <charset val="128"/>
    </font>
    <font>
      <sz val="10"/>
      <name val="ＭＳ Ｐ明朝"/>
      <family val="1"/>
      <charset val="128"/>
    </font>
    <font>
      <sz val="20"/>
      <color theme="1"/>
      <name val="ＭＳ Ｐ明朝"/>
      <family val="1"/>
      <charset val="128"/>
    </font>
    <font>
      <b/>
      <u/>
      <sz val="24"/>
      <color theme="1"/>
      <name val="ＭＳ 明朝"/>
      <family val="1"/>
      <charset val="128"/>
    </font>
    <font>
      <sz val="10"/>
      <color theme="1"/>
      <name val="ＭＳ Ｐ明朝"/>
      <family val="1"/>
      <charset val="128"/>
    </font>
    <font>
      <sz val="18"/>
      <color theme="1"/>
      <name val="ＭＳ 明朝"/>
      <family val="1"/>
      <charset val="128"/>
    </font>
    <font>
      <sz val="18"/>
      <name val="ＭＳ 明朝"/>
      <family val="1"/>
      <charset val="128"/>
    </font>
    <font>
      <sz val="11"/>
      <color theme="1"/>
      <name val="ＭＳ Ｐ明朝"/>
      <family val="1"/>
      <charset val="128"/>
    </font>
    <font>
      <sz val="10"/>
      <color theme="1"/>
      <name val="Century"/>
      <family val="1"/>
    </font>
    <font>
      <sz val="11"/>
      <name val="ＭＳ Ｐゴシック"/>
      <family val="3"/>
      <charset val="128"/>
      <scheme val="minor"/>
    </font>
    <font>
      <sz val="9"/>
      <color theme="1"/>
      <name val="ＭＳ Ｐ明朝"/>
      <family val="1"/>
      <charset val="128"/>
    </font>
    <font>
      <sz val="12"/>
      <color theme="0"/>
      <name val="ＭＳ 明朝"/>
      <family val="1"/>
      <charset val="128"/>
    </font>
    <font>
      <sz val="14"/>
      <color theme="1"/>
      <name val="ＭＳ Ｐ明朝"/>
      <family val="1"/>
      <charset val="128"/>
    </font>
    <font>
      <sz val="14"/>
      <color theme="1"/>
      <name val="Arial"/>
      <family val="2"/>
    </font>
    <font>
      <sz val="11"/>
      <color theme="1"/>
      <name val="Arial"/>
      <family val="2"/>
    </font>
    <font>
      <sz val="10"/>
      <color theme="1"/>
      <name val="Arial"/>
      <family val="2"/>
    </font>
    <font>
      <vertAlign val="superscript"/>
      <sz val="12"/>
      <name val="ＭＳ Ｐ明朝"/>
      <family val="1"/>
      <charset val="128"/>
    </font>
    <font>
      <vertAlign val="superscript"/>
      <sz val="12"/>
      <name val="ＭＳ 明朝"/>
      <family val="1"/>
      <charset val="128"/>
    </font>
    <font>
      <sz val="12"/>
      <color theme="1"/>
      <name val="ＭＳ Ｐ明朝"/>
      <family val="1"/>
      <charset val="128"/>
    </font>
    <font>
      <b/>
      <sz val="11"/>
      <color theme="1"/>
      <name val="ＭＳ Ｐ明朝"/>
      <family val="1"/>
      <charset val="128"/>
    </font>
    <font>
      <sz val="11"/>
      <name val="ＭＳ Ｐ明朝"/>
      <family val="1"/>
      <charset val="128"/>
    </font>
    <font>
      <b/>
      <sz val="22"/>
      <name val="ＭＳ Ｐ明朝"/>
      <family val="1"/>
      <charset val="128"/>
    </font>
    <font>
      <b/>
      <sz val="18"/>
      <color rgb="FFFF0000"/>
      <name val="ＭＳ Ｐ明朝"/>
      <family val="1"/>
      <charset val="128"/>
    </font>
    <font>
      <b/>
      <sz val="20"/>
      <name val="ＭＳ Ｐ明朝"/>
      <family val="1"/>
      <charset val="128"/>
    </font>
    <font>
      <sz val="14"/>
      <name val="ＭＳ Ｐ明朝"/>
      <family val="1"/>
      <charset val="128"/>
    </font>
    <font>
      <b/>
      <sz val="14"/>
      <color theme="1"/>
      <name val="ＭＳ Ｐ明朝"/>
      <family val="1"/>
      <charset val="128"/>
    </font>
    <font>
      <b/>
      <sz val="16"/>
      <color rgb="FFFF0000"/>
      <name val="ＭＳ Ｐ明朝"/>
      <family val="1"/>
      <charset val="128"/>
    </font>
    <font>
      <sz val="18"/>
      <name val="ＭＳ Ｐ明朝"/>
      <family val="1"/>
      <charset val="128"/>
    </font>
    <font>
      <sz val="14"/>
      <color rgb="FFFF0000"/>
      <name val="ＭＳ Ｐ明朝"/>
      <family val="1"/>
      <charset val="128"/>
    </font>
    <font>
      <sz val="10"/>
      <color theme="0" tint="-0.34998626667073579"/>
      <name val="ＭＳ Ｐ明朝"/>
      <family val="1"/>
      <charset val="128"/>
    </font>
    <font>
      <b/>
      <sz val="20"/>
      <color theme="1"/>
      <name val="ＭＳ Ｐ明朝"/>
      <family val="1"/>
      <charset val="128"/>
    </font>
    <font>
      <sz val="7"/>
      <color theme="1"/>
      <name val="ＭＳ Ｐ明朝"/>
      <family val="1"/>
      <charset val="128"/>
    </font>
    <font>
      <b/>
      <sz val="18"/>
      <color theme="1"/>
      <name val="ＭＳ Ｐ明朝"/>
      <family val="1"/>
      <charset val="128"/>
    </font>
    <font>
      <b/>
      <sz val="14"/>
      <color rgb="FFFF0000"/>
      <name val="ＭＳ Ｐ明朝"/>
      <family val="1"/>
      <charset val="128"/>
    </font>
    <font>
      <sz val="11"/>
      <color rgb="FFFF0000"/>
      <name val="ＭＳ Ｐ明朝"/>
      <family val="1"/>
      <charset val="128"/>
    </font>
    <font>
      <sz val="11"/>
      <color indexed="8"/>
      <name val="ＭＳ Ｐ明朝"/>
      <family val="1"/>
      <charset val="128"/>
    </font>
    <font>
      <sz val="16"/>
      <color indexed="8"/>
      <name val="ＭＳ Ｐ明朝"/>
      <family val="1"/>
      <charset val="128"/>
    </font>
    <font>
      <sz val="16"/>
      <name val="ＭＳ Ｐ明朝"/>
      <family val="1"/>
      <charset val="128"/>
    </font>
    <font>
      <sz val="14"/>
      <color indexed="8"/>
      <name val="ＭＳ Ｐ明朝"/>
      <family val="1"/>
      <charset val="128"/>
    </font>
    <font>
      <sz val="12"/>
      <color indexed="8"/>
      <name val="ＭＳ Ｐ明朝"/>
      <family val="1"/>
      <charset val="128"/>
    </font>
    <font>
      <b/>
      <sz val="18"/>
      <name val="ＭＳ Ｐ明朝"/>
      <family val="1"/>
      <charset val="128"/>
    </font>
    <font>
      <b/>
      <sz val="11"/>
      <color rgb="FFFF0000"/>
      <name val="ＭＳ Ｐ明朝"/>
      <family val="1"/>
      <charset val="128"/>
    </font>
    <font>
      <u/>
      <sz val="18"/>
      <name val="ＭＳ 明朝"/>
      <family val="1"/>
      <charset val="128"/>
    </font>
    <font>
      <sz val="14"/>
      <color theme="0"/>
      <name val="ＭＳ Ｐ明朝"/>
      <family val="1"/>
      <charset val="128"/>
    </font>
    <font>
      <sz val="9"/>
      <name val="ＭＳ Ｐ明朝"/>
      <family val="1"/>
      <charset val="128"/>
    </font>
    <font>
      <sz val="10"/>
      <color theme="0"/>
      <name val="ＭＳ Ｐ明朝"/>
      <family val="1"/>
      <charset val="128"/>
    </font>
    <font>
      <b/>
      <sz val="11"/>
      <color rgb="FFFF0000"/>
      <name val="ＭＳ Ｐゴシック"/>
      <family val="3"/>
      <charset val="128"/>
      <scheme val="minor"/>
    </font>
    <font>
      <b/>
      <sz val="12"/>
      <color rgb="FFFF0000"/>
      <name val="ＭＳ Ｐ明朝"/>
      <family val="1"/>
      <charset val="128"/>
    </font>
    <font>
      <b/>
      <sz val="12"/>
      <color rgb="FFFF0000"/>
      <name val="ＭＳ 明朝"/>
      <family val="1"/>
      <charset val="128"/>
    </font>
    <font>
      <sz val="11"/>
      <color theme="0"/>
      <name val="ＭＳ Ｐ明朝"/>
      <family val="1"/>
      <charset val="128"/>
    </font>
    <font>
      <sz val="10"/>
      <color theme="2"/>
      <name val="ＭＳ 明朝"/>
      <family val="1"/>
      <charset val="128"/>
    </font>
    <font>
      <sz val="12"/>
      <color rgb="FFFF0000"/>
      <name val="ＭＳ 明朝"/>
      <family val="1"/>
      <charset val="128"/>
    </font>
    <font>
      <b/>
      <sz val="10"/>
      <color rgb="FFFF0000"/>
      <name val="ＭＳ Ｐ明朝"/>
      <family val="1"/>
      <charset val="128"/>
    </font>
    <font>
      <b/>
      <sz val="10"/>
      <color theme="1"/>
      <name val="ＭＳ Ｐ明朝"/>
      <family val="1"/>
      <charset val="128"/>
    </font>
    <font>
      <u/>
      <sz val="11"/>
      <color theme="10"/>
      <name val="ＭＳ Ｐゴシック"/>
      <family val="2"/>
      <charset val="128"/>
      <scheme val="minor"/>
    </font>
    <font>
      <u/>
      <sz val="12"/>
      <color theme="0"/>
      <name val="ＭＳ Ｐゴシック"/>
      <family val="2"/>
      <charset val="128"/>
      <scheme val="minor"/>
    </font>
    <font>
      <u/>
      <sz val="20"/>
      <color theme="0"/>
      <name val="ＭＳ Ｐゴシック"/>
      <family val="2"/>
      <charset val="128"/>
      <scheme val="minor"/>
    </font>
    <font>
      <u/>
      <sz val="18"/>
      <color theme="0"/>
      <name val="ＭＳ Ｐゴシック"/>
      <family val="3"/>
      <charset val="128"/>
      <scheme val="minor"/>
    </font>
    <font>
      <b/>
      <u/>
      <sz val="14"/>
      <color theme="1"/>
      <name val="ＭＳ Ｐ明朝"/>
      <family val="1"/>
      <charset val="128"/>
    </font>
    <font>
      <sz val="11"/>
      <color rgb="FFFF0000"/>
      <name val="ＭＳ 明朝"/>
      <family val="1"/>
      <charset val="128"/>
    </font>
    <font>
      <sz val="20"/>
      <color theme="1"/>
      <name val="ＭＳ 明朝"/>
      <family val="1"/>
      <charset val="128"/>
    </font>
    <font>
      <sz val="6"/>
      <color theme="1"/>
      <name val="ＭＳ 明朝"/>
      <family val="1"/>
      <charset val="128"/>
    </font>
    <font>
      <sz val="11"/>
      <color theme="0" tint="-0.34998626667073579"/>
      <name val="ＭＳ Ｐ明朝"/>
      <family val="1"/>
      <charset val="128"/>
    </font>
    <font>
      <sz val="9"/>
      <color theme="0" tint="-0.34998626667073579"/>
      <name val="ＭＳ Ｐ明朝"/>
      <family val="1"/>
      <charset val="128"/>
    </font>
    <font>
      <sz val="16"/>
      <color theme="1"/>
      <name val="ＭＳ 明朝"/>
      <family val="1"/>
      <charset val="128"/>
    </font>
    <font>
      <b/>
      <sz val="12"/>
      <color theme="1"/>
      <name val="ＭＳ Ｐ明朝"/>
      <family val="1"/>
      <charset val="128"/>
    </font>
    <font>
      <u/>
      <sz val="11"/>
      <color theme="0"/>
      <name val="ＭＳ Ｐ明朝"/>
      <family val="1"/>
      <charset val="128"/>
    </font>
    <font>
      <b/>
      <sz val="11"/>
      <color theme="0"/>
      <name val="ＭＳ Ｐ明朝"/>
      <family val="1"/>
      <charset val="128"/>
    </font>
    <font>
      <sz val="18"/>
      <color theme="0"/>
      <name val="ＭＳ Ｐ明朝"/>
      <family val="1"/>
      <charset val="128"/>
    </font>
    <font>
      <sz val="10"/>
      <color indexed="8"/>
      <name val="ＭＳ Ｐ明朝"/>
      <family val="1"/>
      <charset val="128"/>
    </font>
    <font>
      <b/>
      <sz val="10"/>
      <color rgb="FFFF0000"/>
      <name val="ＭＳ 明朝"/>
      <family val="1"/>
      <charset val="128"/>
    </font>
    <font>
      <sz val="12"/>
      <color theme="0"/>
      <name val="ＭＳ Ｐ明朝"/>
      <family val="1"/>
      <charset val="128"/>
    </font>
    <font>
      <sz val="14"/>
      <color theme="0" tint="-0.34998626667073579"/>
      <name val="ＭＳ Ｐ明朝"/>
      <family val="1"/>
      <charset val="128"/>
    </font>
    <font>
      <b/>
      <sz val="20"/>
      <color rgb="FFFF0000"/>
      <name val="ＭＳ Ｐ明朝"/>
      <family val="1"/>
      <charset val="128"/>
    </font>
    <font>
      <b/>
      <u/>
      <sz val="14"/>
      <name val="ＭＳ Ｐ明朝"/>
      <family val="1"/>
      <charset val="128"/>
    </font>
    <font>
      <b/>
      <sz val="11"/>
      <name val="ＭＳ Ｐ明朝"/>
      <family val="1"/>
      <charset val="128"/>
    </font>
    <font>
      <sz val="14"/>
      <name val="Arial"/>
      <family val="2"/>
    </font>
    <font>
      <sz val="11"/>
      <color rgb="FF00B050"/>
      <name val="ＭＳ Ｐ明朝"/>
      <family val="1"/>
      <charset val="128"/>
    </font>
    <font>
      <sz val="10"/>
      <color rgb="FFFF0000"/>
      <name val="ＭＳ Ｐ明朝"/>
      <family val="1"/>
      <charset val="128"/>
    </font>
    <font>
      <sz val="16"/>
      <color theme="1"/>
      <name val="ＭＳ Ｐ明朝"/>
      <family val="1"/>
      <charset val="128"/>
    </font>
    <font>
      <b/>
      <sz val="11"/>
      <color rgb="FFFF0000"/>
      <name val="ＭＳ 明朝"/>
      <family val="1"/>
      <charset val="128"/>
    </font>
    <font>
      <sz val="9"/>
      <color theme="0" tint="-4.9989318521683403E-2"/>
      <name val="ＭＳ Ｐ明朝"/>
      <family val="1"/>
      <charset val="128"/>
    </font>
    <font>
      <sz val="10"/>
      <color theme="0" tint="-4.9989318521683403E-2"/>
      <name val="ＭＳ Ｐ明朝"/>
      <family val="1"/>
      <charset val="128"/>
    </font>
    <font>
      <sz val="10"/>
      <color theme="0" tint="-4.9989318521683403E-2"/>
      <name val="ＭＳ 明朝"/>
      <family val="1"/>
      <charset val="128"/>
    </font>
    <font>
      <sz val="11"/>
      <color theme="0" tint="-4.9989318521683403E-2"/>
      <name val="ＭＳ Ｐ明朝"/>
      <family val="1"/>
      <charset val="128"/>
    </font>
    <font>
      <sz val="14"/>
      <color theme="0" tint="-4.9989318521683403E-2"/>
      <name val="ＭＳ Ｐ明朝"/>
      <family val="1"/>
      <charset val="128"/>
    </font>
    <font>
      <vertAlign val="superscript"/>
      <sz val="12"/>
      <color theme="1"/>
      <name val="ＭＳ 明朝"/>
      <family val="1"/>
      <charset val="128"/>
    </font>
    <font>
      <b/>
      <sz val="9"/>
      <color rgb="FFFF0000"/>
      <name val="ＭＳ Ｐ明朝"/>
      <family val="1"/>
      <charset val="128"/>
    </font>
    <font>
      <sz val="8"/>
      <color theme="1"/>
      <name val="ＭＳ Ｐ明朝"/>
      <family val="1"/>
      <charset val="128"/>
    </font>
    <font>
      <sz val="10"/>
      <color rgb="FF0000CC"/>
      <name val="ＭＳ Ｐ明朝"/>
      <family val="1"/>
      <charset val="128"/>
    </font>
    <font>
      <b/>
      <sz val="28"/>
      <name val="ＭＳ Ｐ明朝"/>
      <family val="1"/>
      <charset val="128"/>
    </font>
    <font>
      <sz val="14"/>
      <color theme="0"/>
      <name val="ＭＳ 明朝"/>
      <family val="1"/>
      <charset val="128"/>
    </font>
    <font>
      <sz val="12"/>
      <color rgb="FFFF0000"/>
      <name val="ＭＳ Ｐ明朝"/>
      <family val="1"/>
      <charset val="128"/>
    </font>
    <font>
      <sz val="14"/>
      <color theme="0" tint="-0.34998626667073579"/>
      <name val="ＭＳ 明朝"/>
      <family val="1"/>
      <charset val="128"/>
    </font>
    <font>
      <sz val="9"/>
      <color theme="1"/>
      <name val="ＭＳ 明朝"/>
      <family val="1"/>
      <charset val="128"/>
    </font>
    <font>
      <b/>
      <sz val="24"/>
      <color theme="1"/>
      <name val="ＭＳ Ｐ明朝"/>
      <family val="1"/>
      <charset val="128"/>
    </font>
    <font>
      <b/>
      <sz val="20"/>
      <color rgb="FF000000"/>
      <name val="ＭＳ 明朝"/>
      <family val="1"/>
      <charset val="128"/>
    </font>
    <font>
      <b/>
      <sz val="18"/>
      <color theme="1"/>
      <name val="ＭＳ 明朝"/>
      <family val="1"/>
      <charset val="128"/>
    </font>
    <font>
      <b/>
      <u/>
      <sz val="18"/>
      <name val="ＭＳ Ｐ明朝"/>
      <family val="1"/>
      <charset val="128"/>
    </font>
    <font>
      <sz val="14"/>
      <color theme="9"/>
      <name val="ＭＳ Ｐ明朝"/>
      <family val="1"/>
      <charset val="128"/>
    </font>
    <font>
      <u/>
      <sz val="20"/>
      <color theme="1"/>
      <name val="ＭＳ 明朝"/>
      <family val="1"/>
      <charset val="128"/>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rgb="FFFFFFEB"/>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tint="-0.499984740745262"/>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hair">
        <color auto="1"/>
      </right>
      <top style="hair">
        <color auto="1"/>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style="thin">
        <color theme="0"/>
      </top>
      <bottom style="thin">
        <color theme="0"/>
      </bottom>
      <diagonal/>
    </border>
    <border>
      <left style="hair">
        <color theme="0" tint="-0.499984740745262"/>
      </left>
      <right/>
      <top style="thin">
        <color theme="0" tint="-0.499984740745262"/>
      </top>
      <bottom style="hair">
        <color theme="0" tint="-0.49998474074526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indexed="64"/>
      </left>
      <right style="thin">
        <color indexed="64"/>
      </right>
      <top style="double">
        <color indexed="64"/>
      </top>
      <bottom/>
      <diagonal/>
    </border>
    <border>
      <left style="thin">
        <color auto="1"/>
      </left>
      <right style="hair">
        <color auto="1"/>
      </right>
      <top style="hair">
        <color auto="1"/>
      </top>
      <bottom style="thin">
        <color auto="1"/>
      </bottom>
      <diagonal/>
    </border>
    <border>
      <left style="hair">
        <color theme="1" tint="0.34998626667073579"/>
      </left>
      <right style="thin">
        <color theme="1" tint="0.34998626667073579"/>
      </right>
      <top style="hair">
        <color theme="1" tint="0.34998626667073579"/>
      </top>
      <bottom style="hair">
        <color theme="1" tint="0.34998626667073579"/>
      </bottom>
      <diagonal/>
    </border>
    <border>
      <left/>
      <right style="hair">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hair">
        <color theme="1" tint="0.34998626667073579"/>
      </left>
      <right/>
      <top style="thin">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style="thin">
        <color indexed="64"/>
      </right>
      <top style="thin">
        <color indexed="64"/>
      </top>
      <bottom style="hair">
        <color theme="1" tint="0.34998626667073579"/>
      </bottom>
      <diagonal/>
    </border>
    <border>
      <left style="thin">
        <color theme="1" tint="0.34998626667073579"/>
      </left>
      <right style="thin">
        <color indexed="64"/>
      </right>
      <top style="hair">
        <color theme="1" tint="0.34998626667073579"/>
      </top>
      <bottom style="hair">
        <color theme="1" tint="0.34998626667073579"/>
      </bottom>
      <diagonal/>
    </border>
    <border>
      <left style="thin">
        <color indexed="64"/>
      </left>
      <right style="hair">
        <color theme="1" tint="0.34998626667073579"/>
      </right>
      <top style="thin">
        <color indexed="64"/>
      </top>
      <bottom/>
      <diagonal/>
    </border>
    <border>
      <left style="thin">
        <color indexed="64"/>
      </left>
      <right style="hair">
        <color theme="1" tint="0.34998626667073579"/>
      </right>
      <top/>
      <bottom/>
      <diagonal/>
    </border>
    <border>
      <left style="thin">
        <color theme="1" tint="0.34998626667073579"/>
      </left>
      <right style="thin">
        <color theme="1" tint="0.34998626667073579"/>
      </right>
      <top style="thin">
        <color theme="1" tint="0.34998626667073579"/>
      </top>
      <bottom/>
      <diagonal/>
    </border>
    <border>
      <left style="medium">
        <color indexed="64"/>
      </left>
      <right style="hair">
        <color indexed="64"/>
      </right>
      <top style="medium">
        <color indexed="64"/>
      </top>
      <bottom style="medium">
        <color indexed="64"/>
      </bottom>
      <diagonal/>
    </border>
    <border>
      <left style="thin">
        <color indexed="64"/>
      </left>
      <right/>
      <top style="hair">
        <color theme="1" tint="0.34998626667073579"/>
      </top>
      <bottom style="hair">
        <color theme="1" tint="0.34998626667073579"/>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hair">
        <color theme="1" tint="0.34998626667073579"/>
      </left>
      <right style="thin">
        <color theme="1" tint="0.34998626667073579"/>
      </right>
      <top style="thin">
        <color indexed="64"/>
      </top>
      <bottom style="hair">
        <color theme="1" tint="0.34998626667073579"/>
      </bottom>
      <diagonal/>
    </border>
    <border>
      <left style="thin">
        <color indexed="64"/>
      </left>
      <right/>
      <top style="hair">
        <color theme="1" tint="0.34998626667073579"/>
      </top>
      <bottom style="thin">
        <color indexed="64"/>
      </bottom>
      <diagonal/>
    </border>
    <border>
      <left/>
      <right style="thin">
        <color theme="1" tint="0.34998626667073579"/>
      </right>
      <top style="hair">
        <color theme="1" tint="0.34998626667073579"/>
      </top>
      <bottom style="thin">
        <color indexed="64"/>
      </bottom>
      <diagonal/>
    </border>
    <border>
      <left style="thin">
        <color theme="1" tint="0.34998626667073579"/>
      </left>
      <right style="thin">
        <color indexed="64"/>
      </right>
      <top style="hair">
        <color theme="1" tint="0.34998626667073579"/>
      </top>
      <bottom style="thin">
        <color indexed="64"/>
      </bottom>
      <diagonal/>
    </border>
    <border>
      <left style="medium">
        <color indexed="64"/>
      </left>
      <right style="hair">
        <color indexed="64"/>
      </right>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hair">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bottom style="mediumDashed">
        <color auto="1"/>
      </bottom>
      <diagonal/>
    </border>
    <border>
      <left/>
      <right/>
      <top style="thin">
        <color indexed="64"/>
      </top>
      <bottom style="mediumDashed">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hair">
        <color indexed="64"/>
      </top>
      <bottom style="medium">
        <color indexed="64"/>
      </bottom>
      <diagonal/>
    </border>
    <border>
      <left style="thin">
        <color theme="1" tint="0.34998626667073579"/>
      </left>
      <right style="thin">
        <color theme="1" tint="0.34998626667073579"/>
      </right>
      <top/>
      <bottom style="medium">
        <color indexed="64"/>
      </bottom>
      <diagonal/>
    </border>
    <border>
      <left style="thin">
        <color theme="1" tint="0.34998626667073579"/>
      </left>
      <right style="thin">
        <color theme="1" tint="0.34998626667073579"/>
      </right>
      <top/>
      <bottom style="double">
        <color indexed="64"/>
      </bottom>
      <diagonal/>
    </border>
    <border>
      <left style="thin">
        <color theme="1" tint="0.34998626667073579"/>
      </left>
      <right/>
      <top/>
      <bottom style="thin">
        <color theme="1" tint="0.34998626667073579"/>
      </bottom>
      <diagonal/>
    </border>
    <border>
      <left/>
      <right style="hair">
        <color theme="1" tint="0.34998626667073579"/>
      </right>
      <top/>
      <bottom style="thin">
        <color indexed="64"/>
      </bottom>
      <diagonal/>
    </border>
    <border>
      <left style="hair">
        <color theme="1" tint="0.34998626667073579"/>
      </left>
      <right style="thin">
        <color indexed="64"/>
      </right>
      <top/>
      <bottom style="thin">
        <color indexed="64"/>
      </bottom>
      <diagonal/>
    </border>
    <border>
      <left style="thin">
        <color theme="1" tint="0.34998626667073579"/>
      </left>
      <right style="thin">
        <color theme="1" tint="0.34998626667073579"/>
      </right>
      <top style="hair">
        <color theme="1" tint="0.34998626667073579"/>
      </top>
      <bottom style="double">
        <color indexed="64"/>
      </bottom>
      <diagonal/>
    </border>
    <border>
      <left/>
      <right style="hair">
        <color theme="1" tint="0.34998626667073579"/>
      </right>
      <top style="hair">
        <color theme="1" tint="0.34998626667073579"/>
      </top>
      <bottom style="double">
        <color indexed="64"/>
      </bottom>
      <diagonal/>
    </border>
    <border>
      <left style="hair">
        <color theme="1" tint="0.34998626667073579"/>
      </left>
      <right/>
      <top style="hair">
        <color theme="1" tint="0.34998626667073579"/>
      </top>
      <bottom style="double">
        <color indexed="64"/>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medium">
        <color indexed="64"/>
      </bottom>
      <diagonal/>
    </border>
    <border>
      <left/>
      <right style="hair">
        <color theme="1" tint="0.34998626667073579"/>
      </right>
      <top/>
      <bottom style="medium">
        <color indexed="64"/>
      </bottom>
      <diagonal/>
    </border>
    <border>
      <left style="hair">
        <color theme="1" tint="0.34998626667073579"/>
      </left>
      <right style="thin">
        <color theme="1" tint="0.34998626667073579"/>
      </right>
      <top/>
      <bottom style="medium">
        <color indexed="64"/>
      </bottom>
      <diagonal/>
    </border>
    <border>
      <left style="thin">
        <color indexed="64"/>
      </left>
      <right style="thin">
        <color indexed="64"/>
      </right>
      <top style="double">
        <color indexed="64"/>
      </top>
      <bottom style="hair">
        <color indexed="64"/>
      </bottom>
      <diagonal/>
    </border>
    <border>
      <left style="thin">
        <color theme="1" tint="0.34998626667073579"/>
      </left>
      <right style="thin">
        <color indexed="64"/>
      </right>
      <top style="double">
        <color indexed="64"/>
      </top>
      <bottom style="hair">
        <color indexed="64"/>
      </bottom>
      <diagonal/>
    </border>
    <border>
      <left style="thin">
        <color theme="1" tint="0.34998626667073579"/>
      </left>
      <right style="thin">
        <color indexed="64"/>
      </right>
      <top style="hair">
        <color indexed="64"/>
      </top>
      <bottom style="hair">
        <color indexed="64"/>
      </bottom>
      <diagonal/>
    </border>
    <border>
      <left style="thin">
        <color theme="1" tint="0.34998626667073579"/>
      </left>
      <right style="thin">
        <color indexed="64"/>
      </right>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xf numFmtId="0" fontId="82"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42">
    <xf numFmtId="0" fontId="0" fillId="0" borderId="0" xfId="0">
      <alignment vertical="center"/>
    </xf>
    <xf numFmtId="0" fontId="0" fillId="0" borderId="0" xfId="0" applyProtection="1">
      <alignment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6" fillId="0" borderId="0" xfId="0" applyFont="1" applyProtection="1">
      <alignment vertical="center"/>
    </xf>
    <xf numFmtId="0" fontId="11" fillId="0" borderId="0" xfId="0" applyFont="1" applyProtection="1">
      <alignment vertical="center"/>
    </xf>
    <xf numFmtId="0" fontId="6" fillId="0" borderId="0" xfId="0" applyFont="1" applyBorder="1" applyAlignment="1" applyProtection="1">
      <alignment wrapText="1"/>
    </xf>
    <xf numFmtId="0" fontId="12" fillId="0" borderId="0" xfId="0" applyFont="1" applyBorder="1" applyAlignment="1" applyProtection="1">
      <alignment horizontal="right" vertical="center" wrapText="1"/>
    </xf>
    <xf numFmtId="0" fontId="10" fillId="0" borderId="0" xfId="0" applyFont="1" applyBorder="1" applyAlignment="1" applyProtection="1">
      <alignment horizontal="right" vertical="center" indent="1"/>
    </xf>
    <xf numFmtId="0" fontId="13" fillId="0" borderId="0" xfId="0" applyFont="1" applyAlignment="1" applyProtection="1"/>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15" fillId="0" borderId="0" xfId="0" applyFont="1" applyProtection="1">
      <alignment vertical="center"/>
    </xf>
    <xf numFmtId="0" fontId="6" fillId="0" borderId="1" xfId="0" applyFont="1" applyBorder="1" applyAlignment="1" applyProtection="1">
      <alignment vertical="center" wrapText="1"/>
      <protection locked="0"/>
    </xf>
    <xf numFmtId="0" fontId="8" fillId="0" borderId="0" xfId="2" applyFont="1" applyAlignment="1" applyProtection="1">
      <alignment vertical="center"/>
    </xf>
    <xf numFmtId="0" fontId="8" fillId="0" borderId="0" xfId="2" applyFont="1" applyAlignment="1" applyProtection="1">
      <alignment horizontal="left" vertical="center"/>
    </xf>
    <xf numFmtId="0" fontId="8" fillId="0" borderId="0" xfId="2" applyFont="1" applyFill="1" applyProtection="1">
      <alignment vertical="center"/>
    </xf>
    <xf numFmtId="0" fontId="19" fillId="0" borderId="0" xfId="2" applyFont="1" applyAlignment="1" applyProtection="1">
      <alignment horizontal="left" vertical="center"/>
    </xf>
    <xf numFmtId="0" fontId="20" fillId="0" borderId="0" xfId="2" applyFont="1" applyAlignment="1" applyProtection="1">
      <alignment horizontal="right" vertical="top"/>
    </xf>
    <xf numFmtId="0" fontId="19" fillId="0" borderId="0" xfId="2" applyFont="1" applyAlignment="1" applyProtection="1">
      <alignment horizontal="right" vertical="center" indent="1"/>
    </xf>
    <xf numFmtId="0" fontId="18" fillId="0" borderId="0" xfId="2" applyFont="1" applyAlignment="1" applyProtection="1">
      <alignment horizontal="right" vertical="center" indent="1"/>
    </xf>
    <xf numFmtId="0" fontId="8" fillId="0" borderId="0" xfId="2" applyFont="1" applyAlignment="1" applyProtection="1">
      <alignment horizontal="right"/>
    </xf>
    <xf numFmtId="0" fontId="8" fillId="0" borderId="0" xfId="2" applyFont="1" applyBorder="1" applyProtection="1">
      <alignment vertical="center"/>
    </xf>
    <xf numFmtId="0" fontId="20" fillId="0" borderId="0" xfId="2" applyFont="1" applyProtection="1">
      <alignment vertical="center"/>
    </xf>
    <xf numFmtId="0" fontId="8" fillId="0" borderId="0" xfId="2" applyFont="1" applyAlignment="1" applyProtection="1">
      <alignment horizontal="left" vertical="center" wrapText="1"/>
    </xf>
    <xf numFmtId="0" fontId="19" fillId="0" borderId="0" xfId="2" applyFont="1" applyProtection="1">
      <alignment vertical="center"/>
    </xf>
    <xf numFmtId="0" fontId="19" fillId="0" borderId="0" xfId="2" applyFont="1" applyAlignment="1" applyProtection="1"/>
    <xf numFmtId="0" fontId="8" fillId="0" borderId="0" xfId="2" applyFont="1" applyFill="1" applyAlignment="1" applyProtection="1"/>
    <xf numFmtId="0" fontId="23" fillId="0" borderId="0" xfId="2" applyFont="1" applyProtection="1">
      <alignment vertical="center"/>
    </xf>
    <xf numFmtId="0" fontId="6" fillId="0" borderId="0" xfId="0" applyFont="1" applyBorder="1" applyAlignment="1" applyProtection="1">
      <alignment horizontal="center" wrapText="1"/>
    </xf>
    <xf numFmtId="0" fontId="26" fillId="0" borderId="26"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31" fillId="0" borderId="0" xfId="0" applyFont="1" applyAlignment="1" applyProtection="1"/>
    <xf numFmtId="0" fontId="14" fillId="3" borderId="0" xfId="0" applyFont="1" applyFill="1" applyAlignment="1" applyProtection="1">
      <alignment horizontal="right" vertical="center"/>
    </xf>
    <xf numFmtId="0" fontId="12" fillId="3" borderId="0" xfId="0" applyFont="1" applyFill="1" applyProtection="1">
      <alignment vertical="center"/>
    </xf>
    <xf numFmtId="0" fontId="16" fillId="3" borderId="0" xfId="0" applyFont="1" applyFill="1" applyAlignment="1" applyProtection="1">
      <alignment horizontal="right" vertical="center"/>
    </xf>
    <xf numFmtId="0" fontId="16" fillId="0" borderId="0" xfId="0" applyFont="1" applyFill="1" applyBorder="1" applyAlignment="1" applyProtection="1">
      <alignment vertical="center" shrinkToFit="1"/>
    </xf>
    <xf numFmtId="0" fontId="6" fillId="6" borderId="1" xfId="0" applyFont="1" applyFill="1" applyBorder="1" applyAlignment="1" applyProtection="1">
      <alignment horizontal="center" vertical="center"/>
    </xf>
    <xf numFmtId="0" fontId="16" fillId="0" borderId="0" xfId="0" applyFont="1" applyAlignment="1" applyProtection="1">
      <alignment horizontal="left" vertical="center"/>
    </xf>
    <xf numFmtId="0" fontId="36" fillId="0" borderId="0" xfId="0" applyFont="1" applyAlignment="1" applyProtection="1">
      <alignment horizontal="left" vertical="center"/>
    </xf>
    <xf numFmtId="0" fontId="0" fillId="0" borderId="0" xfId="0" applyFont="1" applyAlignment="1" applyProtection="1">
      <alignment horizontal="center" vertical="center"/>
    </xf>
    <xf numFmtId="0" fontId="32" fillId="0" borderId="15"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0" fillId="0" borderId="0" xfId="0" applyFill="1" applyProtection="1">
      <alignment vertical="center"/>
    </xf>
    <xf numFmtId="0" fontId="2" fillId="0" borderId="0" xfId="0" applyFont="1" applyFill="1" applyProtection="1">
      <alignment vertical="center"/>
    </xf>
    <xf numFmtId="176" fontId="2" fillId="0" borderId="0" xfId="0" applyNumberFormat="1" applyFont="1" applyFill="1" applyAlignment="1" applyProtection="1">
      <alignment horizontal="right"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9" fillId="0" borderId="0" xfId="0" applyFont="1" applyProtection="1">
      <alignment vertical="center"/>
    </xf>
    <xf numFmtId="0" fontId="0" fillId="3" borderId="0" xfId="0" applyFont="1" applyFill="1" applyAlignment="1" applyProtection="1">
      <alignment horizontal="left" vertical="center"/>
    </xf>
    <xf numFmtId="0" fontId="17" fillId="4" borderId="1" xfId="0" applyFont="1" applyFill="1" applyBorder="1" applyProtection="1">
      <alignment vertical="center"/>
    </xf>
    <xf numFmtId="0" fontId="37" fillId="0" borderId="0" xfId="2" applyFont="1" applyAlignment="1">
      <alignment horizontal="center" vertical="center"/>
    </xf>
    <xf numFmtId="0" fontId="37" fillId="0" borderId="0" xfId="2" applyFont="1">
      <alignment vertical="center"/>
    </xf>
    <xf numFmtId="38" fontId="37" fillId="0" borderId="0" xfId="3" applyFont="1">
      <alignment vertical="center"/>
    </xf>
    <xf numFmtId="0" fontId="12" fillId="0" borderId="0" xfId="0" applyFont="1" applyProtection="1">
      <alignment vertical="center"/>
    </xf>
    <xf numFmtId="0" fontId="8" fillId="0" borderId="0" xfId="2" applyFont="1" applyProtection="1">
      <alignment vertical="center"/>
    </xf>
    <xf numFmtId="0" fontId="8" fillId="0" borderId="0" xfId="2" applyFont="1" applyAlignment="1" applyProtection="1">
      <alignment vertical="center" wrapText="1"/>
    </xf>
    <xf numFmtId="0" fontId="8" fillId="0" borderId="0" xfId="2" applyFont="1" applyAlignment="1" applyProtection="1"/>
    <xf numFmtId="0" fontId="34" fillId="0" borderId="0" xfId="2" applyFont="1" applyAlignment="1" applyProtection="1">
      <alignment vertical="center" wrapText="1"/>
    </xf>
    <xf numFmtId="0" fontId="34" fillId="0" borderId="0" xfId="2" applyFont="1" applyProtection="1">
      <alignment vertical="center"/>
    </xf>
    <xf numFmtId="0" fontId="18" fillId="0" borderId="0" xfId="2" applyFont="1" applyAlignment="1" applyProtection="1">
      <alignment horizontal="right"/>
    </xf>
    <xf numFmtId="0" fontId="19" fillId="0" borderId="0" xfId="2" applyFont="1" applyAlignment="1" applyProtection="1">
      <alignment horizontal="right"/>
    </xf>
    <xf numFmtId="38" fontId="10" fillId="3" borderId="0" xfId="1" applyFont="1" applyFill="1" applyBorder="1" applyAlignment="1" applyProtection="1"/>
    <xf numFmtId="0" fontId="0" fillId="0" borderId="0" xfId="0" applyFont="1" applyAlignment="1" applyProtection="1">
      <alignment horizontal="left" vertical="center"/>
    </xf>
    <xf numFmtId="0" fontId="0" fillId="0" borderId="0" xfId="0" applyFont="1" applyProtection="1">
      <alignment vertical="center"/>
    </xf>
    <xf numFmtId="0" fontId="0" fillId="0" borderId="0" xfId="0" applyFont="1" applyBorder="1" applyProtection="1">
      <alignment vertical="center"/>
    </xf>
    <xf numFmtId="0" fontId="0" fillId="3" borderId="0" xfId="0" applyFont="1" applyFill="1" applyAlignment="1" applyProtection="1">
      <alignment horizontal="center" vertical="center"/>
    </xf>
    <xf numFmtId="0" fontId="0" fillId="0" borderId="48" xfId="0" applyFont="1" applyBorder="1" applyProtection="1">
      <alignment vertical="center"/>
    </xf>
    <xf numFmtId="0" fontId="6" fillId="0" borderId="49" xfId="0" applyFont="1" applyBorder="1" applyProtection="1">
      <alignment vertical="center"/>
    </xf>
    <xf numFmtId="176" fontId="6" fillId="3" borderId="0" xfId="0" applyNumberFormat="1" applyFont="1" applyFill="1" applyAlignment="1" applyProtection="1">
      <alignment horizontal="left" vertical="center"/>
    </xf>
    <xf numFmtId="0" fontId="34" fillId="0" borderId="0" xfId="2" applyFont="1" applyAlignment="1" applyProtection="1">
      <alignment vertical="center"/>
    </xf>
    <xf numFmtId="38" fontId="6" fillId="0" borderId="15" xfId="1" applyFont="1" applyBorder="1" applyAlignment="1" applyProtection="1">
      <alignment horizontal="right" vertical="center"/>
      <protection locked="0"/>
    </xf>
    <xf numFmtId="38" fontId="6" fillId="0" borderId="18" xfId="1" applyFont="1" applyBorder="1" applyAlignment="1" applyProtection="1">
      <alignment horizontal="right" vertical="center"/>
      <protection locked="0"/>
    </xf>
    <xf numFmtId="0" fontId="6" fillId="0" borderId="1" xfId="0" applyFont="1" applyBorder="1" applyAlignment="1" applyProtection="1">
      <alignment vertical="center" shrinkToFit="1"/>
      <protection locked="0"/>
    </xf>
    <xf numFmtId="0" fontId="10" fillId="0" borderId="1" xfId="0" applyFont="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7" borderId="1" xfId="0" applyFont="1" applyFill="1" applyBorder="1" applyAlignment="1" applyProtection="1">
      <alignment horizontal="left" vertical="center" wrapText="1"/>
    </xf>
    <xf numFmtId="38" fontId="48" fillId="0" borderId="0" xfId="3" applyFont="1" applyAlignment="1" applyProtection="1">
      <alignment horizontal="right" vertical="top"/>
    </xf>
    <xf numFmtId="0" fontId="32" fillId="0" borderId="0" xfId="5" applyFont="1" applyProtection="1">
      <alignment vertical="center"/>
    </xf>
    <xf numFmtId="0" fontId="35" fillId="0" borderId="0" xfId="0" applyFont="1" applyProtection="1">
      <alignment vertical="center"/>
    </xf>
    <xf numFmtId="0" fontId="35" fillId="0" borderId="0" xfId="0" applyFont="1" applyAlignment="1" applyProtection="1">
      <alignment horizontal="center" vertical="center"/>
    </xf>
    <xf numFmtId="0" fontId="35" fillId="0" borderId="0" xfId="0" applyFont="1" applyBorder="1" applyProtection="1">
      <alignment vertical="center"/>
    </xf>
    <xf numFmtId="0" fontId="64" fillId="0" borderId="0" xfId="2" applyFont="1" applyProtection="1">
      <alignment vertical="center"/>
    </xf>
    <xf numFmtId="0" fontId="49" fillId="0" borderId="0" xfId="0" applyFont="1" applyProtection="1">
      <alignment vertical="center"/>
    </xf>
    <xf numFmtId="0" fontId="65" fillId="0" borderId="0" xfId="2" applyFont="1" applyAlignment="1" applyProtection="1">
      <alignment horizontal="left" vertical="center"/>
    </xf>
    <xf numFmtId="0" fontId="52" fillId="0" borderId="0" xfId="2" applyFont="1" applyAlignment="1" applyProtection="1">
      <alignment horizontal="left" vertical="center"/>
    </xf>
    <xf numFmtId="0" fontId="66" fillId="0" borderId="0" xfId="2" applyFont="1" applyAlignment="1" applyProtection="1">
      <alignment horizontal="left" vertical="center"/>
    </xf>
    <xf numFmtId="0" fontId="56" fillId="0" borderId="0" xfId="2" applyFont="1" applyAlignment="1" applyProtection="1">
      <alignment horizontal="left" vertical="center"/>
    </xf>
    <xf numFmtId="0" fontId="63" fillId="0" borderId="0" xfId="2" applyFont="1" applyAlignment="1" applyProtection="1">
      <alignment vertical="center" wrapText="1"/>
    </xf>
    <xf numFmtId="0" fontId="48" fillId="0" borderId="0" xfId="2" applyFont="1" applyAlignment="1" applyProtection="1">
      <alignment vertical="center" wrapText="1"/>
    </xf>
    <xf numFmtId="0" fontId="67" fillId="0" borderId="0" xfId="2" applyFont="1" applyBorder="1" applyProtection="1">
      <alignment vertical="center"/>
    </xf>
    <xf numFmtId="0" fontId="64" fillId="0" borderId="0" xfId="2" applyFont="1" applyBorder="1" applyProtection="1">
      <alignment vertical="center"/>
    </xf>
    <xf numFmtId="0" fontId="68" fillId="0" borderId="0" xfId="2" applyFont="1" applyBorder="1" applyAlignment="1" applyProtection="1">
      <alignment horizontal="left" vertical="center"/>
    </xf>
    <xf numFmtId="0" fontId="65" fillId="0" borderId="0" xfId="2" applyFont="1" applyBorder="1" applyAlignment="1" applyProtection="1">
      <alignment horizontal="left" vertical="center"/>
    </xf>
    <xf numFmtId="0" fontId="69" fillId="0" borderId="0" xfId="2" applyFont="1" applyBorder="1" applyAlignment="1" applyProtection="1">
      <alignment horizontal="left" vertical="center"/>
    </xf>
    <xf numFmtId="0" fontId="28" fillId="2" borderId="23" xfId="2" applyFont="1" applyFill="1" applyBorder="1" applyAlignment="1" applyProtection="1">
      <alignment horizontal="center" vertical="center"/>
    </xf>
    <xf numFmtId="0" fontId="67" fillId="2" borderId="34" xfId="2" applyFont="1" applyFill="1" applyBorder="1" applyAlignment="1" applyProtection="1">
      <alignment horizontal="center" vertical="center"/>
    </xf>
    <xf numFmtId="0" fontId="52" fillId="0" borderId="0" xfId="2" applyFont="1" applyAlignment="1" applyProtection="1">
      <alignment vertical="center"/>
    </xf>
    <xf numFmtId="0" fontId="35" fillId="0" borderId="25" xfId="2" applyFont="1" applyFill="1" applyBorder="1" applyAlignment="1" applyProtection="1">
      <alignment horizontal="left" vertical="center" wrapText="1"/>
      <protection locked="0"/>
    </xf>
    <xf numFmtId="0" fontId="52" fillId="0" borderId="0" xfId="2" applyFont="1" applyAlignment="1" applyProtection="1">
      <alignment vertical="center" wrapText="1"/>
    </xf>
    <xf numFmtId="38" fontId="16" fillId="0" borderId="1" xfId="2" applyNumberFormat="1" applyFont="1" applyBorder="1" applyAlignment="1" applyProtection="1">
      <alignment vertical="center" shrinkToFit="1"/>
      <protection locked="0"/>
    </xf>
    <xf numFmtId="0" fontId="20" fillId="2" borderId="20" xfId="2" applyFont="1" applyFill="1" applyBorder="1" applyAlignment="1" applyProtection="1">
      <alignment horizontal="center" vertical="center"/>
    </xf>
    <xf numFmtId="0" fontId="70" fillId="0" borderId="0" xfId="2" applyFont="1" applyProtection="1">
      <alignment vertical="center"/>
    </xf>
    <xf numFmtId="38" fontId="41" fillId="0" borderId="21" xfId="2" applyNumberFormat="1" applyFont="1" applyBorder="1" applyAlignment="1" applyProtection="1">
      <alignment vertical="center" shrinkToFit="1"/>
      <protection locked="0"/>
    </xf>
    <xf numFmtId="38" fontId="41" fillId="0" borderId="4" xfId="2" applyNumberFormat="1" applyFont="1" applyBorder="1" applyAlignment="1" applyProtection="1">
      <alignment vertical="center" shrinkToFit="1"/>
      <protection locked="0"/>
    </xf>
    <xf numFmtId="38" fontId="41" fillId="0" borderId="1" xfId="2" applyNumberFormat="1" applyFont="1" applyBorder="1" applyAlignment="1" applyProtection="1">
      <alignment vertical="center" shrinkToFit="1"/>
      <protection locked="0"/>
    </xf>
    <xf numFmtId="0" fontId="41" fillId="0" borderId="1" xfId="2" applyNumberFormat="1" applyFont="1" applyBorder="1" applyAlignment="1" applyProtection="1">
      <alignment vertical="center" shrinkToFit="1"/>
      <protection locked="0"/>
    </xf>
    <xf numFmtId="0" fontId="52" fillId="0" borderId="0" xfId="2" applyFont="1" applyProtection="1">
      <alignment vertical="center"/>
    </xf>
    <xf numFmtId="3" fontId="37" fillId="0" borderId="0" xfId="2" applyNumberFormat="1" applyFont="1">
      <alignment vertical="center"/>
    </xf>
    <xf numFmtId="0" fontId="37" fillId="8" borderId="0" xfId="2" applyFont="1" applyFill="1" applyAlignment="1">
      <alignment horizontal="center" vertical="center"/>
    </xf>
    <xf numFmtId="0" fontId="20" fillId="0" borderId="0" xfId="2" applyFont="1" applyAlignment="1" applyProtection="1">
      <alignment vertical="center"/>
    </xf>
    <xf numFmtId="0" fontId="20" fillId="0" borderId="0" xfId="2" applyFont="1" applyFill="1" applyProtection="1">
      <alignment vertical="center"/>
    </xf>
    <xf numFmtId="0" fontId="66" fillId="0" borderId="0" xfId="2" applyFont="1" applyProtection="1">
      <alignment vertical="center"/>
    </xf>
    <xf numFmtId="0" fontId="66" fillId="0" borderId="0" xfId="2" applyFont="1" applyAlignment="1" applyProtection="1">
      <alignment vertical="center" wrapText="1"/>
    </xf>
    <xf numFmtId="0" fontId="6" fillId="3" borderId="0" xfId="0" applyNumberFormat="1" applyFont="1" applyFill="1" applyProtection="1">
      <alignment vertical="center"/>
    </xf>
    <xf numFmtId="0" fontId="6" fillId="3" borderId="0" xfId="0" applyFont="1" applyFill="1" applyAlignment="1" applyProtection="1">
      <alignment horizontal="left" vertical="center" wrapText="1"/>
    </xf>
    <xf numFmtId="0" fontId="74" fillId="0" borderId="0" xfId="0" applyFont="1" applyAlignment="1" applyProtection="1">
      <alignment horizontal="center" vertical="center"/>
    </xf>
    <xf numFmtId="0" fontId="6" fillId="3" borderId="1"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vertical="center" wrapText="1"/>
      <protection locked="0"/>
    </xf>
    <xf numFmtId="0" fontId="20" fillId="0" borderId="0" xfId="2" applyFont="1" applyAlignment="1" applyProtection="1">
      <alignment horizontal="center" vertical="center"/>
    </xf>
    <xf numFmtId="0" fontId="8" fillId="0" borderId="0" xfId="2" applyFont="1" applyAlignment="1" applyProtection="1">
      <alignment horizontal="center" vertical="center"/>
    </xf>
    <xf numFmtId="0" fontId="19" fillId="0" borderId="0" xfId="2" applyFont="1" applyAlignment="1" applyProtection="1">
      <alignment horizontal="center" vertical="center"/>
    </xf>
    <xf numFmtId="0" fontId="34" fillId="0" borderId="0" xfId="2" applyFont="1" applyAlignment="1" applyProtection="1">
      <alignment horizontal="center" vertical="center"/>
    </xf>
    <xf numFmtId="0" fontId="8" fillId="0" borderId="0" xfId="2" applyFont="1" applyAlignment="1" applyProtection="1">
      <alignment horizontal="center"/>
    </xf>
    <xf numFmtId="0" fontId="70" fillId="0" borderId="0" xfId="2" applyFont="1" applyAlignment="1" applyProtection="1">
      <alignment horizontal="center" vertical="center"/>
    </xf>
    <xf numFmtId="0" fontId="8" fillId="0" borderId="0" xfId="2" applyFont="1" applyFill="1" applyAlignment="1" applyProtection="1">
      <alignment horizontal="center" vertical="center"/>
    </xf>
    <xf numFmtId="0" fontId="23" fillId="0" borderId="0" xfId="2" applyFont="1" applyAlignment="1" applyProtection="1">
      <alignment horizontal="center" vertical="center"/>
    </xf>
    <xf numFmtId="38" fontId="16" fillId="0" borderId="61" xfId="2" applyNumberFormat="1" applyFont="1" applyBorder="1" applyAlignment="1" applyProtection="1">
      <alignment vertical="center" shrinkToFit="1"/>
      <protection locked="0"/>
    </xf>
    <xf numFmtId="0" fontId="77" fillId="0" borderId="0" xfId="0" applyFont="1" applyProtection="1">
      <alignment vertical="center"/>
    </xf>
    <xf numFmtId="0" fontId="78" fillId="0" borderId="0" xfId="2" applyFont="1" applyProtection="1">
      <alignment vertical="center"/>
    </xf>
    <xf numFmtId="0" fontId="78" fillId="0" borderId="0" xfId="2" applyFont="1" applyAlignment="1" applyProtection="1">
      <alignment vertical="center"/>
    </xf>
    <xf numFmtId="0" fontId="20" fillId="6" borderId="13" xfId="2" applyFont="1" applyFill="1" applyBorder="1" applyAlignment="1" applyProtection="1">
      <alignment vertical="center"/>
    </xf>
    <xf numFmtId="0" fontId="20" fillId="6" borderId="13" xfId="2" applyFont="1" applyFill="1" applyBorder="1" applyProtection="1">
      <alignment vertical="center"/>
    </xf>
    <xf numFmtId="0" fontId="20" fillId="6" borderId="13" xfId="2" applyFont="1" applyFill="1" applyBorder="1" applyAlignment="1" applyProtection="1">
      <alignment vertical="center" wrapText="1"/>
    </xf>
    <xf numFmtId="0" fontId="20" fillId="6" borderId="4" xfId="2" applyFont="1" applyFill="1" applyBorder="1" applyProtection="1">
      <alignment vertical="center"/>
    </xf>
    <xf numFmtId="0" fontId="76" fillId="6" borderId="13" xfId="2" applyFont="1" applyFill="1" applyBorder="1" applyAlignment="1" applyProtection="1">
      <alignment vertical="center" wrapText="1"/>
    </xf>
    <xf numFmtId="0" fontId="32" fillId="0" borderId="0" xfId="0" applyFont="1" applyProtection="1">
      <alignment vertical="center"/>
    </xf>
    <xf numFmtId="0" fontId="81" fillId="0" borderId="0" xfId="0" applyFont="1" applyProtection="1">
      <alignment vertical="center"/>
    </xf>
    <xf numFmtId="0" fontId="83" fillId="3" borderId="0" xfId="7" applyFont="1" applyFill="1" applyAlignment="1" applyProtection="1">
      <alignment horizontal="right" vertical="center" wrapText="1"/>
    </xf>
    <xf numFmtId="0" fontId="84" fillId="0" borderId="0" xfId="7" applyFont="1" applyAlignment="1" applyProtection="1">
      <alignment horizontal="right" vertical="center"/>
    </xf>
    <xf numFmtId="0" fontId="63" fillId="0" borderId="0" xfId="2" applyFont="1" applyProtection="1">
      <alignment vertical="center"/>
    </xf>
    <xf numFmtId="0" fontId="63" fillId="0" borderId="0" xfId="2" applyFont="1" applyBorder="1" applyProtection="1">
      <alignment vertical="center"/>
    </xf>
    <xf numFmtId="0" fontId="48" fillId="0" borderId="0" xfId="2" applyFont="1" applyProtection="1">
      <alignment vertical="center"/>
    </xf>
    <xf numFmtId="0" fontId="52" fillId="0" borderId="0" xfId="2" applyFont="1" applyBorder="1" applyAlignment="1" applyProtection="1">
      <alignment horizontal="center" vertical="center"/>
    </xf>
    <xf numFmtId="0" fontId="48" fillId="0" borderId="0" xfId="2" applyFont="1" applyBorder="1" applyAlignment="1" applyProtection="1">
      <alignment horizontal="center" vertical="center"/>
    </xf>
    <xf numFmtId="0" fontId="48" fillId="0" borderId="14" xfId="2" applyFont="1" applyBorder="1" applyProtection="1">
      <alignment vertical="center"/>
    </xf>
    <xf numFmtId="0" fontId="55" fillId="0" borderId="0" xfId="2" applyFont="1" applyAlignment="1" applyProtection="1">
      <alignment horizontal="left" vertical="center"/>
    </xf>
    <xf numFmtId="0" fontId="50" fillId="0" borderId="0" xfId="2" applyFont="1" applyAlignment="1" applyProtection="1">
      <alignment horizontal="left" vertical="center"/>
    </xf>
    <xf numFmtId="0" fontId="86" fillId="0" borderId="0" xfId="0" applyFont="1" applyAlignment="1" applyProtection="1">
      <alignment horizontal="left" vertical="center"/>
    </xf>
    <xf numFmtId="0" fontId="88" fillId="9"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10" fillId="0" borderId="3" xfId="0" quotePrefix="1" applyFont="1" applyBorder="1" applyAlignment="1" applyProtection="1">
      <alignment horizontal="center" vertical="center" wrapText="1"/>
    </xf>
    <xf numFmtId="38" fontId="42" fillId="10" borderId="21" xfId="2" applyNumberFormat="1" applyFont="1" applyFill="1" applyBorder="1" applyAlignment="1" applyProtection="1">
      <alignment horizontal="center" vertical="center" wrapText="1"/>
    </xf>
    <xf numFmtId="38" fontId="42" fillId="10" borderId="1" xfId="2" applyNumberFormat="1" applyFont="1" applyFill="1" applyBorder="1" applyAlignment="1" applyProtection="1">
      <alignment horizontal="center" vertical="center" wrapText="1"/>
    </xf>
    <xf numFmtId="38" fontId="41" fillId="10" borderId="1" xfId="2" applyNumberFormat="1" applyFont="1" applyFill="1" applyBorder="1" applyAlignment="1" applyProtection="1">
      <alignment vertical="center" wrapText="1"/>
    </xf>
    <xf numFmtId="38" fontId="6" fillId="3" borderId="0" xfId="1" applyFont="1" applyFill="1" applyProtection="1">
      <alignment vertical="center"/>
    </xf>
    <xf numFmtId="0" fontId="35" fillId="0" borderId="1" xfId="2" applyFont="1" applyFill="1" applyBorder="1" applyAlignment="1" applyProtection="1">
      <alignment horizontal="left" vertical="center" wrapText="1"/>
      <protection locked="0"/>
    </xf>
    <xf numFmtId="0" fontId="48" fillId="0" borderId="0" xfId="2" applyFont="1" applyBorder="1" applyAlignment="1" applyProtection="1">
      <alignment horizontal="left" vertical="center" wrapText="1"/>
    </xf>
    <xf numFmtId="0" fontId="35" fillId="0" borderId="16" xfId="2" applyFont="1" applyFill="1" applyBorder="1" applyAlignment="1" applyProtection="1">
      <alignment horizontal="left" vertical="center" wrapText="1"/>
      <protection locked="0"/>
    </xf>
    <xf numFmtId="0" fontId="17" fillId="0" borderId="0" xfId="0" applyFont="1" applyFill="1" applyBorder="1" applyAlignment="1" applyProtection="1">
      <alignment horizontal="right" vertical="center" wrapText="1"/>
      <protection locked="0"/>
    </xf>
    <xf numFmtId="0" fontId="32" fillId="10" borderId="37" xfId="0" applyFont="1" applyFill="1" applyBorder="1" applyProtection="1">
      <alignment vertical="center"/>
    </xf>
    <xf numFmtId="0" fontId="46" fillId="0" borderId="42" xfId="0" applyFont="1" applyBorder="1" applyAlignment="1" applyProtection="1">
      <alignment horizontal="center" vertical="center"/>
      <protection locked="0"/>
    </xf>
    <xf numFmtId="0" fontId="32" fillId="10" borderId="36" xfId="0" applyFont="1" applyFill="1" applyBorder="1" applyProtection="1">
      <alignment vertical="center"/>
    </xf>
    <xf numFmtId="0" fontId="32" fillId="10" borderId="38" xfId="0" applyFont="1" applyFill="1" applyBorder="1" applyProtection="1">
      <alignment vertical="center"/>
    </xf>
    <xf numFmtId="0" fontId="46" fillId="0" borderId="62" xfId="0" applyFont="1" applyBorder="1" applyAlignment="1" applyProtection="1">
      <alignment horizontal="center" vertical="center"/>
      <protection locked="0"/>
    </xf>
    <xf numFmtId="0" fontId="35" fillId="0" borderId="0" xfId="0" applyFont="1" applyFill="1" applyProtection="1">
      <alignment vertical="center"/>
    </xf>
    <xf numFmtId="0" fontId="81" fillId="0" borderId="0" xfId="0" applyFont="1" applyBorder="1" applyProtection="1">
      <alignment vertical="center"/>
    </xf>
    <xf numFmtId="0" fontId="32" fillId="0" borderId="0" xfId="0" applyFont="1" applyBorder="1" applyProtection="1">
      <alignment vertical="center"/>
    </xf>
    <xf numFmtId="0" fontId="59" fillId="0" borderId="0" xfId="0" applyFont="1" applyFill="1" applyAlignment="1" applyProtection="1">
      <alignment horizontal="right" vertical="center"/>
    </xf>
    <xf numFmtId="0" fontId="86" fillId="0" borderId="19" xfId="0" applyFont="1" applyBorder="1" applyProtection="1">
      <alignment vertical="center"/>
    </xf>
    <xf numFmtId="0" fontId="32" fillId="0" borderId="19" xfId="0" applyFont="1" applyBorder="1" applyProtection="1">
      <alignment vertical="center"/>
    </xf>
    <xf numFmtId="0" fontId="86" fillId="0" borderId="0" xfId="0" applyFont="1" applyProtection="1">
      <alignment vertical="center"/>
    </xf>
    <xf numFmtId="0" fontId="93" fillId="0" borderId="0" xfId="0" applyFont="1" applyProtection="1">
      <alignment vertical="center"/>
    </xf>
    <xf numFmtId="0" fontId="32" fillId="0" borderId="0" xfId="0" applyFont="1" applyAlignment="1" applyProtection="1">
      <alignment horizontal="left" vertical="center"/>
    </xf>
    <xf numFmtId="0" fontId="47" fillId="0" borderId="0" xfId="0" applyFont="1" applyProtection="1">
      <alignment vertical="center"/>
    </xf>
    <xf numFmtId="0" fontId="94" fillId="0" borderId="0" xfId="7" applyFont="1" applyAlignment="1" applyProtection="1">
      <alignment horizontal="right" vertical="center"/>
    </xf>
    <xf numFmtId="0" fontId="95" fillId="0" borderId="0" xfId="0" applyFont="1" applyProtection="1">
      <alignment vertical="center"/>
    </xf>
    <xf numFmtId="0" fontId="96" fillId="0" borderId="0" xfId="0" applyFont="1" applyProtection="1">
      <alignment vertical="center"/>
    </xf>
    <xf numFmtId="0" fontId="38" fillId="10" borderId="1" xfId="0" applyFont="1" applyFill="1" applyBorder="1" applyAlignment="1" applyProtection="1">
      <alignment horizontal="left" vertical="center" wrapText="1" shrinkToFit="1"/>
    </xf>
    <xf numFmtId="0" fontId="97" fillId="0" borderId="0" xfId="2" applyFont="1" applyBorder="1" applyProtection="1">
      <alignment vertical="center"/>
    </xf>
    <xf numFmtId="0" fontId="35" fillId="0" borderId="0" xfId="0" applyFont="1" applyAlignment="1" applyProtection="1">
      <alignment horizontal="left" vertical="center"/>
    </xf>
    <xf numFmtId="0" fontId="9" fillId="6" borderId="4" xfId="0" applyFont="1" applyFill="1" applyBorder="1" applyAlignment="1" applyProtection="1">
      <alignment horizontal="left" vertical="center"/>
    </xf>
    <xf numFmtId="0" fontId="52" fillId="6" borderId="9" xfId="2" applyFont="1" applyFill="1" applyBorder="1" applyProtection="1">
      <alignment vertical="center"/>
    </xf>
    <xf numFmtId="0" fontId="35" fillId="0" borderId="0" xfId="0" applyFont="1" applyFill="1" applyBorder="1" applyProtection="1">
      <alignment vertical="center"/>
    </xf>
    <xf numFmtId="0" fontId="16" fillId="0" borderId="0" xfId="2" applyFont="1" applyProtection="1">
      <alignment vertical="center"/>
    </xf>
    <xf numFmtId="38" fontId="41" fillId="10" borderId="4" xfId="2" applyNumberFormat="1" applyFont="1" applyFill="1" applyBorder="1" applyAlignment="1" applyProtection="1">
      <alignment vertical="center" wrapText="1"/>
    </xf>
    <xf numFmtId="0" fontId="52" fillId="6" borderId="0" xfId="2" applyFont="1" applyFill="1" applyBorder="1" applyAlignment="1" applyProtection="1">
      <alignment vertical="center" wrapText="1"/>
    </xf>
    <xf numFmtId="0" fontId="52" fillId="6" borderId="10" xfId="2" applyFont="1" applyFill="1" applyBorder="1" applyAlignment="1" applyProtection="1">
      <alignment vertical="center" wrapText="1"/>
    </xf>
    <xf numFmtId="0" fontId="52" fillId="0" borderId="16" xfId="2" applyNumberFormat="1" applyFont="1" applyFill="1" applyBorder="1" applyAlignment="1" applyProtection="1">
      <alignment horizontal="center" vertical="center" wrapText="1"/>
    </xf>
    <xf numFmtId="0" fontId="75" fillId="6" borderId="0" xfId="2" applyFont="1" applyFill="1" applyBorder="1" applyAlignment="1" applyProtection="1">
      <alignment horizontal="center" vertical="center"/>
    </xf>
    <xf numFmtId="0" fontId="75" fillId="6" borderId="0" xfId="2" applyFont="1" applyFill="1" applyBorder="1" applyProtection="1">
      <alignment vertical="center"/>
    </xf>
    <xf numFmtId="0" fontId="28" fillId="6" borderId="0" xfId="2" applyFont="1" applyFill="1" applyBorder="1" applyAlignment="1" applyProtection="1">
      <alignment vertical="center" wrapText="1"/>
    </xf>
    <xf numFmtId="0" fontId="28" fillId="6" borderId="10" xfId="2" applyFont="1" applyFill="1" applyBorder="1" applyAlignment="1" applyProtection="1">
      <alignment vertical="center" wrapText="1"/>
    </xf>
    <xf numFmtId="0" fontId="52" fillId="6" borderId="19" xfId="2" applyFont="1" applyFill="1" applyBorder="1" applyAlignment="1" applyProtection="1">
      <alignment vertical="center" wrapText="1"/>
    </xf>
    <xf numFmtId="0" fontId="52" fillId="6" borderId="12" xfId="2" applyFont="1" applyFill="1" applyBorder="1" applyAlignment="1" applyProtection="1">
      <alignment vertical="center" wrapText="1"/>
    </xf>
    <xf numFmtId="0" fontId="32" fillId="0" borderId="0" xfId="5" applyFont="1" applyAlignment="1" applyProtection="1">
      <alignment vertical="center" wrapText="1"/>
    </xf>
    <xf numFmtId="0" fontId="6" fillId="0" borderId="0" xfId="5" applyFont="1" applyProtection="1">
      <alignment vertical="center"/>
    </xf>
    <xf numFmtId="0" fontId="53" fillId="0" borderId="0" xfId="5" applyFont="1" applyProtection="1">
      <alignment vertical="center"/>
    </xf>
    <xf numFmtId="0" fontId="81" fillId="0" borderId="0" xfId="5" applyFont="1" applyProtection="1">
      <alignment vertical="center"/>
    </xf>
    <xf numFmtId="0" fontId="43" fillId="2" borderId="1" xfId="5" applyFont="1" applyFill="1" applyBorder="1" applyAlignment="1" applyProtection="1">
      <alignment horizontal="center" vertical="center"/>
    </xf>
    <xf numFmtId="0" fontId="6" fillId="2" borderId="1" xfId="5" applyFont="1" applyFill="1" applyBorder="1" applyAlignment="1" applyProtection="1">
      <alignment horizontal="center" vertical="center"/>
    </xf>
    <xf numFmtId="0" fontId="32" fillId="6" borderId="7" xfId="5" applyFont="1" applyFill="1" applyBorder="1" applyProtection="1">
      <alignment vertical="center"/>
    </xf>
    <xf numFmtId="0" fontId="32" fillId="6" borderId="14" xfId="5" applyFont="1" applyFill="1" applyBorder="1" applyProtection="1">
      <alignment vertical="center"/>
    </xf>
    <xf numFmtId="0" fontId="32" fillId="6" borderId="8" xfId="5" applyFont="1" applyFill="1" applyBorder="1" applyProtection="1">
      <alignment vertical="center"/>
    </xf>
    <xf numFmtId="0" fontId="32" fillId="6" borderId="11" xfId="5" applyFont="1" applyFill="1" applyBorder="1" applyAlignment="1" applyProtection="1">
      <alignment vertical="top"/>
    </xf>
    <xf numFmtId="0" fontId="32" fillId="6" borderId="19" xfId="5" applyFont="1" applyFill="1" applyBorder="1" applyProtection="1">
      <alignment vertical="center"/>
    </xf>
    <xf numFmtId="0" fontId="32" fillId="6" borderId="12" xfId="5" applyFont="1" applyFill="1" applyBorder="1" applyProtection="1">
      <alignment vertical="center"/>
    </xf>
    <xf numFmtId="0" fontId="6" fillId="0" borderId="0" xfId="5" applyFont="1" applyAlignment="1" applyProtection="1">
      <alignment vertical="center" wrapText="1"/>
    </xf>
    <xf numFmtId="0" fontId="80" fillId="0" borderId="0" xfId="5" applyFont="1" applyProtection="1">
      <alignment vertical="center"/>
    </xf>
    <xf numFmtId="38" fontId="29" fillId="0" borderId="0" xfId="3" applyFont="1" applyAlignment="1" applyProtection="1">
      <alignment vertical="center" wrapText="1"/>
    </xf>
    <xf numFmtId="38" fontId="48" fillId="0" borderId="0" xfId="6" applyFont="1" applyBorder="1" applyAlignment="1" applyProtection="1">
      <alignment vertical="center" wrapText="1"/>
    </xf>
    <xf numFmtId="38" fontId="48" fillId="0" borderId="0" xfId="6" applyFont="1" applyFill="1" applyBorder="1" applyAlignment="1" applyProtection="1">
      <alignment vertical="center" wrapText="1"/>
    </xf>
    <xf numFmtId="38" fontId="52" fillId="0" borderId="15" xfId="1" applyFont="1" applyBorder="1" applyAlignment="1" applyProtection="1">
      <alignment vertical="center" wrapText="1"/>
      <protection locked="0"/>
    </xf>
    <xf numFmtId="38" fontId="52" fillId="0" borderId="17" xfId="1" applyFont="1" applyBorder="1" applyAlignment="1" applyProtection="1">
      <alignment vertical="center" wrapText="1"/>
      <protection locked="0"/>
    </xf>
    <xf numFmtId="38" fontId="52" fillId="0" borderId="51" xfId="1" applyFont="1" applyBorder="1" applyAlignment="1" applyProtection="1">
      <alignment vertical="center" wrapText="1"/>
      <protection locked="0"/>
    </xf>
    <xf numFmtId="38" fontId="52" fillId="0" borderId="18" xfId="1" applyFont="1" applyBorder="1" applyAlignment="1" applyProtection="1">
      <alignment vertical="center" wrapText="1"/>
      <protection locked="0"/>
    </xf>
    <xf numFmtId="0" fontId="66" fillId="0" borderId="0" xfId="2" applyFont="1" applyAlignment="1" applyProtection="1">
      <alignment horizontal="left" vertical="center" wrapText="1"/>
    </xf>
    <xf numFmtId="0" fontId="63" fillId="0" borderId="0" xfId="2" applyFont="1" applyBorder="1" applyAlignment="1" applyProtection="1">
      <alignment vertical="center" wrapText="1"/>
    </xf>
    <xf numFmtId="0" fontId="48" fillId="0" borderId="14" xfId="2" applyFont="1" applyBorder="1" applyAlignment="1" applyProtection="1">
      <alignment vertical="center" wrapText="1"/>
    </xf>
    <xf numFmtId="0" fontId="52" fillId="0" borderId="0" xfId="7" applyFont="1" applyBorder="1" applyAlignment="1" applyProtection="1">
      <alignment horizontal="right" vertical="center"/>
    </xf>
    <xf numFmtId="0" fontId="77" fillId="0" borderId="0" xfId="0" applyFont="1" applyFill="1" applyBorder="1" applyProtection="1">
      <alignment vertical="center"/>
    </xf>
    <xf numFmtId="0" fontId="32" fillId="0" borderId="0" xfId="0" applyFont="1" applyFill="1" applyBorder="1" applyAlignment="1" applyProtection="1">
      <alignment vertical="top"/>
    </xf>
    <xf numFmtId="0" fontId="29" fillId="0" borderId="19" xfId="7" applyFont="1" applyFill="1" applyBorder="1" applyProtection="1">
      <alignment vertical="center"/>
    </xf>
    <xf numFmtId="0" fontId="32" fillId="0" borderId="0" xfId="0" applyFont="1" applyFill="1" applyBorder="1" applyProtection="1">
      <alignment vertical="center"/>
    </xf>
    <xf numFmtId="0" fontId="40" fillId="0" borderId="0" xfId="2" applyFont="1" applyFill="1" applyBorder="1" applyAlignment="1" applyProtection="1">
      <alignment horizontal="center" vertic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horizontal="left" vertical="center"/>
    </xf>
    <xf numFmtId="49" fontId="40" fillId="0" borderId="0" xfId="2" applyNumberFormat="1" applyFont="1" applyFill="1" applyBorder="1" applyAlignment="1" applyProtection="1">
      <alignment horizontal="center" vertical="center" wrapText="1"/>
    </xf>
    <xf numFmtId="0" fontId="48" fillId="0" borderId="0" xfId="2" applyFont="1" applyBorder="1" applyAlignment="1" applyProtection="1">
      <alignment horizontal="left" vertical="center"/>
    </xf>
    <xf numFmtId="0" fontId="35" fillId="0" borderId="16" xfId="2" applyFont="1" applyFill="1" applyBorder="1" applyAlignment="1" applyProtection="1">
      <alignment horizontal="left" vertical="center" wrapText="1" shrinkToFit="1"/>
      <protection locked="0"/>
    </xf>
    <xf numFmtId="0" fontId="35" fillId="0" borderId="24" xfId="2" applyFont="1" applyFill="1" applyBorder="1" applyAlignment="1" applyProtection="1">
      <alignment horizontal="left" vertical="center" shrinkToFit="1"/>
      <protection locked="0"/>
    </xf>
    <xf numFmtId="0" fontId="40" fillId="0" borderId="16" xfId="2" applyFont="1" applyFill="1" applyBorder="1" applyAlignment="1" applyProtection="1">
      <alignment horizontal="center" vertical="center" wrapText="1"/>
      <protection locked="0"/>
    </xf>
    <xf numFmtId="0" fontId="73" fillId="0" borderId="0" xfId="5" applyFont="1" applyAlignment="1" applyProtection="1">
      <alignment vertical="center" wrapText="1"/>
      <protection locked="0"/>
    </xf>
    <xf numFmtId="49" fontId="6" fillId="0" borderId="0" xfId="5" applyNumberFormat="1" applyFont="1" applyAlignment="1" applyProtection="1">
      <alignment horizontal="right" vertical="center"/>
    </xf>
    <xf numFmtId="0" fontId="56" fillId="0" borderId="19" xfId="2" applyFont="1" applyBorder="1" applyAlignment="1" applyProtection="1">
      <alignment horizontal="left" vertical="center"/>
    </xf>
    <xf numFmtId="0" fontId="62" fillId="0" borderId="19" xfId="2" applyFont="1" applyBorder="1" applyAlignment="1" applyProtection="1">
      <alignment horizontal="left" vertical="center" wrapText="1"/>
    </xf>
    <xf numFmtId="0" fontId="63" fillId="0" borderId="19" xfId="2" applyFont="1" applyBorder="1" applyProtection="1">
      <alignment vertical="center"/>
    </xf>
    <xf numFmtId="0" fontId="93" fillId="0" borderId="0" xfId="0" applyFont="1" applyFill="1" applyBorder="1" applyProtection="1">
      <alignment vertical="center"/>
    </xf>
    <xf numFmtId="0" fontId="32" fillId="0" borderId="0" xfId="0" applyFont="1" applyFill="1" applyBorder="1" applyAlignment="1" applyProtection="1">
      <alignment horizontal="left" vertical="center"/>
    </xf>
    <xf numFmtId="38" fontId="40" fillId="3" borderId="0" xfId="1" applyFont="1" applyFill="1" applyBorder="1" applyAlignment="1" applyProtection="1">
      <alignment horizontal="center" vertical="center" wrapText="1"/>
    </xf>
    <xf numFmtId="178" fontId="40" fillId="2" borderId="5" xfId="6" applyNumberFormat="1" applyFont="1" applyFill="1" applyBorder="1" applyAlignment="1" applyProtection="1">
      <alignment horizontal="center" vertical="center" wrapText="1"/>
    </xf>
    <xf numFmtId="0" fontId="48" fillId="0" borderId="0" xfId="2" applyFont="1" applyFill="1" applyBorder="1" applyProtection="1">
      <alignment vertical="center"/>
    </xf>
    <xf numFmtId="9" fontId="63" fillId="0" borderId="0" xfId="8" applyFont="1" applyProtection="1">
      <alignment vertical="center"/>
    </xf>
    <xf numFmtId="9" fontId="48" fillId="0" borderId="0" xfId="8" applyFont="1" applyProtection="1">
      <alignment vertical="center"/>
    </xf>
    <xf numFmtId="9" fontId="48" fillId="0" borderId="0" xfId="8" applyFont="1" applyBorder="1" applyAlignment="1" applyProtection="1">
      <alignment horizontal="center" vertical="center"/>
    </xf>
    <xf numFmtId="9" fontId="48" fillId="0" borderId="14" xfId="8" applyFont="1" applyBorder="1" applyProtection="1">
      <alignment vertical="center"/>
    </xf>
    <xf numFmtId="0" fontId="40" fillId="0" borderId="15" xfId="5" applyFont="1" applyBorder="1" applyAlignment="1" applyProtection="1">
      <alignment horizontal="center" vertical="center" wrapText="1"/>
      <protection locked="0"/>
    </xf>
    <xf numFmtId="38" fontId="40" fillId="0" borderId="15" xfId="6" applyFont="1" applyFill="1" applyBorder="1" applyAlignment="1" applyProtection="1">
      <alignment horizontal="center" vertical="center" wrapText="1"/>
      <protection locked="0"/>
    </xf>
    <xf numFmtId="0" fontId="40" fillId="0" borderId="17" xfId="5" applyFont="1" applyBorder="1" applyAlignment="1" applyProtection="1">
      <alignment horizontal="center" vertical="center" wrapText="1"/>
      <protection locked="0"/>
    </xf>
    <xf numFmtId="38" fontId="40" fillId="0" borderId="17" xfId="6" applyFont="1" applyFill="1" applyBorder="1" applyAlignment="1" applyProtection="1">
      <alignment horizontal="center" vertical="center" wrapText="1"/>
      <protection locked="0"/>
    </xf>
    <xf numFmtId="0" fontId="40" fillId="0" borderId="18" xfId="5" applyFont="1" applyBorder="1" applyAlignment="1" applyProtection="1">
      <alignment horizontal="center" vertical="center" wrapText="1"/>
      <protection locked="0"/>
    </xf>
    <xf numFmtId="0" fontId="32" fillId="0" borderId="1" xfId="0" applyFont="1" applyBorder="1" applyAlignment="1" applyProtection="1">
      <alignment horizontal="left" vertical="center" shrinkToFit="1"/>
      <protection locked="0"/>
    </xf>
    <xf numFmtId="0" fontId="32" fillId="0" borderId="0" xfId="0" applyFont="1" applyBorder="1" applyAlignment="1" applyProtection="1">
      <alignment horizontal="left" vertical="center" wrapText="1"/>
    </xf>
    <xf numFmtId="0" fontId="59" fillId="3" borderId="0" xfId="0" applyFont="1" applyFill="1" applyBorder="1" applyAlignment="1" applyProtection="1">
      <alignment horizontal="right" vertical="center"/>
    </xf>
    <xf numFmtId="0" fontId="29" fillId="2" borderId="3" xfId="0" applyFont="1" applyFill="1" applyBorder="1" applyAlignment="1" applyProtection="1">
      <alignment horizontal="center" vertical="center"/>
    </xf>
    <xf numFmtId="0" fontId="103" fillId="0" borderId="0" xfId="0" applyFont="1" applyProtection="1">
      <alignment vertical="center"/>
    </xf>
    <xf numFmtId="0" fontId="103" fillId="0" borderId="0" xfId="0" applyFont="1" applyAlignment="1" applyProtection="1">
      <alignment horizontal="left" vertical="center"/>
    </xf>
    <xf numFmtId="0" fontId="32" fillId="0" borderId="0" xfId="0" applyFont="1" applyBorder="1" applyAlignment="1" applyProtection="1">
      <alignment horizontal="left" vertical="center" shrinkToFit="1"/>
    </xf>
    <xf numFmtId="0" fontId="102" fillId="0" borderId="0" xfId="0" applyFont="1" applyAlignment="1" applyProtection="1">
      <alignment vertical="center"/>
    </xf>
    <xf numFmtId="0" fontId="77" fillId="0" borderId="0" xfId="0" applyFont="1" applyFill="1" applyProtection="1">
      <alignmen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29" fillId="0" borderId="14" xfId="0" applyFont="1" applyFill="1" applyBorder="1" applyAlignment="1" applyProtection="1">
      <alignment horizontal="left" vertical="center" wrapText="1"/>
    </xf>
    <xf numFmtId="49" fontId="32" fillId="0" borderId="0" xfId="0" applyNumberFormat="1" applyFont="1" applyFill="1" applyBorder="1" applyAlignment="1" applyProtection="1">
      <alignment horizontal="center" vertical="center"/>
    </xf>
    <xf numFmtId="38" fontId="16" fillId="0" borderId="4" xfId="2" applyNumberFormat="1" applyFont="1" applyBorder="1" applyAlignment="1" applyProtection="1">
      <alignment vertical="center" shrinkToFit="1"/>
      <protection locked="0"/>
    </xf>
    <xf numFmtId="38" fontId="40" fillId="0" borderId="16" xfId="6" applyFont="1" applyFill="1" applyBorder="1" applyAlignment="1" applyProtection="1">
      <alignment vertical="center" wrapText="1"/>
      <protection locked="0"/>
    </xf>
    <xf numFmtId="38" fontId="40" fillId="0" borderId="17" xfId="6" applyFont="1" applyFill="1" applyBorder="1" applyAlignment="1" applyProtection="1">
      <alignment vertical="center" wrapText="1"/>
      <protection locked="0"/>
    </xf>
    <xf numFmtId="38" fontId="40" fillId="0" borderId="18" xfId="6" applyFont="1" applyFill="1" applyBorder="1" applyAlignment="1" applyProtection="1">
      <alignment vertical="center" wrapText="1"/>
      <protection locked="0"/>
    </xf>
    <xf numFmtId="38" fontId="6" fillId="0" borderId="0" xfId="1" applyFont="1" applyFill="1" applyProtection="1">
      <alignment vertical="center"/>
    </xf>
    <xf numFmtId="0" fontId="40" fillId="3" borderId="15" xfId="5" applyFont="1" applyFill="1" applyBorder="1" applyAlignment="1" applyProtection="1">
      <alignment horizontal="center" vertical="center" wrapText="1"/>
    </xf>
    <xf numFmtId="0" fontId="40" fillId="3" borderId="17" xfId="5" applyFont="1" applyFill="1" applyBorder="1" applyAlignment="1" applyProtection="1">
      <alignment horizontal="center" vertical="center" wrapText="1"/>
    </xf>
    <xf numFmtId="0" fontId="40" fillId="3" borderId="16" xfId="5" applyFont="1" applyFill="1" applyBorder="1" applyAlignment="1" applyProtection="1">
      <alignment horizontal="center" vertical="center" wrapText="1"/>
    </xf>
    <xf numFmtId="0" fontId="73" fillId="4" borderId="1" xfId="0" applyFont="1" applyFill="1" applyBorder="1" applyProtection="1">
      <alignment vertical="center"/>
    </xf>
    <xf numFmtId="0" fontId="52" fillId="0" borderId="18" xfId="2" applyNumberFormat="1" applyFont="1" applyFill="1" applyBorder="1" applyAlignment="1" applyProtection="1">
      <alignment horizontal="center" vertical="center" wrapText="1"/>
    </xf>
    <xf numFmtId="0" fontId="35" fillId="0" borderId="18" xfId="2" applyFont="1" applyFill="1" applyBorder="1" applyAlignment="1" applyProtection="1">
      <alignment horizontal="left" vertical="center" wrapText="1"/>
      <protection locked="0"/>
    </xf>
    <xf numFmtId="0" fontId="35" fillId="0" borderId="18" xfId="2" applyFont="1" applyFill="1" applyBorder="1" applyAlignment="1" applyProtection="1">
      <alignment horizontal="left" vertical="center" wrapText="1" shrinkToFit="1"/>
      <protection locked="0"/>
    </xf>
    <xf numFmtId="0" fontId="35" fillId="0" borderId="79" xfId="2" applyFont="1" applyFill="1" applyBorder="1" applyAlignment="1" applyProtection="1">
      <alignment horizontal="left" vertical="center" shrinkToFit="1"/>
      <protection locked="0"/>
    </xf>
    <xf numFmtId="0" fontId="35" fillId="0" borderId="80" xfId="2" applyFont="1" applyFill="1" applyBorder="1" applyAlignment="1" applyProtection="1">
      <alignment horizontal="left" vertical="center" wrapText="1"/>
      <protection locked="0"/>
    </xf>
    <xf numFmtId="0" fontId="32" fillId="0" borderId="0" xfId="0" applyFont="1" applyFill="1" applyBorder="1" applyAlignment="1" applyProtection="1">
      <alignment vertical="center" wrapText="1"/>
    </xf>
    <xf numFmtId="0" fontId="39" fillId="4" borderId="1" xfId="0" applyFont="1" applyFill="1" applyBorder="1" applyAlignment="1" applyProtection="1">
      <alignment vertical="center"/>
    </xf>
    <xf numFmtId="0" fontId="40" fillId="0" borderId="16" xfId="5" applyFont="1" applyBorder="1" applyAlignment="1" applyProtection="1">
      <alignment horizontal="center" vertical="center" wrapText="1"/>
      <protection locked="0"/>
    </xf>
    <xf numFmtId="38" fontId="40" fillId="0" borderId="16" xfId="6"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top" wrapText="1"/>
    </xf>
    <xf numFmtId="0" fontId="107" fillId="0" borderId="1" xfId="2" applyFont="1" applyFill="1" applyBorder="1" applyAlignment="1" applyProtection="1">
      <alignment horizontal="left" vertical="center" wrapText="1" shrinkToFit="1"/>
      <protection locked="0"/>
    </xf>
    <xf numFmtId="0" fontId="52" fillId="0" borderId="0" xfId="2" applyFont="1" applyFill="1" applyBorder="1" applyAlignment="1" applyProtection="1">
      <alignment vertical="center" wrapText="1"/>
    </xf>
    <xf numFmtId="0" fontId="52" fillId="0" borderId="0" xfId="2" applyFont="1" applyFill="1" applyBorder="1" applyAlignment="1" applyProtection="1">
      <alignment vertical="center"/>
    </xf>
    <xf numFmtId="0" fontId="32" fillId="2" borderId="13" xfId="0" applyFont="1" applyFill="1" applyBorder="1" applyAlignment="1" applyProtection="1">
      <alignment horizontal="center" vertical="center" wrapText="1"/>
    </xf>
    <xf numFmtId="0" fontId="32" fillId="2" borderId="15" xfId="0" applyFont="1" applyFill="1" applyBorder="1" applyAlignment="1" applyProtection="1">
      <alignment horizontal="center" vertical="center" wrapText="1"/>
    </xf>
    <xf numFmtId="0" fontId="16" fillId="3" borderId="0" xfId="0" applyFont="1" applyFill="1" applyAlignment="1" applyProtection="1">
      <alignment horizontal="left" vertical="center" indent="5"/>
    </xf>
    <xf numFmtId="0" fontId="17" fillId="3" borderId="0" xfId="0" applyNumberFormat="1" applyFont="1" applyFill="1" applyProtection="1">
      <alignment vertical="center"/>
    </xf>
    <xf numFmtId="181" fontId="6" fillId="0" borderId="0" xfId="0" applyNumberFormat="1" applyFont="1" applyFill="1" applyAlignment="1" applyProtection="1">
      <alignment vertical="center"/>
    </xf>
    <xf numFmtId="0" fontId="111" fillId="0" borderId="0" xfId="2" applyFont="1" applyProtection="1">
      <alignment vertical="center"/>
    </xf>
    <xf numFmtId="0" fontId="57" fillId="0" borderId="0" xfId="2" applyFont="1" applyAlignment="1" applyProtection="1">
      <alignment horizontal="center" vertical="center"/>
    </xf>
    <xf numFmtId="0" fontId="29" fillId="0" borderId="0" xfId="2" applyFont="1" applyProtection="1">
      <alignment vertical="center"/>
    </xf>
    <xf numFmtId="0" fontId="29" fillId="0" borderId="0" xfId="2" applyFont="1" applyAlignment="1" applyProtection="1">
      <alignment vertical="center" wrapText="1"/>
    </xf>
    <xf numFmtId="0" fontId="109" fillId="0" borderId="0" xfId="2" applyFont="1" applyProtection="1">
      <alignment vertical="center"/>
    </xf>
    <xf numFmtId="0" fontId="110" fillId="0" borderId="0" xfId="2" applyFont="1" applyProtection="1">
      <alignment vertical="center"/>
    </xf>
    <xf numFmtId="0" fontId="107" fillId="3" borderId="0" xfId="2" applyFont="1" applyFill="1" applyAlignment="1" applyProtection="1">
      <alignment horizontal="left" vertical="center"/>
    </xf>
    <xf numFmtId="0" fontId="57" fillId="3" borderId="0" xfId="2" applyFont="1" applyFill="1" applyAlignment="1" applyProtection="1">
      <alignment horizontal="center" vertical="center"/>
    </xf>
    <xf numFmtId="0" fontId="29" fillId="3" borderId="0" xfId="2" applyFont="1" applyFill="1" applyAlignment="1" applyProtection="1">
      <alignment vertical="center" wrapText="1"/>
    </xf>
    <xf numFmtId="0" fontId="29" fillId="3" borderId="0" xfId="2" applyFont="1" applyFill="1" applyAlignment="1" applyProtection="1">
      <alignment horizontal="left" wrapText="1"/>
    </xf>
    <xf numFmtId="0" fontId="51" fillId="3" borderId="0" xfId="2" applyFont="1" applyFill="1" applyAlignment="1" applyProtection="1">
      <alignment vertical="center" wrapText="1"/>
    </xf>
    <xf numFmtId="0" fontId="50" fillId="3" borderId="0" xfId="2" applyFont="1" applyFill="1" applyAlignment="1" applyProtection="1">
      <alignment vertical="center" wrapText="1"/>
    </xf>
    <xf numFmtId="0" fontId="90" fillId="0" borderId="0" xfId="0" applyFont="1" applyProtection="1">
      <alignment vertical="center"/>
    </xf>
    <xf numFmtId="40" fontId="29" fillId="0" borderId="0" xfId="5" applyNumberFormat="1" applyFont="1" applyAlignment="1" applyProtection="1">
      <alignment vertical="center" wrapText="1"/>
    </xf>
    <xf numFmtId="179" fontId="29" fillId="0" borderId="0" xfId="5" applyNumberFormat="1" applyFont="1" applyAlignment="1" applyProtection="1">
      <alignment vertical="center" wrapText="1"/>
    </xf>
    <xf numFmtId="0" fontId="109" fillId="0" borderId="0" xfId="0" applyFont="1" applyProtection="1">
      <alignment vertical="center"/>
    </xf>
    <xf numFmtId="0" fontId="112" fillId="0" borderId="0" xfId="0" applyFont="1" applyProtection="1">
      <alignment vertical="center"/>
    </xf>
    <xf numFmtId="0" fontId="100" fillId="0" borderId="0" xfId="0" applyFont="1" applyProtection="1">
      <alignment vertical="center"/>
    </xf>
    <xf numFmtId="0" fontId="40" fillId="12" borderId="3" xfId="0" applyFont="1" applyFill="1" applyBorder="1" applyAlignment="1" applyProtection="1">
      <alignment horizontal="center" vertical="center" wrapText="1"/>
    </xf>
    <xf numFmtId="0" fontId="40" fillId="13" borderId="3" xfId="0" applyFont="1" applyFill="1" applyBorder="1" applyAlignment="1" applyProtection="1">
      <alignment horizontal="center" vertical="center" wrapText="1"/>
    </xf>
    <xf numFmtId="0" fontId="40" fillId="0" borderId="0" xfId="0" applyFont="1" applyProtection="1">
      <alignment vertical="center"/>
    </xf>
    <xf numFmtId="0" fontId="113" fillId="0" borderId="0" xfId="0" applyFont="1" applyProtection="1">
      <alignment vertical="center"/>
    </xf>
    <xf numFmtId="0" fontId="52" fillId="12" borderId="4" xfId="5" applyFont="1" applyFill="1" applyBorder="1" applyAlignment="1" applyProtection="1">
      <alignment horizontal="center" vertical="center" wrapText="1"/>
    </xf>
    <xf numFmtId="0" fontId="52" fillId="13" borderId="4" xfId="5" applyFont="1" applyFill="1" applyBorder="1" applyAlignment="1" applyProtection="1">
      <alignment horizontal="center" vertical="center" wrapText="1"/>
    </xf>
    <xf numFmtId="0" fontId="40" fillId="0" borderId="0" xfId="0" applyFont="1" applyAlignment="1" applyProtection="1">
      <alignment vertical="center" wrapText="1"/>
    </xf>
    <xf numFmtId="0" fontId="113" fillId="0" borderId="0" xfId="0" applyFont="1" applyAlignment="1" applyProtection="1">
      <alignment horizontal="right" vertical="center"/>
    </xf>
    <xf numFmtId="0" fontId="71" fillId="0" borderId="0" xfId="0" applyFont="1" applyProtection="1">
      <alignment vertical="center"/>
    </xf>
    <xf numFmtId="38" fontId="113" fillId="0" borderId="0" xfId="0" applyNumberFormat="1" applyFont="1" applyProtection="1">
      <alignment vertical="center"/>
    </xf>
    <xf numFmtId="0" fontId="52" fillId="11" borderId="4" xfId="5" applyFont="1" applyFill="1" applyBorder="1" applyAlignment="1" applyProtection="1">
      <alignment horizontal="center" vertical="center" wrapText="1"/>
    </xf>
    <xf numFmtId="0" fontId="40" fillId="0" borderId="0" xfId="5" applyFont="1" applyProtection="1">
      <alignment vertical="center"/>
    </xf>
    <xf numFmtId="0" fontId="56" fillId="0" borderId="0" xfId="5" applyFont="1" applyProtection="1">
      <alignment vertical="center"/>
    </xf>
    <xf numFmtId="0" fontId="57" fillId="0" borderId="0" xfId="5" applyFont="1" applyAlignment="1" applyProtection="1">
      <alignment horizontal="center" vertical="center"/>
    </xf>
    <xf numFmtId="0" fontId="40" fillId="0" borderId="0" xfId="5" applyFont="1" applyAlignment="1" applyProtection="1">
      <alignment vertical="center" wrapText="1"/>
    </xf>
    <xf numFmtId="0" fontId="40" fillId="2" borderId="86" xfId="5" applyFont="1" applyFill="1" applyBorder="1" applyAlignment="1" applyProtection="1">
      <alignment horizontal="center" vertical="center" wrapText="1"/>
    </xf>
    <xf numFmtId="0" fontId="52" fillId="2" borderId="85" xfId="5" applyFont="1" applyFill="1" applyBorder="1" applyAlignment="1" applyProtection="1">
      <alignment horizontal="center" vertical="center"/>
    </xf>
    <xf numFmtId="0" fontId="40" fillId="2" borderId="13" xfId="5" applyFont="1" applyFill="1" applyBorder="1" applyAlignment="1" applyProtection="1">
      <alignment horizontal="center" vertical="center" wrapText="1"/>
    </xf>
    <xf numFmtId="0" fontId="40" fillId="14" borderId="13" xfId="5" applyFont="1" applyFill="1" applyBorder="1" applyAlignment="1" applyProtection="1">
      <alignment horizontal="center" vertical="center" wrapText="1"/>
    </xf>
    <xf numFmtId="0" fontId="52" fillId="14" borderId="4" xfId="5" applyFont="1" applyFill="1" applyBorder="1" applyAlignment="1" applyProtection="1">
      <alignment horizontal="center" vertical="center" wrapText="1"/>
    </xf>
    <xf numFmtId="0" fontId="56" fillId="0" borderId="0" xfId="0" applyFont="1" applyProtection="1">
      <alignment vertical="center"/>
    </xf>
    <xf numFmtId="0" fontId="46" fillId="0" borderId="0" xfId="5" applyFont="1" applyAlignment="1" applyProtection="1">
      <alignment vertical="center" wrapText="1"/>
    </xf>
    <xf numFmtId="38" fontId="46" fillId="0" borderId="0" xfId="6" applyFont="1" applyFill="1" applyBorder="1" applyAlignment="1" applyProtection="1">
      <alignment vertical="center" wrapText="1"/>
    </xf>
    <xf numFmtId="0" fontId="35" fillId="0" borderId="0" xfId="5" applyFont="1" applyAlignment="1" applyProtection="1">
      <alignment horizontal="center" vertical="center" wrapText="1"/>
    </xf>
    <xf numFmtId="0" fontId="35" fillId="0" borderId="0" xfId="5" applyFont="1" applyAlignment="1" applyProtection="1">
      <alignment vertical="center" wrapText="1"/>
    </xf>
    <xf numFmtId="0" fontId="40" fillId="2" borderId="75" xfId="5" applyFont="1" applyFill="1" applyBorder="1" applyAlignment="1" applyProtection="1">
      <alignment horizontal="center" vertical="center" wrapText="1"/>
    </xf>
    <xf numFmtId="3" fontId="40" fillId="0" borderId="77" xfId="5" applyNumberFormat="1" applyFont="1" applyFill="1" applyBorder="1" applyAlignment="1" applyProtection="1">
      <alignment vertical="center" wrapText="1"/>
    </xf>
    <xf numFmtId="3" fontId="40" fillId="0" borderId="50" xfId="5" applyNumberFormat="1" applyFont="1" applyFill="1" applyBorder="1" applyAlignment="1" applyProtection="1">
      <alignment vertical="center" wrapText="1"/>
    </xf>
    <xf numFmtId="0" fontId="40" fillId="2" borderId="1" xfId="5" applyFont="1" applyFill="1" applyBorder="1" applyAlignment="1" applyProtection="1">
      <alignment horizontal="center" vertical="center"/>
    </xf>
    <xf numFmtId="0" fontId="40" fillId="2" borderId="5" xfId="5" applyFont="1" applyFill="1" applyBorder="1" applyAlignment="1" applyProtection="1">
      <alignment horizontal="center" vertical="center" wrapText="1"/>
    </xf>
    <xf numFmtId="0" fontId="40" fillId="14" borderId="1" xfId="5" applyFont="1" applyFill="1" applyBorder="1" applyAlignment="1" applyProtection="1">
      <alignment horizontal="center" vertical="center" wrapText="1"/>
    </xf>
    <xf numFmtId="0" fontId="57" fillId="3" borderId="0" xfId="5" applyFont="1" applyFill="1" applyAlignment="1" applyProtection="1">
      <alignment horizontal="center" vertical="center"/>
    </xf>
    <xf numFmtId="0" fontId="29" fillId="0" borderId="0" xfId="5" applyFont="1" applyAlignment="1" applyProtection="1">
      <alignment vertical="center" wrapText="1"/>
    </xf>
    <xf numFmtId="49" fontId="29" fillId="0" borderId="0" xfId="5" applyNumberFormat="1" applyFont="1" applyAlignment="1" applyProtection="1">
      <alignment horizontal="right" vertical="center"/>
    </xf>
    <xf numFmtId="0" fontId="29" fillId="0" borderId="0" xfId="5" applyFont="1" applyAlignment="1" applyProtection="1">
      <alignment horizontal="right" vertical="center"/>
    </xf>
    <xf numFmtId="0" fontId="100" fillId="0" borderId="0" xfId="5" applyFont="1" applyAlignment="1" applyProtection="1">
      <alignment horizontal="center" vertical="center"/>
    </xf>
    <xf numFmtId="0" fontId="52" fillId="2" borderId="78" xfId="5" applyFont="1" applyFill="1" applyBorder="1" applyAlignment="1" applyProtection="1">
      <alignment horizontal="center" vertical="center" wrapText="1"/>
    </xf>
    <xf numFmtId="0" fontId="52" fillId="2" borderId="13" xfId="5" applyFont="1" applyFill="1" applyBorder="1" applyAlignment="1" applyProtection="1">
      <alignment horizontal="center" vertical="center" wrapText="1"/>
    </xf>
    <xf numFmtId="0" fontId="52" fillId="6" borderId="15" xfId="5" applyFont="1" applyFill="1" applyBorder="1" applyAlignment="1" applyProtection="1">
      <alignment horizontal="center" vertical="center" wrapText="1"/>
    </xf>
    <xf numFmtId="0" fontId="52" fillId="6" borderId="17" xfId="5" applyFont="1" applyFill="1" applyBorder="1" applyAlignment="1" applyProtection="1">
      <alignment horizontal="center" vertical="center" wrapText="1"/>
    </xf>
    <xf numFmtId="0" fontId="52" fillId="0" borderId="0" xfId="5" applyFont="1" applyProtection="1">
      <alignment vertical="center"/>
    </xf>
    <xf numFmtId="0" fontId="113" fillId="0" borderId="0" xfId="5" applyFont="1" applyProtection="1">
      <alignment vertical="center"/>
    </xf>
    <xf numFmtId="0" fontId="52" fillId="6" borderId="51" xfId="5" applyFont="1" applyFill="1" applyBorder="1" applyAlignment="1" applyProtection="1">
      <alignment horizontal="center" vertical="center" wrapText="1"/>
    </xf>
    <xf numFmtId="0" fontId="100" fillId="0" borderId="0" xfId="5" applyFont="1" applyProtection="1">
      <alignment vertical="center"/>
    </xf>
    <xf numFmtId="0" fontId="52" fillId="6" borderId="18" xfId="5" applyFont="1" applyFill="1" applyBorder="1" applyAlignment="1" applyProtection="1">
      <alignment horizontal="center" vertical="center" wrapText="1"/>
    </xf>
    <xf numFmtId="0" fontId="109" fillId="0" borderId="0" xfId="5" applyFont="1" applyProtection="1">
      <alignment vertical="center"/>
    </xf>
    <xf numFmtId="0" fontId="52" fillId="3" borderId="0" xfId="5" applyFont="1" applyFill="1" applyProtection="1">
      <alignment vertical="center"/>
    </xf>
    <xf numFmtId="0" fontId="113" fillId="3" borderId="0" xfId="5" applyFont="1" applyFill="1" applyProtection="1">
      <alignment vertical="center"/>
    </xf>
    <xf numFmtId="0" fontId="40" fillId="3" borderId="0" xfId="5" applyFont="1" applyFill="1" applyProtection="1">
      <alignment vertical="center"/>
    </xf>
    <xf numFmtId="0" fontId="100" fillId="3" borderId="0" xfId="5" applyFont="1" applyFill="1" applyAlignment="1" applyProtection="1">
      <alignment horizontal="center" vertical="center"/>
    </xf>
    <xf numFmtId="0" fontId="52" fillId="0" borderId="0" xfId="5" applyFont="1" applyAlignment="1" applyProtection="1">
      <alignment vertical="center" wrapText="1"/>
    </xf>
    <xf numFmtId="0" fontId="109" fillId="3" borderId="0" xfId="5" applyFont="1" applyFill="1" applyProtection="1">
      <alignment vertical="center"/>
    </xf>
    <xf numFmtId="0" fontId="58" fillId="0" borderId="0" xfId="5" applyFont="1" applyAlignment="1" applyProtection="1">
      <alignment vertical="center" wrapText="1"/>
    </xf>
    <xf numFmtId="0" fontId="40" fillId="0" borderId="0" xfId="5" applyFont="1" applyAlignment="1" applyProtection="1">
      <alignment horizontal="right" vertical="center" wrapText="1"/>
    </xf>
    <xf numFmtId="0" fontId="40" fillId="2" borderId="74" xfId="5" applyFont="1" applyFill="1" applyBorder="1" applyAlignment="1" applyProtection="1">
      <alignment horizontal="center" vertical="center" wrapText="1"/>
    </xf>
    <xf numFmtId="0" fontId="40" fillId="2" borderId="68" xfId="5" applyFont="1" applyFill="1" applyBorder="1" applyProtection="1">
      <alignment vertical="center"/>
    </xf>
    <xf numFmtId="0" fontId="40" fillId="2" borderId="72" xfId="5" applyFont="1" applyFill="1" applyBorder="1" applyAlignment="1" applyProtection="1">
      <alignment vertical="center" wrapText="1"/>
    </xf>
    <xf numFmtId="0" fontId="52" fillId="2" borderId="81" xfId="5" applyFont="1" applyFill="1" applyBorder="1" applyAlignment="1" applyProtection="1">
      <alignment vertical="center" wrapText="1"/>
    </xf>
    <xf numFmtId="0" fontId="40" fillId="2" borderId="69" xfId="5" applyFont="1" applyFill="1" applyBorder="1" applyProtection="1">
      <alignment vertical="center"/>
    </xf>
    <xf numFmtId="0" fontId="53" fillId="2" borderId="73" xfId="5" applyFont="1" applyFill="1" applyBorder="1" applyAlignment="1" applyProtection="1">
      <alignment vertical="center" wrapText="1"/>
    </xf>
    <xf numFmtId="0" fontId="52" fillId="2" borderId="63" xfId="5" applyFont="1" applyFill="1" applyBorder="1" applyAlignment="1" applyProtection="1">
      <alignment vertical="center" wrapText="1"/>
    </xf>
    <xf numFmtId="0" fontId="52" fillId="2" borderId="76" xfId="5" applyFont="1" applyFill="1" applyBorder="1" applyAlignment="1" applyProtection="1">
      <alignment vertical="center" wrapText="1"/>
    </xf>
    <xf numFmtId="0" fontId="110" fillId="0" borderId="0" xfId="5" applyFont="1" applyProtection="1">
      <alignment vertical="center"/>
    </xf>
    <xf numFmtId="0" fontId="91" fillId="0" borderId="0" xfId="5" applyFont="1" applyProtection="1">
      <alignment vertical="center"/>
    </xf>
    <xf numFmtId="0" fontId="32" fillId="0" borderId="0" xfId="5" applyFont="1" applyBorder="1" applyProtection="1">
      <alignment vertical="center"/>
    </xf>
    <xf numFmtId="0" fontId="40" fillId="0" borderId="0" xfId="5" applyFont="1" applyBorder="1" applyProtection="1">
      <alignment vertical="center"/>
    </xf>
    <xf numFmtId="0" fontId="52" fillId="0" borderId="0" xfId="5" applyFont="1" applyBorder="1" applyProtection="1">
      <alignment vertical="center"/>
    </xf>
    <xf numFmtId="0" fontId="56" fillId="0" borderId="0" xfId="5" applyFont="1" applyBorder="1" applyProtection="1">
      <alignment vertical="center"/>
    </xf>
    <xf numFmtId="9" fontId="57" fillId="0" borderId="0" xfId="8" applyFont="1" applyAlignment="1" applyProtection="1">
      <alignment horizontal="center" vertical="center"/>
    </xf>
    <xf numFmtId="0" fontId="40" fillId="2" borderId="3" xfId="0" applyFont="1" applyFill="1" applyBorder="1" applyAlignment="1" applyProtection="1">
      <alignment horizontal="center" vertical="center" wrapText="1"/>
    </xf>
    <xf numFmtId="0" fontId="40" fillId="2" borderId="4" xfId="0" applyFont="1" applyFill="1" applyBorder="1" applyAlignment="1" applyProtection="1">
      <alignment horizontal="center" vertical="center" wrapText="1"/>
    </xf>
    <xf numFmtId="0" fontId="40" fillId="11" borderId="3" xfId="0" applyFont="1" applyFill="1" applyBorder="1" applyAlignment="1" applyProtection="1">
      <alignment horizontal="center" vertical="center" wrapText="1"/>
    </xf>
    <xf numFmtId="0" fontId="32" fillId="0" borderId="15" xfId="0" applyFont="1" applyBorder="1" applyAlignment="1" applyProtection="1">
      <alignment horizontal="left" vertical="center" shrinkToFit="1"/>
      <protection locked="0"/>
    </xf>
    <xf numFmtId="0" fontId="40" fillId="0" borderId="0" xfId="2" applyNumberFormat="1" applyFont="1" applyFill="1" applyBorder="1" applyAlignment="1" applyProtection="1">
      <alignment horizontal="left" vertical="center" wrapText="1"/>
    </xf>
    <xf numFmtId="38" fontId="40" fillId="0" borderId="1" xfId="1" applyFont="1" applyFill="1" applyBorder="1" applyAlignment="1" applyProtection="1">
      <alignment horizontal="center" vertical="center" wrapText="1"/>
      <protection locked="0"/>
    </xf>
    <xf numFmtId="0" fontId="30" fillId="0" borderId="0" xfId="0" applyFont="1" applyFill="1" applyBorder="1" applyAlignment="1" applyProtection="1">
      <alignment vertical="center" wrapText="1"/>
    </xf>
    <xf numFmtId="0" fontId="10" fillId="5" borderId="5"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6" fillId="3" borderId="0" xfId="0" applyFont="1" applyFill="1" applyProtection="1">
      <alignment vertical="center"/>
    </xf>
    <xf numFmtId="0" fontId="6" fillId="3" borderId="0" xfId="0" applyFont="1" applyFill="1" applyAlignment="1" applyProtection="1">
      <alignment horizontal="center" vertical="center"/>
    </xf>
    <xf numFmtId="0" fontId="59" fillId="3" borderId="0" xfId="0" applyNumberFormat="1" applyFont="1" applyFill="1" applyAlignment="1" applyProtection="1">
      <alignment horizontal="right" vertical="center"/>
    </xf>
    <xf numFmtId="0" fontId="6" fillId="0" borderId="1" xfId="0" applyFont="1" applyBorder="1" applyAlignment="1" applyProtection="1">
      <alignment horizontal="center" vertical="center" wrapText="1"/>
    </xf>
    <xf numFmtId="0" fontId="12" fillId="0" borderId="0" xfId="0" applyFont="1" applyAlignment="1" applyProtection="1">
      <alignment horizontal="center" vertical="center"/>
    </xf>
    <xf numFmtId="0" fontId="32" fillId="0" borderId="0" xfId="0" applyFont="1" applyFill="1" applyBorder="1" applyAlignment="1" applyProtection="1">
      <alignment vertical="center"/>
    </xf>
    <xf numFmtId="0" fontId="32" fillId="0" borderId="1" xfId="0" applyFont="1" applyBorder="1" applyAlignment="1" applyProtection="1">
      <alignment horizontal="left" vertical="center" wrapText="1"/>
      <protection locked="0"/>
    </xf>
    <xf numFmtId="0" fontId="20" fillId="2" borderId="20" xfId="2" applyFont="1" applyFill="1" applyBorder="1" applyAlignment="1" applyProtection="1">
      <alignment horizontal="center" vertical="center" wrapText="1"/>
    </xf>
    <xf numFmtId="0" fontId="21" fillId="0" borderId="0" xfId="2" applyFont="1" applyAlignment="1" applyProtection="1">
      <alignment horizontal="center" vertical="center"/>
    </xf>
    <xf numFmtId="0" fontId="40" fillId="2" borderId="1" xfId="0" applyFont="1" applyFill="1" applyBorder="1" applyAlignment="1" applyProtection="1">
      <alignment horizontal="center" vertical="center" wrapText="1"/>
    </xf>
    <xf numFmtId="0" fontId="55" fillId="0" borderId="0" xfId="5" applyFont="1" applyProtection="1">
      <alignment vertical="center"/>
    </xf>
    <xf numFmtId="0" fontId="52" fillId="2" borderId="3" xfId="5" applyFont="1" applyFill="1" applyBorder="1" applyAlignment="1" applyProtection="1">
      <alignment horizontal="center" vertical="center" wrapText="1"/>
    </xf>
    <xf numFmtId="0" fontId="52" fillId="2" borderId="4" xfId="5" applyFont="1" applyFill="1" applyBorder="1" applyAlignment="1" applyProtection="1">
      <alignment horizontal="center" vertical="center" wrapText="1"/>
    </xf>
    <xf numFmtId="0" fontId="40" fillId="2" borderId="76" xfId="5" applyFont="1" applyFill="1" applyBorder="1" applyAlignment="1" applyProtection="1">
      <alignment vertical="center" wrapText="1"/>
    </xf>
    <xf numFmtId="0" fontId="40" fillId="2" borderId="67" xfId="5" applyFont="1" applyFill="1" applyBorder="1" applyAlignment="1" applyProtection="1">
      <alignment vertical="center" wrapText="1"/>
    </xf>
    <xf numFmtId="0" fontId="32" fillId="3" borderId="0" xfId="0" applyNumberFormat="1" applyFont="1" applyFill="1" applyAlignment="1" applyProtection="1">
      <alignment horizontal="right" vertical="center"/>
    </xf>
    <xf numFmtId="0" fontId="40" fillId="2" borderId="1" xfId="5" applyFont="1" applyFill="1" applyBorder="1" applyAlignment="1" applyProtection="1">
      <alignment horizontal="center" vertical="center" wrapText="1"/>
    </xf>
    <xf numFmtId="0" fontId="40" fillId="0" borderId="1" xfId="0" applyFont="1" applyBorder="1" applyAlignment="1" applyProtection="1">
      <alignment horizontal="center" vertical="center" wrapText="1"/>
      <protection locked="0"/>
    </xf>
    <xf numFmtId="0" fontId="107" fillId="0" borderId="1" xfId="2" applyFont="1" applyFill="1" applyBorder="1" applyAlignment="1" applyProtection="1">
      <alignment horizontal="left" vertical="center" wrapText="1"/>
      <protection locked="0"/>
    </xf>
    <xf numFmtId="0" fontId="64" fillId="2" borderId="1" xfId="2" applyFont="1" applyFill="1" applyBorder="1" applyAlignment="1" applyProtection="1">
      <alignment horizontal="center" vertical="center"/>
    </xf>
    <xf numFmtId="0" fontId="65" fillId="2" borderId="1" xfId="2" applyFont="1" applyFill="1" applyBorder="1" applyAlignment="1" applyProtection="1">
      <alignment horizontal="center" vertical="center"/>
    </xf>
    <xf numFmtId="0" fontId="56" fillId="0" borderId="0" xfId="2" applyFont="1" applyBorder="1" applyAlignment="1" applyProtection="1">
      <alignment horizontal="left" vertical="center" wrapText="1"/>
    </xf>
    <xf numFmtId="0" fontId="56" fillId="0" borderId="19" xfId="2" applyFont="1" applyBorder="1" applyAlignment="1" applyProtection="1">
      <alignment horizontal="left" vertical="center" wrapText="1"/>
    </xf>
    <xf numFmtId="0" fontId="28" fillId="6" borderId="9" xfId="2" applyFont="1" applyFill="1" applyBorder="1" applyProtection="1">
      <alignment vertical="center"/>
    </xf>
    <xf numFmtId="0" fontId="28" fillId="6" borderId="0" xfId="2" applyFont="1" applyFill="1" applyBorder="1" applyProtection="1">
      <alignment vertical="center"/>
    </xf>
    <xf numFmtId="0" fontId="28" fillId="6" borderId="10" xfId="2" applyFont="1" applyFill="1" applyBorder="1" applyProtection="1">
      <alignment vertical="center"/>
    </xf>
    <xf numFmtId="0" fontId="35" fillId="0" borderId="1" xfId="2" applyFont="1" applyFill="1" applyBorder="1" applyAlignment="1" applyProtection="1">
      <alignment horizontal="left" vertical="center" wrapText="1"/>
    </xf>
    <xf numFmtId="0" fontId="6" fillId="2" borderId="1" xfId="5" applyFont="1" applyFill="1" applyBorder="1" applyAlignment="1" applyProtection="1">
      <alignment horizontal="center" vertical="center" wrapText="1"/>
    </xf>
    <xf numFmtId="0" fontId="9" fillId="6" borderId="13" xfId="0" applyFont="1" applyFill="1" applyBorder="1" applyProtection="1">
      <alignment vertical="center"/>
    </xf>
    <xf numFmtId="0" fontId="12" fillId="6" borderId="13" xfId="0" applyFont="1" applyFill="1" applyBorder="1" applyProtection="1">
      <alignment vertical="center"/>
    </xf>
    <xf numFmtId="0" fontId="32" fillId="0" borderId="16" xfId="0" applyFont="1" applyBorder="1" applyAlignment="1" applyProtection="1">
      <alignment horizontal="left" vertical="center" shrinkToFit="1"/>
      <protection locked="0"/>
    </xf>
    <xf numFmtId="0" fontId="32" fillId="0" borderId="14" xfId="0" applyFont="1" applyFill="1" applyBorder="1" applyAlignment="1" applyProtection="1">
      <alignment vertical="top" wrapText="1"/>
    </xf>
    <xf numFmtId="0" fontId="119" fillId="4" borderId="1" xfId="0" applyFont="1" applyFill="1" applyBorder="1" applyAlignment="1" applyProtection="1">
      <alignment vertical="center"/>
    </xf>
    <xf numFmtId="0" fontId="40" fillId="0" borderId="0" xfId="0" applyFont="1" applyFill="1" applyBorder="1" applyAlignment="1" applyProtection="1">
      <alignment vertical="center" wrapText="1"/>
    </xf>
    <xf numFmtId="0" fontId="40" fillId="6" borderId="1" xfId="0" applyFont="1" applyFill="1" applyBorder="1" applyProtection="1">
      <alignment vertical="center"/>
    </xf>
    <xf numFmtId="38" fontId="33" fillId="3" borderId="14" xfId="1" applyFont="1" applyFill="1" applyBorder="1" applyAlignment="1" applyProtection="1">
      <alignment horizontal="right" vertical="center"/>
    </xf>
    <xf numFmtId="0" fontId="63" fillId="6" borderId="7" xfId="2" applyFont="1" applyFill="1" applyBorder="1" applyProtection="1">
      <alignment vertical="center"/>
    </xf>
    <xf numFmtId="0" fontId="63" fillId="6" borderId="14" xfId="2" applyFont="1" applyFill="1" applyBorder="1" applyProtection="1">
      <alignment vertical="center"/>
    </xf>
    <xf numFmtId="0" fontId="63" fillId="6" borderId="8" xfId="2" applyFont="1" applyFill="1" applyBorder="1" applyProtection="1">
      <alignment vertical="center"/>
    </xf>
    <xf numFmtId="0" fontId="29" fillId="6" borderId="5" xfId="2" applyFont="1" applyFill="1" applyBorder="1" applyProtection="1">
      <alignment vertical="center"/>
    </xf>
    <xf numFmtId="0" fontId="29" fillId="6" borderId="6" xfId="2" applyFont="1" applyFill="1" applyBorder="1" applyProtection="1">
      <alignment vertical="center"/>
    </xf>
    <xf numFmtId="0" fontId="29" fillId="6" borderId="2" xfId="2" applyFont="1" applyFill="1" applyBorder="1" applyProtection="1">
      <alignment vertical="center"/>
    </xf>
    <xf numFmtId="0" fontId="35" fillId="0" borderId="0" xfId="2" applyFont="1" applyAlignment="1" applyProtection="1">
      <alignment horizontal="left"/>
    </xf>
    <xf numFmtId="0" fontId="105" fillId="0" borderId="0" xfId="2" applyFont="1" applyAlignment="1" applyProtection="1">
      <alignment horizontal="left" vertical="center" wrapText="1"/>
    </xf>
    <xf numFmtId="0" fontId="48" fillId="0" borderId="0" xfId="2" applyFont="1" applyAlignment="1" applyProtection="1">
      <alignment horizontal="left" vertical="top"/>
    </xf>
    <xf numFmtId="0" fontId="28" fillId="0" borderId="0" xfId="2" applyFont="1" applyProtection="1">
      <alignment vertical="center"/>
    </xf>
    <xf numFmtId="0" fontId="112" fillId="0" borderId="0" xfId="2" applyFont="1" applyProtection="1">
      <alignment vertical="center"/>
    </xf>
    <xf numFmtId="0" fontId="52" fillId="6" borderId="0" xfId="2" applyFont="1" applyFill="1" applyAlignment="1" applyProtection="1">
      <alignment vertical="center" wrapText="1"/>
    </xf>
    <xf numFmtId="0" fontId="52" fillId="6" borderId="11" xfId="2" applyFont="1" applyFill="1" applyBorder="1" applyProtection="1">
      <alignment vertical="center"/>
    </xf>
    <xf numFmtId="0" fontId="52" fillId="6" borderId="19" xfId="2" applyFont="1" applyFill="1" applyBorder="1" applyAlignment="1" applyProtection="1">
      <alignment vertical="top"/>
    </xf>
    <xf numFmtId="0" fontId="112" fillId="0" borderId="0" xfId="2" applyFont="1" applyAlignment="1" applyProtection="1">
      <alignment vertical="center" wrapText="1"/>
    </xf>
    <xf numFmtId="0" fontId="113" fillId="0" borderId="0" xfId="2" applyFont="1" applyAlignment="1" applyProtection="1">
      <alignment vertical="center" wrapText="1"/>
    </xf>
    <xf numFmtId="0" fontId="40" fillId="10" borderId="1" xfId="0"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xf>
    <xf numFmtId="0" fontId="6" fillId="0" borderId="0" xfId="2" applyFont="1" applyProtection="1">
      <alignment vertical="center"/>
    </xf>
    <xf numFmtId="0" fontId="6" fillId="0" borderId="0" xfId="2" applyFont="1" applyAlignment="1" applyProtection="1"/>
    <xf numFmtId="0" fontId="16" fillId="0" borderId="0" xfId="2" applyFont="1" applyAlignment="1" applyProtection="1">
      <alignment horizontal="center" vertical="center"/>
    </xf>
    <xf numFmtId="0" fontId="32" fillId="6" borderId="1" xfId="0" applyFont="1" applyFill="1" applyBorder="1" applyAlignment="1" applyProtection="1">
      <alignment vertical="center" wrapText="1"/>
    </xf>
    <xf numFmtId="0" fontId="32" fillId="6" borderId="1" xfId="0" applyFont="1" applyFill="1" applyBorder="1" applyProtection="1">
      <alignment vertical="center"/>
    </xf>
    <xf numFmtId="0" fontId="32" fillId="6" borderId="15" xfId="0" applyFont="1" applyFill="1" applyBorder="1" applyProtection="1">
      <alignment vertical="center"/>
    </xf>
    <xf numFmtId="0" fontId="32" fillId="6" borderId="18" xfId="0" applyFont="1" applyFill="1" applyBorder="1" applyProtection="1">
      <alignment vertical="center"/>
    </xf>
    <xf numFmtId="14" fontId="32" fillId="0" borderId="0" xfId="0" applyNumberFormat="1" applyFont="1" applyFill="1" applyBorder="1" applyAlignment="1" applyProtection="1">
      <alignment horizontal="left" vertical="center"/>
    </xf>
    <xf numFmtId="0" fontId="29" fillId="0" borderId="19" xfId="0" applyFont="1" applyFill="1" applyBorder="1" applyAlignment="1" applyProtection="1">
      <alignment vertical="center" wrapText="1"/>
    </xf>
    <xf numFmtId="0" fontId="32" fillId="0" borderId="0" xfId="0" applyFont="1" applyFill="1" applyBorder="1" applyAlignment="1" applyProtection="1">
      <alignment vertical="center" wrapText="1" shrinkToFit="1"/>
    </xf>
    <xf numFmtId="0" fontId="29" fillId="0" borderId="0" xfId="0" applyFont="1" applyFill="1" applyBorder="1" applyAlignment="1" applyProtection="1">
      <alignment vertical="center" wrapText="1"/>
    </xf>
    <xf numFmtId="0" fontId="12" fillId="0" borderId="0" xfId="0" applyFont="1" applyAlignment="1" applyProtection="1">
      <alignment horizontal="left" vertical="center"/>
    </xf>
    <xf numFmtId="0" fontId="6" fillId="0" borderId="0" xfId="0" applyFont="1" applyAlignment="1" applyProtection="1">
      <alignment horizontal="right" vertical="center"/>
    </xf>
    <xf numFmtId="0" fontId="12" fillId="0" borderId="14" xfId="0" applyFont="1" applyFill="1" applyBorder="1" applyAlignment="1" applyProtection="1">
      <alignment vertical="top"/>
    </xf>
    <xf numFmtId="0" fontId="12" fillId="0" borderId="0" xfId="0" applyFont="1" applyFill="1" applyBorder="1" applyAlignment="1" applyProtection="1">
      <alignment vertical="top"/>
    </xf>
    <xf numFmtId="0" fontId="12" fillId="0" borderId="19" xfId="0" applyFont="1" applyFill="1" applyBorder="1" applyAlignment="1" applyProtection="1">
      <alignment vertical="top"/>
    </xf>
    <xf numFmtId="0" fontId="12" fillId="6" borderId="13" xfId="0" applyFont="1" applyFill="1" applyBorder="1" applyAlignment="1" applyProtection="1">
      <alignment vertical="center" wrapText="1"/>
    </xf>
    <xf numFmtId="0" fontId="12" fillId="0" borderId="0" xfId="0" applyFont="1" applyFill="1" applyBorder="1" applyAlignment="1" applyProtection="1">
      <alignment vertical="top" wrapText="1"/>
    </xf>
    <xf numFmtId="0" fontId="12" fillId="0" borderId="14" xfId="0" applyFont="1" applyFill="1" applyBorder="1" applyAlignment="1" applyProtection="1">
      <alignment vertical="top" wrapText="1"/>
    </xf>
    <xf numFmtId="0" fontId="6" fillId="0" borderId="22" xfId="0" applyFont="1" applyBorder="1" applyProtection="1">
      <alignment vertical="center"/>
    </xf>
    <xf numFmtId="0" fontId="98"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Alignment="1" applyProtection="1">
      <alignment horizontal="center" vertical="center"/>
    </xf>
    <xf numFmtId="0" fontId="28" fillId="6" borderId="9" xfId="2" applyFont="1" applyFill="1" applyBorder="1" applyAlignment="1" applyProtection="1">
      <alignment vertical="center"/>
    </xf>
    <xf numFmtId="9" fontId="35" fillId="0" borderId="17" xfId="8" applyFont="1" applyFill="1" applyBorder="1" applyAlignment="1" applyProtection="1">
      <alignment horizontal="left" vertical="center" wrapText="1"/>
      <protection locked="0"/>
    </xf>
    <xf numFmtId="0" fontId="40" fillId="2" borderId="1" xfId="0" applyFont="1" applyFill="1" applyBorder="1" applyAlignment="1" applyProtection="1">
      <alignment horizontal="center" vertical="center" wrapText="1"/>
    </xf>
    <xf numFmtId="38" fontId="40" fillId="0" borderId="3" xfId="1" applyFont="1" applyFill="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0" fontId="32" fillId="10" borderId="44" xfId="0" applyFont="1" applyFill="1" applyBorder="1" applyAlignment="1" applyProtection="1">
      <alignment horizontal="center" vertical="center"/>
    </xf>
    <xf numFmtId="0" fontId="32" fillId="10" borderId="54" xfId="0" applyFont="1" applyFill="1" applyBorder="1" applyAlignment="1" applyProtection="1">
      <alignment horizontal="center" vertical="center"/>
    </xf>
    <xf numFmtId="0" fontId="32" fillId="10" borderId="45" xfId="0" applyFont="1" applyFill="1" applyBorder="1" applyAlignment="1" applyProtection="1">
      <alignment horizontal="center" vertical="center"/>
    </xf>
    <xf numFmtId="0" fontId="32" fillId="2" borderId="1" xfId="0" applyFont="1" applyFill="1" applyBorder="1" applyAlignment="1" applyProtection="1">
      <alignment horizontal="center" vertical="center"/>
    </xf>
    <xf numFmtId="0" fontId="46" fillId="0" borderId="17" xfId="0" applyFont="1" applyBorder="1" applyAlignment="1" applyProtection="1">
      <alignment horizontal="center" vertical="center"/>
      <protection locked="0"/>
    </xf>
    <xf numFmtId="0" fontId="46" fillId="0" borderId="18" xfId="0" applyFont="1" applyBorder="1" applyAlignment="1" applyProtection="1">
      <alignment horizontal="center" vertical="center"/>
      <protection locked="0"/>
    </xf>
    <xf numFmtId="0" fontId="117" fillId="0" borderId="0" xfId="0" applyFont="1" applyFill="1" applyBorder="1" applyAlignment="1" applyProtection="1">
      <alignment horizontal="left" vertical="center" wrapText="1"/>
    </xf>
    <xf numFmtId="0" fontId="100" fillId="0" borderId="0" xfId="0" applyFont="1" applyBorder="1" applyProtection="1">
      <alignment vertical="center"/>
    </xf>
    <xf numFmtId="0" fontId="40" fillId="10" borderId="5" xfId="0" applyFont="1" applyFill="1" applyBorder="1" applyAlignment="1" applyProtection="1">
      <alignment horizontal="center" vertical="center" wrapText="1"/>
    </xf>
    <xf numFmtId="0" fontId="28" fillId="6" borderId="9" xfId="2" applyFont="1" applyFill="1" applyBorder="1" applyProtection="1">
      <alignment vertical="center"/>
    </xf>
    <xf numFmtId="0" fontId="28" fillId="6" borderId="0" xfId="2" applyFont="1" applyFill="1" applyBorder="1" applyProtection="1">
      <alignment vertical="center"/>
    </xf>
    <xf numFmtId="0" fontId="28" fillId="6" borderId="10" xfId="2" applyFont="1" applyFill="1" applyBorder="1" applyProtection="1">
      <alignment vertical="center"/>
    </xf>
    <xf numFmtId="0" fontId="48" fillId="6" borderId="9" xfId="2" applyFont="1" applyFill="1" applyBorder="1" applyAlignment="1" applyProtection="1">
      <alignment vertical="center" wrapText="1"/>
    </xf>
    <xf numFmtId="0" fontId="48" fillId="6" borderId="0" xfId="2" applyFont="1" applyFill="1" applyBorder="1" applyAlignment="1" applyProtection="1">
      <alignment vertical="center" wrapText="1"/>
    </xf>
    <xf numFmtId="0" fontId="48" fillId="6" borderId="10" xfId="2" applyFont="1" applyFill="1" applyBorder="1" applyAlignment="1" applyProtection="1">
      <alignment vertical="center" wrapText="1"/>
    </xf>
    <xf numFmtId="0" fontId="32" fillId="2" borderId="5"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32" fillId="6" borderId="1" xfId="0" applyFont="1" applyFill="1" applyBorder="1" applyAlignment="1" applyProtection="1">
      <alignment horizontal="left" vertical="center" wrapText="1"/>
    </xf>
    <xf numFmtId="38" fontId="40" fillId="0" borderId="1" xfId="1" applyFont="1" applyFill="1" applyBorder="1" applyAlignment="1" applyProtection="1">
      <alignment horizontal="center" vertical="center" wrapText="1"/>
      <protection locked="0"/>
    </xf>
    <xf numFmtId="0" fontId="32" fillId="6" borderId="3" xfId="0" applyFont="1" applyFill="1" applyBorder="1" applyAlignment="1" applyProtection="1">
      <alignment vertical="center" wrapText="1"/>
    </xf>
    <xf numFmtId="0" fontId="32" fillId="2" borderId="97" xfId="0" applyFont="1" applyFill="1" applyBorder="1" applyAlignment="1" applyProtection="1">
      <alignment horizontal="center" vertical="center"/>
    </xf>
    <xf numFmtId="0" fontId="32" fillId="0" borderId="0" xfId="0" applyFont="1" applyFill="1" applyBorder="1" applyAlignment="1" applyProtection="1">
      <alignment horizontal="left" vertical="center" wrapText="1"/>
    </xf>
    <xf numFmtId="0" fontId="32" fillId="2" borderId="103" xfId="0" applyFont="1" applyFill="1" applyBorder="1" applyAlignment="1" applyProtection="1">
      <alignment horizontal="center" vertical="center" wrapText="1"/>
    </xf>
    <xf numFmtId="0" fontId="32" fillId="2" borderId="104" xfId="0" applyFont="1" applyFill="1" applyBorder="1" applyAlignment="1" applyProtection="1">
      <alignment horizontal="center" vertical="center" wrapText="1"/>
    </xf>
    <xf numFmtId="0" fontId="32" fillId="2" borderId="105" xfId="0" applyFont="1" applyFill="1" applyBorder="1" applyAlignment="1" applyProtection="1">
      <alignment horizontal="center" vertical="center" wrapText="1"/>
    </xf>
    <xf numFmtId="0" fontId="59" fillId="3" borderId="19" xfId="0" applyNumberFormat="1" applyFont="1" applyFill="1" applyBorder="1" applyAlignment="1" applyProtection="1">
      <alignment horizontal="right" vertical="center"/>
    </xf>
    <xf numFmtId="0" fontId="59" fillId="3" borderId="0" xfId="0" applyNumberFormat="1" applyFont="1" applyFill="1" applyBorder="1" applyAlignment="1" applyProtection="1">
      <alignment horizontal="right" vertical="center"/>
    </xf>
    <xf numFmtId="0" fontId="8" fillId="0" borderId="0" xfId="2" applyFont="1">
      <alignment vertical="center"/>
    </xf>
    <xf numFmtId="0" fontId="20" fillId="0" borderId="0" xfId="2" applyFont="1" applyAlignment="1">
      <alignment horizontal="center" vertical="center"/>
    </xf>
    <xf numFmtId="0" fontId="20" fillId="0" borderId="0" xfId="2" applyFont="1">
      <alignment vertical="center"/>
    </xf>
    <xf numFmtId="0" fontId="8" fillId="0" borderId="0" xfId="2" applyFont="1" applyAlignment="1">
      <alignment horizontal="right" vertical="top"/>
    </xf>
    <xf numFmtId="0" fontId="8" fillId="0" borderId="0" xfId="2" applyFont="1" applyAlignment="1">
      <alignment horizontal="right" vertical="center"/>
    </xf>
    <xf numFmtId="0" fontId="25" fillId="0" borderId="0" xfId="2" applyFont="1">
      <alignment vertical="center"/>
    </xf>
    <xf numFmtId="0" fontId="20" fillId="2" borderId="1" xfId="2" applyFont="1" applyFill="1" applyBorder="1" applyAlignment="1">
      <alignment horizontal="center" vertical="center" wrapText="1"/>
    </xf>
    <xf numFmtId="0" fontId="20" fillId="2" borderId="106" xfId="2" applyFont="1" applyFill="1" applyBorder="1" applyAlignment="1">
      <alignment horizontal="center" vertical="center" wrapText="1"/>
    </xf>
    <xf numFmtId="0" fontId="121" fillId="0" borderId="0" xfId="2" applyFont="1">
      <alignment vertical="center"/>
    </xf>
    <xf numFmtId="38" fontId="20" fillId="14" borderId="1" xfId="2" applyNumberFormat="1" applyFont="1" applyFill="1" applyBorder="1" applyAlignment="1">
      <alignment horizontal="center" vertical="center" wrapText="1" shrinkToFit="1"/>
    </xf>
    <xf numFmtId="38" fontId="8" fillId="14" borderId="1" xfId="2" applyNumberFormat="1" applyFont="1" applyFill="1" applyBorder="1" applyAlignment="1">
      <alignment horizontal="left" vertical="center" wrapText="1" shrinkToFit="1"/>
    </xf>
    <xf numFmtId="38" fontId="9" fillId="14" borderId="106" xfId="2" applyNumberFormat="1" applyFont="1" applyFill="1" applyBorder="1" applyAlignment="1">
      <alignment horizontal="right" vertical="center" shrinkToFit="1"/>
    </xf>
    <xf numFmtId="38" fontId="8" fillId="14" borderId="1" xfId="2" applyNumberFormat="1" applyFont="1" applyFill="1" applyBorder="1" applyAlignment="1">
      <alignment horizontal="left" vertical="center" wrapText="1"/>
    </xf>
    <xf numFmtId="38" fontId="20" fillId="0" borderId="1" xfId="2" applyNumberFormat="1" applyFont="1" applyBorder="1" applyAlignment="1">
      <alignment horizontal="center" vertical="center" wrapText="1" shrinkToFit="1"/>
    </xf>
    <xf numFmtId="38" fontId="6" fillId="0" borderId="1" xfId="2" applyNumberFormat="1" applyFont="1" applyBorder="1" applyAlignment="1" applyProtection="1">
      <alignment horizontal="left" vertical="center" wrapText="1" shrinkToFit="1"/>
      <protection locked="0"/>
    </xf>
    <xf numFmtId="38" fontId="12" fillId="0" borderId="106" xfId="2" applyNumberFormat="1" applyFont="1" applyBorder="1" applyAlignment="1" applyProtection="1">
      <alignment horizontal="right" vertical="center" shrinkToFit="1"/>
      <protection locked="0"/>
    </xf>
    <xf numFmtId="38" fontId="6" fillId="0" borderId="1" xfId="2" applyNumberFormat="1" applyFont="1" applyBorder="1" applyAlignment="1" applyProtection="1">
      <alignment horizontal="left" vertical="center" wrapText="1"/>
      <protection locked="0"/>
    </xf>
    <xf numFmtId="0" fontId="20" fillId="0" borderId="0" xfId="2" applyFont="1" applyAlignment="1">
      <alignment horizontal="center" vertical="center" wrapText="1"/>
    </xf>
    <xf numFmtId="0" fontId="8" fillId="0" borderId="0" xfId="2" applyFont="1" applyAlignment="1">
      <alignment vertical="center" wrapText="1"/>
    </xf>
    <xf numFmtId="0" fontId="32" fillId="10" borderId="15" xfId="0" applyFont="1" applyFill="1" applyBorder="1" applyAlignment="1" applyProtection="1">
      <alignment horizontal="center" vertical="center" wrapText="1"/>
    </xf>
    <xf numFmtId="0" fontId="32" fillId="10" borderId="17" xfId="0" applyFont="1" applyFill="1" applyBorder="1" applyAlignment="1" applyProtection="1">
      <alignment horizontal="center" vertical="center" wrapText="1"/>
    </xf>
    <xf numFmtId="0" fontId="32" fillId="10" borderId="18" xfId="0" applyFont="1" applyFill="1" applyBorder="1" applyAlignment="1" applyProtection="1">
      <alignment horizontal="center" vertical="center" wrapText="1"/>
    </xf>
    <xf numFmtId="0" fontId="32" fillId="0" borderId="7" xfId="0" applyFont="1" applyFill="1" applyBorder="1" applyAlignment="1" applyProtection="1">
      <alignment horizontal="center" vertical="center" wrapText="1"/>
    </xf>
    <xf numFmtId="0" fontId="32" fillId="0" borderId="14" xfId="0" applyFont="1" applyFill="1" applyBorder="1" applyAlignment="1" applyProtection="1">
      <alignment horizontal="center" vertical="center" wrapText="1"/>
    </xf>
    <xf numFmtId="0" fontId="32" fillId="0" borderId="9" xfId="0" applyFont="1" applyFill="1" applyBorder="1" applyAlignment="1" applyProtection="1">
      <alignment horizontal="center" vertical="center" wrapText="1"/>
    </xf>
    <xf numFmtId="0" fontId="32" fillId="0" borderId="9" xfId="0" applyFont="1" applyBorder="1" applyProtection="1">
      <alignment vertical="center"/>
    </xf>
    <xf numFmtId="0" fontId="10" fillId="0" borderId="5" xfId="0" applyFont="1" applyBorder="1" applyAlignment="1" applyProtection="1">
      <alignment horizontal="left" vertical="center" wrapText="1"/>
    </xf>
    <xf numFmtId="0" fontId="10" fillId="0" borderId="5" xfId="0" applyFont="1" applyBorder="1" applyAlignment="1" applyProtection="1">
      <alignment vertical="center" wrapText="1"/>
    </xf>
    <xf numFmtId="0" fontId="30" fillId="0" borderId="0" xfId="0" applyFont="1" applyFill="1" applyBorder="1" applyAlignment="1" applyProtection="1">
      <alignment vertical="center" wrapText="1"/>
    </xf>
    <xf numFmtId="0" fontId="88" fillId="0" borderId="0" xfId="0" applyFont="1" applyProtection="1">
      <alignment vertical="center"/>
    </xf>
    <xf numFmtId="3" fontId="40" fillId="3" borderId="15" xfId="5" applyNumberFormat="1" applyFont="1" applyFill="1" applyBorder="1" applyAlignment="1" applyProtection="1">
      <alignment horizontal="right" vertical="center" wrapText="1"/>
    </xf>
    <xf numFmtId="3" fontId="40" fillId="3" borderId="17" xfId="5" applyNumberFormat="1" applyFont="1" applyFill="1" applyBorder="1" applyAlignment="1" applyProtection="1">
      <alignment horizontal="right" vertical="center" wrapText="1"/>
    </xf>
    <xf numFmtId="3" fontId="40" fillId="3" borderId="16" xfId="5" applyNumberFormat="1" applyFont="1" applyFill="1" applyBorder="1" applyAlignment="1" applyProtection="1">
      <alignment horizontal="right" vertical="center" wrapText="1"/>
    </xf>
    <xf numFmtId="38" fontId="40" fillId="0" borderId="16" xfId="6" applyFont="1" applyFill="1" applyBorder="1" applyAlignment="1" applyProtection="1">
      <alignment horizontal="right" vertical="center" wrapText="1"/>
      <protection locked="0"/>
    </xf>
    <xf numFmtId="38" fontId="40" fillId="0" borderId="15" xfId="6" applyFont="1" applyFill="1" applyBorder="1" applyAlignment="1" applyProtection="1">
      <alignment horizontal="right" vertical="center" wrapText="1"/>
    </xf>
    <xf numFmtId="38" fontId="40" fillId="0" borderId="17" xfId="6" applyFont="1" applyFill="1" applyBorder="1" applyAlignment="1" applyProtection="1">
      <alignment horizontal="right" vertical="center" wrapText="1"/>
      <protection locked="0"/>
    </xf>
    <xf numFmtId="38" fontId="40" fillId="0" borderId="17" xfId="6" applyFont="1" applyFill="1" applyBorder="1" applyAlignment="1" applyProtection="1">
      <alignment horizontal="right" vertical="center" wrapText="1"/>
    </xf>
    <xf numFmtId="0" fontId="28" fillId="6" borderId="0" xfId="2" applyFont="1" applyFill="1" applyBorder="1" applyAlignment="1" applyProtection="1">
      <alignment vertical="center" wrapText="1"/>
    </xf>
    <xf numFmtId="0" fontId="28" fillId="6" borderId="10" xfId="2" applyFont="1" applyFill="1" applyBorder="1" applyAlignment="1" applyProtection="1">
      <alignment vertical="center" wrapText="1"/>
    </xf>
    <xf numFmtId="0" fontId="28" fillId="6" borderId="9" xfId="2" applyFont="1" applyFill="1" applyBorder="1" applyProtection="1">
      <alignment vertical="center"/>
    </xf>
    <xf numFmtId="0" fontId="28" fillId="6" borderId="0" xfId="2" applyFont="1" applyFill="1" applyBorder="1" applyProtection="1">
      <alignment vertical="center"/>
    </xf>
    <xf numFmtId="0" fontId="28" fillId="6" borderId="10" xfId="2" applyFont="1" applyFill="1" applyBorder="1" applyProtection="1">
      <alignment vertical="center"/>
    </xf>
    <xf numFmtId="0" fontId="59" fillId="3" borderId="0" xfId="0" applyNumberFormat="1" applyFont="1" applyFill="1" applyAlignment="1" applyProtection="1">
      <alignment horizontal="right" vertical="center"/>
    </xf>
    <xf numFmtId="0" fontId="32" fillId="3" borderId="0" xfId="0" applyNumberFormat="1" applyFont="1" applyFill="1" applyAlignment="1" applyProtection="1">
      <alignment horizontal="right" vertical="center"/>
    </xf>
    <xf numFmtId="0" fontId="40" fillId="0" borderId="18" xfId="2" applyFont="1" applyFill="1" applyBorder="1" applyAlignment="1" applyProtection="1">
      <alignment horizontal="center" vertical="center" wrapText="1"/>
      <protection locked="0"/>
    </xf>
    <xf numFmtId="9" fontId="35" fillId="0" borderId="18" xfId="8" applyFont="1" applyFill="1" applyBorder="1" applyAlignment="1" applyProtection="1">
      <alignment horizontal="left" vertical="center" wrapText="1"/>
      <protection locked="0"/>
    </xf>
    <xf numFmtId="0" fontId="124" fillId="0" borderId="22" xfId="0" applyFont="1" applyBorder="1" applyProtection="1">
      <alignment vertical="center"/>
    </xf>
    <xf numFmtId="0" fontId="125" fillId="0" borderId="0" xfId="0" applyFont="1" applyProtection="1">
      <alignment vertical="center"/>
    </xf>
    <xf numFmtId="0" fontId="33" fillId="0" borderId="0" xfId="0" applyFont="1" applyProtection="1">
      <alignment vertical="center"/>
    </xf>
    <xf numFmtId="0" fontId="32" fillId="0" borderId="0" xfId="0" applyFont="1" applyFill="1" applyBorder="1" applyAlignment="1" applyProtection="1">
      <alignment vertical="center"/>
    </xf>
    <xf numFmtId="0" fontId="32" fillId="0" borderId="1" xfId="0" applyFont="1" applyBorder="1" applyAlignment="1" applyProtection="1">
      <alignment horizontal="left" vertical="center" wrapText="1"/>
      <protection locked="0"/>
    </xf>
    <xf numFmtId="0" fontId="55" fillId="0" borderId="0" xfId="5" applyFont="1" applyAlignment="1" applyProtection="1">
      <alignment vertical="center" wrapText="1"/>
    </xf>
    <xf numFmtId="0" fontId="55" fillId="0" borderId="19" xfId="5" applyFont="1" applyBorder="1" applyAlignment="1" applyProtection="1">
      <alignment vertical="center" wrapText="1"/>
    </xf>
    <xf numFmtId="0" fontId="40" fillId="2" borderId="1" xfId="0" applyFont="1" applyFill="1" applyBorder="1" applyAlignment="1" applyProtection="1">
      <alignment horizontal="center" vertical="center" wrapText="1"/>
    </xf>
    <xf numFmtId="0" fontId="52" fillId="2" borderId="3" xfId="5" applyFont="1" applyFill="1" applyBorder="1" applyAlignment="1" applyProtection="1">
      <alignment horizontal="center" vertical="center" wrapText="1"/>
    </xf>
    <xf numFmtId="0" fontId="52" fillId="2" borderId="4" xfId="5" applyFont="1" applyFill="1" applyBorder="1" applyAlignment="1" applyProtection="1">
      <alignment horizontal="center" vertical="center" wrapText="1"/>
    </xf>
    <xf numFmtId="0" fontId="82" fillId="0" borderId="0" xfId="7" applyFill="1" applyBorder="1" applyAlignment="1" applyProtection="1">
      <alignment horizontal="left" vertical="center"/>
    </xf>
    <xf numFmtId="0" fontId="20" fillId="6" borderId="3" xfId="2" applyFont="1" applyFill="1" applyBorder="1" applyAlignment="1" applyProtection="1">
      <alignment vertical="center" wrapText="1"/>
    </xf>
    <xf numFmtId="0" fontId="72" fillId="0" borderId="0" xfId="0" applyFont="1" applyFill="1" applyBorder="1" applyAlignment="1" applyProtection="1">
      <alignment vertical="top" wrapText="1"/>
    </xf>
    <xf numFmtId="0" fontId="29" fillId="0" borderId="14" xfId="0" applyFont="1" applyFill="1" applyBorder="1" applyAlignment="1" applyProtection="1">
      <alignment horizontal="left" vertical="top" wrapText="1"/>
    </xf>
    <xf numFmtId="0" fontId="29" fillId="0" borderId="0" xfId="0" applyFont="1" applyFill="1" applyBorder="1" applyAlignment="1" applyProtection="1">
      <alignment horizontal="left" vertical="top" wrapText="1"/>
    </xf>
    <xf numFmtId="0" fontId="55" fillId="0" borderId="0" xfId="5" applyFont="1" applyBorder="1" applyAlignment="1" applyProtection="1">
      <alignment vertical="center" wrapText="1"/>
    </xf>
    <xf numFmtId="0" fontId="126" fillId="0" borderId="19" xfId="5" applyFont="1" applyBorder="1" applyAlignment="1" applyProtection="1">
      <alignment vertical="center" wrapText="1"/>
    </xf>
    <xf numFmtId="38" fontId="40" fillId="3" borderId="115" xfId="1" applyFont="1" applyFill="1" applyBorder="1" applyAlignment="1" applyProtection="1">
      <alignment horizontal="center" vertical="center" wrapText="1"/>
    </xf>
    <xf numFmtId="0" fontId="40" fillId="0" borderId="115" xfId="5" applyFont="1" applyBorder="1" applyProtection="1">
      <alignment vertical="center"/>
    </xf>
    <xf numFmtId="0" fontId="40" fillId="0" borderId="4" xfId="5" applyFont="1" applyBorder="1" applyAlignment="1" applyProtection="1">
      <alignment horizontal="center" vertical="center" wrapText="1"/>
      <protection locked="0"/>
    </xf>
    <xf numFmtId="0" fontId="40" fillId="3" borderId="4" xfId="5" applyFont="1" applyFill="1" applyBorder="1" applyAlignment="1" applyProtection="1">
      <alignment horizontal="center" vertical="center" wrapText="1"/>
    </xf>
    <xf numFmtId="3" fontId="40" fillId="3" borderId="4" xfId="5" applyNumberFormat="1" applyFont="1" applyFill="1" applyBorder="1" applyAlignment="1" applyProtection="1">
      <alignment horizontal="right" vertical="center" wrapText="1"/>
    </xf>
    <xf numFmtId="38" fontId="40" fillId="0" borderId="4" xfId="6" applyFont="1" applyFill="1" applyBorder="1" applyAlignment="1" applyProtection="1">
      <alignment horizontal="center" vertical="center" wrapText="1"/>
      <protection locked="0"/>
    </xf>
    <xf numFmtId="38" fontId="40" fillId="0" borderId="4" xfId="6" applyFont="1" applyFill="1" applyBorder="1" applyAlignment="1" applyProtection="1">
      <alignment horizontal="right" vertical="center" wrapText="1"/>
      <protection locked="0"/>
    </xf>
    <xf numFmtId="38" fontId="40" fillId="0" borderId="4" xfId="6" applyFont="1" applyFill="1" applyBorder="1" applyAlignment="1" applyProtection="1">
      <alignment horizontal="right" vertical="center" wrapText="1"/>
    </xf>
    <xf numFmtId="0" fontId="126" fillId="0" borderId="0" xfId="5" applyFont="1" applyProtection="1">
      <alignment vertical="center"/>
    </xf>
    <xf numFmtId="0" fontId="29" fillId="0" borderId="116" xfId="5" applyFont="1" applyBorder="1" applyAlignment="1" applyProtection="1">
      <alignment vertical="center" wrapText="1"/>
    </xf>
    <xf numFmtId="38" fontId="48" fillId="0" borderId="116" xfId="6" applyFont="1" applyBorder="1" applyAlignment="1" applyProtection="1">
      <alignment vertical="center" wrapText="1"/>
    </xf>
    <xf numFmtId="38" fontId="48" fillId="0" borderId="116" xfId="6" applyFont="1" applyFill="1" applyBorder="1" applyAlignment="1" applyProtection="1">
      <alignment vertical="center" wrapText="1"/>
    </xf>
    <xf numFmtId="40" fontId="29" fillId="0" borderId="116" xfId="5" applyNumberFormat="1" applyFont="1" applyBorder="1" applyAlignment="1" applyProtection="1">
      <alignment vertical="center" wrapText="1"/>
    </xf>
    <xf numFmtId="179" fontId="29" fillId="0" borderId="116" xfId="5" applyNumberFormat="1" applyFont="1" applyBorder="1" applyAlignment="1" applyProtection="1">
      <alignment vertical="center" wrapText="1"/>
    </xf>
    <xf numFmtId="49" fontId="29" fillId="0" borderId="116" xfId="5" applyNumberFormat="1" applyFont="1" applyBorder="1" applyAlignment="1" applyProtection="1">
      <alignment horizontal="right" vertical="center"/>
    </xf>
    <xf numFmtId="0" fontId="29" fillId="0" borderId="116" xfId="5" applyFont="1" applyBorder="1" applyAlignment="1" applyProtection="1">
      <alignment horizontal="right" vertical="center"/>
    </xf>
    <xf numFmtId="0" fontId="52" fillId="0" borderId="116" xfId="5" applyFont="1" applyBorder="1" applyAlignment="1" applyProtection="1">
      <alignment vertical="center" wrapText="1"/>
    </xf>
    <xf numFmtId="0" fontId="52" fillId="0" borderId="14" xfId="5" applyFont="1" applyFill="1" applyBorder="1" applyAlignment="1" applyProtection="1">
      <alignment horizontal="left" vertical="top" wrapText="1"/>
    </xf>
    <xf numFmtId="0" fontId="52" fillId="0" borderId="0" xfId="5" applyFont="1" applyFill="1" applyBorder="1" applyAlignment="1" applyProtection="1">
      <alignment horizontal="left" vertical="top" wrapText="1"/>
    </xf>
    <xf numFmtId="0" fontId="40" fillId="0" borderId="0" xfId="0" applyFont="1">
      <alignment vertical="center"/>
    </xf>
    <xf numFmtId="0" fontId="40" fillId="2" borderId="15" xfId="5" applyFont="1" applyFill="1" applyBorder="1" applyAlignment="1">
      <alignment horizontal="center" vertical="center" wrapText="1"/>
    </xf>
    <xf numFmtId="0" fontId="40" fillId="2" borderId="121" xfId="5" applyFont="1" applyFill="1" applyBorder="1" applyAlignment="1">
      <alignment horizontal="center" vertical="center" wrapText="1"/>
    </xf>
    <xf numFmtId="6" fontId="40" fillId="0" borderId="121" xfId="0" applyNumberFormat="1" applyFont="1" applyBorder="1">
      <alignment vertical="center"/>
    </xf>
    <xf numFmtId="0" fontId="40" fillId="0" borderId="12" xfId="0" applyFont="1" applyBorder="1" applyAlignment="1">
      <alignment horizontal="center" vertical="center"/>
    </xf>
    <xf numFmtId="0" fontId="40" fillId="0" borderId="123" xfId="0" applyFont="1" applyBorder="1" applyAlignment="1">
      <alignment horizontal="center" vertical="center"/>
    </xf>
    <xf numFmtId="6" fontId="40" fillId="0" borderId="1" xfId="0" applyNumberFormat="1" applyFont="1" applyBorder="1">
      <alignment vertical="center"/>
    </xf>
    <xf numFmtId="0" fontId="127" fillId="0" borderId="0" xfId="0" applyFont="1" applyProtection="1">
      <alignment vertical="center"/>
    </xf>
    <xf numFmtId="0" fontId="40" fillId="2" borderId="124"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16" xfId="5" applyFont="1" applyFill="1" applyBorder="1" applyAlignment="1">
      <alignment horizontal="center" vertical="center" wrapText="1"/>
    </xf>
    <xf numFmtId="6" fontId="40" fillId="0" borderId="4" xfId="0" applyNumberFormat="1" applyFont="1" applyBorder="1">
      <alignment vertical="center"/>
    </xf>
    <xf numFmtId="0" fontId="40" fillId="2" borderId="119" xfId="0" applyFont="1" applyFill="1" applyBorder="1" applyAlignment="1">
      <alignment horizontal="center" vertical="center"/>
    </xf>
    <xf numFmtId="0" fontId="40" fillId="2" borderId="126" xfId="0" applyFont="1" applyFill="1" applyBorder="1" applyAlignment="1">
      <alignment horizontal="center" vertical="center"/>
    </xf>
    <xf numFmtId="0" fontId="107" fillId="0" borderId="1" xfId="2" applyFont="1" applyFill="1" applyBorder="1" applyAlignment="1" applyProtection="1">
      <alignment horizontal="left" vertical="center" wrapText="1"/>
      <protection locked="0"/>
    </xf>
    <xf numFmtId="0" fontId="6" fillId="2" borderId="1" xfId="5" applyFont="1" applyFill="1" applyBorder="1" applyAlignment="1" applyProtection="1">
      <alignment horizontal="center" vertical="center" wrapText="1"/>
    </xf>
    <xf numFmtId="0" fontId="35" fillId="0" borderId="1" xfId="2" applyFont="1" applyFill="1" applyBorder="1" applyAlignment="1" applyProtection="1">
      <alignment horizontal="left" vertical="center" wrapText="1"/>
    </xf>
    <xf numFmtId="0" fontId="107" fillId="0" borderId="0" xfId="5" applyFont="1" applyAlignment="1" applyProtection="1">
      <alignment vertical="center" wrapText="1"/>
    </xf>
    <xf numFmtId="0" fontId="40" fillId="2" borderId="128" xfId="5" applyFont="1" applyFill="1" applyBorder="1" applyAlignment="1">
      <alignment horizontal="center" vertical="center" wrapText="1"/>
    </xf>
    <xf numFmtId="0" fontId="40" fillId="2" borderId="130" xfId="5" applyFont="1" applyFill="1" applyBorder="1" applyAlignment="1" applyProtection="1">
      <alignment horizontal="center" vertical="center" wrapText="1"/>
    </xf>
    <xf numFmtId="0" fontId="40" fillId="2" borderId="131" xfId="5" applyFont="1" applyFill="1" applyBorder="1" applyProtection="1">
      <alignment vertical="center"/>
    </xf>
    <xf numFmtId="0" fontId="40" fillId="2" borderId="140" xfId="5" applyFont="1" applyFill="1" applyBorder="1" applyProtection="1">
      <alignment vertical="center"/>
    </xf>
    <xf numFmtId="0" fontId="40" fillId="2" borderId="4" xfId="0" applyFont="1" applyFill="1" applyBorder="1" applyAlignment="1">
      <alignment horizontal="right" vertical="center"/>
    </xf>
    <xf numFmtId="0" fontId="40" fillId="12" borderId="4" xfId="0" applyFont="1" applyFill="1" applyBorder="1" applyAlignment="1">
      <alignment horizontal="right" vertical="center"/>
    </xf>
    <xf numFmtId="6" fontId="40" fillId="12" borderId="4" xfId="0" applyNumberFormat="1" applyFont="1" applyFill="1" applyBorder="1">
      <alignment vertical="center"/>
    </xf>
    <xf numFmtId="0" fontId="40" fillId="12" borderId="12" xfId="0" applyFont="1" applyFill="1" applyBorder="1" applyAlignment="1">
      <alignment horizontal="center" vertical="center"/>
    </xf>
    <xf numFmtId="3" fontId="104" fillId="0" borderId="13" xfId="5" applyNumberFormat="1" applyFont="1" applyFill="1" applyBorder="1" applyAlignment="1" applyProtection="1">
      <alignment vertical="center" wrapText="1"/>
    </xf>
    <xf numFmtId="38" fontId="104" fillId="0" borderId="70" xfId="5" applyNumberFormat="1" applyFont="1" applyFill="1" applyBorder="1" applyAlignment="1" applyProtection="1">
      <alignment vertical="center" wrapText="1"/>
    </xf>
    <xf numFmtId="38" fontId="104" fillId="0" borderId="71" xfId="5" applyNumberFormat="1" applyFont="1" applyFill="1" applyBorder="1" applyAlignment="1" applyProtection="1">
      <alignment vertical="center" wrapText="1"/>
    </xf>
    <xf numFmtId="38" fontId="104" fillId="0" borderId="84" xfId="5" applyNumberFormat="1" applyFont="1" applyFill="1" applyBorder="1" applyAlignment="1" applyProtection="1">
      <alignment vertical="center" wrapText="1"/>
    </xf>
    <xf numFmtId="38" fontId="104" fillId="0" borderId="129" xfId="5" applyNumberFormat="1" applyFont="1" applyFill="1" applyBorder="1" applyAlignment="1" applyProtection="1">
      <alignment vertical="center" wrapText="1"/>
    </xf>
    <xf numFmtId="38" fontId="104" fillId="0" borderId="139" xfId="5" applyNumberFormat="1" applyFont="1" applyFill="1" applyBorder="1" applyAlignment="1" applyProtection="1">
      <alignment vertical="center" wrapText="1"/>
    </xf>
    <xf numFmtId="38" fontId="6" fillId="0" borderId="15" xfId="1" applyFont="1" applyFill="1" applyBorder="1" applyAlignment="1" applyProtection="1">
      <alignment horizontal="right" vertical="center" wrapText="1"/>
    </xf>
    <xf numFmtId="0" fontId="6" fillId="0" borderId="15" xfId="0" applyFont="1" applyFill="1" applyBorder="1" applyAlignment="1" applyProtection="1">
      <alignment horizontal="center" vertical="center" wrapText="1"/>
    </xf>
    <xf numFmtId="38" fontId="6" fillId="0" borderId="18" xfId="1" applyFont="1" applyFill="1" applyBorder="1" applyAlignment="1" applyProtection="1">
      <alignment horizontal="right" vertical="center" wrapText="1"/>
    </xf>
    <xf numFmtId="0" fontId="6" fillId="0" borderId="18" xfId="0" applyFont="1" applyFill="1" applyBorder="1" applyAlignment="1" applyProtection="1">
      <alignment horizontal="center" vertical="center" wrapText="1"/>
    </xf>
    <xf numFmtId="38" fontId="6" fillId="0" borderId="1" xfId="1" applyFont="1" applyFill="1" applyBorder="1" applyAlignment="1" applyProtection="1">
      <alignment horizontal="right" vertical="center" wrapText="1"/>
    </xf>
    <xf numFmtId="0" fontId="6" fillId="0" borderId="1" xfId="0" applyFont="1" applyFill="1" applyBorder="1" applyAlignment="1" applyProtection="1">
      <alignment horizontal="left" vertical="center" wrapText="1"/>
    </xf>
    <xf numFmtId="0" fontId="48" fillId="0" borderId="1" xfId="2" applyFont="1" applyFill="1" applyBorder="1" applyAlignment="1" applyProtection="1">
      <alignment horizontal="center" vertical="center" wrapText="1"/>
    </xf>
    <xf numFmtId="9" fontId="48" fillId="0" borderId="1" xfId="2" applyNumberFormat="1" applyFont="1" applyFill="1" applyBorder="1" applyAlignment="1" applyProtection="1">
      <alignment horizontal="center" vertical="center" wrapText="1"/>
    </xf>
    <xf numFmtId="0" fontId="40" fillId="0" borderId="115" xfId="0" applyFont="1" applyBorder="1" applyProtection="1">
      <alignment vertical="center"/>
    </xf>
    <xf numFmtId="38" fontId="104" fillId="0" borderId="143" xfId="5" applyNumberFormat="1" applyFont="1" applyFill="1" applyBorder="1" applyAlignment="1" applyProtection="1">
      <alignment vertical="center" wrapText="1"/>
    </xf>
    <xf numFmtId="38" fontId="104" fillId="0" borderId="144" xfId="5" applyNumberFormat="1" applyFont="1" applyFill="1" applyBorder="1" applyAlignment="1" applyProtection="1">
      <alignment vertical="center" wrapText="1"/>
    </xf>
    <xf numFmtId="38" fontId="104" fillId="0" borderId="17" xfId="5" applyNumberFormat="1" applyFont="1" applyFill="1" applyBorder="1" applyAlignment="1" applyProtection="1">
      <alignment vertical="center" wrapText="1"/>
    </xf>
    <xf numFmtId="38" fontId="104" fillId="0" borderId="145" xfId="5" applyNumberFormat="1" applyFont="1" applyFill="1" applyBorder="1" applyAlignment="1" applyProtection="1">
      <alignment vertical="center" wrapText="1"/>
    </xf>
    <xf numFmtId="38" fontId="104" fillId="0" borderId="128" xfId="5" applyNumberFormat="1" applyFont="1" applyFill="1" applyBorder="1" applyAlignment="1" applyProtection="1">
      <alignment vertical="center" wrapText="1"/>
    </xf>
    <xf numFmtId="38" fontId="104" fillId="0" borderId="146" xfId="5" applyNumberFormat="1" applyFont="1" applyFill="1" applyBorder="1" applyAlignment="1" applyProtection="1">
      <alignment vertical="center" wrapText="1"/>
    </xf>
    <xf numFmtId="14" fontId="71" fillId="0" borderId="0" xfId="0" applyNumberFormat="1" applyFont="1" applyProtection="1">
      <alignment vertical="center"/>
    </xf>
    <xf numFmtId="0" fontId="52" fillId="0" borderId="4" xfId="0" applyFont="1" applyBorder="1" applyAlignment="1">
      <alignment horizontal="center" vertical="center"/>
    </xf>
    <xf numFmtId="0" fontId="52" fillId="0" borderId="121" xfId="0" applyFont="1" applyBorder="1" applyAlignment="1">
      <alignment horizontal="center" vertical="center"/>
    </xf>
    <xf numFmtId="0" fontId="52" fillId="12" borderId="4" xfId="0" applyFont="1" applyFill="1" applyBorder="1" applyAlignment="1">
      <alignment horizontal="center" vertical="center"/>
    </xf>
    <xf numFmtId="6" fontId="40" fillId="0" borderId="120" xfId="0" applyNumberFormat="1" applyFont="1" applyBorder="1" applyAlignment="1">
      <alignment horizontal="right" vertical="center"/>
    </xf>
    <xf numFmtId="6" fontId="40" fillId="0" borderId="122" xfId="0" applyNumberFormat="1" applyFont="1" applyBorder="1" applyAlignment="1">
      <alignment horizontal="right" vertical="center"/>
    </xf>
    <xf numFmtId="6" fontId="40" fillId="12" borderId="120" xfId="0" applyNumberFormat="1" applyFont="1" applyFill="1" applyBorder="1" applyAlignment="1">
      <alignment horizontal="right" vertical="center"/>
    </xf>
    <xf numFmtId="0" fontId="52" fillId="0" borderId="14" xfId="2" applyFont="1" applyFill="1" applyBorder="1" applyProtection="1">
      <alignment vertical="center"/>
    </xf>
    <xf numFmtId="0" fontId="52" fillId="0" borderId="14" xfId="2" applyFont="1" applyFill="1" applyBorder="1" applyAlignment="1" applyProtection="1">
      <alignment vertical="center" wrapText="1"/>
    </xf>
    <xf numFmtId="0" fontId="52" fillId="0" borderId="0" xfId="2" applyFont="1" applyFill="1" applyBorder="1" applyProtection="1">
      <alignment vertical="center"/>
    </xf>
    <xf numFmtId="0" fontId="28" fillId="0" borderId="0" xfId="2" applyFont="1" applyFill="1" applyBorder="1" applyProtection="1">
      <alignment vertical="center"/>
    </xf>
    <xf numFmtId="9" fontId="35" fillId="0" borderId="16" xfId="8" applyFont="1" applyFill="1" applyBorder="1" applyAlignment="1" applyProtection="1">
      <alignment horizontal="left" vertical="center" wrapText="1"/>
      <protection locked="0"/>
    </xf>
    <xf numFmtId="0" fontId="35" fillId="0" borderId="17" xfId="2" applyFont="1" applyFill="1" applyBorder="1" applyAlignment="1" applyProtection="1">
      <alignment horizontal="left" vertical="center" wrapText="1"/>
      <protection locked="0"/>
    </xf>
    <xf numFmtId="0" fontId="35" fillId="0" borderId="17" xfId="2" applyFont="1" applyFill="1" applyBorder="1" applyAlignment="1" applyProtection="1">
      <alignment horizontal="left" vertical="center" wrapText="1" shrinkToFit="1"/>
      <protection locked="0"/>
    </xf>
    <xf numFmtId="0" fontId="35" fillId="0" borderId="147" xfId="2" applyFont="1" applyFill="1" applyBorder="1" applyAlignment="1" applyProtection="1">
      <alignment horizontal="left" vertical="center" shrinkToFit="1"/>
      <protection locked="0"/>
    </xf>
    <xf numFmtId="0" fontId="35" fillId="0" borderId="148" xfId="2" applyFont="1" applyFill="1" applyBorder="1" applyAlignment="1" applyProtection="1">
      <alignment horizontal="left" vertical="center" wrapText="1"/>
      <protection locked="0"/>
    </xf>
    <xf numFmtId="0" fontId="40" fillId="0" borderId="17" xfId="2" applyFont="1" applyFill="1" applyBorder="1" applyAlignment="1" applyProtection="1">
      <alignment horizontal="center" vertical="center" wrapText="1"/>
      <protection locked="0"/>
    </xf>
    <xf numFmtId="0" fontId="32" fillId="2" borderId="1" xfId="0" applyFont="1" applyFill="1" applyBorder="1" applyAlignment="1" applyProtection="1">
      <alignment horizontal="left" vertical="center" wrapText="1"/>
    </xf>
    <xf numFmtId="0" fontId="77" fillId="0" borderId="0" xfId="0" applyFont="1">
      <alignment vertical="center"/>
    </xf>
    <xf numFmtId="0" fontId="32" fillId="0" borderId="0" xfId="0" applyFont="1">
      <alignment vertical="center"/>
    </xf>
    <xf numFmtId="0" fontId="32" fillId="6" borderId="13" xfId="0" applyFont="1" applyFill="1" applyBorder="1" applyAlignment="1">
      <alignment horizontal="left" vertical="center" wrapText="1"/>
    </xf>
    <xf numFmtId="0" fontId="35" fillId="0" borderId="0" xfId="0" applyFont="1">
      <alignment vertical="center"/>
    </xf>
    <xf numFmtId="0" fontId="32" fillId="0" borderId="15" xfId="0" applyNumberFormat="1" applyFont="1" applyBorder="1" applyAlignment="1" applyProtection="1">
      <alignment vertical="center" wrapText="1" shrinkToFit="1"/>
      <protection locked="0"/>
    </xf>
    <xf numFmtId="0" fontId="32" fillId="0" borderId="18" xfId="0" applyNumberFormat="1" applyFont="1" applyBorder="1" applyAlignment="1" applyProtection="1">
      <alignment vertical="center" wrapText="1" shrinkToFit="1"/>
      <protection locked="0"/>
    </xf>
    <xf numFmtId="0" fontId="32" fillId="0" borderId="3" xfId="0" applyNumberFormat="1" applyFont="1" applyBorder="1" applyAlignment="1" applyProtection="1">
      <alignment vertical="center" wrapText="1" shrinkToFit="1"/>
      <protection locked="0"/>
    </xf>
    <xf numFmtId="0" fontId="107" fillId="2" borderId="1" xfId="2" applyFont="1" applyFill="1" applyBorder="1" applyAlignment="1" applyProtection="1">
      <alignment horizontal="center" vertical="center" wrapText="1" shrinkToFit="1"/>
    </xf>
    <xf numFmtId="0" fontId="88" fillId="0" borderId="5" xfId="0" applyFont="1" applyBorder="1" applyAlignment="1" applyProtection="1">
      <alignment vertical="center" wrapText="1"/>
    </xf>
    <xf numFmtId="0" fontId="88" fillId="0" borderId="6" xfId="0" applyFont="1" applyBorder="1" applyProtection="1">
      <alignment vertical="center"/>
    </xf>
    <xf numFmtId="0" fontId="88" fillId="0" borderId="2" xfId="0" applyFont="1" applyBorder="1" applyProtection="1">
      <alignment vertical="center"/>
    </xf>
    <xf numFmtId="0" fontId="10" fillId="5" borderId="5"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88" fillId="9" borderId="3" xfId="0" applyFont="1" applyFill="1" applyBorder="1" applyAlignment="1" applyProtection="1">
      <alignment horizontal="center" vertical="center" wrapText="1"/>
      <protection locked="0"/>
    </xf>
    <xf numFmtId="0" fontId="88" fillId="9" borderId="13" xfId="0" applyFont="1" applyFill="1" applyBorder="1" applyAlignment="1" applyProtection="1">
      <alignment horizontal="center" vertical="center" wrapText="1"/>
      <protection locked="0"/>
    </xf>
    <xf numFmtId="0" fontId="88" fillId="9" borderId="4"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xf>
    <xf numFmtId="0" fontId="92" fillId="0" borderId="31" xfId="0" applyNumberFormat="1" applyFont="1" applyFill="1" applyBorder="1" applyAlignment="1" applyProtection="1">
      <alignment horizontal="left" vertical="center" shrinkToFit="1"/>
    </xf>
    <xf numFmtId="0" fontId="92" fillId="0" borderId="32" xfId="0" applyNumberFormat="1" applyFont="1" applyFill="1" applyBorder="1" applyAlignment="1" applyProtection="1">
      <alignment horizontal="left" vertical="center" shrinkToFit="1"/>
    </xf>
    <xf numFmtId="0" fontId="92" fillId="0" borderId="33" xfId="0" applyNumberFormat="1" applyFont="1" applyFill="1" applyBorder="1" applyAlignment="1" applyProtection="1">
      <alignment horizontal="left" vertical="center" shrinkToFit="1"/>
    </xf>
    <xf numFmtId="0" fontId="26" fillId="0" borderId="27"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5" fillId="0" borderId="28" xfId="0" applyFont="1" applyBorder="1" applyAlignment="1" applyProtection="1">
      <alignment horizontal="center" vertical="center"/>
    </xf>
    <xf numFmtId="0" fontId="25" fillId="0" borderId="60" xfId="0" applyFont="1" applyBorder="1" applyAlignment="1" applyProtection="1">
      <alignment horizontal="center" vertical="center"/>
    </xf>
    <xf numFmtId="0" fontId="27" fillId="0" borderId="29"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6" fillId="0" borderId="56" xfId="0" applyFont="1" applyBorder="1" applyAlignment="1" applyProtection="1">
      <alignment horizontal="center" vertical="center"/>
    </xf>
    <xf numFmtId="0" fontId="6" fillId="0" borderId="59" xfId="0" applyFont="1" applyBorder="1" applyAlignment="1" applyProtection="1">
      <alignment horizontal="center" vertical="center"/>
    </xf>
    <xf numFmtId="0" fontId="88" fillId="0" borderId="46" xfId="0" applyFont="1" applyBorder="1" applyAlignment="1" applyProtection="1">
      <alignment horizontal="right" vertical="center" indent="1"/>
    </xf>
    <xf numFmtId="0" fontId="88" fillId="0" borderId="50" xfId="0" applyFont="1" applyBorder="1" applyAlignment="1" applyProtection="1">
      <alignment horizontal="right" vertical="center" indent="1"/>
    </xf>
    <xf numFmtId="0" fontId="30" fillId="0" borderId="0" xfId="0" applyFont="1" applyFill="1" applyBorder="1" applyAlignment="1" applyProtection="1">
      <alignment vertical="center" wrapText="1"/>
    </xf>
    <xf numFmtId="0" fontId="123" fillId="0" borderId="112" xfId="0" applyFont="1" applyFill="1" applyBorder="1" applyAlignment="1" applyProtection="1">
      <alignment horizontal="center" vertical="center" wrapText="1"/>
    </xf>
    <xf numFmtId="0" fontId="123" fillId="0" borderId="113" xfId="0" applyFont="1" applyFill="1" applyBorder="1" applyAlignment="1" applyProtection="1">
      <alignment horizontal="center" vertical="center" wrapText="1"/>
    </xf>
    <xf numFmtId="0" fontId="123" fillId="0" borderId="114" xfId="0" applyFont="1" applyFill="1" applyBorder="1" applyAlignment="1" applyProtection="1">
      <alignment horizontal="center" vertical="center" wrapText="1"/>
    </xf>
    <xf numFmtId="0" fontId="6" fillId="3" borderId="0" xfId="0" applyFont="1" applyFill="1" applyAlignment="1" applyProtection="1">
      <alignment vertical="center" wrapText="1"/>
    </xf>
    <xf numFmtId="0" fontId="6" fillId="3" borderId="0" xfId="0" applyFont="1" applyFill="1" applyProtection="1">
      <alignment vertical="center"/>
    </xf>
    <xf numFmtId="0" fontId="6" fillId="0" borderId="48" xfId="0" applyFont="1" applyFill="1" applyBorder="1" applyAlignment="1" applyProtection="1">
      <alignment vertical="center" wrapText="1"/>
    </xf>
    <xf numFmtId="0" fontId="6" fillId="0" borderId="57" xfId="0" applyFont="1" applyFill="1" applyBorder="1" applyAlignment="1" applyProtection="1">
      <alignment horizontal="left" vertical="center" wrapText="1"/>
    </xf>
    <xf numFmtId="0" fontId="6" fillId="0" borderId="55" xfId="0" applyFont="1" applyFill="1" applyBorder="1" applyAlignment="1" applyProtection="1">
      <alignment horizontal="left" vertical="center" wrapText="1"/>
    </xf>
    <xf numFmtId="0" fontId="6" fillId="0" borderId="58" xfId="0" applyFont="1" applyFill="1" applyBorder="1" applyAlignment="1" applyProtection="1">
      <alignment horizontal="left" vertical="center" wrapText="1"/>
    </xf>
    <xf numFmtId="0" fontId="6" fillId="0" borderId="57" xfId="0" applyFont="1" applyFill="1" applyBorder="1" applyAlignment="1" applyProtection="1">
      <alignment horizontal="left" vertical="center"/>
    </xf>
    <xf numFmtId="0" fontId="6" fillId="0" borderId="55" xfId="0" applyFont="1" applyFill="1" applyBorder="1" applyAlignment="1" applyProtection="1">
      <alignment horizontal="left" vertical="center"/>
    </xf>
    <xf numFmtId="0" fontId="6" fillId="0" borderId="58" xfId="0" applyFont="1" applyFill="1" applyBorder="1" applyAlignment="1" applyProtection="1">
      <alignment horizontal="left" vertical="center"/>
    </xf>
    <xf numFmtId="0" fontId="12" fillId="6" borderId="3" xfId="0" applyFont="1" applyFill="1" applyBorder="1" applyAlignment="1" applyProtection="1">
      <alignment vertical="center"/>
    </xf>
    <xf numFmtId="0" fontId="12" fillId="6" borderId="13" xfId="0" applyFont="1" applyFill="1" applyBorder="1" applyAlignment="1" applyProtection="1">
      <alignment vertical="center"/>
    </xf>
    <xf numFmtId="0" fontId="12" fillId="6" borderId="3" xfId="0" applyFont="1" applyFill="1" applyBorder="1" applyAlignment="1" applyProtection="1">
      <alignment vertical="center" wrapText="1"/>
    </xf>
    <xf numFmtId="0" fontId="12" fillId="6" borderId="13" xfId="0" applyFont="1" applyFill="1" applyBorder="1" applyAlignment="1" applyProtection="1">
      <alignment vertical="center" wrapText="1"/>
    </xf>
    <xf numFmtId="0" fontId="12" fillId="6" borderId="3" xfId="0" applyFont="1" applyFill="1" applyBorder="1" applyAlignment="1" applyProtection="1">
      <alignment horizontal="left" vertical="center" wrapText="1"/>
    </xf>
    <xf numFmtId="0" fontId="12" fillId="6" borderId="13" xfId="0" applyFont="1" applyFill="1" applyBorder="1" applyAlignment="1" applyProtection="1">
      <alignment horizontal="left" vertical="center" wrapText="1"/>
    </xf>
    <xf numFmtId="0" fontId="6" fillId="3" borderId="0" xfId="0" applyFont="1" applyFill="1" applyAlignment="1" applyProtection="1">
      <alignment horizontal="center" vertical="top" wrapText="1"/>
    </xf>
    <xf numFmtId="0" fontId="12" fillId="3" borderId="0" xfId="0" applyFont="1" applyFill="1" applyAlignment="1" applyProtection="1">
      <alignment horizontal="left" vertical="center" wrapText="1" indent="1"/>
    </xf>
    <xf numFmtId="0" fontId="6" fillId="3" borderId="0" xfId="0" applyFont="1" applyFill="1" applyAlignment="1" applyProtection="1">
      <alignment horizontal="center" vertical="center"/>
    </xf>
    <xf numFmtId="0" fontId="6" fillId="0" borderId="0" xfId="0" applyFont="1" applyFill="1" applyAlignment="1" applyProtection="1">
      <alignment horizontal="left" vertical="center" wrapText="1" indent="1"/>
    </xf>
    <xf numFmtId="0" fontId="6" fillId="0" borderId="48" xfId="0" applyNumberFormat="1" applyFont="1" applyFill="1" applyBorder="1" applyAlignment="1" applyProtection="1">
      <alignment vertical="center" wrapText="1"/>
    </xf>
    <xf numFmtId="176" fontId="8" fillId="0" borderId="0" xfId="0" applyNumberFormat="1" applyFont="1" applyFill="1" applyAlignment="1" applyProtection="1">
      <alignment horizontal="left" vertical="center"/>
      <protection locked="0"/>
    </xf>
    <xf numFmtId="0" fontId="6" fillId="0" borderId="1" xfId="0" applyFont="1" applyBorder="1" applyAlignment="1" applyProtection="1">
      <alignment horizontal="center" vertical="center" wrapText="1"/>
    </xf>
    <xf numFmtId="0" fontId="12" fillId="6" borderId="1" xfId="0" applyFont="1" applyFill="1" applyBorder="1" applyAlignment="1" applyProtection="1">
      <alignment horizontal="left" vertical="center" wrapText="1"/>
    </xf>
    <xf numFmtId="0" fontId="12" fillId="0" borderId="0" xfId="0" applyFont="1" applyAlignment="1" applyProtection="1">
      <alignment horizontal="center" vertical="center"/>
    </xf>
    <xf numFmtId="0" fontId="6" fillId="0" borderId="19" xfId="0" applyFont="1" applyBorder="1" applyAlignment="1" applyProtection="1">
      <alignment horizontal="right" vertical="center"/>
    </xf>
    <xf numFmtId="0" fontId="12" fillId="6" borderId="13" xfId="0" applyFont="1" applyFill="1" applyBorder="1" applyAlignment="1" applyProtection="1">
      <alignment horizontal="left" vertical="center"/>
    </xf>
    <xf numFmtId="0" fontId="12" fillId="6" borderId="4" xfId="0" applyFont="1" applyFill="1" applyBorder="1" applyAlignment="1" applyProtection="1">
      <alignment horizontal="left" vertical="center"/>
    </xf>
    <xf numFmtId="0" fontId="12" fillId="6" borderId="13" xfId="0" applyFont="1" applyFill="1" applyBorder="1" applyAlignment="1" applyProtection="1">
      <alignment vertical="top" wrapText="1"/>
    </xf>
    <xf numFmtId="0" fontId="16" fillId="0" borderId="19" xfId="0" applyFont="1" applyFill="1" applyBorder="1" applyAlignment="1" applyProtection="1">
      <alignment horizontal="left" vertical="center" shrinkToFit="1"/>
    </xf>
    <xf numFmtId="0" fontId="6" fillId="6" borderId="3"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32" fillId="2" borderId="3" xfId="0" applyFont="1" applyFill="1" applyBorder="1" applyAlignment="1" applyProtection="1">
      <alignment horizontal="center" vertical="center"/>
    </xf>
    <xf numFmtId="0" fontId="32" fillId="2" borderId="13" xfId="0" applyFont="1" applyFill="1" applyBorder="1" applyAlignment="1" applyProtection="1">
      <alignment horizontal="center" vertical="center"/>
    </xf>
    <xf numFmtId="0" fontId="32" fillId="2" borderId="4" xfId="0" applyFont="1" applyFill="1" applyBorder="1" applyAlignment="1" applyProtection="1">
      <alignment horizontal="center" vertical="center"/>
    </xf>
    <xf numFmtId="0" fontId="32" fillId="2" borderId="1" xfId="0" applyFont="1" applyFill="1" applyBorder="1" applyAlignment="1" applyProtection="1">
      <alignment horizontal="left" vertical="center"/>
    </xf>
    <xf numFmtId="0" fontId="32" fillId="0" borderId="5"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shrinkToFit="1"/>
      <protection locked="0"/>
    </xf>
    <xf numFmtId="0" fontId="32" fillId="0" borderId="2" xfId="0" applyFont="1" applyBorder="1" applyAlignment="1" applyProtection="1">
      <alignment horizontal="left" vertical="center" shrinkToFit="1"/>
      <protection locked="0"/>
    </xf>
    <xf numFmtId="0" fontId="32" fillId="0" borderId="5" xfId="0" applyFont="1" applyBorder="1" applyAlignment="1" applyProtection="1">
      <alignment horizontal="left" vertical="center"/>
      <protection locked="0"/>
    </xf>
    <xf numFmtId="0" fontId="32" fillId="0" borderId="6" xfId="0" applyFont="1" applyBorder="1" applyAlignment="1" applyProtection="1">
      <alignment horizontal="left" vertical="center"/>
      <protection locked="0"/>
    </xf>
    <xf numFmtId="0" fontId="32" fillId="0" borderId="2" xfId="0" applyFont="1" applyBorder="1" applyAlignment="1" applyProtection="1">
      <alignment horizontal="left" vertical="center"/>
      <protection locked="0"/>
    </xf>
    <xf numFmtId="0" fontId="35" fillId="0" borderId="5" xfId="0" applyFont="1" applyBorder="1" applyAlignment="1" applyProtection="1">
      <alignment vertical="center" shrinkToFit="1"/>
      <protection locked="0"/>
    </xf>
    <xf numFmtId="0" fontId="35" fillId="0" borderId="6" xfId="0" applyFont="1" applyBorder="1" applyAlignment="1" applyProtection="1">
      <alignment vertical="center" shrinkToFit="1"/>
      <protection locked="0"/>
    </xf>
    <xf numFmtId="0" fontId="35" fillId="0" borderId="2" xfId="0" applyFont="1" applyBorder="1" applyAlignment="1" applyProtection="1">
      <alignment vertical="center" shrinkToFit="1"/>
      <protection locked="0"/>
    </xf>
    <xf numFmtId="0" fontId="32" fillId="2" borderId="1" xfId="0" applyFont="1" applyFill="1" applyBorder="1" applyAlignment="1" applyProtection="1">
      <alignment horizontal="left" vertical="center" wrapText="1"/>
    </xf>
    <xf numFmtId="0" fontId="73" fillId="0" borderId="5" xfId="0" applyFont="1" applyBorder="1" applyAlignment="1" applyProtection="1">
      <alignment horizontal="right" vertical="center" wrapText="1"/>
      <protection locked="0"/>
    </xf>
    <xf numFmtId="0" fontId="73" fillId="0" borderId="6" xfId="0" applyFont="1" applyBorder="1" applyAlignment="1" applyProtection="1">
      <alignment horizontal="right" vertical="center" wrapText="1"/>
      <protection locked="0"/>
    </xf>
    <xf numFmtId="0" fontId="73" fillId="0" borderId="2" xfId="0" applyFont="1" applyBorder="1" applyAlignment="1" applyProtection="1">
      <alignment horizontal="right" vertical="center" wrapText="1"/>
      <protection locked="0"/>
    </xf>
    <xf numFmtId="0" fontId="73" fillId="0" borderId="5" xfId="0" applyFont="1" applyFill="1" applyBorder="1" applyAlignment="1" applyProtection="1">
      <alignment horizontal="right" vertical="center" wrapText="1"/>
      <protection locked="0"/>
    </xf>
    <xf numFmtId="0" fontId="73" fillId="0" borderId="6" xfId="0" applyFont="1" applyFill="1" applyBorder="1" applyAlignment="1" applyProtection="1">
      <alignment horizontal="right" vertical="center" wrapText="1"/>
      <protection locked="0"/>
    </xf>
    <xf numFmtId="0" fontId="73" fillId="0" borderId="2" xfId="0" applyFont="1" applyFill="1" applyBorder="1" applyAlignment="1" applyProtection="1">
      <alignment horizontal="right" vertical="center" wrapText="1"/>
      <protection locked="0"/>
    </xf>
    <xf numFmtId="0" fontId="32" fillId="0" borderId="5" xfId="0" applyFont="1" applyFill="1" applyBorder="1" applyAlignment="1" applyProtection="1">
      <alignment vertical="center" wrapText="1"/>
      <protection locked="0"/>
    </xf>
    <xf numFmtId="0" fontId="32" fillId="0" borderId="6" xfId="0" applyFont="1" applyFill="1" applyBorder="1" applyAlignment="1" applyProtection="1">
      <alignment vertical="center" wrapText="1"/>
      <protection locked="0"/>
    </xf>
    <xf numFmtId="0" fontId="32" fillId="0" borderId="2" xfId="0" applyFont="1" applyFill="1" applyBorder="1" applyAlignment="1" applyProtection="1">
      <alignment vertical="center" wrapText="1"/>
      <protection locked="0"/>
    </xf>
    <xf numFmtId="0" fontId="32" fillId="0" borderId="3" xfId="0" applyFont="1" applyBorder="1" applyAlignment="1" applyProtection="1">
      <alignment horizontal="left" vertical="center" wrapText="1" shrinkToFit="1"/>
      <protection locked="0"/>
    </xf>
    <xf numFmtId="0" fontId="32" fillId="0" borderId="4" xfId="0" applyFont="1" applyBorder="1" applyAlignment="1" applyProtection="1">
      <alignment horizontal="left" vertical="center" wrapText="1" shrinkToFit="1"/>
      <protection locked="0"/>
    </xf>
    <xf numFmtId="0" fontId="29" fillId="0" borderId="3" xfId="0" applyFont="1" applyBorder="1" applyAlignment="1" applyProtection="1">
      <alignment vertical="center" wrapText="1" shrinkToFit="1"/>
      <protection locked="0"/>
    </xf>
    <xf numFmtId="0" fontId="29" fillId="0" borderId="4" xfId="0" applyFont="1" applyBorder="1" applyAlignment="1" applyProtection="1">
      <alignment vertical="center" wrapText="1" shrinkToFit="1"/>
      <protection locked="0"/>
    </xf>
    <xf numFmtId="0" fontId="32" fillId="0" borderId="3" xfId="0" applyNumberFormat="1" applyFont="1" applyBorder="1" applyAlignment="1" applyProtection="1">
      <alignment vertical="center" wrapText="1" shrinkToFit="1"/>
      <protection locked="0"/>
    </xf>
    <xf numFmtId="0" fontId="32" fillId="0" borderId="4" xfId="0" applyNumberFormat="1" applyFont="1" applyBorder="1" applyAlignment="1" applyProtection="1">
      <alignment vertical="center" wrapText="1" shrinkToFit="1"/>
      <protection locked="0"/>
    </xf>
    <xf numFmtId="0" fontId="29" fillId="6" borderId="3" xfId="0" applyFont="1" applyFill="1" applyBorder="1" applyAlignment="1" applyProtection="1">
      <alignment horizontal="left" vertical="top" wrapText="1"/>
    </xf>
    <xf numFmtId="0" fontId="29" fillId="6" borderId="13" xfId="0" applyFont="1" applyFill="1" applyBorder="1" applyAlignment="1" applyProtection="1">
      <alignment horizontal="left" vertical="top" wrapText="1"/>
    </xf>
    <xf numFmtId="0" fontId="32" fillId="2" borderId="3" xfId="0" applyFont="1" applyFill="1" applyBorder="1" applyAlignment="1" applyProtection="1">
      <alignment horizontal="center" vertical="center" wrapText="1"/>
    </xf>
    <xf numFmtId="0" fontId="32" fillId="2" borderId="4" xfId="0" applyFont="1" applyFill="1" applyBorder="1" applyAlignment="1" applyProtection="1">
      <alignment horizontal="center" vertical="center" wrapText="1"/>
    </xf>
    <xf numFmtId="0" fontId="32" fillId="6" borderId="1" xfId="0" applyFont="1" applyFill="1" applyBorder="1" applyAlignment="1" applyProtection="1">
      <alignment vertical="center" wrapText="1"/>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32" fillId="0" borderId="1" xfId="0" applyNumberFormat="1" applyFont="1" applyBorder="1" applyAlignment="1" applyProtection="1">
      <alignment horizontal="left" vertical="center"/>
      <protection locked="0"/>
    </xf>
    <xf numFmtId="0" fontId="32" fillId="6" borderId="1" xfId="0" applyFont="1" applyFill="1" applyBorder="1" applyAlignment="1" applyProtection="1">
      <alignment vertical="top" wrapText="1"/>
    </xf>
    <xf numFmtId="0" fontId="32" fillId="0" borderId="19" xfId="0" applyFont="1" applyBorder="1" applyAlignment="1" applyProtection="1">
      <alignment horizontal="left" vertical="center" wrapText="1"/>
    </xf>
    <xf numFmtId="0" fontId="60" fillId="0" borderId="0" xfId="0" applyFont="1" applyBorder="1" applyAlignment="1" applyProtection="1">
      <alignment horizontal="center" vertical="center"/>
    </xf>
    <xf numFmtId="0" fontId="32" fillId="2" borderId="5" xfId="0" applyFont="1" applyFill="1" applyBorder="1" applyAlignment="1" applyProtection="1">
      <alignment horizontal="center" vertical="center"/>
    </xf>
    <xf numFmtId="0" fontId="32" fillId="2" borderId="6"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2" borderId="1" xfId="0" applyFont="1" applyFill="1" applyBorder="1" applyProtection="1">
      <alignment vertical="center"/>
    </xf>
    <xf numFmtId="0" fontId="32" fillId="2" borderId="4" xfId="0" applyFont="1" applyFill="1" applyBorder="1" applyAlignment="1" applyProtection="1">
      <alignment horizontal="right" vertical="center"/>
    </xf>
    <xf numFmtId="0" fontId="32" fillId="0" borderId="0" xfId="0" applyFont="1" applyFill="1" applyBorder="1" applyAlignment="1" applyProtection="1">
      <alignment vertical="center"/>
    </xf>
    <xf numFmtId="0" fontId="32" fillId="0" borderId="14" xfId="0" applyFont="1" applyFill="1" applyBorder="1" applyAlignment="1" applyProtection="1">
      <alignment horizontal="center" vertical="center"/>
    </xf>
    <xf numFmtId="14" fontId="32" fillId="0" borderId="1" xfId="0" applyNumberFormat="1" applyFont="1" applyBorder="1" applyAlignment="1" applyProtection="1">
      <alignment horizontal="left" vertical="center"/>
      <protection locked="0"/>
    </xf>
    <xf numFmtId="177" fontId="32" fillId="0" borderId="1" xfId="0" applyNumberFormat="1" applyFont="1" applyBorder="1" applyAlignment="1" applyProtection="1">
      <alignment horizontal="left" vertical="center"/>
      <protection locked="0"/>
    </xf>
    <xf numFmtId="0" fontId="32" fillId="0" borderId="15" xfId="0" applyNumberFormat="1" applyFont="1" applyBorder="1" applyAlignment="1" applyProtection="1">
      <alignment horizontal="left" vertical="center"/>
      <protection locked="0"/>
    </xf>
    <xf numFmtId="0" fontId="32" fillId="0" borderId="4" xfId="0" applyNumberFormat="1" applyFont="1" applyBorder="1" applyAlignment="1" applyProtection="1">
      <alignment horizontal="left" vertical="center"/>
      <protection locked="0"/>
    </xf>
    <xf numFmtId="0" fontId="32" fillId="0" borderId="1" xfId="0" applyNumberFormat="1" applyFont="1" applyBorder="1" applyAlignment="1" applyProtection="1">
      <alignment horizontal="left" vertical="center" wrapText="1"/>
      <protection locked="0"/>
    </xf>
    <xf numFmtId="0" fontId="32" fillId="2" borderId="15" xfId="0" applyFont="1" applyFill="1" applyBorder="1" applyAlignment="1" applyProtection="1">
      <alignment vertical="center"/>
    </xf>
    <xf numFmtId="0" fontId="32" fillId="2" borderId="44" xfId="0" applyFont="1" applyFill="1" applyBorder="1" applyAlignment="1" applyProtection="1">
      <alignment vertical="center" wrapText="1"/>
    </xf>
    <xf numFmtId="0" fontId="32" fillId="2" borderId="47" xfId="0" applyFont="1" applyFill="1" applyBorder="1" applyAlignment="1" applyProtection="1">
      <alignment vertical="center" wrapText="1"/>
    </xf>
    <xf numFmtId="0" fontId="32" fillId="2" borderId="37" xfId="0" applyFont="1" applyFill="1" applyBorder="1" applyAlignment="1" applyProtection="1">
      <alignment vertical="center" wrapText="1"/>
    </xf>
    <xf numFmtId="0" fontId="38" fillId="2" borderId="109" xfId="0" applyFont="1" applyFill="1" applyBorder="1" applyAlignment="1" applyProtection="1">
      <alignment vertical="center" wrapText="1"/>
    </xf>
    <xf numFmtId="0" fontId="38" fillId="2" borderId="110" xfId="0" applyFont="1" applyFill="1" applyBorder="1" applyAlignment="1" applyProtection="1">
      <alignment vertical="center" wrapText="1"/>
    </xf>
    <xf numFmtId="0" fontId="38" fillId="2" borderId="111" xfId="0" applyFont="1" applyFill="1" applyBorder="1" applyAlignment="1" applyProtection="1">
      <alignment vertical="center" wrapText="1"/>
    </xf>
    <xf numFmtId="0" fontId="32" fillId="2" borderId="7" xfId="0" applyFont="1" applyFill="1" applyBorder="1" applyAlignment="1" applyProtection="1">
      <alignment vertical="center" wrapText="1"/>
    </xf>
    <xf numFmtId="0" fontId="32" fillId="2" borderId="8" xfId="0" applyFont="1" applyFill="1" applyBorder="1" applyAlignment="1" applyProtection="1">
      <alignment vertical="center" wrapText="1"/>
    </xf>
    <xf numFmtId="0" fontId="32" fillId="2" borderId="9" xfId="0" applyFont="1" applyFill="1" applyBorder="1" applyAlignment="1" applyProtection="1">
      <alignment vertical="center" wrapText="1"/>
    </xf>
    <xf numFmtId="0" fontId="32" fillId="2" borderId="10" xfId="0" applyFont="1" applyFill="1" applyBorder="1" applyAlignment="1" applyProtection="1">
      <alignment vertical="center" wrapText="1"/>
    </xf>
    <xf numFmtId="0" fontId="32" fillId="2" borderId="11" xfId="0" applyFont="1" applyFill="1" applyBorder="1" applyAlignment="1" applyProtection="1">
      <alignment vertical="center" wrapText="1"/>
    </xf>
    <xf numFmtId="0" fontId="32" fillId="2" borderId="12" xfId="0" applyFont="1" applyFill="1" applyBorder="1" applyAlignment="1" applyProtection="1">
      <alignment vertical="center" wrapText="1"/>
    </xf>
    <xf numFmtId="0" fontId="32" fillId="10" borderId="1" xfId="0" applyFont="1" applyFill="1" applyBorder="1" applyAlignment="1" applyProtection="1">
      <alignment horizontal="center" vertical="center" wrapText="1"/>
    </xf>
    <xf numFmtId="0" fontId="32" fillId="2" borderId="1" xfId="0" applyFont="1" applyFill="1" applyBorder="1" applyAlignment="1" applyProtection="1">
      <alignment vertical="center" wrapText="1"/>
    </xf>
    <xf numFmtId="0" fontId="32" fillId="2" borderId="5" xfId="0" applyFont="1" applyFill="1" applyBorder="1" applyAlignment="1" applyProtection="1">
      <alignment vertical="center" wrapText="1"/>
    </xf>
    <xf numFmtId="0" fontId="32" fillId="2" borderId="2" xfId="0" applyFont="1" applyFill="1" applyBorder="1" applyAlignment="1" applyProtection="1">
      <alignment vertical="center" wrapText="1"/>
    </xf>
    <xf numFmtId="0" fontId="32" fillId="2" borderId="5"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10" borderId="5" xfId="0" applyFont="1" applyFill="1" applyBorder="1" applyAlignment="1" applyProtection="1">
      <alignment horizontal="center" vertical="center" wrapText="1"/>
    </xf>
    <xf numFmtId="0" fontId="32" fillId="10" borderId="6" xfId="0" applyFont="1" applyFill="1" applyBorder="1" applyAlignment="1" applyProtection="1">
      <alignment horizontal="center" vertical="center" wrapText="1"/>
    </xf>
    <xf numFmtId="0" fontId="32" fillId="10" borderId="2" xfId="0" applyFont="1" applyFill="1" applyBorder="1" applyAlignment="1" applyProtection="1">
      <alignment horizontal="center" vertical="center" wrapText="1"/>
    </xf>
    <xf numFmtId="0" fontId="32" fillId="2" borderId="43" xfId="0" applyFont="1" applyFill="1" applyBorder="1" applyAlignment="1" applyProtection="1">
      <alignment vertical="center" wrapText="1"/>
    </xf>
    <xf numFmtId="0" fontId="32" fillId="2" borderId="52" xfId="0" applyFont="1" applyFill="1" applyBorder="1" applyAlignment="1" applyProtection="1">
      <alignment vertical="center" wrapText="1"/>
    </xf>
    <xf numFmtId="0" fontId="32" fillId="2" borderId="35" xfId="0" applyFont="1" applyFill="1" applyBorder="1" applyAlignment="1" applyProtection="1">
      <alignment vertical="center" wrapText="1"/>
    </xf>
    <xf numFmtId="0" fontId="32" fillId="2" borderId="5" xfId="0" applyFont="1" applyFill="1" applyBorder="1" applyAlignment="1" applyProtection="1">
      <alignment horizontal="center" vertical="center" wrapText="1"/>
    </xf>
    <xf numFmtId="0" fontId="32" fillId="2" borderId="2" xfId="0" applyFont="1" applyFill="1" applyBorder="1" applyAlignment="1" applyProtection="1">
      <alignment horizontal="center" vertical="center" wrapText="1"/>
    </xf>
    <xf numFmtId="0" fontId="32" fillId="2" borderId="6" xfId="0" applyFont="1" applyFill="1" applyBorder="1" applyAlignment="1" applyProtection="1">
      <alignment vertical="center" wrapText="1"/>
    </xf>
    <xf numFmtId="0" fontId="32" fillId="0" borderId="11" xfId="0" applyNumberFormat="1" applyFont="1" applyBorder="1" applyAlignment="1" applyProtection="1">
      <alignment horizontal="left" vertical="center" wrapText="1"/>
      <protection locked="0"/>
    </xf>
    <xf numFmtId="0" fontId="32" fillId="0" borderId="19" xfId="0" applyNumberFormat="1" applyFont="1" applyBorder="1" applyAlignment="1" applyProtection="1">
      <alignment horizontal="left" vertical="center" wrapText="1"/>
      <protection locked="0"/>
    </xf>
    <xf numFmtId="0" fontId="32" fillId="0" borderId="12" xfId="0" applyNumberFormat="1" applyFont="1" applyBorder="1" applyAlignment="1" applyProtection="1">
      <alignment horizontal="left" vertical="center" wrapText="1"/>
      <protection locked="0"/>
    </xf>
    <xf numFmtId="0" fontId="32" fillId="2" borderId="3" xfId="0" applyFont="1" applyFill="1" applyBorder="1" applyAlignment="1" applyProtection="1">
      <alignment vertical="center" wrapText="1"/>
    </xf>
    <xf numFmtId="0" fontId="32" fillId="2" borderId="13" xfId="0" applyFont="1" applyFill="1" applyBorder="1" applyAlignment="1" applyProtection="1">
      <alignment vertical="center" wrapText="1"/>
    </xf>
    <xf numFmtId="0" fontId="32" fillId="2" borderId="4" xfId="0" applyFont="1" applyFill="1" applyBorder="1" applyAlignment="1" applyProtection="1">
      <alignment vertical="center" wrapText="1"/>
    </xf>
    <xf numFmtId="0" fontId="32" fillId="2" borderId="43" xfId="0" applyFont="1" applyFill="1" applyBorder="1" applyProtection="1">
      <alignment vertical="center"/>
    </xf>
    <xf numFmtId="0" fontId="32" fillId="2" borderId="35" xfId="0" applyFont="1" applyFill="1" applyBorder="1" applyProtection="1">
      <alignment vertical="center"/>
    </xf>
    <xf numFmtId="0" fontId="32" fillId="2" borderId="44" xfId="0" applyFont="1" applyFill="1" applyBorder="1" applyProtection="1">
      <alignment vertical="center"/>
    </xf>
    <xf numFmtId="0" fontId="32" fillId="2" borderId="37" xfId="0" applyFont="1" applyFill="1" applyBorder="1" applyProtection="1">
      <alignment vertical="center"/>
    </xf>
    <xf numFmtId="0" fontId="32" fillId="2" borderId="45" xfId="0" applyFont="1" applyFill="1" applyBorder="1" applyProtection="1">
      <alignment vertical="center"/>
    </xf>
    <xf numFmtId="0" fontId="32" fillId="2" borderId="38" xfId="0" applyFont="1" applyFill="1" applyBorder="1" applyProtection="1">
      <alignment vertical="center"/>
    </xf>
    <xf numFmtId="0" fontId="32" fillId="2" borderId="7"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32" fillId="2" borderId="8" xfId="0" applyFont="1" applyFill="1" applyBorder="1" applyAlignment="1" applyProtection="1">
      <alignment horizontal="left" vertical="center" wrapText="1"/>
    </xf>
    <xf numFmtId="0" fontId="38" fillId="2" borderId="45" xfId="0" applyFont="1" applyFill="1" applyBorder="1" applyAlignment="1" applyProtection="1">
      <alignment vertical="center" wrapText="1"/>
    </xf>
    <xf numFmtId="0" fontId="38" fillId="2" borderId="53" xfId="0" applyFont="1" applyFill="1" applyBorder="1" applyAlignment="1" applyProtection="1">
      <alignment vertical="center" wrapText="1"/>
    </xf>
    <xf numFmtId="0" fontId="38" fillId="2" borderId="38" xfId="0" applyFont="1" applyFill="1" applyBorder="1" applyAlignment="1" applyProtection="1">
      <alignment vertical="center" wrapText="1"/>
    </xf>
    <xf numFmtId="0" fontId="32" fillId="2" borderId="6" xfId="0" applyFont="1" applyFill="1" applyBorder="1" applyAlignment="1" applyProtection="1">
      <alignment horizontal="left" vertical="center" wrapText="1"/>
    </xf>
    <xf numFmtId="0" fontId="32" fillId="6" borderId="1" xfId="0" applyFont="1" applyFill="1" applyBorder="1" applyAlignment="1" applyProtection="1">
      <alignment horizontal="left" vertical="center" wrapText="1"/>
    </xf>
    <xf numFmtId="0" fontId="32" fillId="0" borderId="7"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32" fillId="0" borderId="8"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2" fillId="2" borderId="13" xfId="0" applyFont="1" applyFill="1" applyBorder="1" applyAlignment="1" applyProtection="1">
      <alignment horizontal="center" vertical="center" wrapText="1"/>
    </xf>
    <xf numFmtId="180" fontId="32" fillId="0" borderId="3" xfId="0" applyNumberFormat="1" applyFont="1" applyFill="1" applyBorder="1" applyAlignment="1" applyProtection="1">
      <alignment horizontal="center" vertical="center" wrapText="1"/>
    </xf>
    <xf numFmtId="180" fontId="32" fillId="0" borderId="4" xfId="0" applyNumberFormat="1" applyFont="1" applyFill="1" applyBorder="1" applyAlignment="1" applyProtection="1">
      <alignment horizontal="center" vertical="center" wrapText="1"/>
    </xf>
    <xf numFmtId="38" fontId="32" fillId="0" borderId="1" xfId="0" applyNumberFormat="1"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0" fontId="32" fillId="2" borderId="43" xfId="0" applyFont="1" applyFill="1" applyBorder="1" applyAlignment="1" applyProtection="1">
      <alignment horizontal="center" vertical="center" wrapText="1"/>
    </xf>
    <xf numFmtId="0" fontId="32" fillId="2" borderId="35" xfId="0" applyFont="1" applyFill="1" applyBorder="1" applyAlignment="1" applyProtection="1">
      <alignment horizontal="center" vertical="center" wrapText="1"/>
    </xf>
    <xf numFmtId="0" fontId="32" fillId="2" borderId="45" xfId="0" applyFont="1" applyFill="1" applyBorder="1" applyAlignment="1" applyProtection="1">
      <alignment horizontal="center" vertical="center" wrapText="1"/>
    </xf>
    <xf numFmtId="0" fontId="32" fillId="2" borderId="38" xfId="0" applyFont="1" applyFill="1" applyBorder="1" applyAlignment="1" applyProtection="1">
      <alignment horizontal="center" vertical="center" wrapText="1"/>
    </xf>
    <xf numFmtId="0" fontId="32" fillId="2" borderId="107" xfId="0" applyFont="1" applyFill="1" applyBorder="1" applyAlignment="1" applyProtection="1">
      <alignment horizontal="center" vertical="center" wrapText="1"/>
    </xf>
    <xf numFmtId="3" fontId="32" fillId="0" borderId="14" xfId="0" applyNumberFormat="1" applyFont="1" applyBorder="1" applyAlignment="1" applyProtection="1">
      <alignment horizontal="center" vertical="center" wrapText="1"/>
      <protection locked="0"/>
    </xf>
    <xf numFmtId="3" fontId="32" fillId="0" borderId="8" xfId="0" applyNumberFormat="1" applyFont="1" applyBorder="1" applyAlignment="1" applyProtection="1">
      <alignment horizontal="center" vertical="center" wrapText="1"/>
      <protection locked="0"/>
    </xf>
    <xf numFmtId="0" fontId="32" fillId="2" borderId="108" xfId="0" applyFont="1" applyFill="1" applyBorder="1" applyAlignment="1" applyProtection="1">
      <alignment horizontal="center" vertical="center" wrapText="1"/>
    </xf>
    <xf numFmtId="3" fontId="32" fillId="0" borderId="53" xfId="0" applyNumberFormat="1" applyFont="1" applyBorder="1" applyAlignment="1" applyProtection="1">
      <alignment horizontal="center" vertical="center" wrapText="1"/>
      <protection locked="0"/>
    </xf>
    <xf numFmtId="3" fontId="32" fillId="0" borderId="38" xfId="0" applyNumberFormat="1" applyFont="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xf>
    <xf numFmtId="0" fontId="32" fillId="0" borderId="6" xfId="0"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0" fontId="32" fillId="6" borderId="3" xfId="0" applyFont="1" applyFill="1" applyBorder="1" applyAlignment="1" applyProtection="1">
      <alignment horizontal="left" vertical="center" wrapText="1"/>
    </xf>
    <xf numFmtId="0" fontId="32" fillId="6" borderId="13" xfId="0" applyFont="1" applyFill="1" applyBorder="1" applyAlignment="1" applyProtection="1">
      <alignment horizontal="left" vertical="center" wrapText="1"/>
    </xf>
    <xf numFmtId="0" fontId="32" fillId="6" borderId="4" xfId="0" applyFont="1" applyFill="1" applyBorder="1" applyAlignment="1" applyProtection="1">
      <alignment horizontal="left" vertical="center" wrapText="1"/>
    </xf>
    <xf numFmtId="3" fontId="32" fillId="0" borderId="7" xfId="0" applyNumberFormat="1" applyFont="1" applyBorder="1" applyAlignment="1" applyProtection="1">
      <alignment horizontal="center" vertical="center" wrapText="1"/>
      <protection locked="0"/>
    </xf>
    <xf numFmtId="49" fontId="32" fillId="0" borderId="54" xfId="0" applyNumberFormat="1" applyFont="1" applyBorder="1" applyAlignment="1" applyProtection="1">
      <alignment horizontal="left" vertical="center" wrapText="1"/>
      <protection locked="0"/>
    </xf>
    <xf numFmtId="49" fontId="32" fillId="0" borderId="94" xfId="0" applyNumberFormat="1" applyFont="1" applyBorder="1" applyAlignment="1" applyProtection="1">
      <alignment horizontal="left" vertical="center" wrapText="1"/>
      <protection locked="0"/>
    </xf>
    <xf numFmtId="49" fontId="32" fillId="0" borderId="36" xfId="0" applyNumberFormat="1" applyFont="1" applyBorder="1" applyAlignment="1" applyProtection="1">
      <alignment horizontal="left" vertical="center" wrapText="1"/>
      <protection locked="0"/>
    </xf>
    <xf numFmtId="49" fontId="32" fillId="0" borderId="44" xfId="0" applyNumberFormat="1" applyFont="1" applyBorder="1" applyAlignment="1" applyProtection="1">
      <alignment horizontal="left" vertical="center" wrapText="1"/>
      <protection locked="0"/>
    </xf>
    <xf numFmtId="49" fontId="32" fillId="0" borderId="47" xfId="0" applyNumberFormat="1" applyFont="1" applyBorder="1" applyAlignment="1" applyProtection="1">
      <alignment horizontal="left" vertical="center" wrapText="1"/>
      <protection locked="0"/>
    </xf>
    <xf numFmtId="49" fontId="32" fillId="0" borderId="37" xfId="0" applyNumberFormat="1" applyFont="1" applyBorder="1" applyAlignment="1" applyProtection="1">
      <alignment horizontal="left" vertical="center" wrapText="1"/>
      <protection locked="0"/>
    </xf>
    <xf numFmtId="49" fontId="32" fillId="0" borderId="45" xfId="0" applyNumberFormat="1" applyFont="1" applyBorder="1" applyAlignment="1" applyProtection="1">
      <alignment horizontal="left" vertical="center" wrapText="1"/>
      <protection locked="0"/>
    </xf>
    <xf numFmtId="49" fontId="32" fillId="0" borderId="53" xfId="0" applyNumberFormat="1" applyFont="1" applyBorder="1" applyAlignment="1" applyProtection="1">
      <alignment horizontal="left" vertical="center" wrapText="1"/>
      <protection locked="0"/>
    </xf>
    <xf numFmtId="49" fontId="32" fillId="0" borderId="38" xfId="0" applyNumberFormat="1" applyFont="1" applyBorder="1" applyAlignment="1" applyProtection="1">
      <alignment horizontal="left" vertical="center" wrapText="1"/>
      <protection locked="0"/>
    </xf>
    <xf numFmtId="3" fontId="32" fillId="0" borderId="11" xfId="0" applyNumberFormat="1" applyFont="1" applyFill="1" applyBorder="1" applyAlignment="1" applyProtection="1">
      <alignment horizontal="center" vertical="center"/>
    </xf>
    <xf numFmtId="3" fontId="32" fillId="0" borderId="19" xfId="0" applyNumberFormat="1" applyFont="1" applyFill="1" applyBorder="1" applyAlignment="1" applyProtection="1">
      <alignment horizontal="center" vertical="center"/>
    </xf>
    <xf numFmtId="3" fontId="32" fillId="0" borderId="12" xfId="0" applyNumberFormat="1" applyFont="1" applyFill="1" applyBorder="1" applyAlignment="1" applyProtection="1">
      <alignment horizontal="center" vertical="center"/>
    </xf>
    <xf numFmtId="0" fontId="32" fillId="2" borderId="3"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0" fontId="32" fillId="2" borderId="100" xfId="0" applyFont="1" applyFill="1" applyBorder="1" applyAlignment="1" applyProtection="1">
      <alignment horizontal="center" vertical="center" wrapText="1"/>
    </xf>
    <xf numFmtId="0" fontId="32" fillId="2" borderId="101" xfId="0" applyFont="1" applyFill="1" applyBorder="1" applyAlignment="1" applyProtection="1">
      <alignment horizontal="center" vertical="center" wrapText="1"/>
    </xf>
    <xf numFmtId="0" fontId="32" fillId="2" borderId="102" xfId="0" applyFont="1" applyFill="1" applyBorder="1" applyAlignment="1" applyProtection="1">
      <alignment horizontal="center" vertical="center" wrapText="1"/>
    </xf>
    <xf numFmtId="0" fontId="32" fillId="2" borderId="98" xfId="0" applyFont="1" applyFill="1" applyBorder="1" applyAlignment="1" applyProtection="1">
      <alignment horizontal="center" vertical="center"/>
    </xf>
    <xf numFmtId="0" fontId="32" fillId="2" borderId="11" xfId="0" applyFont="1" applyFill="1" applyBorder="1" applyAlignment="1" applyProtection="1">
      <alignment horizontal="right" vertical="center"/>
    </xf>
    <xf numFmtId="0" fontId="32" fillId="2" borderId="12" xfId="0" applyFont="1" applyFill="1" applyBorder="1" applyAlignment="1" applyProtection="1">
      <alignment horizontal="right" vertical="center"/>
    </xf>
    <xf numFmtId="0" fontId="32" fillId="2" borderId="9"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10"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19"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52" xfId="0" applyFont="1" applyFill="1" applyBorder="1" applyAlignment="1" applyProtection="1">
      <alignment horizontal="center" vertical="center" wrapText="1"/>
    </xf>
    <xf numFmtId="0" fontId="32" fillId="2" borderId="47" xfId="0" applyFont="1" applyFill="1" applyBorder="1" applyAlignment="1" applyProtection="1">
      <alignment horizontal="center" vertical="center" wrapText="1"/>
    </xf>
    <xf numFmtId="0" fontId="32" fillId="2" borderId="37" xfId="0" applyFont="1" applyFill="1" applyBorder="1" applyAlignment="1" applyProtection="1">
      <alignment horizontal="center" vertical="center" wrapText="1"/>
    </xf>
    <xf numFmtId="3" fontId="32" fillId="0" borderId="43" xfId="0" applyNumberFormat="1" applyFont="1" applyBorder="1" applyAlignment="1" applyProtection="1">
      <alignment horizontal="center" vertical="center"/>
      <protection locked="0"/>
    </xf>
    <xf numFmtId="3" fontId="32" fillId="0" borderId="52" xfId="0" applyNumberFormat="1" applyFont="1" applyBorder="1" applyAlignment="1" applyProtection="1">
      <alignment horizontal="center" vertical="center"/>
      <protection locked="0"/>
    </xf>
    <xf numFmtId="3" fontId="32" fillId="0" borderId="35" xfId="0" applyNumberFormat="1" applyFont="1" applyBorder="1" applyAlignment="1" applyProtection="1">
      <alignment horizontal="center" vertical="center"/>
      <protection locked="0"/>
    </xf>
    <xf numFmtId="3" fontId="32" fillId="0" borderId="44" xfId="0" applyNumberFormat="1" applyFont="1" applyBorder="1" applyAlignment="1" applyProtection="1">
      <alignment horizontal="center" vertical="center"/>
      <protection locked="0"/>
    </xf>
    <xf numFmtId="3" fontId="32" fillId="0" borderId="47" xfId="0" applyNumberFormat="1" applyFont="1" applyBorder="1" applyAlignment="1" applyProtection="1">
      <alignment horizontal="center" vertical="center"/>
      <protection locked="0"/>
    </xf>
    <xf numFmtId="3" fontId="32" fillId="0" borderId="37" xfId="0" applyNumberFormat="1" applyFont="1" applyBorder="1" applyAlignment="1" applyProtection="1">
      <alignment horizontal="center" vertical="center"/>
      <protection locked="0"/>
    </xf>
    <xf numFmtId="0" fontId="32" fillId="2" borderId="53" xfId="0" applyFont="1" applyFill="1" applyBorder="1" applyAlignment="1" applyProtection="1">
      <alignment horizontal="center" vertical="center" wrapText="1"/>
    </xf>
    <xf numFmtId="0" fontId="32" fillId="2" borderId="5" xfId="0" applyFont="1" applyFill="1" applyBorder="1" applyAlignment="1">
      <alignment horizontal="left" vertical="center" wrapText="1"/>
    </xf>
    <xf numFmtId="0" fontId="32" fillId="2" borderId="6" xfId="0" applyFont="1" applyFill="1" applyBorder="1" applyAlignment="1">
      <alignment horizontal="left" vertical="center" wrapText="1"/>
    </xf>
    <xf numFmtId="0" fontId="32" fillId="2" borderId="2" xfId="0" applyFont="1" applyFill="1" applyBorder="1" applyAlignment="1">
      <alignment horizontal="left" vertical="center" wrapText="1"/>
    </xf>
    <xf numFmtId="49" fontId="32" fillId="0" borderId="5" xfId="0" applyNumberFormat="1" applyFont="1" applyBorder="1" applyAlignment="1" applyProtection="1">
      <alignment horizontal="left" vertical="center" wrapText="1"/>
      <protection locked="0"/>
    </xf>
    <xf numFmtId="49" fontId="32" fillId="0" borderId="6" xfId="0" applyNumberFormat="1" applyFont="1" applyBorder="1" applyAlignment="1" applyProtection="1">
      <alignment horizontal="left" vertical="center" wrapText="1"/>
      <protection locked="0"/>
    </xf>
    <xf numFmtId="49" fontId="32" fillId="0" borderId="2" xfId="0" applyNumberFormat="1" applyFont="1" applyBorder="1" applyAlignment="1" applyProtection="1">
      <alignment horizontal="left" vertical="center" wrapText="1"/>
      <protection locked="0"/>
    </xf>
    <xf numFmtId="3" fontId="32" fillId="0" borderId="45" xfId="0" applyNumberFormat="1" applyFont="1" applyBorder="1" applyAlignment="1" applyProtection="1">
      <alignment horizontal="center" vertical="center"/>
      <protection locked="0"/>
    </xf>
    <xf numFmtId="3" fontId="32" fillId="0" borderId="53" xfId="0" applyNumberFormat="1" applyFont="1" applyBorder="1" applyAlignment="1" applyProtection="1">
      <alignment horizontal="center" vertical="center"/>
      <protection locked="0"/>
    </xf>
    <xf numFmtId="3" fontId="32" fillId="0" borderId="38" xfId="0" applyNumberFormat="1" applyFont="1" applyBorder="1" applyAlignment="1" applyProtection="1">
      <alignment horizontal="center" vertical="center"/>
      <protection locked="0"/>
    </xf>
    <xf numFmtId="3" fontId="32" fillId="0" borderId="45" xfId="0" applyNumberFormat="1" applyFont="1" applyBorder="1" applyAlignment="1" applyProtection="1">
      <alignment horizontal="center" vertical="center" wrapText="1"/>
      <protection locked="0"/>
    </xf>
    <xf numFmtId="3" fontId="32" fillId="0" borderId="99" xfId="0" applyNumberFormat="1" applyFont="1" applyBorder="1" applyAlignment="1" applyProtection="1">
      <alignment horizontal="center" vertical="center"/>
      <protection locked="0"/>
    </xf>
    <xf numFmtId="3" fontId="32" fillId="0" borderId="2" xfId="0" applyNumberFormat="1" applyFont="1" applyBorder="1" applyAlignment="1" applyProtection="1">
      <alignment horizontal="center" vertical="center"/>
      <protection locked="0"/>
    </xf>
    <xf numFmtId="3" fontId="32" fillId="0" borderId="6" xfId="0" applyNumberFormat="1" applyFont="1" applyBorder="1" applyAlignment="1" applyProtection="1">
      <alignment horizontal="center" vertical="center"/>
      <protection locked="0"/>
    </xf>
    <xf numFmtId="38" fontId="12" fillId="0" borderId="1" xfId="2" applyNumberFormat="1" applyFont="1" applyBorder="1" applyAlignment="1" applyProtection="1">
      <alignment vertical="center" wrapText="1"/>
      <protection locked="0"/>
    </xf>
    <xf numFmtId="0" fontId="79" fillId="6" borderId="13" xfId="2" applyFont="1" applyFill="1" applyBorder="1" applyAlignment="1" applyProtection="1">
      <alignment horizontal="left" vertical="center" wrapText="1"/>
    </xf>
    <xf numFmtId="0" fontId="16" fillId="0" borderId="0" xfId="2" applyFont="1" applyAlignment="1" applyProtection="1">
      <alignment vertical="center" wrapText="1"/>
    </xf>
    <xf numFmtId="38" fontId="12" fillId="0" borderId="5" xfId="2" applyNumberFormat="1" applyFont="1" applyBorder="1" applyAlignment="1" applyProtection="1">
      <alignment vertical="center" wrapText="1"/>
      <protection locked="0"/>
    </xf>
    <xf numFmtId="38" fontId="12" fillId="0" borderId="6" xfId="2" applyNumberFormat="1" applyFont="1" applyBorder="1" applyAlignment="1" applyProtection="1">
      <alignment vertical="center" wrapText="1"/>
      <protection locked="0"/>
    </xf>
    <xf numFmtId="38" fontId="12" fillId="0" borderId="2" xfId="2" applyNumberFormat="1" applyFont="1" applyBorder="1" applyAlignment="1" applyProtection="1">
      <alignment vertical="center" wrapText="1"/>
      <protection locked="0"/>
    </xf>
    <xf numFmtId="0" fontId="20" fillId="2" borderId="20" xfId="2" applyFont="1" applyFill="1" applyBorder="1" applyAlignment="1" applyProtection="1">
      <alignment horizontal="center" vertical="center" wrapText="1"/>
    </xf>
    <xf numFmtId="0" fontId="22" fillId="0" borderId="0" xfId="2" applyFont="1" applyAlignment="1" applyProtection="1">
      <alignment horizontal="center" vertical="center"/>
    </xf>
    <xf numFmtId="38" fontId="12" fillId="0" borderId="4" xfId="2" applyNumberFormat="1" applyFont="1" applyBorder="1" applyAlignment="1" applyProtection="1">
      <alignment vertical="center" wrapText="1"/>
      <protection locked="0"/>
    </xf>
    <xf numFmtId="0" fontId="28" fillId="2" borderId="20" xfId="2" applyFont="1" applyFill="1" applyBorder="1" applyAlignment="1" applyProtection="1">
      <alignment horizontal="center" vertical="center" wrapText="1"/>
    </xf>
    <xf numFmtId="0" fontId="79" fillId="6" borderId="13" xfId="2" applyFont="1" applyFill="1" applyBorder="1" applyAlignment="1" applyProtection="1">
      <alignment vertical="center" wrapText="1"/>
    </xf>
    <xf numFmtId="0" fontId="21" fillId="0" borderId="0" xfId="2" applyFont="1" applyAlignment="1" applyProtection="1">
      <alignment horizontal="center" vertical="center"/>
    </xf>
    <xf numFmtId="0" fontId="20" fillId="0" borderId="0" xfId="2" applyFont="1" applyAlignment="1" applyProtection="1">
      <alignment horizontal="left" vertical="center" wrapText="1"/>
    </xf>
    <xf numFmtId="38" fontId="10" fillId="0" borderId="19" xfId="1" applyFont="1" applyFill="1" applyBorder="1" applyAlignment="1" applyProtection="1">
      <alignment vertical="center" wrapText="1"/>
    </xf>
    <xf numFmtId="0" fontId="20" fillId="2" borderId="39" xfId="2" applyFont="1" applyFill="1" applyBorder="1" applyAlignment="1" applyProtection="1">
      <alignment horizontal="center" vertical="center"/>
    </xf>
    <xf numFmtId="0" fontId="20" fillId="2" borderId="40" xfId="2" applyFont="1" applyFill="1" applyBorder="1" applyAlignment="1" applyProtection="1">
      <alignment horizontal="center" vertical="center"/>
    </xf>
    <xf numFmtId="0" fontId="20" fillId="2" borderId="41" xfId="2" applyFont="1" applyFill="1" applyBorder="1" applyAlignment="1" applyProtection="1">
      <alignment horizontal="center" vertical="center"/>
    </xf>
    <xf numFmtId="38" fontId="12" fillId="0" borderId="11" xfId="2" applyNumberFormat="1" applyFont="1" applyBorder="1" applyAlignment="1" applyProtection="1">
      <alignment vertical="center" wrapText="1"/>
      <protection locked="0"/>
    </xf>
    <xf numFmtId="38" fontId="12" fillId="0" borderId="19" xfId="2" applyNumberFormat="1" applyFont="1" applyBorder="1" applyAlignment="1" applyProtection="1">
      <alignment vertical="center" wrapText="1"/>
      <protection locked="0"/>
    </xf>
    <xf numFmtId="38" fontId="12" fillId="0" borderId="12" xfId="2" applyNumberFormat="1" applyFont="1" applyBorder="1" applyAlignment="1" applyProtection="1">
      <alignment vertical="center" wrapText="1"/>
      <protection locked="0"/>
    </xf>
    <xf numFmtId="0" fontId="52" fillId="6" borderId="3" xfId="5" applyFont="1" applyFill="1" applyBorder="1" applyProtection="1">
      <alignment vertical="center"/>
    </xf>
    <xf numFmtId="0" fontId="52" fillId="6" borderId="4" xfId="5" applyFont="1" applyFill="1" applyBorder="1" applyProtection="1">
      <alignment vertical="center"/>
    </xf>
    <xf numFmtId="0" fontId="40" fillId="0" borderId="44" xfId="5" applyFont="1" applyBorder="1" applyAlignment="1" applyProtection="1">
      <alignment vertical="center" wrapText="1"/>
      <protection locked="0"/>
    </xf>
    <xf numFmtId="0" fontId="40" fillId="0" borderId="37" xfId="5" applyFont="1" applyBorder="1" applyAlignment="1" applyProtection="1">
      <alignment vertical="center" wrapText="1"/>
      <protection locked="0"/>
    </xf>
    <xf numFmtId="0" fontId="40" fillId="0" borderId="44" xfId="5" applyFont="1" applyBorder="1" applyAlignment="1" applyProtection="1">
      <alignment horizontal="left" vertical="center" wrapText="1"/>
      <protection locked="0"/>
    </xf>
    <xf numFmtId="0" fontId="40" fillId="0" borderId="47" xfId="5" applyFont="1" applyBorder="1" applyAlignment="1" applyProtection="1">
      <alignment horizontal="left" vertical="center" wrapText="1"/>
      <protection locked="0"/>
    </xf>
    <xf numFmtId="0" fontId="40" fillId="0" borderId="37" xfId="5" applyFont="1" applyBorder="1" applyAlignment="1" applyProtection="1">
      <alignment horizontal="left" vertical="center" wrapText="1"/>
      <protection locked="0"/>
    </xf>
    <xf numFmtId="0" fontId="52" fillId="6" borderId="3" xfId="5" applyFont="1" applyFill="1" applyBorder="1" applyAlignment="1" applyProtection="1">
      <alignment horizontal="left" vertical="top" wrapText="1"/>
    </xf>
    <xf numFmtId="0" fontId="52" fillId="6" borderId="13" xfId="5" applyFont="1" applyFill="1" applyBorder="1" applyAlignment="1" applyProtection="1">
      <alignment horizontal="left" vertical="top" wrapText="1"/>
    </xf>
    <xf numFmtId="0" fontId="52" fillId="0" borderId="43" xfId="5" applyFont="1" applyBorder="1" applyAlignment="1" applyProtection="1">
      <alignment vertical="center" wrapText="1"/>
      <protection locked="0"/>
    </xf>
    <xf numFmtId="0" fontId="52" fillId="0" borderId="52" xfId="5" applyFont="1" applyBorder="1" applyAlignment="1" applyProtection="1">
      <alignment vertical="center" wrapText="1"/>
      <protection locked="0"/>
    </xf>
    <xf numFmtId="0" fontId="52" fillId="0" borderId="35" xfId="5" applyFont="1" applyBorder="1" applyAlignment="1" applyProtection="1">
      <alignment vertical="center" wrapText="1"/>
      <protection locked="0"/>
    </xf>
    <xf numFmtId="0" fontId="52" fillId="0" borderId="45" xfId="5" applyFont="1" applyBorder="1" applyAlignment="1" applyProtection="1">
      <alignment vertical="center" wrapText="1"/>
      <protection locked="0"/>
    </xf>
    <xf numFmtId="0" fontId="52" fillId="0" borderId="53" xfId="5" applyFont="1" applyBorder="1" applyAlignment="1" applyProtection="1">
      <alignment vertical="center" wrapText="1"/>
      <protection locked="0"/>
    </xf>
    <xf numFmtId="0" fontId="52" fillId="0" borderId="38" xfId="5" applyFont="1" applyBorder="1" applyAlignment="1" applyProtection="1">
      <alignment vertical="center" wrapText="1"/>
      <protection locked="0"/>
    </xf>
    <xf numFmtId="0" fontId="52" fillId="2" borderId="3" xfId="5" applyFont="1" applyFill="1" applyBorder="1" applyAlignment="1" applyProtection="1">
      <alignment horizontal="center" vertical="center" wrapText="1"/>
    </xf>
    <xf numFmtId="0" fontId="52" fillId="2" borderId="4" xfId="5" applyFont="1" applyFill="1" applyBorder="1" applyAlignment="1" applyProtection="1">
      <alignment horizontal="center" vertical="center" wrapText="1"/>
    </xf>
    <xf numFmtId="0" fontId="52" fillId="2" borderId="7" xfId="5" applyFont="1" applyFill="1" applyBorder="1" applyAlignment="1" applyProtection="1">
      <alignment horizontal="center" vertical="center" wrapText="1"/>
    </xf>
    <xf numFmtId="0" fontId="52" fillId="2" borderId="14" xfId="5" applyFont="1" applyFill="1" applyBorder="1" applyAlignment="1" applyProtection="1">
      <alignment horizontal="center" vertical="center" wrapText="1"/>
    </xf>
    <xf numFmtId="0" fontId="52" fillId="2" borderId="8" xfId="5" applyFont="1" applyFill="1" applyBorder="1" applyAlignment="1" applyProtection="1">
      <alignment horizontal="center" vertical="center" wrapText="1"/>
    </xf>
    <xf numFmtId="0" fontId="52" fillId="2" borderId="11" xfId="5" applyFont="1" applyFill="1" applyBorder="1" applyAlignment="1" applyProtection="1">
      <alignment horizontal="center" vertical="center" wrapText="1"/>
    </xf>
    <xf numFmtId="0" fontId="52" fillId="2" borderId="19" xfId="5" applyFont="1" applyFill="1" applyBorder="1" applyAlignment="1" applyProtection="1">
      <alignment horizontal="center" vertical="center" wrapText="1"/>
    </xf>
    <xf numFmtId="0" fontId="52" fillId="2" borderId="12" xfId="5" applyFont="1" applyFill="1" applyBorder="1" applyAlignment="1" applyProtection="1">
      <alignment horizontal="center" vertical="center" wrapText="1"/>
    </xf>
    <xf numFmtId="0" fontId="52" fillId="2" borderId="1" xfId="5" applyFont="1" applyFill="1" applyBorder="1" applyAlignment="1" applyProtection="1">
      <alignment horizontal="center" vertical="center" wrapText="1"/>
    </xf>
    <xf numFmtId="14" fontId="40" fillId="0" borderId="1" xfId="0" applyNumberFormat="1" applyFont="1" applyBorder="1" applyAlignment="1" applyProtection="1">
      <alignment horizontal="center" vertical="center" wrapText="1"/>
      <protection locked="0"/>
    </xf>
    <xf numFmtId="0" fontId="40" fillId="0" borderId="1" xfId="5" applyFont="1" applyBorder="1" applyAlignment="1" applyProtection="1">
      <alignment horizontal="center" vertical="center" wrapText="1"/>
      <protection locked="0"/>
    </xf>
    <xf numFmtId="3" fontId="52" fillId="0" borderId="92" xfId="5" applyNumberFormat="1" applyFont="1" applyFill="1" applyBorder="1" applyProtection="1">
      <alignment vertical="center"/>
    </xf>
    <xf numFmtId="3" fontId="52" fillId="0" borderId="93" xfId="5" applyNumberFormat="1" applyFont="1" applyFill="1" applyBorder="1" applyProtection="1">
      <alignment vertical="center"/>
    </xf>
    <xf numFmtId="0" fontId="52" fillId="6" borderId="3" xfId="2" applyFont="1" applyFill="1" applyBorder="1" applyAlignment="1" applyProtection="1">
      <alignment horizontal="left" vertical="top" wrapText="1"/>
    </xf>
    <xf numFmtId="0" fontId="52" fillId="6" borderId="13" xfId="2" applyFont="1" applyFill="1" applyBorder="1" applyAlignment="1" applyProtection="1">
      <alignment horizontal="left" vertical="top" wrapText="1"/>
    </xf>
    <xf numFmtId="0" fontId="52" fillId="6" borderId="4" xfId="2" applyFont="1" applyFill="1" applyBorder="1" applyAlignment="1" applyProtection="1">
      <alignment horizontal="left" vertical="top" wrapText="1"/>
    </xf>
    <xf numFmtId="0" fontId="52" fillId="0" borderId="44" xfId="5" applyFont="1" applyBorder="1" applyAlignment="1" applyProtection="1">
      <alignment vertical="center" wrapText="1"/>
      <protection locked="0"/>
    </xf>
    <xf numFmtId="0" fontId="52" fillId="0" borderId="47" xfId="5" applyFont="1" applyBorder="1" applyAlignment="1" applyProtection="1">
      <alignment vertical="center" wrapText="1"/>
      <protection locked="0"/>
    </xf>
    <xf numFmtId="0" fontId="52" fillId="0" borderId="37" xfId="5" applyFont="1" applyBorder="1" applyAlignment="1" applyProtection="1">
      <alignment vertical="center" wrapText="1"/>
      <protection locked="0"/>
    </xf>
    <xf numFmtId="3" fontId="52" fillId="0" borderId="90" xfId="5" applyNumberFormat="1" applyFont="1" applyFill="1" applyBorder="1" applyProtection="1">
      <alignment vertical="center"/>
    </xf>
    <xf numFmtId="3" fontId="52" fillId="0" borderId="91" xfId="5" applyNumberFormat="1" applyFont="1" applyFill="1" applyBorder="1" applyProtection="1">
      <alignment vertical="center"/>
    </xf>
    <xf numFmtId="38" fontId="40" fillId="0" borderId="1" xfId="1" applyFont="1" applyFill="1" applyBorder="1" applyAlignment="1" applyProtection="1">
      <alignment vertical="center" wrapText="1"/>
    </xf>
    <xf numFmtId="38" fontId="40" fillId="0" borderId="3" xfId="1" applyFont="1" applyFill="1" applyBorder="1" applyAlignment="1" applyProtection="1">
      <alignment vertical="center" wrapText="1"/>
    </xf>
    <xf numFmtId="38" fontId="40" fillId="0" borderId="4" xfId="1" applyFont="1" applyFill="1" applyBorder="1" applyAlignment="1" applyProtection="1">
      <alignment vertical="center" wrapText="1"/>
    </xf>
    <xf numFmtId="38" fontId="40" fillId="0" borderId="44" xfId="6" applyFont="1" applyFill="1" applyBorder="1" applyAlignment="1" applyProtection="1">
      <alignment horizontal="left" vertical="center" wrapText="1"/>
      <protection locked="0"/>
    </xf>
    <xf numFmtId="38" fontId="40" fillId="0" borderId="47" xfId="6" applyFont="1" applyFill="1" applyBorder="1" applyAlignment="1" applyProtection="1">
      <alignment horizontal="left" vertical="center" wrapText="1"/>
      <protection locked="0"/>
    </xf>
    <xf numFmtId="38" fontId="40" fillId="0" borderId="37" xfId="6" applyFont="1" applyFill="1" applyBorder="1" applyAlignment="1" applyProtection="1">
      <alignment horizontal="left" vertical="center" wrapText="1"/>
      <protection locked="0"/>
    </xf>
    <xf numFmtId="0" fontId="120" fillId="0" borderId="9" xfId="0" applyFont="1" applyBorder="1" applyAlignment="1" applyProtection="1">
      <alignment vertical="center" wrapText="1"/>
    </xf>
    <xf numFmtId="0" fontId="120" fillId="0" borderId="0" xfId="0" applyFont="1" applyBorder="1" applyAlignment="1" applyProtection="1">
      <alignment vertical="center" wrapText="1"/>
    </xf>
    <xf numFmtId="38" fontId="40" fillId="0" borderId="3" xfId="1" applyFont="1" applyFill="1" applyBorder="1" applyAlignment="1" applyProtection="1">
      <alignment horizontal="right" vertical="center" wrapText="1"/>
      <protection locked="0"/>
    </xf>
    <xf numFmtId="38" fontId="40" fillId="0" borderId="4" xfId="1" applyFont="1" applyFill="1" applyBorder="1" applyAlignment="1" applyProtection="1">
      <alignment horizontal="right" vertical="center" wrapText="1"/>
      <protection locked="0"/>
    </xf>
    <xf numFmtId="38" fontId="40" fillId="0" borderId="1" xfId="1" applyFont="1" applyFill="1" applyBorder="1" applyAlignment="1" applyProtection="1">
      <alignment horizontal="right" vertical="center" wrapText="1"/>
      <protection locked="0"/>
    </xf>
    <xf numFmtId="0" fontId="40" fillId="2" borderId="1" xfId="0" applyFont="1" applyFill="1" applyBorder="1" applyAlignment="1" applyProtection="1">
      <alignment horizontal="center" vertical="center" wrapText="1"/>
    </xf>
    <xf numFmtId="38" fontId="40" fillId="0" borderId="1" xfId="0" applyNumberFormat="1" applyFont="1" applyBorder="1" applyAlignment="1" applyProtection="1">
      <alignment vertical="center" wrapText="1"/>
    </xf>
    <xf numFmtId="0" fontId="71" fillId="15" borderId="1" xfId="0" applyFont="1" applyFill="1" applyBorder="1" applyAlignment="1" applyProtection="1">
      <alignment horizontal="center" vertical="center"/>
    </xf>
    <xf numFmtId="0" fontId="71" fillId="15" borderId="5" xfId="0" applyFont="1" applyFill="1" applyBorder="1" applyAlignment="1" applyProtection="1">
      <alignment horizontal="center" vertical="center"/>
    </xf>
    <xf numFmtId="0" fontId="71" fillId="15" borderId="6" xfId="0" applyFont="1" applyFill="1" applyBorder="1" applyAlignment="1" applyProtection="1">
      <alignment horizontal="center" vertical="center"/>
    </xf>
    <xf numFmtId="0" fontId="71" fillId="15" borderId="2" xfId="0" applyFont="1" applyFill="1" applyBorder="1" applyAlignment="1" applyProtection="1">
      <alignment horizontal="center" vertical="center"/>
    </xf>
    <xf numFmtId="0" fontId="56" fillId="0" borderId="9" xfId="0" applyFont="1" applyBorder="1" applyAlignment="1" applyProtection="1">
      <alignment vertical="center" wrapText="1"/>
    </xf>
    <xf numFmtId="0" fontId="56" fillId="0" borderId="0" xfId="0" applyFont="1" applyBorder="1" applyAlignment="1" applyProtection="1">
      <alignment vertical="center" wrapText="1"/>
    </xf>
    <xf numFmtId="0" fontId="55" fillId="0" borderId="0" xfId="5" applyFont="1" applyAlignment="1" applyProtection="1">
      <alignment vertical="center" wrapText="1"/>
    </xf>
    <xf numFmtId="0" fontId="40" fillId="6" borderId="3" xfId="0" applyFont="1" applyFill="1" applyBorder="1" applyAlignment="1" applyProtection="1">
      <alignment vertical="center" wrapText="1"/>
    </xf>
    <xf numFmtId="0" fontId="40" fillId="6" borderId="13" xfId="0" applyFont="1" applyFill="1" applyBorder="1" applyAlignment="1" applyProtection="1">
      <alignment vertical="center" wrapText="1"/>
    </xf>
    <xf numFmtId="0" fontId="40" fillId="6" borderId="4" xfId="0" applyFont="1" applyFill="1" applyBorder="1" applyAlignment="1" applyProtection="1">
      <alignment vertical="center" wrapText="1"/>
    </xf>
    <xf numFmtId="0" fontId="55" fillId="0" borderId="95" xfId="5" applyFont="1" applyBorder="1" applyAlignment="1" applyProtection="1">
      <alignment vertical="center" wrapText="1"/>
    </xf>
    <xf numFmtId="0" fontId="55" fillId="0" borderId="19" xfId="5" applyFont="1" applyBorder="1" applyAlignment="1" applyProtection="1">
      <alignment vertical="center" wrapText="1"/>
    </xf>
    <xf numFmtId="0" fontId="55" fillId="0" borderId="96" xfId="5" applyFont="1" applyBorder="1" applyAlignment="1" applyProtection="1">
      <alignment vertical="center" wrapText="1"/>
    </xf>
    <xf numFmtId="0" fontId="40" fillId="6" borderId="1" xfId="0" applyFont="1" applyFill="1" applyBorder="1" applyProtection="1">
      <alignment vertical="center"/>
    </xf>
    <xf numFmtId="0" fontId="52" fillId="6" borderId="1" xfId="0" applyFont="1" applyFill="1" applyBorder="1" applyAlignment="1" applyProtection="1">
      <alignment vertical="center" wrapText="1"/>
    </xf>
    <xf numFmtId="0" fontId="52" fillId="2" borderId="5" xfId="2" applyFont="1" applyFill="1" applyBorder="1" applyAlignment="1" applyProtection="1">
      <alignment horizontal="center" vertical="center"/>
    </xf>
    <xf numFmtId="0" fontId="52" fillId="2" borderId="6" xfId="2" applyFont="1" applyFill="1" applyBorder="1" applyAlignment="1" applyProtection="1">
      <alignment horizontal="center" vertical="center"/>
    </xf>
    <xf numFmtId="0" fontId="52" fillId="2" borderId="2" xfId="2" applyFont="1" applyFill="1" applyBorder="1" applyAlignment="1" applyProtection="1">
      <alignment horizontal="center" vertical="center"/>
    </xf>
    <xf numFmtId="0" fontId="118" fillId="3" borderId="0" xfId="2" applyFont="1" applyFill="1" applyAlignment="1" applyProtection="1">
      <alignment horizontal="center" vertical="center"/>
    </xf>
    <xf numFmtId="0" fontId="40" fillId="0" borderId="5" xfId="2" applyNumberFormat="1" applyFont="1" applyFill="1" applyBorder="1" applyAlignment="1" applyProtection="1">
      <alignment horizontal="center" vertical="center" wrapText="1"/>
    </xf>
    <xf numFmtId="0" fontId="40" fillId="0" borderId="6" xfId="2" applyNumberFormat="1" applyFont="1" applyFill="1" applyBorder="1" applyAlignment="1" applyProtection="1">
      <alignment horizontal="center" vertical="center" wrapText="1"/>
    </xf>
    <xf numFmtId="0" fontId="40" fillId="0" borderId="2" xfId="2" applyNumberFormat="1" applyFont="1" applyFill="1" applyBorder="1" applyAlignment="1" applyProtection="1">
      <alignment horizontal="center" vertical="center" wrapText="1"/>
    </xf>
    <xf numFmtId="0" fontId="52" fillId="2" borderId="7" xfId="2" applyFont="1" applyFill="1" applyBorder="1" applyAlignment="1" applyProtection="1">
      <alignment horizontal="center" vertical="center" wrapText="1"/>
    </xf>
    <xf numFmtId="0" fontId="52" fillId="2" borderId="8" xfId="2" applyFont="1" applyFill="1" applyBorder="1" applyAlignment="1" applyProtection="1">
      <alignment horizontal="center" vertical="center" wrapText="1"/>
    </xf>
    <xf numFmtId="0" fontId="50" fillId="3" borderId="0" xfId="2" applyFont="1" applyFill="1" applyAlignment="1" applyProtection="1">
      <alignment horizontal="left" vertical="center" wrapText="1"/>
    </xf>
    <xf numFmtId="0" fontId="53" fillId="0" borderId="46" xfId="2" applyFont="1" applyBorder="1" applyAlignment="1" applyProtection="1">
      <alignment horizontal="center" vertical="center" wrapText="1" shrinkToFit="1"/>
      <protection locked="0"/>
    </xf>
    <xf numFmtId="0" fontId="53" fillId="0" borderId="50" xfId="2" applyFont="1" applyBorder="1" applyAlignment="1" applyProtection="1">
      <alignment horizontal="center" vertical="center" wrapText="1" shrinkToFit="1"/>
      <protection locked="0"/>
    </xf>
    <xf numFmtId="0" fontId="54" fillId="0" borderId="19" xfId="2" applyFont="1" applyBorder="1" applyAlignment="1" applyProtection="1">
      <alignment horizontal="center" vertical="center" wrapText="1"/>
    </xf>
    <xf numFmtId="0" fontId="101" fillId="3" borderId="0" xfId="2" applyFont="1" applyFill="1" applyAlignment="1" applyProtection="1">
      <alignment vertical="center" wrapText="1"/>
    </xf>
    <xf numFmtId="0" fontId="52" fillId="2" borderId="5" xfId="2" applyFont="1" applyFill="1" applyBorder="1" applyAlignment="1" applyProtection="1">
      <alignment horizontal="center" vertical="center" wrapText="1"/>
    </xf>
    <xf numFmtId="0" fontId="52" fillId="2" borderId="6" xfId="2" applyFont="1" applyFill="1" applyBorder="1" applyAlignment="1" applyProtection="1">
      <alignment horizontal="center" vertical="center" wrapText="1"/>
    </xf>
    <xf numFmtId="0" fontId="52" fillId="2" borderId="2" xfId="2" applyFont="1" applyFill="1" applyBorder="1" applyAlignment="1" applyProtection="1">
      <alignment horizontal="center" vertical="center" wrapText="1"/>
    </xf>
    <xf numFmtId="0" fontId="46" fillId="3" borderId="5" xfId="2" applyFont="1" applyFill="1" applyBorder="1" applyAlignment="1" applyProtection="1">
      <alignment horizontal="left" vertical="center" wrapText="1"/>
      <protection locked="0"/>
    </xf>
    <xf numFmtId="0" fontId="46" fillId="3" borderId="6" xfId="2" applyFont="1" applyFill="1" applyBorder="1" applyAlignment="1" applyProtection="1">
      <alignment horizontal="left" vertical="center" wrapText="1"/>
      <protection locked="0"/>
    </xf>
    <xf numFmtId="0" fontId="46" fillId="3" borderId="2" xfId="2" applyFont="1" applyFill="1" applyBorder="1" applyAlignment="1" applyProtection="1">
      <alignment horizontal="left" vertical="center" wrapText="1"/>
      <protection locked="0"/>
    </xf>
    <xf numFmtId="0" fontId="40" fillId="2" borderId="78" xfId="5" applyFont="1" applyFill="1" applyBorder="1" applyAlignment="1" applyProtection="1">
      <alignment horizontal="center" vertical="center" wrapText="1"/>
    </xf>
    <xf numFmtId="0" fontId="40" fillId="2" borderId="85" xfId="5" applyFont="1" applyFill="1" applyBorder="1" applyAlignment="1" applyProtection="1">
      <alignment horizontal="center" vertical="center" wrapText="1"/>
    </xf>
    <xf numFmtId="38" fontId="40" fillId="0" borderId="87" xfId="5" applyNumberFormat="1" applyFont="1" applyFill="1" applyBorder="1" applyAlignment="1" applyProtection="1">
      <alignment vertical="center" wrapText="1"/>
    </xf>
    <xf numFmtId="38" fontId="40" fillId="0" borderId="88" xfId="5" applyNumberFormat="1" applyFont="1" applyFill="1" applyBorder="1" applyAlignment="1" applyProtection="1">
      <alignment vertical="center" wrapText="1"/>
    </xf>
    <xf numFmtId="0" fontId="71" fillId="15" borderId="1" xfId="0" applyFont="1" applyFill="1" applyBorder="1" applyAlignment="1">
      <alignment horizontal="center" vertical="center"/>
    </xf>
    <xf numFmtId="0" fontId="71" fillId="15" borderId="117" xfId="0" applyFont="1" applyFill="1" applyBorder="1" applyAlignment="1">
      <alignment horizontal="center" vertical="center"/>
    </xf>
    <xf numFmtId="0" fontId="71" fillId="16" borderId="5" xfId="0" applyFont="1" applyFill="1" applyBorder="1" applyAlignment="1">
      <alignment horizontal="center" vertical="center"/>
    </xf>
    <xf numFmtId="0" fontId="71" fillId="16" borderId="6" xfId="0" applyFont="1" applyFill="1" applyBorder="1" applyAlignment="1">
      <alignment horizontal="center" vertical="center"/>
    </xf>
    <xf numFmtId="0" fontId="71" fillId="16" borderId="118" xfId="0" applyFont="1" applyFill="1" applyBorder="1" applyAlignment="1">
      <alignment horizontal="center" vertical="center"/>
    </xf>
    <xf numFmtId="0" fontId="40" fillId="2" borderId="3" xfId="5" applyFont="1" applyFill="1" applyBorder="1" applyAlignment="1" applyProtection="1">
      <alignment horizontal="center" vertical="center"/>
    </xf>
    <xf numFmtId="0" fontId="40" fillId="2" borderId="4" xfId="5" applyFont="1" applyFill="1" applyBorder="1" applyAlignment="1" applyProtection="1">
      <alignment horizontal="center" vertical="center"/>
    </xf>
    <xf numFmtId="0" fontId="40" fillId="2" borderId="3" xfId="5" applyFont="1" applyFill="1" applyBorder="1" applyAlignment="1" applyProtection="1">
      <alignment horizontal="center" vertical="center" wrapText="1"/>
    </xf>
    <xf numFmtId="0" fontId="40" fillId="2" borderId="4" xfId="5" applyFont="1" applyFill="1" applyBorder="1" applyAlignment="1" applyProtection="1">
      <alignment horizontal="center" vertical="center" wrapText="1"/>
    </xf>
    <xf numFmtId="0" fontId="40" fillId="2" borderId="89" xfId="5" applyFont="1" applyFill="1" applyBorder="1" applyAlignment="1" applyProtection="1">
      <alignment horizontal="center" vertical="center" wrapText="1"/>
    </xf>
    <xf numFmtId="0" fontId="40" fillId="14" borderId="89" xfId="5" applyFont="1" applyFill="1" applyBorder="1" applyAlignment="1" applyProtection="1">
      <alignment horizontal="center" vertical="center" wrapText="1"/>
    </xf>
    <xf numFmtId="0" fontId="40" fillId="14" borderId="4" xfId="5" applyFont="1" applyFill="1" applyBorder="1" applyAlignment="1" applyProtection="1">
      <alignment horizontal="center" vertical="center" wrapText="1"/>
    </xf>
    <xf numFmtId="0" fontId="40" fillId="2" borderId="3" xfId="0" applyFont="1" applyFill="1" applyBorder="1" applyAlignment="1">
      <alignment horizontal="center" vertical="center"/>
    </xf>
    <xf numFmtId="0" fontId="40" fillId="2" borderId="13" xfId="0" applyFont="1" applyFill="1" applyBorder="1" applyAlignment="1">
      <alignment horizontal="center" vertical="center"/>
    </xf>
    <xf numFmtId="0" fontId="40" fillId="2" borderId="119" xfId="0" applyFont="1" applyFill="1" applyBorder="1" applyAlignment="1">
      <alignment horizontal="center" vertical="center"/>
    </xf>
    <xf numFmtId="0" fontId="40" fillId="2" borderId="125" xfId="0" applyFont="1" applyFill="1" applyBorder="1" applyAlignment="1">
      <alignment horizontal="center" vertical="center"/>
    </xf>
    <xf numFmtId="0" fontId="40" fillId="2" borderId="127" xfId="0" applyFont="1" applyFill="1" applyBorder="1" applyAlignment="1">
      <alignment horizontal="center" vertical="center"/>
    </xf>
    <xf numFmtId="0" fontId="40" fillId="2" borderId="141" xfId="5" applyFont="1" applyFill="1" applyBorder="1" applyAlignment="1" applyProtection="1">
      <alignment horizontal="center" vertical="center" wrapText="1"/>
    </xf>
    <xf numFmtId="0" fontId="40" fillId="2" borderId="142" xfId="5" applyFont="1" applyFill="1" applyBorder="1" applyAlignment="1" applyProtection="1">
      <alignment horizontal="center" vertical="center" wrapText="1"/>
    </xf>
    <xf numFmtId="0" fontId="40" fillId="2" borderId="131" xfId="5" applyFont="1" applyFill="1" applyBorder="1" applyAlignment="1" applyProtection="1">
      <alignment horizontal="center" vertical="center"/>
    </xf>
    <xf numFmtId="0" fontId="40" fillId="2" borderId="137" xfId="5" applyFont="1" applyFill="1" applyBorder="1" applyAlignment="1" applyProtection="1">
      <alignment horizontal="center" vertical="center"/>
    </xf>
    <xf numFmtId="0" fontId="40" fillId="2" borderId="138" xfId="5" applyFont="1" applyFill="1" applyBorder="1" applyAlignment="1" applyProtection="1">
      <alignment horizontal="center" vertical="center"/>
    </xf>
    <xf numFmtId="0" fontId="40" fillId="2" borderId="65" xfId="5" applyFont="1" applyFill="1" applyBorder="1" applyAlignment="1" applyProtection="1">
      <alignment horizontal="center" vertical="center"/>
    </xf>
    <xf numFmtId="0" fontId="40" fillId="2" borderId="134" xfId="5" applyFont="1" applyFill="1" applyBorder="1" applyAlignment="1" applyProtection="1">
      <alignment horizontal="center" vertical="center"/>
    </xf>
    <xf numFmtId="0" fontId="40" fillId="2" borderId="64" xfId="5" applyFont="1" applyFill="1" applyBorder="1" applyAlignment="1" applyProtection="1">
      <alignment horizontal="center" vertical="center" wrapText="1"/>
    </xf>
    <xf numFmtId="0" fontId="40" fillId="2" borderId="66" xfId="5" applyFont="1" applyFill="1" applyBorder="1" applyAlignment="1" applyProtection="1">
      <alignment horizontal="center" vertical="center" wrapText="1"/>
    </xf>
    <xf numFmtId="0" fontId="40" fillId="2" borderId="135" xfId="5" applyFont="1" applyFill="1" applyBorder="1" applyAlignment="1" applyProtection="1">
      <alignment horizontal="center" vertical="center" wrapText="1"/>
    </xf>
    <xf numFmtId="0" fontId="40" fillId="2" borderId="136" xfId="5" applyFont="1" applyFill="1" applyBorder="1" applyAlignment="1" applyProtection="1">
      <alignment horizontal="center" vertical="center" wrapText="1"/>
    </xf>
    <xf numFmtId="0" fontId="40" fillId="2" borderId="132" xfId="5" applyFont="1" applyFill="1" applyBorder="1" applyAlignment="1" applyProtection="1">
      <alignment vertical="center" wrapText="1"/>
    </xf>
    <xf numFmtId="0" fontId="40" fillId="2" borderId="133" xfId="5" applyFont="1" applyFill="1" applyBorder="1" applyAlignment="1" applyProtection="1">
      <alignment vertical="center" wrapText="1"/>
    </xf>
    <xf numFmtId="0" fontId="40" fillId="2" borderId="76" xfId="5" applyFont="1" applyFill="1" applyBorder="1" applyAlignment="1" applyProtection="1">
      <alignment vertical="center" wrapText="1"/>
    </xf>
    <xf numFmtId="0" fontId="40" fillId="2" borderId="67" xfId="5" applyFont="1" applyFill="1" applyBorder="1" applyAlignment="1" applyProtection="1">
      <alignment vertical="center" wrapText="1"/>
    </xf>
    <xf numFmtId="0" fontId="40" fillId="2" borderId="82" xfId="5" applyFont="1" applyFill="1" applyBorder="1" applyAlignment="1" applyProtection="1">
      <alignment vertical="center" wrapText="1"/>
    </xf>
    <xf numFmtId="0" fontId="40" fillId="2" borderId="83" xfId="5" applyFont="1" applyFill="1" applyBorder="1" applyAlignment="1" applyProtection="1">
      <alignment vertical="center" wrapText="1"/>
    </xf>
    <xf numFmtId="0" fontId="40" fillId="0" borderId="45" xfId="5" applyFont="1" applyBorder="1" applyAlignment="1" applyProtection="1">
      <alignment vertical="center" wrapText="1"/>
      <protection locked="0"/>
    </xf>
    <xf numFmtId="0" fontId="40" fillId="0" borderId="38" xfId="5" applyFont="1" applyBorder="1" applyAlignment="1" applyProtection="1">
      <alignment vertical="center" wrapText="1"/>
      <protection locked="0"/>
    </xf>
    <xf numFmtId="0" fontId="40" fillId="0" borderId="45" xfId="5" applyFont="1" applyBorder="1" applyAlignment="1" applyProtection="1">
      <alignment horizontal="left" vertical="center" wrapText="1"/>
      <protection locked="0"/>
    </xf>
    <xf numFmtId="0" fontId="40" fillId="0" borderId="53" xfId="5" applyFont="1" applyBorder="1" applyAlignment="1" applyProtection="1">
      <alignment horizontal="left" vertical="center" wrapText="1"/>
      <protection locked="0"/>
    </xf>
    <xf numFmtId="0" fontId="40" fillId="0" borderId="38" xfId="5" applyFont="1" applyBorder="1" applyAlignment="1" applyProtection="1">
      <alignment horizontal="left" vertical="center" wrapText="1"/>
      <protection locked="0"/>
    </xf>
    <xf numFmtId="0" fontId="55" fillId="0" borderId="0" xfId="5" applyFont="1" applyProtection="1">
      <alignment vertical="center"/>
    </xf>
    <xf numFmtId="0" fontId="55" fillId="0" borderId="19" xfId="5" applyFont="1" applyBorder="1" applyProtection="1">
      <alignment vertical="center"/>
    </xf>
    <xf numFmtId="0" fontId="52" fillId="2" borderId="0" xfId="5" applyFont="1" applyFill="1" applyBorder="1" applyAlignment="1" applyProtection="1">
      <alignment horizontal="center" vertical="center" wrapText="1"/>
    </xf>
    <xf numFmtId="0" fontId="52" fillId="2" borderId="10" xfId="5" applyFont="1" applyFill="1" applyBorder="1" applyAlignment="1" applyProtection="1">
      <alignment horizontal="center" vertical="center" wrapText="1"/>
    </xf>
    <xf numFmtId="0" fontId="40" fillId="0" borderId="43" xfId="5" applyFont="1" applyBorder="1" applyAlignment="1" applyProtection="1">
      <alignment vertical="center" wrapText="1"/>
      <protection locked="0"/>
    </xf>
    <xf numFmtId="0" fontId="40" fillId="0" borderId="35" xfId="5" applyFont="1" applyBorder="1" applyAlignment="1" applyProtection="1">
      <alignment vertical="center" wrapText="1"/>
      <protection locked="0"/>
    </xf>
    <xf numFmtId="0" fontId="40" fillId="0" borderId="43" xfId="5" applyFont="1" applyBorder="1" applyAlignment="1" applyProtection="1">
      <alignment horizontal="left" vertical="center" wrapText="1"/>
      <protection locked="0"/>
    </xf>
    <xf numFmtId="0" fontId="40" fillId="0" borderId="52" xfId="5" applyFont="1" applyBorder="1" applyAlignment="1" applyProtection="1">
      <alignment horizontal="left" vertical="center" wrapText="1"/>
      <protection locked="0"/>
    </xf>
    <xf numFmtId="0" fontId="40" fillId="0" borderId="35" xfId="5" applyFont="1" applyBorder="1" applyAlignment="1" applyProtection="1">
      <alignment horizontal="left" vertical="center" wrapText="1"/>
      <protection locked="0"/>
    </xf>
    <xf numFmtId="38" fontId="40" fillId="0" borderId="11" xfId="6" applyFont="1" applyFill="1" applyBorder="1" applyAlignment="1" applyProtection="1">
      <alignment horizontal="left" vertical="center" wrapText="1"/>
      <protection locked="0"/>
    </xf>
    <xf numFmtId="38" fontId="40" fillId="0" borderId="19" xfId="6" applyFont="1" applyFill="1" applyBorder="1" applyAlignment="1" applyProtection="1">
      <alignment horizontal="left" vertical="center" wrapText="1"/>
      <protection locked="0"/>
    </xf>
    <xf numFmtId="38" fontId="40" fillId="0" borderId="12" xfId="6" applyFont="1" applyFill="1" applyBorder="1" applyAlignment="1" applyProtection="1">
      <alignment horizontal="left" vertical="center" wrapText="1"/>
      <protection locked="0"/>
    </xf>
    <xf numFmtId="0" fontId="40" fillId="2" borderId="1" xfId="5" applyFont="1" applyFill="1" applyBorder="1" applyAlignment="1" applyProtection="1">
      <alignment horizontal="center" vertical="center" wrapText="1"/>
    </xf>
    <xf numFmtId="38" fontId="40" fillId="0" borderId="43" xfId="6" applyFont="1" applyFill="1" applyBorder="1" applyAlignment="1" applyProtection="1">
      <alignment horizontal="left" vertical="center" wrapText="1"/>
      <protection locked="0"/>
    </xf>
    <xf numFmtId="38" fontId="40" fillId="0" borderId="52" xfId="6" applyFont="1" applyFill="1" applyBorder="1" applyAlignment="1" applyProtection="1">
      <alignment horizontal="left" vertical="center" wrapText="1"/>
      <protection locked="0"/>
    </xf>
    <xf numFmtId="38" fontId="40" fillId="0" borderId="35" xfId="6" applyFont="1" applyFill="1" applyBorder="1" applyAlignment="1" applyProtection="1">
      <alignment horizontal="left" vertical="center" wrapText="1"/>
      <protection locked="0"/>
    </xf>
    <xf numFmtId="0" fontId="20" fillId="6" borderId="9" xfId="2" applyFont="1" applyFill="1" applyBorder="1">
      <alignment vertical="center"/>
    </xf>
    <xf numFmtId="0" fontId="20" fillId="6" borderId="0" xfId="2" applyFont="1" applyFill="1">
      <alignment vertical="center"/>
    </xf>
    <xf numFmtId="0" fontId="20" fillId="6" borderId="10" xfId="2" applyFont="1" applyFill="1" applyBorder="1">
      <alignment vertical="center"/>
    </xf>
    <xf numFmtId="0" fontId="20" fillId="6" borderId="11" xfId="2" applyFont="1" applyFill="1" applyBorder="1">
      <alignment vertical="center"/>
    </xf>
    <xf numFmtId="0" fontId="20" fillId="6" borderId="19" xfId="2" applyFont="1" applyFill="1" applyBorder="1">
      <alignment vertical="center"/>
    </xf>
    <xf numFmtId="0" fontId="20" fillId="6" borderId="12" xfId="2" applyFont="1" applyFill="1" applyBorder="1">
      <alignment vertical="center"/>
    </xf>
    <xf numFmtId="0" fontId="20" fillId="6" borderId="9" xfId="2" applyFont="1" applyFill="1" applyBorder="1" applyAlignment="1">
      <alignment vertical="center" wrapText="1"/>
    </xf>
    <xf numFmtId="0" fontId="20" fillId="6" borderId="0" xfId="2" applyFont="1" applyFill="1" applyAlignment="1">
      <alignment vertical="center" wrapText="1"/>
    </xf>
    <xf numFmtId="0" fontId="20" fillId="6" borderId="10" xfId="2" applyFont="1" applyFill="1" applyBorder="1" applyAlignment="1">
      <alignment vertical="center" wrapText="1"/>
    </xf>
    <xf numFmtId="0" fontId="21" fillId="3" borderId="19" xfId="2" applyFont="1" applyFill="1" applyBorder="1" applyAlignment="1">
      <alignment horizontal="left" vertical="center"/>
    </xf>
    <xf numFmtId="0" fontId="20" fillId="0" borderId="0" xfId="2" applyFont="1">
      <alignment vertical="center"/>
    </xf>
    <xf numFmtId="0" fontId="39" fillId="4" borderId="9" xfId="0" applyFont="1" applyFill="1" applyBorder="1">
      <alignment vertical="center"/>
    </xf>
    <xf numFmtId="0" fontId="39" fillId="4" borderId="0" xfId="0" applyFont="1" applyFill="1">
      <alignment vertical="center"/>
    </xf>
    <xf numFmtId="0" fontId="19" fillId="3" borderId="0" xfId="2" applyFont="1" applyFill="1" applyAlignment="1">
      <alignment horizontal="right" vertical="center"/>
    </xf>
    <xf numFmtId="0" fontId="19" fillId="0" borderId="19" xfId="2" applyFont="1" applyBorder="1" applyAlignment="1">
      <alignment vertical="center" shrinkToFit="1"/>
    </xf>
    <xf numFmtId="0" fontId="64" fillId="0" borderId="1" xfId="2" applyFont="1" applyBorder="1" applyAlignment="1" applyProtection="1">
      <alignment horizontal="center" vertical="center" wrapText="1"/>
    </xf>
    <xf numFmtId="0" fontId="107" fillId="0" borderId="1" xfId="2" applyFont="1" applyFill="1" applyBorder="1" applyAlignment="1" applyProtection="1">
      <alignment horizontal="center" vertical="center" wrapText="1"/>
      <protection locked="0"/>
    </xf>
    <xf numFmtId="0" fontId="107" fillId="0" borderId="1" xfId="2" applyFont="1" applyFill="1" applyBorder="1" applyAlignment="1" applyProtection="1">
      <alignment horizontal="left" vertical="center" wrapText="1"/>
      <protection locked="0"/>
    </xf>
    <xf numFmtId="177" fontId="107" fillId="0" borderId="1" xfId="2" applyNumberFormat="1" applyFont="1" applyFill="1" applyBorder="1" applyAlignment="1" applyProtection="1">
      <alignment horizontal="left" vertical="center" wrapText="1"/>
      <protection locked="0"/>
    </xf>
    <xf numFmtId="0" fontId="107" fillId="0" borderId="5" xfId="2" applyNumberFormat="1" applyFont="1" applyFill="1" applyBorder="1" applyAlignment="1" applyProtection="1">
      <alignment horizontal="left" vertical="center" wrapText="1"/>
    </xf>
    <xf numFmtId="0" fontId="107" fillId="0" borderId="6" xfId="2" applyNumberFormat="1" applyFont="1" applyFill="1" applyBorder="1" applyAlignment="1" applyProtection="1">
      <alignment horizontal="left" vertical="center" wrapText="1"/>
    </xf>
    <xf numFmtId="0" fontId="107" fillId="0" borderId="2" xfId="2" applyNumberFormat="1" applyFont="1" applyFill="1" applyBorder="1" applyAlignment="1" applyProtection="1">
      <alignment horizontal="left" vertical="center" wrapText="1"/>
    </xf>
    <xf numFmtId="0" fontId="65" fillId="2" borderId="1" xfId="2" applyFont="1" applyFill="1" applyBorder="1" applyAlignment="1" applyProtection="1">
      <alignment horizontal="center" vertical="center" wrapText="1"/>
    </xf>
    <xf numFmtId="0" fontId="71" fillId="4" borderId="5" xfId="0" applyFont="1" applyFill="1" applyBorder="1" applyProtection="1">
      <alignment vertical="center"/>
    </xf>
    <xf numFmtId="0" fontId="71" fillId="4" borderId="6" xfId="0" applyFont="1" applyFill="1" applyBorder="1" applyProtection="1">
      <alignment vertical="center"/>
    </xf>
    <xf numFmtId="0" fontId="71" fillId="4" borderId="2" xfId="0" applyFont="1" applyFill="1" applyBorder="1" applyProtection="1">
      <alignment vertical="center"/>
    </xf>
    <xf numFmtId="0" fontId="65" fillId="2" borderId="5" xfId="2" applyFont="1" applyFill="1" applyBorder="1" applyAlignment="1" applyProtection="1">
      <alignment horizontal="center" vertical="center"/>
    </xf>
    <xf numFmtId="0" fontId="65" fillId="2" borderId="6" xfId="2" applyFont="1" applyFill="1" applyBorder="1" applyAlignment="1" applyProtection="1">
      <alignment horizontal="center" vertical="center"/>
    </xf>
    <xf numFmtId="0" fontId="65" fillId="2" borderId="2" xfId="2" applyFont="1" applyFill="1" applyBorder="1" applyAlignment="1" applyProtection="1">
      <alignment horizontal="center" vertical="center"/>
    </xf>
    <xf numFmtId="0" fontId="52" fillId="6" borderId="11" xfId="2" applyFont="1" applyFill="1" applyBorder="1" applyProtection="1">
      <alignment vertical="center"/>
    </xf>
    <xf numFmtId="0" fontId="52" fillId="6" borderId="19" xfId="2" applyFont="1" applyFill="1" applyBorder="1" applyProtection="1">
      <alignment vertical="center"/>
    </xf>
    <xf numFmtId="0" fontId="52" fillId="6" borderId="12" xfId="2" applyFont="1" applyFill="1" applyBorder="1" applyProtection="1">
      <alignment vertical="center"/>
    </xf>
    <xf numFmtId="0" fontId="85" fillId="0" borderId="6" xfId="7" applyFont="1" applyBorder="1" applyAlignment="1" applyProtection="1">
      <alignment horizontal="center" vertical="center"/>
    </xf>
    <xf numFmtId="0" fontId="52" fillId="6" borderId="9" xfId="2" applyFont="1" applyFill="1" applyBorder="1" applyProtection="1">
      <alignment vertical="center"/>
    </xf>
    <xf numFmtId="0" fontId="52" fillId="6" borderId="0" xfId="2" applyFont="1" applyFill="1" applyProtection="1">
      <alignment vertical="center"/>
    </xf>
    <xf numFmtId="0" fontId="52" fillId="6" borderId="10" xfId="2" applyFont="1" applyFill="1" applyBorder="1" applyProtection="1">
      <alignment vertical="center"/>
    </xf>
    <xf numFmtId="0" fontId="107" fillId="2" borderId="1" xfId="2" applyFont="1" applyFill="1" applyBorder="1" applyAlignment="1" applyProtection="1">
      <alignment horizontal="center" vertical="center" wrapText="1"/>
    </xf>
    <xf numFmtId="0" fontId="64" fillId="2" borderId="1" xfId="2" applyFont="1" applyFill="1" applyBorder="1" applyAlignment="1" applyProtection="1">
      <alignment horizontal="center" vertical="center"/>
    </xf>
    <xf numFmtId="0" fontId="65" fillId="2" borderId="1" xfId="2" applyFont="1" applyFill="1" applyBorder="1" applyAlignment="1" applyProtection="1">
      <alignment horizontal="center" vertical="center"/>
    </xf>
    <xf numFmtId="0" fontId="56" fillId="0" borderId="0" xfId="2" applyFont="1" applyBorder="1" applyAlignment="1" applyProtection="1">
      <alignment horizontal="left" vertical="center" wrapText="1"/>
    </xf>
    <xf numFmtId="0" fontId="56" fillId="0" borderId="19" xfId="2" applyFont="1" applyBorder="1" applyAlignment="1" applyProtection="1">
      <alignment horizontal="left" vertical="center" wrapText="1"/>
    </xf>
    <xf numFmtId="0" fontId="52" fillId="0" borderId="6" xfId="2" applyFont="1" applyBorder="1" applyProtection="1">
      <alignment vertical="center"/>
    </xf>
    <xf numFmtId="0" fontId="48" fillId="2" borderId="1" xfId="2" applyFont="1" applyFill="1" applyBorder="1" applyAlignment="1" applyProtection="1">
      <alignment horizontal="center" vertical="center" wrapText="1"/>
    </xf>
    <xf numFmtId="0" fontId="40" fillId="0" borderId="1" xfId="2" applyNumberFormat="1" applyFont="1" applyFill="1" applyBorder="1" applyAlignment="1" applyProtection="1">
      <alignment horizontal="left" vertical="center" wrapText="1"/>
    </xf>
    <xf numFmtId="0" fontId="99" fillId="4" borderId="5" xfId="0" applyFont="1" applyFill="1" applyBorder="1" applyAlignment="1" applyProtection="1">
      <alignment horizontal="left" vertical="center"/>
    </xf>
    <xf numFmtId="0" fontId="99" fillId="4" borderId="6" xfId="0" applyFont="1" applyFill="1" applyBorder="1" applyAlignment="1" applyProtection="1">
      <alignment horizontal="left" vertical="center"/>
    </xf>
    <xf numFmtId="0" fontId="99" fillId="4" borderId="2" xfId="0" applyFont="1" applyFill="1" applyBorder="1" applyAlignment="1" applyProtection="1">
      <alignment horizontal="left" vertical="center"/>
    </xf>
    <xf numFmtId="0" fontId="48" fillId="0" borderId="1" xfId="2" applyFont="1" applyFill="1" applyBorder="1" applyAlignment="1" applyProtection="1">
      <alignment horizontal="center" vertical="center" wrapText="1"/>
    </xf>
    <xf numFmtId="0" fontId="48" fillId="0" borderId="4" xfId="2" applyFont="1" applyFill="1" applyBorder="1" applyAlignment="1" applyProtection="1">
      <alignment horizontal="center" vertical="center" wrapText="1"/>
    </xf>
    <xf numFmtId="0" fontId="28" fillId="6" borderId="1" xfId="2" applyFont="1" applyFill="1" applyBorder="1" applyAlignment="1">
      <alignment horizontal="left" vertical="center" wrapText="1"/>
    </xf>
    <xf numFmtId="0" fontId="28" fillId="6" borderId="1" xfId="2" applyFont="1" applyFill="1" applyBorder="1" applyAlignment="1">
      <alignment horizontal="left" vertical="center"/>
    </xf>
    <xf numFmtId="0" fontId="28" fillId="6" borderId="9" xfId="2" applyFont="1" applyFill="1" applyBorder="1" applyAlignment="1" applyProtection="1">
      <alignment vertical="center" wrapText="1"/>
    </xf>
    <xf numFmtId="0" fontId="28" fillId="6" borderId="0" xfId="2" applyFont="1" applyFill="1" applyBorder="1" applyAlignment="1" applyProtection="1">
      <alignment vertical="center" wrapText="1"/>
    </xf>
    <xf numFmtId="0" fontId="28" fillId="6" borderId="10" xfId="2" applyFont="1" applyFill="1" applyBorder="1" applyAlignment="1" applyProtection="1">
      <alignment vertical="center" wrapText="1"/>
    </xf>
    <xf numFmtId="0" fontId="28" fillId="2" borderId="1" xfId="2" applyFont="1" applyFill="1" applyBorder="1" applyAlignment="1" applyProtection="1">
      <alignment horizontal="left" vertical="center" wrapText="1"/>
    </xf>
    <xf numFmtId="0" fontId="28" fillId="2" borderId="1" xfId="2" applyFont="1" applyFill="1" applyBorder="1" applyAlignment="1" applyProtection="1">
      <alignment horizontal="left" vertical="center"/>
    </xf>
    <xf numFmtId="0" fontId="28" fillId="2" borderId="3" xfId="2" applyFont="1" applyFill="1" applyBorder="1" applyAlignment="1" applyProtection="1">
      <alignment horizontal="center" vertical="center" wrapText="1"/>
    </xf>
    <xf numFmtId="0" fontId="28" fillId="2" borderId="4" xfId="2" applyFont="1" applyFill="1" applyBorder="1" applyAlignment="1" applyProtection="1">
      <alignment horizontal="center" vertical="center" wrapText="1"/>
    </xf>
    <xf numFmtId="0" fontId="28" fillId="6" borderId="7" xfId="2" applyFont="1" applyFill="1" applyBorder="1" applyProtection="1">
      <alignment vertical="center"/>
    </xf>
    <xf numFmtId="0" fontId="28" fillId="6" borderId="14" xfId="2" applyFont="1" applyFill="1" applyBorder="1" applyProtection="1">
      <alignment vertical="center"/>
    </xf>
    <xf numFmtId="0" fontId="28" fillId="6" borderId="8" xfId="2" applyFont="1" applyFill="1" applyBorder="1" applyProtection="1">
      <alignment vertical="center"/>
    </xf>
    <xf numFmtId="0" fontId="28" fillId="6" borderId="9" xfId="2" applyFont="1" applyFill="1" applyBorder="1" applyProtection="1">
      <alignment vertical="center"/>
    </xf>
    <xf numFmtId="0" fontId="28" fillId="6" borderId="0" xfId="2" applyFont="1" applyFill="1" applyBorder="1" applyProtection="1">
      <alignment vertical="center"/>
    </xf>
    <xf numFmtId="0" fontId="28" fillId="6" borderId="10" xfId="2" applyFont="1" applyFill="1" applyBorder="1" applyProtection="1">
      <alignment vertical="center"/>
    </xf>
    <xf numFmtId="0" fontId="28" fillId="2" borderId="3" xfId="2" applyFont="1" applyFill="1" applyBorder="1" applyAlignment="1" applyProtection="1">
      <alignment horizontal="center" vertical="center"/>
    </xf>
    <xf numFmtId="0" fontId="28" fillId="2" borderId="4" xfId="2" applyFont="1" applyFill="1" applyBorder="1" applyAlignment="1" applyProtection="1">
      <alignment horizontal="center" vertical="center"/>
    </xf>
    <xf numFmtId="0" fontId="28" fillId="2" borderId="5" xfId="2" applyFont="1" applyFill="1" applyBorder="1" applyAlignment="1" applyProtection="1">
      <alignment horizontal="center" vertical="center"/>
    </xf>
    <xf numFmtId="0" fontId="28" fillId="2" borderId="2" xfId="2" applyFont="1" applyFill="1" applyBorder="1" applyAlignment="1" applyProtection="1">
      <alignment horizontal="center" vertical="center"/>
    </xf>
    <xf numFmtId="9" fontId="28" fillId="2" borderId="3" xfId="8" applyFont="1" applyFill="1" applyBorder="1" applyAlignment="1" applyProtection="1">
      <alignment horizontal="center" vertical="center"/>
    </xf>
    <xf numFmtId="9" fontId="28" fillId="2" borderId="4" xfId="8" applyFont="1" applyFill="1" applyBorder="1" applyAlignment="1" applyProtection="1">
      <alignment horizontal="center" vertical="center"/>
    </xf>
    <xf numFmtId="0" fontId="28" fillId="2" borderId="1" xfId="2" applyFont="1" applyFill="1" applyBorder="1" applyAlignment="1">
      <alignment horizontal="center" vertical="center" wrapText="1"/>
    </xf>
    <xf numFmtId="49" fontId="46" fillId="0" borderId="1" xfId="2" applyNumberFormat="1" applyFont="1" applyBorder="1" applyAlignment="1">
      <alignment horizontal="left" vertical="center" wrapText="1"/>
    </xf>
    <xf numFmtId="0" fontId="46" fillId="0" borderId="1" xfId="2" applyFont="1" applyBorder="1" applyAlignment="1">
      <alignment horizontal="left" vertical="center" wrapText="1"/>
    </xf>
    <xf numFmtId="0" fontId="6" fillId="2" borderId="1" xfId="5" applyFont="1" applyFill="1" applyBorder="1" applyAlignment="1" applyProtection="1">
      <alignment horizontal="center" vertical="center" wrapText="1"/>
    </xf>
    <xf numFmtId="0" fontId="35" fillId="0" borderId="1" xfId="2" applyFont="1" applyFill="1" applyBorder="1" applyAlignment="1" applyProtection="1">
      <alignment horizontal="left" vertical="center" wrapText="1"/>
    </xf>
    <xf numFmtId="0" fontId="38" fillId="0" borderId="0" xfId="5" applyFont="1" applyAlignment="1" applyProtection="1">
      <alignment horizontal="left" vertical="center" wrapText="1"/>
    </xf>
    <xf numFmtId="0" fontId="32" fillId="2" borderId="1" xfId="5" applyFont="1" applyFill="1" applyBorder="1" applyAlignment="1" applyProtection="1">
      <alignment horizontal="left" vertical="center" wrapText="1"/>
    </xf>
    <xf numFmtId="0" fontId="32" fillId="0" borderId="1" xfId="5" applyFont="1" applyBorder="1" applyAlignment="1" applyProtection="1">
      <alignment horizontal="center" vertical="center"/>
      <protection locked="0"/>
    </xf>
    <xf numFmtId="0" fontId="32" fillId="0" borderId="1" xfId="5" applyFont="1" applyBorder="1" applyAlignment="1" applyProtection="1">
      <alignment horizontal="center"/>
      <protection locked="0"/>
    </xf>
    <xf numFmtId="0" fontId="73" fillId="4" borderId="1" xfId="0" applyFont="1" applyFill="1" applyBorder="1" applyProtection="1">
      <alignment vertical="center"/>
    </xf>
    <xf numFmtId="0" fontId="29" fillId="2" borderId="1" xfId="2" applyFont="1" applyFill="1" applyBorder="1" applyAlignment="1" applyProtection="1">
      <alignment horizontal="center" vertical="center"/>
    </xf>
    <xf numFmtId="0" fontId="32" fillId="0" borderId="5" xfId="2" applyNumberFormat="1" applyFont="1" applyFill="1" applyBorder="1" applyAlignment="1" applyProtection="1">
      <alignment horizontal="center" vertical="center" wrapText="1"/>
    </xf>
    <xf numFmtId="0" fontId="32" fillId="0" borderId="2" xfId="2" applyNumberFormat="1" applyFont="1" applyFill="1" applyBorder="1" applyAlignment="1" applyProtection="1">
      <alignment horizontal="center" vertical="center" wrapText="1"/>
    </xf>
  </cellXfs>
  <cellStyles count="9">
    <cellStyle name="パーセント" xfId="8" builtinId="5"/>
    <cellStyle name="パーセント 2" xfId="4" xr:uid="{00000000-0005-0000-0000-000000000000}"/>
    <cellStyle name="ハイパーリンク" xfId="7" builtinId="8"/>
    <cellStyle name="桁区切り" xfId="1" builtinId="6"/>
    <cellStyle name="桁区切り 2" xfId="3" xr:uid="{00000000-0005-0000-0000-000003000000}"/>
    <cellStyle name="桁区切り 3" xfId="6" xr:uid="{00000000-0005-0000-0000-000004000000}"/>
    <cellStyle name="標準" xfId="0" builtinId="0"/>
    <cellStyle name="標準 2" xfId="2" xr:uid="{00000000-0005-0000-0000-000006000000}"/>
    <cellStyle name="標準 3" xfId="5" xr:uid="{00000000-0005-0000-0000-000007000000}"/>
  </cellStyles>
  <dxfs count="1276">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ont>
        <color theme="8" tint="0.79998168889431442"/>
      </font>
    </dxf>
    <dxf>
      <font>
        <color theme="8" tint="0.79998168889431442"/>
      </font>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0"/>
      </font>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ill>
        <patternFill>
          <bgColor rgb="FFFFFFEB"/>
        </patternFill>
      </fill>
    </dxf>
    <dxf>
      <font>
        <color theme="8" tint="0.79998168889431442"/>
      </font>
    </dxf>
    <dxf>
      <fill>
        <patternFill>
          <bgColor rgb="FFFFFFE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ont>
        <color theme="8" tint="0.79998168889431442"/>
      </font>
    </dxf>
    <dxf>
      <fill>
        <patternFill>
          <bgColor rgb="FFFFFFE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ont>
        <color theme="8" tint="0.79998168889431442"/>
      </font>
    </dxf>
    <dxf>
      <fill>
        <patternFill>
          <bgColor rgb="FFFFFFE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ont>
        <color theme="8" tint="0.79998168889431442"/>
      </font>
    </dxf>
    <dxf>
      <fill>
        <patternFill>
          <bgColor rgb="FFFFFFE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ont>
        <color theme="8" tint="0.79998168889431442"/>
      </font>
    </dxf>
    <dxf>
      <fill>
        <patternFill>
          <bgColor rgb="FFFFFFE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ont>
        <color theme="8" tint="0.79998168889431442"/>
      </font>
    </dxf>
    <dxf>
      <fill>
        <patternFill>
          <bgColor rgb="FFFFFFE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ont>
        <color theme="8" tint="0.79998168889431442"/>
      </font>
    </dxf>
    <dxf>
      <fill>
        <patternFill>
          <bgColor rgb="FFFFFFE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ont>
        <color theme="8" tint="0.79998168889431442"/>
      </font>
    </dxf>
    <dxf>
      <fill>
        <patternFill>
          <bgColor rgb="FFFFFFE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ont>
        <color theme="8" tint="0.79998168889431442"/>
      </font>
    </dxf>
    <dxf>
      <fill>
        <patternFill>
          <bgColor rgb="FFFFFFE5"/>
        </patternFill>
      </fill>
    </dxf>
    <dxf>
      <fill>
        <patternFill>
          <bgColor theme="8" tint="0.79998168889431442"/>
        </patternFill>
      </fill>
    </dxf>
    <dxf>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0000"/>
        </patternFill>
      </fill>
    </dxf>
    <dxf>
      <fill>
        <patternFill>
          <bgColor theme="8" tint="0.79998168889431442"/>
        </patternFill>
      </fill>
    </dxf>
    <dxf>
      <fill>
        <patternFill>
          <bgColor theme="8" tint="0.79998168889431442"/>
        </patternFill>
      </fill>
    </dxf>
    <dxf>
      <fill>
        <patternFill>
          <bgColor rgb="FFFFFFEB"/>
        </patternFill>
      </fill>
    </dxf>
    <dxf>
      <fill>
        <patternFill>
          <bgColor theme="8" tint="0.79998168889431442"/>
        </patternFill>
      </fill>
    </dxf>
    <dxf>
      <font>
        <color theme="0"/>
      </font>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ont>
        <color theme="8" tint="0.79998168889431442"/>
      </font>
    </dxf>
    <dxf>
      <font>
        <color theme="8" tint="0.79998168889431442"/>
      </font>
    </dxf>
    <dxf>
      <font>
        <color theme="8" tint="0.79998168889431442"/>
      </font>
    </dxf>
    <dxf>
      <fill>
        <patternFill>
          <bgColor rgb="FFFFFFE5"/>
        </patternFill>
      </fill>
    </dxf>
    <dxf>
      <fill>
        <patternFill>
          <bgColor theme="8" tint="0.79998168889431442"/>
        </patternFill>
      </fill>
    </dxf>
    <dxf>
      <font>
        <color auto="1"/>
      </font>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patternType="solid">
          <fgColor rgb="FFFFFFCC"/>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ont>
        <color theme="0"/>
      </font>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0"/>
      </font>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theme="8" tint="0.79998168889431442"/>
        </patternFill>
      </fill>
    </dxf>
    <dxf>
      <fill>
        <patternFill>
          <bgColor theme="8" tint="0.79998168889431442"/>
        </patternFill>
      </fill>
    </dxf>
    <dxf>
      <fill>
        <patternFill>
          <bgColor rgb="FFFFFFEB"/>
        </patternFill>
      </fill>
    </dxf>
    <dxf>
      <fill>
        <patternFill>
          <bgColor theme="8" tint="0.79998168889431442"/>
        </patternFill>
      </fill>
    </dxf>
    <dxf>
      <fill>
        <patternFill>
          <bgColor theme="8" tint="0.79998168889431442"/>
        </patternFill>
      </fill>
    </dxf>
    <dxf>
      <font>
        <color theme="8" tint="0.79998168889431442"/>
      </font>
      <fill>
        <patternFill>
          <bgColor theme="8" tint="0.79998168889431442"/>
        </patternFill>
      </fill>
    </dxf>
    <dxf>
      <font>
        <color theme="3" tint="-0.24994659260841701"/>
      </font>
      <fill>
        <patternFill>
          <bgColor theme="3" tint="0.59996337778862885"/>
        </patternFill>
      </fill>
    </dxf>
    <dxf>
      <font>
        <color theme="3" tint="-0.24994659260841701"/>
      </font>
      <fill>
        <patternFill>
          <bgColor theme="3" tint="0.59996337778862885"/>
        </patternFill>
      </fill>
    </dxf>
    <dxf>
      <font>
        <color theme="8" tint="0.79998168889431442"/>
      </font>
      <fill>
        <patternFill>
          <bgColor theme="8" tint="0.79998168889431442"/>
        </patternFill>
      </fill>
    </dxf>
    <dxf>
      <font>
        <color theme="3" tint="-0.24994659260841701"/>
      </font>
      <fill>
        <patternFill>
          <bgColor theme="3" tint="0.59996337778862885"/>
        </patternFill>
      </fill>
    </dxf>
  </dxfs>
  <tableStyles count="0" defaultTableStyle="TableStyleMedium2" defaultPivotStyle="PivotStyleLight16"/>
  <colors>
    <mruColors>
      <color rgb="FFFFFFEB"/>
      <color rgb="FFFFCCCC"/>
      <color rgb="FFFFFFC1"/>
      <color rgb="FFFFFFD1"/>
      <color rgb="FFFFFFE5"/>
      <color rgb="FFFFFFE7"/>
      <color rgb="FFFFFFEF"/>
      <color rgb="FFFFFFCC"/>
      <color rgb="FF0000CC"/>
      <color rgb="FF00B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E$101" lockText="1" noThreeD="1"/>
</file>

<file path=xl/ctrlProps/ctrlProp10.xml><?xml version="1.0" encoding="utf-8"?>
<formControlPr xmlns="http://schemas.microsoft.com/office/spreadsheetml/2009/9/main" objectType="CheckBox" fmlaLink="$E$130"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E$129" lockText="1" noThreeD="1"/>
</file>

<file path=xl/ctrlProps/ctrlProp12.xml><?xml version="1.0" encoding="utf-8"?>
<formControlPr xmlns="http://schemas.microsoft.com/office/spreadsheetml/2009/9/main" objectType="CheckBox" fmlaLink="$E$128" lockText="1" noThreeD="1"/>
</file>

<file path=xl/ctrlProps/ctrlProp13.xml><?xml version="1.0" encoding="utf-8"?>
<formControlPr xmlns="http://schemas.microsoft.com/office/spreadsheetml/2009/9/main" objectType="CheckBox" fmlaLink="$E$111" lockText="1" noThreeD="1"/>
</file>

<file path=xl/ctrlProps/ctrlProp14.xml><?xml version="1.0" encoding="utf-8"?>
<formControlPr xmlns="http://schemas.microsoft.com/office/spreadsheetml/2009/9/main" objectType="CheckBox" fmlaLink="$E$110" lockText="1" noThreeD="1"/>
</file>

<file path=xl/ctrlProps/ctrlProp15.xml><?xml version="1.0" encoding="utf-8"?>
<formControlPr xmlns="http://schemas.microsoft.com/office/spreadsheetml/2009/9/main" objectType="CheckBox" fmlaLink="$E$109" lockText="1" noThreeD="1"/>
</file>

<file path=xl/ctrlProps/ctrlProp16.xml><?xml version="1.0" encoding="utf-8"?>
<formControlPr xmlns="http://schemas.microsoft.com/office/spreadsheetml/2009/9/main" objectType="CheckBox" fmlaLink="$E$108" lockText="1" noThreeD="1"/>
</file>

<file path=xl/ctrlProps/ctrlProp17.xml><?xml version="1.0" encoding="utf-8"?>
<formControlPr xmlns="http://schemas.microsoft.com/office/spreadsheetml/2009/9/main" objectType="CheckBox" fmlaLink="$E$121" lockText="1" noThreeD="1"/>
</file>

<file path=xl/ctrlProps/ctrlProp18.xml><?xml version="1.0" encoding="utf-8"?>
<formControlPr xmlns="http://schemas.microsoft.com/office/spreadsheetml/2009/9/main" objectType="CheckBox" fmlaLink="$E$120" lockText="1" noThreeD="1"/>
</file>

<file path=xl/ctrlProps/ctrlProp19.xml><?xml version="1.0" encoding="utf-8"?>
<formControlPr xmlns="http://schemas.microsoft.com/office/spreadsheetml/2009/9/main" objectType="CheckBox" fmlaLink="$E$119" lockText="1" noThreeD="1"/>
</file>

<file path=xl/ctrlProps/ctrlProp2.xml><?xml version="1.0" encoding="utf-8"?>
<formControlPr xmlns="http://schemas.microsoft.com/office/spreadsheetml/2009/9/main" objectType="CheckBox" fmlaLink="$E$100" lockText="1" noThreeD="1"/>
</file>

<file path=xl/ctrlProps/ctrlProp20.xml><?xml version="1.0" encoding="utf-8"?>
<formControlPr xmlns="http://schemas.microsoft.com/office/spreadsheetml/2009/9/main" objectType="CheckBox" fmlaLink="$E$118" lockText="1" noThreeD="1"/>
</file>

<file path=xl/ctrlProps/ctrlProp21.xml><?xml version="1.0" encoding="utf-8"?>
<formControlPr xmlns="http://schemas.microsoft.com/office/spreadsheetml/2009/9/main" objectType="CheckBox" fmlaLink="$E$201" lockText="1" noThreeD="1"/>
</file>

<file path=xl/ctrlProps/ctrlProp22.xml><?xml version="1.0" encoding="utf-8"?>
<formControlPr xmlns="http://schemas.microsoft.com/office/spreadsheetml/2009/9/main" objectType="CheckBox" fmlaLink="$E$200" lockText="1" noThreeD="1"/>
</file>

<file path=xl/ctrlProps/ctrlProp23.xml><?xml version="1.0" encoding="utf-8"?>
<formControlPr xmlns="http://schemas.microsoft.com/office/spreadsheetml/2009/9/main" objectType="CheckBox" fmlaLink="$E$199" lockText="1" noThreeD="1"/>
</file>

<file path=xl/ctrlProps/ctrlProp24.xml><?xml version="1.0" encoding="utf-8"?>
<formControlPr xmlns="http://schemas.microsoft.com/office/spreadsheetml/2009/9/main" objectType="CheckBox" fmlaLink="$E$198" lockText="1" noThreeD="1"/>
</file>

<file path=xl/ctrlProps/ctrlProp25.xml><?xml version="1.0" encoding="utf-8"?>
<formControlPr xmlns="http://schemas.microsoft.com/office/spreadsheetml/2009/9/main" objectType="CheckBox" fmlaLink="$E$211" lockText="1" noThreeD="1"/>
</file>

<file path=xl/ctrlProps/ctrlProp26.xml><?xml version="1.0" encoding="utf-8"?>
<formControlPr xmlns="http://schemas.microsoft.com/office/spreadsheetml/2009/9/main" objectType="CheckBox" fmlaLink="$E$210" lockText="1" noThreeD="1"/>
</file>

<file path=xl/ctrlProps/ctrlProp27.xml><?xml version="1.0" encoding="utf-8"?>
<formControlPr xmlns="http://schemas.microsoft.com/office/spreadsheetml/2009/9/main" objectType="CheckBox" fmlaLink="$E$209" lockText="1" noThreeD="1"/>
</file>

<file path=xl/ctrlProps/ctrlProp28.xml><?xml version="1.0" encoding="utf-8"?>
<formControlPr xmlns="http://schemas.microsoft.com/office/spreadsheetml/2009/9/main" objectType="CheckBox" fmlaLink="$E$208" lockText="1" noThreeD="1"/>
</file>

<file path=xl/ctrlProps/ctrlProp29.xml><?xml version="1.0" encoding="utf-8"?>
<formControlPr xmlns="http://schemas.microsoft.com/office/spreadsheetml/2009/9/main" objectType="CheckBox" fmlaLink="$E$191" lockText="1" noThreeD="1"/>
</file>

<file path=xl/ctrlProps/ctrlProp3.xml><?xml version="1.0" encoding="utf-8"?>
<formControlPr xmlns="http://schemas.microsoft.com/office/spreadsheetml/2009/9/main" objectType="CheckBox" fmlaLink="$E$99" lockText="1" noThreeD="1"/>
</file>

<file path=xl/ctrlProps/ctrlProp30.xml><?xml version="1.0" encoding="utf-8"?>
<formControlPr xmlns="http://schemas.microsoft.com/office/spreadsheetml/2009/9/main" objectType="CheckBox" fmlaLink="$E$190" lockText="1" noThreeD="1"/>
</file>

<file path=xl/ctrlProps/ctrlProp31.xml><?xml version="1.0" encoding="utf-8"?>
<formControlPr xmlns="http://schemas.microsoft.com/office/spreadsheetml/2009/9/main" objectType="CheckBox" fmlaLink="$E$189" lockText="1" noThreeD="1"/>
</file>

<file path=xl/ctrlProps/ctrlProp32.xml><?xml version="1.0" encoding="utf-8"?>
<formControlPr xmlns="http://schemas.microsoft.com/office/spreadsheetml/2009/9/main" objectType="CheckBox" fmlaLink="$E$188" lockText="1" noThreeD="1"/>
</file>

<file path=xl/ctrlProps/ctrlProp33.xml><?xml version="1.0" encoding="utf-8"?>
<formControlPr xmlns="http://schemas.microsoft.com/office/spreadsheetml/2009/9/main" objectType="CheckBox" fmlaLink="$E$171" lockText="1" noThreeD="1"/>
</file>

<file path=xl/ctrlProps/ctrlProp34.xml><?xml version="1.0" encoding="utf-8"?>
<formControlPr xmlns="http://schemas.microsoft.com/office/spreadsheetml/2009/9/main" objectType="CheckBox" fmlaLink="$E$170" lockText="1" noThreeD="1"/>
</file>

<file path=xl/ctrlProps/ctrlProp35.xml><?xml version="1.0" encoding="utf-8"?>
<formControlPr xmlns="http://schemas.microsoft.com/office/spreadsheetml/2009/9/main" objectType="CheckBox" fmlaLink="$E$169" lockText="1" noThreeD="1"/>
</file>

<file path=xl/ctrlProps/ctrlProp36.xml><?xml version="1.0" encoding="utf-8"?>
<formControlPr xmlns="http://schemas.microsoft.com/office/spreadsheetml/2009/9/main" objectType="CheckBox" fmlaLink="$E$168" lockText="1" noThreeD="1"/>
</file>

<file path=xl/ctrlProps/ctrlProp37.xml><?xml version="1.0" encoding="utf-8"?>
<formControlPr xmlns="http://schemas.microsoft.com/office/spreadsheetml/2009/9/main" objectType="CheckBox" fmlaLink="$E$181" lockText="1" noThreeD="1"/>
</file>

<file path=xl/ctrlProps/ctrlProp38.xml><?xml version="1.0" encoding="utf-8"?>
<formControlPr xmlns="http://schemas.microsoft.com/office/spreadsheetml/2009/9/main" objectType="CheckBox" fmlaLink="$E$180" lockText="1" noThreeD="1"/>
</file>

<file path=xl/ctrlProps/ctrlProp39.xml><?xml version="1.0" encoding="utf-8"?>
<formControlPr xmlns="http://schemas.microsoft.com/office/spreadsheetml/2009/9/main" objectType="CheckBox" fmlaLink="$E$179" lockText="1" noThreeD="1"/>
</file>

<file path=xl/ctrlProps/ctrlProp4.xml><?xml version="1.0" encoding="utf-8"?>
<formControlPr xmlns="http://schemas.microsoft.com/office/spreadsheetml/2009/9/main" objectType="CheckBox" fmlaLink="$E$98" lockText="1" noThreeD="1"/>
</file>

<file path=xl/ctrlProps/ctrlProp40.xml><?xml version="1.0" encoding="utf-8"?>
<formControlPr xmlns="http://schemas.microsoft.com/office/spreadsheetml/2009/9/main" objectType="CheckBox" fmlaLink="$E$178" lockText="1" noThreeD="1"/>
</file>

<file path=xl/ctrlProps/ctrlProp41.xml><?xml version="1.0" encoding="utf-8"?>
<formControlPr xmlns="http://schemas.microsoft.com/office/spreadsheetml/2009/9/main" objectType="CheckBox" fmlaLink="$E$161" lockText="1" noThreeD="1"/>
</file>

<file path=xl/ctrlProps/ctrlProp42.xml><?xml version="1.0" encoding="utf-8"?>
<formControlPr xmlns="http://schemas.microsoft.com/office/spreadsheetml/2009/9/main" objectType="CheckBox" fmlaLink="$E$160" lockText="1" noThreeD="1"/>
</file>

<file path=xl/ctrlProps/ctrlProp43.xml><?xml version="1.0" encoding="utf-8"?>
<formControlPr xmlns="http://schemas.microsoft.com/office/spreadsheetml/2009/9/main" objectType="CheckBox" fmlaLink="$E$159" lockText="1" noThreeD="1"/>
</file>

<file path=xl/ctrlProps/ctrlProp44.xml><?xml version="1.0" encoding="utf-8"?>
<formControlPr xmlns="http://schemas.microsoft.com/office/spreadsheetml/2009/9/main" objectType="CheckBox" fmlaLink="$E$158" lockText="1" noThreeD="1"/>
</file>

<file path=xl/ctrlProps/ctrlProp45.xml><?xml version="1.0" encoding="utf-8"?>
<formControlPr xmlns="http://schemas.microsoft.com/office/spreadsheetml/2009/9/main" objectType="CheckBox" fmlaLink="$E$141" lockText="1" noThreeD="1"/>
</file>

<file path=xl/ctrlProps/ctrlProp46.xml><?xml version="1.0" encoding="utf-8"?>
<formControlPr xmlns="http://schemas.microsoft.com/office/spreadsheetml/2009/9/main" objectType="CheckBox" fmlaLink="$E$140" lockText="1" noThreeD="1"/>
</file>

<file path=xl/ctrlProps/ctrlProp47.xml><?xml version="1.0" encoding="utf-8"?>
<formControlPr xmlns="http://schemas.microsoft.com/office/spreadsheetml/2009/9/main" objectType="CheckBox" fmlaLink="$E$139" lockText="1" noThreeD="1"/>
</file>

<file path=xl/ctrlProps/ctrlProp48.xml><?xml version="1.0" encoding="utf-8"?>
<formControlPr xmlns="http://schemas.microsoft.com/office/spreadsheetml/2009/9/main" objectType="CheckBox" fmlaLink="$E$138" lockText="1" noThreeD="1"/>
</file>

<file path=xl/ctrlProps/ctrlProp49.xml><?xml version="1.0" encoding="utf-8"?>
<formControlPr xmlns="http://schemas.microsoft.com/office/spreadsheetml/2009/9/main" objectType="CheckBox" fmlaLink="$E$151" lockText="1" noThreeD="1"/>
</file>

<file path=xl/ctrlProps/ctrlProp5.xml><?xml version="1.0" encoding="utf-8"?>
<formControlPr xmlns="http://schemas.microsoft.com/office/spreadsheetml/2009/9/main" objectType="CheckBox" fmlaLink="$E$91" lockText="1" noThreeD="1"/>
</file>

<file path=xl/ctrlProps/ctrlProp50.xml><?xml version="1.0" encoding="utf-8"?>
<formControlPr xmlns="http://schemas.microsoft.com/office/spreadsheetml/2009/9/main" objectType="CheckBox" fmlaLink="$E$150" lockText="1" noThreeD="1"/>
</file>

<file path=xl/ctrlProps/ctrlProp51.xml><?xml version="1.0" encoding="utf-8"?>
<formControlPr xmlns="http://schemas.microsoft.com/office/spreadsheetml/2009/9/main" objectType="CheckBox" fmlaLink="$E$149" lockText="1" noThreeD="1"/>
</file>

<file path=xl/ctrlProps/ctrlProp52.xml><?xml version="1.0" encoding="utf-8"?>
<formControlPr xmlns="http://schemas.microsoft.com/office/spreadsheetml/2009/9/main" objectType="CheckBox" fmlaLink="$E$148" lockText="1" noThreeD="1"/>
</file>

<file path=xl/ctrlProps/ctrlProp53.xml><?xml version="1.0" encoding="utf-8"?>
<formControlPr xmlns="http://schemas.microsoft.com/office/spreadsheetml/2009/9/main" objectType="CheckBox" fmlaLink="$E$231" lockText="1" noThreeD="1"/>
</file>

<file path=xl/ctrlProps/ctrlProp54.xml><?xml version="1.0" encoding="utf-8"?>
<formControlPr xmlns="http://schemas.microsoft.com/office/spreadsheetml/2009/9/main" objectType="CheckBox" fmlaLink="$E$230" lockText="1" noThreeD="1"/>
</file>

<file path=xl/ctrlProps/ctrlProp55.xml><?xml version="1.0" encoding="utf-8"?>
<formControlPr xmlns="http://schemas.microsoft.com/office/spreadsheetml/2009/9/main" objectType="CheckBox" fmlaLink="$E$229" lockText="1" noThreeD="1"/>
</file>

<file path=xl/ctrlProps/ctrlProp56.xml><?xml version="1.0" encoding="utf-8"?>
<formControlPr xmlns="http://schemas.microsoft.com/office/spreadsheetml/2009/9/main" objectType="CheckBox" fmlaLink="$E$228" lockText="1" noThreeD="1"/>
</file>

<file path=xl/ctrlProps/ctrlProp57.xml><?xml version="1.0" encoding="utf-8"?>
<formControlPr xmlns="http://schemas.microsoft.com/office/spreadsheetml/2009/9/main" objectType="CheckBox" fmlaLink="$E$221" lockText="1" noThreeD="1"/>
</file>

<file path=xl/ctrlProps/ctrlProp58.xml><?xml version="1.0" encoding="utf-8"?>
<formControlPr xmlns="http://schemas.microsoft.com/office/spreadsheetml/2009/9/main" objectType="CheckBox" fmlaLink="$E$220" lockText="1" noThreeD="1"/>
</file>

<file path=xl/ctrlProps/ctrlProp59.xml><?xml version="1.0" encoding="utf-8"?>
<formControlPr xmlns="http://schemas.microsoft.com/office/spreadsheetml/2009/9/main" objectType="CheckBox" fmlaLink="$E$219" lockText="1" noThreeD="1"/>
</file>

<file path=xl/ctrlProps/ctrlProp6.xml><?xml version="1.0" encoding="utf-8"?>
<formControlPr xmlns="http://schemas.microsoft.com/office/spreadsheetml/2009/9/main" objectType="CheckBox" fmlaLink="$E$90" lockText="1" noThreeD="1"/>
</file>

<file path=xl/ctrlProps/ctrlProp60.xml><?xml version="1.0" encoding="utf-8"?>
<formControlPr xmlns="http://schemas.microsoft.com/office/spreadsheetml/2009/9/main" objectType="CheckBox" fmlaLink="$E$218"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E$89"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E$88"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E$13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155867</xdr:colOff>
      <xdr:row>0</xdr:row>
      <xdr:rowOff>155865</xdr:rowOff>
    </xdr:from>
    <xdr:to>
      <xdr:col>8</xdr:col>
      <xdr:colOff>0</xdr:colOff>
      <xdr:row>0</xdr:row>
      <xdr:rowOff>935183</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73581" y="155865"/>
          <a:ext cx="12047019" cy="779318"/>
          <a:chOff x="9386454" y="5784273"/>
          <a:chExt cx="11776365" cy="588819"/>
        </a:xfrm>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のセルの値は自動入力となっていますので編集不要です。</a:t>
            </a: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947853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水色</a:t>
            </a:r>
          </a:p>
        </xdr:txBody>
      </xdr:sp>
    </xdr:grpSp>
    <xdr:clientData fPrintsWithSheet="0"/>
  </xdr:twoCellAnchor>
  <xdr:twoCellAnchor>
    <xdr:from>
      <xdr:col>2</xdr:col>
      <xdr:colOff>1237990</xdr:colOff>
      <xdr:row>46</xdr:row>
      <xdr:rowOff>117283</xdr:rowOff>
    </xdr:from>
    <xdr:to>
      <xdr:col>2</xdr:col>
      <xdr:colOff>2342755</xdr:colOff>
      <xdr:row>63</xdr:row>
      <xdr:rowOff>58508</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bwMode="auto">
        <a:xfrm>
          <a:off x="1904740" y="23004497"/>
          <a:ext cx="1104765" cy="2485761"/>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ＳＩＩホームページから</a:t>
          </a:r>
          <a:endParaRPr kumimoji="1" lang="en-US" altLang="ja-JP"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endParaRPr>
        </a:p>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書類をダウンロード</a:t>
          </a:r>
        </a:p>
      </xdr:txBody>
    </xdr:sp>
    <xdr:clientData/>
  </xdr:twoCellAnchor>
  <xdr:twoCellAnchor>
    <xdr:from>
      <xdr:col>2</xdr:col>
      <xdr:colOff>2650179</xdr:colOff>
      <xdr:row>46</xdr:row>
      <xdr:rowOff>130618</xdr:rowOff>
    </xdr:from>
    <xdr:to>
      <xdr:col>2</xdr:col>
      <xdr:colOff>3370179</xdr:colOff>
      <xdr:row>63</xdr:row>
      <xdr:rowOff>35648</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bwMode="auto">
        <a:xfrm>
          <a:off x="3316929" y="23017832"/>
          <a:ext cx="720000" cy="244956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必要書類の収集・作成</a:t>
          </a:r>
        </a:p>
      </xdr:txBody>
    </xdr:sp>
    <xdr:clientData/>
  </xdr:twoCellAnchor>
  <xdr:twoCellAnchor>
    <xdr:from>
      <xdr:col>4</xdr:col>
      <xdr:colOff>434681</xdr:colOff>
      <xdr:row>46</xdr:row>
      <xdr:rowOff>130618</xdr:rowOff>
    </xdr:from>
    <xdr:to>
      <xdr:col>5</xdr:col>
      <xdr:colOff>137094</xdr:colOff>
      <xdr:row>63</xdr:row>
      <xdr:rowOff>35648</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bwMode="auto">
        <a:xfrm>
          <a:off x="8027467" y="23017832"/>
          <a:ext cx="1049520" cy="244956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申請書類の送付</a:t>
          </a:r>
        </a:p>
      </xdr:txBody>
    </xdr:sp>
    <xdr:clientData/>
  </xdr:twoCellAnchor>
  <xdr:twoCellAnchor>
    <xdr:from>
      <xdr:col>2</xdr:col>
      <xdr:colOff>2346565</xdr:colOff>
      <xdr:row>55</xdr:row>
      <xdr:rowOff>10199</xdr:rowOff>
    </xdr:from>
    <xdr:to>
      <xdr:col>2</xdr:col>
      <xdr:colOff>2646369</xdr:colOff>
      <xdr:row>55</xdr:row>
      <xdr:rowOff>11152</xdr:rowOff>
    </xdr:to>
    <xdr:cxnSp macro="">
      <xdr:nvCxnSpPr>
        <xdr:cNvPr id="146" name="直線矢印コネクタ 145">
          <a:extLst>
            <a:ext uri="{FF2B5EF4-FFF2-40B4-BE49-F238E27FC236}">
              <a16:creationId xmlns:a16="http://schemas.microsoft.com/office/drawing/2014/main" id="{00000000-0008-0000-0000-000092000000}"/>
            </a:ext>
          </a:extLst>
        </xdr:cNvPr>
        <xdr:cNvCxnSpPr>
          <a:cxnSpLocks/>
          <a:stCxn id="122" idx="3"/>
          <a:endCxn id="123" idx="1"/>
        </xdr:cNvCxnSpPr>
      </xdr:nvCxnSpPr>
      <xdr:spPr bwMode="auto">
        <a:xfrm flipV="1">
          <a:off x="3013315" y="24244520"/>
          <a:ext cx="299804" cy="953"/>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3373989</xdr:colOff>
      <xdr:row>55</xdr:row>
      <xdr:rowOff>10199</xdr:rowOff>
    </xdr:from>
    <xdr:to>
      <xdr:col>2</xdr:col>
      <xdr:colOff>4779300</xdr:colOff>
      <xdr:row>55</xdr:row>
      <xdr:rowOff>10199</xdr:rowOff>
    </xdr:to>
    <xdr:cxnSp macro="">
      <xdr:nvCxnSpPr>
        <xdr:cNvPr id="147" name="直線矢印コネクタ 146">
          <a:extLst>
            <a:ext uri="{FF2B5EF4-FFF2-40B4-BE49-F238E27FC236}">
              <a16:creationId xmlns:a16="http://schemas.microsoft.com/office/drawing/2014/main" id="{00000000-0008-0000-0000-000093000000}"/>
            </a:ext>
          </a:extLst>
        </xdr:cNvPr>
        <xdr:cNvCxnSpPr>
          <a:cxnSpLocks/>
          <a:stCxn id="123" idx="3"/>
          <a:endCxn id="103" idx="1"/>
        </xdr:cNvCxnSpPr>
      </xdr:nvCxnSpPr>
      <xdr:spPr bwMode="auto">
        <a:xfrm>
          <a:off x="4040739" y="24244520"/>
          <a:ext cx="1405311"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934376</xdr:colOff>
      <xdr:row>55</xdr:row>
      <xdr:rowOff>11152</xdr:rowOff>
    </xdr:from>
    <xdr:to>
      <xdr:col>2</xdr:col>
      <xdr:colOff>1241800</xdr:colOff>
      <xdr:row>55</xdr:row>
      <xdr:rowOff>12104</xdr:rowOff>
    </xdr:to>
    <xdr:cxnSp macro="">
      <xdr:nvCxnSpPr>
        <xdr:cNvPr id="148" name="直線矢印コネクタ 147">
          <a:extLst>
            <a:ext uri="{FF2B5EF4-FFF2-40B4-BE49-F238E27FC236}">
              <a16:creationId xmlns:a16="http://schemas.microsoft.com/office/drawing/2014/main" id="{00000000-0008-0000-0000-000094000000}"/>
            </a:ext>
          </a:extLst>
        </xdr:cNvPr>
        <xdr:cNvCxnSpPr>
          <a:cxnSpLocks/>
          <a:stCxn id="149" idx="3"/>
          <a:endCxn id="122" idx="1"/>
        </xdr:cNvCxnSpPr>
      </xdr:nvCxnSpPr>
      <xdr:spPr bwMode="auto">
        <a:xfrm flipV="1">
          <a:off x="1601126" y="24245473"/>
          <a:ext cx="307424" cy="952"/>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210566</xdr:colOff>
      <xdr:row>46</xdr:row>
      <xdr:rowOff>117283</xdr:rowOff>
    </xdr:from>
    <xdr:to>
      <xdr:col>2</xdr:col>
      <xdr:colOff>930566</xdr:colOff>
      <xdr:row>63</xdr:row>
      <xdr:rowOff>60413</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bwMode="auto">
        <a:xfrm>
          <a:off x="877316" y="23004497"/>
          <a:ext cx="720000" cy="248766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公募要領の確認</a:t>
          </a:r>
        </a:p>
      </xdr:txBody>
    </xdr:sp>
    <xdr:clientData/>
  </xdr:twoCellAnchor>
  <xdr:twoCellAnchor>
    <xdr:from>
      <xdr:col>5</xdr:col>
      <xdr:colOff>1145824</xdr:colOff>
      <xdr:row>46</xdr:row>
      <xdr:rowOff>117283</xdr:rowOff>
    </xdr:from>
    <xdr:to>
      <xdr:col>6</xdr:col>
      <xdr:colOff>553007</xdr:colOff>
      <xdr:row>63</xdr:row>
      <xdr:rowOff>58508</xdr:rowOff>
    </xdr:to>
    <xdr:sp macro="" textlink="">
      <xdr:nvSpPr>
        <xdr:cNvPr id="153" name="正方形/長方形 152">
          <a:extLst>
            <a:ext uri="{FF2B5EF4-FFF2-40B4-BE49-F238E27FC236}">
              <a16:creationId xmlns:a16="http://schemas.microsoft.com/office/drawing/2014/main" id="{00000000-0008-0000-0000-000099000000}"/>
            </a:ext>
          </a:extLst>
        </xdr:cNvPr>
        <xdr:cNvSpPr/>
      </xdr:nvSpPr>
      <xdr:spPr bwMode="auto">
        <a:xfrm>
          <a:off x="10085717" y="23004497"/>
          <a:ext cx="754290" cy="2485761"/>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審査</a:t>
          </a:r>
        </a:p>
      </xdr:txBody>
    </xdr:sp>
    <xdr:clientData/>
  </xdr:twoCellAnchor>
  <xdr:twoCellAnchor>
    <xdr:from>
      <xdr:col>5</xdr:col>
      <xdr:colOff>133284</xdr:colOff>
      <xdr:row>55</xdr:row>
      <xdr:rowOff>10199</xdr:rowOff>
    </xdr:from>
    <xdr:to>
      <xdr:col>5</xdr:col>
      <xdr:colOff>1145824</xdr:colOff>
      <xdr:row>55</xdr:row>
      <xdr:rowOff>11152</xdr:rowOff>
    </xdr:to>
    <xdr:cxnSp macro="">
      <xdr:nvCxnSpPr>
        <xdr:cNvPr id="154" name="直線矢印コネクタ 153">
          <a:extLst>
            <a:ext uri="{FF2B5EF4-FFF2-40B4-BE49-F238E27FC236}">
              <a16:creationId xmlns:a16="http://schemas.microsoft.com/office/drawing/2014/main" id="{00000000-0008-0000-0000-00009A000000}"/>
            </a:ext>
          </a:extLst>
        </xdr:cNvPr>
        <xdr:cNvCxnSpPr>
          <a:cxnSpLocks/>
          <a:stCxn id="143" idx="3"/>
          <a:endCxn id="153" idx="1"/>
        </xdr:cNvCxnSpPr>
      </xdr:nvCxnSpPr>
      <xdr:spPr bwMode="auto">
        <a:xfrm>
          <a:off x="9073177" y="24244520"/>
          <a:ext cx="1012540" cy="953"/>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6</xdr:col>
      <xdr:colOff>896460</xdr:colOff>
      <xdr:row>46</xdr:row>
      <xdr:rowOff>117283</xdr:rowOff>
    </xdr:from>
    <xdr:to>
      <xdr:col>7</xdr:col>
      <xdr:colOff>515642</xdr:colOff>
      <xdr:row>63</xdr:row>
      <xdr:rowOff>58508</xdr:rowOff>
    </xdr:to>
    <xdr:sp macro="" textlink="">
      <xdr:nvSpPr>
        <xdr:cNvPr id="155" name="正方形/長方形 154">
          <a:extLst>
            <a:ext uri="{FF2B5EF4-FFF2-40B4-BE49-F238E27FC236}">
              <a16:creationId xmlns:a16="http://schemas.microsoft.com/office/drawing/2014/main" id="{00000000-0008-0000-0000-00009B000000}"/>
            </a:ext>
          </a:extLst>
        </xdr:cNvPr>
        <xdr:cNvSpPr/>
      </xdr:nvSpPr>
      <xdr:spPr bwMode="auto">
        <a:xfrm>
          <a:off x="11183460" y="23004497"/>
          <a:ext cx="653325" cy="2485761"/>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交付決定</a:t>
          </a:r>
        </a:p>
      </xdr:txBody>
    </xdr:sp>
    <xdr:clientData/>
  </xdr:twoCellAnchor>
  <xdr:twoCellAnchor>
    <xdr:from>
      <xdr:col>6</xdr:col>
      <xdr:colOff>549197</xdr:colOff>
      <xdr:row>55</xdr:row>
      <xdr:rowOff>11152</xdr:rowOff>
    </xdr:from>
    <xdr:to>
      <xdr:col>6</xdr:col>
      <xdr:colOff>892650</xdr:colOff>
      <xdr:row>55</xdr:row>
      <xdr:rowOff>11152</xdr:rowOff>
    </xdr:to>
    <xdr:cxnSp macro="">
      <xdr:nvCxnSpPr>
        <xdr:cNvPr id="156" name="直線矢印コネクタ 155">
          <a:extLst>
            <a:ext uri="{FF2B5EF4-FFF2-40B4-BE49-F238E27FC236}">
              <a16:creationId xmlns:a16="http://schemas.microsoft.com/office/drawing/2014/main" id="{00000000-0008-0000-0000-00009C000000}"/>
            </a:ext>
          </a:extLst>
        </xdr:cNvPr>
        <xdr:cNvCxnSpPr>
          <a:cxnSpLocks/>
          <a:stCxn id="153" idx="3"/>
          <a:endCxn id="155" idx="1"/>
        </xdr:cNvCxnSpPr>
      </xdr:nvCxnSpPr>
      <xdr:spPr bwMode="auto">
        <a:xfrm>
          <a:off x="10836197" y="24245473"/>
          <a:ext cx="343453"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oneCellAnchor>
    <xdr:from>
      <xdr:col>9</xdr:col>
      <xdr:colOff>1818409</xdr:colOff>
      <xdr:row>83</xdr:row>
      <xdr:rowOff>121227</xdr:rowOff>
    </xdr:from>
    <xdr:ext cx="184731" cy="264560"/>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15867784" y="287629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2060864</xdr:colOff>
      <xdr:row>88</xdr:row>
      <xdr:rowOff>0</xdr:rowOff>
    </xdr:from>
    <xdr:ext cx="184731" cy="264560"/>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16110239" y="331911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5089901</xdr:colOff>
      <xdr:row>75</xdr:row>
      <xdr:rowOff>121563</xdr:rowOff>
    </xdr:from>
    <xdr:to>
      <xdr:col>3</xdr:col>
      <xdr:colOff>935831</xdr:colOff>
      <xdr:row>79</xdr:row>
      <xdr:rowOff>184689</xdr:rowOff>
    </xdr:to>
    <xdr:sp macro="" textlink="">
      <xdr:nvSpPr>
        <xdr:cNvPr id="263" name="右矢印 10">
          <a:extLst>
            <a:ext uri="{FF2B5EF4-FFF2-40B4-BE49-F238E27FC236}">
              <a16:creationId xmlns:a16="http://schemas.microsoft.com/office/drawing/2014/main" id="{00000000-0008-0000-0000-000007010000}"/>
            </a:ext>
          </a:extLst>
        </xdr:cNvPr>
        <xdr:cNvSpPr/>
      </xdr:nvSpPr>
      <xdr:spPr>
        <a:xfrm>
          <a:off x="5756651" y="29213634"/>
          <a:ext cx="1424859" cy="11516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400" b="1">
              <a:latin typeface="ＭＳ 明朝" panose="02020609040205080304" pitchFamily="17" charset="-128"/>
              <a:ea typeface="ＭＳ 明朝" panose="02020609040205080304" pitchFamily="17" charset="-128"/>
            </a:rPr>
            <a:t>データ添付</a:t>
          </a:r>
        </a:p>
      </xdr:txBody>
    </xdr:sp>
    <xdr:clientData/>
  </xdr:twoCellAnchor>
  <xdr:twoCellAnchor>
    <xdr:from>
      <xdr:col>2</xdr:col>
      <xdr:colOff>4360541</xdr:colOff>
      <xdr:row>63</xdr:row>
      <xdr:rowOff>105591</xdr:rowOff>
    </xdr:from>
    <xdr:to>
      <xdr:col>3</xdr:col>
      <xdr:colOff>741041</xdr:colOff>
      <xdr:row>65</xdr:row>
      <xdr:rowOff>260207</xdr:rowOff>
    </xdr:to>
    <xdr:sp macro="" textlink="">
      <xdr:nvSpPr>
        <xdr:cNvPr id="272" name="テキスト ボックス 92">
          <a:extLst>
            <a:ext uri="{FF2B5EF4-FFF2-40B4-BE49-F238E27FC236}">
              <a16:creationId xmlns:a16="http://schemas.microsoft.com/office/drawing/2014/main" id="{00000000-0008-0000-0000-000010010000}"/>
            </a:ext>
          </a:extLst>
        </xdr:cNvPr>
        <xdr:cNvSpPr txBox="1"/>
      </xdr:nvSpPr>
      <xdr:spPr bwMode="auto">
        <a:xfrm>
          <a:off x="5027291" y="25537341"/>
          <a:ext cx="1959429" cy="943830"/>
        </a:xfrm>
        <a:prstGeom prst="rect">
          <a:avLst/>
        </a:prstGeom>
        <a:solidFill>
          <a:schemeClr val="bg1">
            <a:lumMod val="85000"/>
          </a:schemeClr>
        </a:solidFill>
        <a:ln w="9525">
          <a:noFill/>
          <a:miter lim="800000"/>
          <a:headEnd/>
          <a:tailEnd/>
        </a:ln>
      </xdr:spPr>
      <xdr:txBody>
        <a:bodyPr wrap="square" lIns="36000" tIns="36000" rIns="36000" bIns="3600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ja-JP" altLang="en-US" sz="1600">
              <a:latin typeface="ＭＳ Ｐ明朝" panose="02020600040205080304" pitchFamily="18" charset="-128"/>
              <a:ea typeface="ＭＳ Ｐ明朝" panose="02020600040205080304" pitchFamily="18" charset="-128"/>
            </a:rPr>
            <a:t>提出資料チェックシートを用いて自己点検すること</a:t>
          </a:r>
          <a:endParaRPr kumimoji="0" lang="en-US" altLang="ja-JP" sz="1600">
            <a:latin typeface="ＭＳ Ｐ明朝" panose="02020600040205080304" pitchFamily="18" charset="-128"/>
            <a:ea typeface="ＭＳ Ｐ明朝" panose="02020600040205080304" pitchFamily="18" charset="-128"/>
          </a:endParaRPr>
        </a:p>
      </xdr:txBody>
    </xdr:sp>
    <xdr:clientData/>
  </xdr:twoCellAnchor>
  <xdr:twoCellAnchor>
    <xdr:from>
      <xdr:col>3</xdr:col>
      <xdr:colOff>1012916</xdr:colOff>
      <xdr:row>63</xdr:row>
      <xdr:rowOff>103686</xdr:rowOff>
    </xdr:from>
    <xdr:to>
      <xdr:col>5</xdr:col>
      <xdr:colOff>934540</xdr:colOff>
      <xdr:row>66</xdr:row>
      <xdr:rowOff>54429</xdr:rowOff>
    </xdr:to>
    <xdr:sp macro="" textlink="">
      <xdr:nvSpPr>
        <xdr:cNvPr id="273" name="テキスト ボックス 93">
          <a:extLst>
            <a:ext uri="{FF2B5EF4-FFF2-40B4-BE49-F238E27FC236}">
              <a16:creationId xmlns:a16="http://schemas.microsoft.com/office/drawing/2014/main" id="{00000000-0008-0000-0000-000011010000}"/>
            </a:ext>
          </a:extLst>
        </xdr:cNvPr>
        <xdr:cNvSpPr txBox="1"/>
      </xdr:nvSpPr>
      <xdr:spPr bwMode="auto">
        <a:xfrm>
          <a:off x="7258595" y="25535436"/>
          <a:ext cx="2615838" cy="1134564"/>
        </a:xfrm>
        <a:prstGeom prst="rect">
          <a:avLst/>
        </a:prstGeom>
        <a:solidFill>
          <a:schemeClr val="bg1">
            <a:lumMod val="85000"/>
          </a:schemeClr>
        </a:solidFill>
        <a:ln w="9525">
          <a:noFill/>
          <a:miter lim="800000"/>
          <a:headEnd/>
          <a:tailEnd/>
        </a:ln>
      </xdr:spPr>
      <xdr:txBody>
        <a:bodyPr wrap="square" lIns="36000" tIns="36000" rIns="36000" bIns="3600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en-US" altLang="ja-JP" sz="1600">
              <a:latin typeface="ＭＳ Ｐ明朝" panose="02020600040205080304" pitchFamily="18" charset="-128"/>
              <a:ea typeface="ＭＳ Ｐ明朝" panose="02020600040205080304" pitchFamily="18" charset="-128"/>
            </a:rPr>
            <a:t>※</a:t>
          </a:r>
          <a:r>
            <a:rPr kumimoji="0" lang="ja-JP" altLang="en-US" sz="1600">
              <a:latin typeface="ＭＳ Ｐ明朝" panose="02020600040205080304" pitchFamily="18" charset="-128"/>
              <a:ea typeface="ＭＳ Ｐ明朝" panose="02020600040205080304" pitchFamily="18" charset="-128"/>
            </a:rPr>
            <a:t>電子ファイルを添付したメールを提出する。</a:t>
          </a:r>
          <a:endParaRPr kumimoji="0" lang="en-US" altLang="ja-JP" sz="1600">
            <a:latin typeface="ＭＳ Ｐ明朝" panose="02020600040205080304" pitchFamily="18" charset="-128"/>
            <a:ea typeface="ＭＳ Ｐ明朝" panose="02020600040205080304" pitchFamily="18" charset="-128"/>
          </a:endParaRPr>
        </a:p>
        <a:p>
          <a:pPr algn="l" eaLnBrk="0" hangingPunct="0"/>
          <a:r>
            <a:rPr kumimoji="0" lang="ja-JP" altLang="en-US" sz="1600">
              <a:latin typeface="ＭＳ Ｐ明朝" panose="02020600040205080304" pitchFamily="18" charset="-128"/>
              <a:ea typeface="ＭＳ Ｐ明朝" panose="02020600040205080304" pitchFamily="18" charset="-128"/>
            </a:rPr>
            <a:t>（ファイル転送サービスの利用も可とする。）</a:t>
          </a:r>
          <a:endParaRPr kumimoji="0" lang="en-US" altLang="ja-JP" sz="1600">
            <a:latin typeface="ＭＳ Ｐ明朝" panose="02020600040205080304" pitchFamily="18" charset="-128"/>
            <a:ea typeface="ＭＳ Ｐ明朝" panose="02020600040205080304" pitchFamily="18" charset="-128"/>
          </a:endParaRPr>
        </a:p>
      </xdr:txBody>
    </xdr:sp>
    <xdr:clientData/>
  </xdr:twoCellAnchor>
  <xdr:twoCellAnchor>
    <xdr:from>
      <xdr:col>3</xdr:col>
      <xdr:colOff>324186</xdr:colOff>
      <xdr:row>55</xdr:row>
      <xdr:rowOff>10199</xdr:rowOff>
    </xdr:from>
    <xdr:to>
      <xdr:col>4</xdr:col>
      <xdr:colOff>438491</xdr:colOff>
      <xdr:row>55</xdr:row>
      <xdr:rowOff>10199</xdr:rowOff>
    </xdr:to>
    <xdr:cxnSp macro="">
      <xdr:nvCxnSpPr>
        <xdr:cNvPr id="275" name="直線矢印コネクタ 274">
          <a:extLst>
            <a:ext uri="{FF2B5EF4-FFF2-40B4-BE49-F238E27FC236}">
              <a16:creationId xmlns:a16="http://schemas.microsoft.com/office/drawing/2014/main" id="{00000000-0008-0000-0000-000013010000}"/>
            </a:ext>
          </a:extLst>
        </xdr:cNvPr>
        <xdr:cNvCxnSpPr>
          <a:cxnSpLocks/>
          <a:stCxn id="103" idx="3"/>
          <a:endCxn id="143" idx="1"/>
        </xdr:cNvCxnSpPr>
      </xdr:nvCxnSpPr>
      <xdr:spPr bwMode="auto">
        <a:xfrm>
          <a:off x="6569865" y="24244520"/>
          <a:ext cx="1461412"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4</xdr:col>
      <xdr:colOff>512598</xdr:colOff>
      <xdr:row>75</xdr:row>
      <xdr:rowOff>42263</xdr:rowOff>
    </xdr:from>
    <xdr:to>
      <xdr:col>6</xdr:col>
      <xdr:colOff>286713</xdr:colOff>
      <xdr:row>79</xdr:row>
      <xdr:rowOff>235415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8143484" y="29303063"/>
          <a:ext cx="2495543" cy="1281723"/>
          <a:chOff x="8109194" y="27922817"/>
          <a:chExt cx="2451184" cy="1285534"/>
        </a:xfrm>
      </xdr:grpSpPr>
      <xdr:sp macro="" textlink="">
        <xdr:nvSpPr>
          <xdr:cNvPr id="261" name="正方形/長方形 260">
            <a:extLst>
              <a:ext uri="{FF2B5EF4-FFF2-40B4-BE49-F238E27FC236}">
                <a16:creationId xmlns:a16="http://schemas.microsoft.com/office/drawing/2014/main" id="{00000000-0008-0000-0000-000005010000}"/>
              </a:ext>
            </a:extLst>
          </xdr:cNvPr>
          <xdr:cNvSpPr/>
        </xdr:nvSpPr>
        <xdr:spPr>
          <a:xfrm>
            <a:off x="8109194" y="28778877"/>
            <a:ext cx="2451184" cy="429474"/>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lgn="ctr"/>
            <a:r>
              <a:rPr lang="ja-JP" altLang="en-US" sz="1600" b="1">
                <a:solidFill>
                  <a:sysClr val="windowText" lastClr="000000"/>
                </a:solidFill>
                <a:latin typeface="ＭＳ 明朝" panose="02020609040205080304" pitchFamily="17" charset="-128"/>
                <a:ea typeface="ＭＳ 明朝" panose="02020609040205080304" pitchFamily="17" charset="-128"/>
              </a:rPr>
              <a:t>申請書類の電子ファイル</a:t>
            </a:r>
            <a:endParaRPr lang="en-US" altLang="ja-JP" sz="1050" b="1">
              <a:solidFill>
                <a:sysClr val="windowText" lastClr="000000"/>
              </a:solidFill>
              <a:latin typeface="ＭＳ 明朝" panose="02020609040205080304" pitchFamily="17" charset="-128"/>
              <a:ea typeface="ＭＳ 明朝" panose="02020609040205080304" pitchFamily="17" charset="-128"/>
            </a:endParaRPr>
          </a:p>
        </xdr:txBody>
      </xdr:sp>
      <xdr:grpSp>
        <xdr:nvGrpSpPr>
          <xdr:cNvPr id="94" name="グループ化 93">
            <a:extLst>
              <a:ext uri="{FF2B5EF4-FFF2-40B4-BE49-F238E27FC236}">
                <a16:creationId xmlns:a16="http://schemas.microsoft.com/office/drawing/2014/main" id="{00000000-0008-0000-0000-00005E000000}"/>
              </a:ext>
            </a:extLst>
          </xdr:cNvPr>
          <xdr:cNvGrpSpPr/>
        </xdr:nvGrpSpPr>
        <xdr:grpSpPr>
          <a:xfrm>
            <a:off x="8828849" y="27922817"/>
            <a:ext cx="1004354" cy="795502"/>
            <a:chOff x="1152525" y="8436901"/>
            <a:chExt cx="698950" cy="425579"/>
          </a:xfrm>
        </xdr:grpSpPr>
        <xdr:sp macro="" textlink="">
          <xdr:nvSpPr>
            <xdr:cNvPr id="95" name="正方形/長方形 94">
              <a:extLst>
                <a:ext uri="{FF2B5EF4-FFF2-40B4-BE49-F238E27FC236}">
                  <a16:creationId xmlns:a16="http://schemas.microsoft.com/office/drawing/2014/main" id="{00000000-0008-0000-0000-00005F000000}"/>
                </a:ext>
              </a:extLst>
            </xdr:cNvPr>
            <xdr:cNvSpPr/>
          </xdr:nvSpPr>
          <xdr:spPr bwMode="auto">
            <a:xfrm>
              <a:off x="1152525" y="8443167"/>
              <a:ext cx="698950" cy="419313"/>
            </a:xfrm>
            <a:prstGeom prst="rect">
              <a:avLst/>
            </a:prstGeom>
            <a:noFill/>
            <a:ln w="6350">
              <a:solidFill>
                <a:sysClr val="windowText" lastClr="00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ysClr val="windowText" lastClr="000000"/>
                </a:solidFill>
                <a:latin typeface="+mn-ea"/>
              </a:endParaRPr>
            </a:p>
          </xdr:txBody>
        </xdr:sp>
        <xdr:sp macro="" textlink="">
          <xdr:nvSpPr>
            <xdr:cNvPr id="96" name="二等辺三角形 95">
              <a:extLst>
                <a:ext uri="{FF2B5EF4-FFF2-40B4-BE49-F238E27FC236}">
                  <a16:creationId xmlns:a16="http://schemas.microsoft.com/office/drawing/2014/main" id="{00000000-0008-0000-0000-000060000000}"/>
                </a:ext>
              </a:extLst>
            </xdr:cNvPr>
            <xdr:cNvSpPr/>
          </xdr:nvSpPr>
          <xdr:spPr bwMode="auto">
            <a:xfrm flipV="1">
              <a:off x="1152525" y="8436901"/>
              <a:ext cx="698950" cy="253916"/>
            </a:xfrm>
            <a:prstGeom prst="triangle">
              <a:avLst/>
            </a:prstGeom>
            <a:noFill/>
            <a:ln w="6350">
              <a:solidFill>
                <a:sysClr val="windowText" lastClr="00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ysClr val="windowText" lastClr="000000"/>
                </a:solidFill>
                <a:latin typeface="+mn-ea"/>
              </a:endParaRPr>
            </a:p>
          </xdr:txBody>
        </xdr:sp>
      </xdr:grpSp>
    </xdr:grpSp>
    <xdr:clientData/>
  </xdr:twoCellAnchor>
  <xdr:twoCellAnchor>
    <xdr:from>
      <xdr:col>2</xdr:col>
      <xdr:colOff>4783110</xdr:colOff>
      <xdr:row>46</xdr:row>
      <xdr:rowOff>130618</xdr:rowOff>
    </xdr:from>
    <xdr:to>
      <xdr:col>3</xdr:col>
      <xdr:colOff>320376</xdr:colOff>
      <xdr:row>63</xdr:row>
      <xdr:rowOff>35648</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bwMode="auto">
        <a:xfrm>
          <a:off x="5449860" y="23017832"/>
          <a:ext cx="1116195" cy="244956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自己チェック</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587375</xdr:colOff>
      <xdr:row>0</xdr:row>
      <xdr:rowOff>65764</xdr:rowOff>
    </xdr:from>
    <xdr:to>
      <xdr:col>7</xdr:col>
      <xdr:colOff>1454726</xdr:colOff>
      <xdr:row>0</xdr:row>
      <xdr:rowOff>559870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1842434" y="65764"/>
          <a:ext cx="7088857" cy="494106"/>
          <a:chOff x="9386454" y="5784270"/>
          <a:chExt cx="66532700" cy="588819"/>
        </a:xfrm>
      </xdr:grpSpPr>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9386454" y="5784270"/>
            <a:ext cx="66532700"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611590" y="5836229"/>
            <a:ext cx="10127775"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水色</a:t>
            </a:r>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3</xdr:col>
      <xdr:colOff>47242</xdr:colOff>
      <xdr:row>0</xdr:row>
      <xdr:rowOff>136074</xdr:rowOff>
    </xdr:from>
    <xdr:to>
      <xdr:col>8</xdr:col>
      <xdr:colOff>1088571</xdr:colOff>
      <xdr:row>0</xdr:row>
      <xdr:rowOff>585109</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1312162" y="136074"/>
          <a:ext cx="8638469" cy="449035"/>
          <a:chOff x="9014455" y="5819959"/>
          <a:chExt cx="15702394" cy="588819"/>
        </a:xfrm>
      </xdr:grpSpPr>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9014455" y="5819959"/>
            <a:ext cx="15702394"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9239593" y="5871915"/>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水色</a:t>
            </a:r>
          </a:p>
        </xdr:txBody>
      </xdr:sp>
    </xdr:grpSp>
    <xdr:clientData fPrintsWithSheet="0"/>
  </xdr:twoCellAnchor>
  <xdr:twoCellAnchor>
    <xdr:from>
      <xdr:col>12</xdr:col>
      <xdr:colOff>536386</xdr:colOff>
      <xdr:row>26</xdr:row>
      <xdr:rowOff>943</xdr:rowOff>
    </xdr:from>
    <xdr:to>
      <xdr:col>17</xdr:col>
      <xdr:colOff>419824</xdr:colOff>
      <xdr:row>33</xdr:row>
      <xdr:rowOff>489250</xdr:rowOff>
    </xdr:to>
    <xdr:sp macro="" textlink="" fLocksText="0">
      <xdr:nvSpPr>
        <xdr:cNvPr id="5" name="正方形/長方形 4">
          <a:extLst>
            <a:ext uri="{FF2B5EF4-FFF2-40B4-BE49-F238E27FC236}">
              <a16:creationId xmlns:a16="http://schemas.microsoft.com/office/drawing/2014/main" id="{00000000-0008-0000-0A00-000005000000}"/>
            </a:ext>
          </a:extLst>
        </xdr:cNvPr>
        <xdr:cNvSpPr/>
      </xdr:nvSpPr>
      <xdr:spPr>
        <a:xfrm>
          <a:off x="12616327" y="10803414"/>
          <a:ext cx="2909026" cy="4018160"/>
        </a:xfrm>
        <a:prstGeom prst="rect">
          <a:avLst/>
        </a:prstGeom>
        <a:solidFill>
          <a:srgbClr val="FFFFCC"/>
        </a:solidFill>
        <a:ln>
          <a:solidFill>
            <a:srgbClr val="FFFF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200" b="1" u="sng">
              <a:solidFill>
                <a:sysClr val="windowText" lastClr="000000"/>
              </a:solidFill>
            </a:rPr>
            <a:t>業種区分</a:t>
          </a:r>
        </a:p>
        <a:p>
          <a:pPr algn="l"/>
          <a:r>
            <a:rPr kumimoji="1" lang="ja-JP" altLang="en-US" sz="1200"/>
            <a:t>農業</a:t>
          </a:r>
          <a:r>
            <a:rPr kumimoji="1" lang="en-US" altLang="ja-JP" sz="1200"/>
            <a:t>､</a:t>
          </a:r>
          <a:r>
            <a:rPr kumimoji="1" lang="ja-JP" altLang="en-US" sz="1200"/>
            <a:t>林業</a:t>
          </a:r>
        </a:p>
        <a:p>
          <a:pPr algn="l"/>
          <a:r>
            <a:rPr kumimoji="1" lang="ja-JP" altLang="en-US" sz="1200"/>
            <a:t>漁業</a:t>
          </a:r>
        </a:p>
        <a:p>
          <a:pPr algn="l"/>
          <a:r>
            <a:rPr kumimoji="1" lang="ja-JP" altLang="en-US" sz="1200"/>
            <a:t>鉱業、採石業、砂利採取業</a:t>
          </a:r>
        </a:p>
        <a:p>
          <a:pPr algn="l"/>
          <a:r>
            <a:rPr kumimoji="1" lang="ja-JP" altLang="en-US" sz="1200"/>
            <a:t>建設業</a:t>
          </a:r>
        </a:p>
        <a:p>
          <a:pPr algn="l"/>
          <a:r>
            <a:rPr kumimoji="1" lang="ja-JP" altLang="en-US" sz="1200"/>
            <a:t>製造業</a:t>
          </a:r>
        </a:p>
        <a:p>
          <a:pPr algn="l"/>
          <a:r>
            <a:rPr kumimoji="1" lang="ja-JP" altLang="en-US" sz="1200"/>
            <a:t>電気･ガス･熱供給･水道業</a:t>
          </a:r>
        </a:p>
        <a:p>
          <a:pPr algn="l"/>
          <a:r>
            <a:rPr kumimoji="1" lang="ja-JP" altLang="en-US" sz="1200"/>
            <a:t>情報通信業</a:t>
          </a:r>
        </a:p>
        <a:p>
          <a:pPr algn="l"/>
          <a:r>
            <a:rPr kumimoji="1" lang="ja-JP" altLang="en-US" sz="1200"/>
            <a:t>運輸業</a:t>
          </a:r>
          <a:r>
            <a:rPr kumimoji="1" lang="en-US" altLang="ja-JP" sz="1200"/>
            <a:t>､</a:t>
          </a:r>
          <a:r>
            <a:rPr kumimoji="1" lang="ja-JP" altLang="en-US" sz="1200"/>
            <a:t>郵便業</a:t>
          </a:r>
        </a:p>
        <a:p>
          <a:pPr algn="l"/>
          <a:r>
            <a:rPr kumimoji="1" lang="ja-JP" altLang="en-US" sz="1200"/>
            <a:t>卸売業</a:t>
          </a:r>
          <a:r>
            <a:rPr kumimoji="1" lang="en-US" altLang="ja-JP" sz="1200"/>
            <a:t>､</a:t>
          </a:r>
          <a:r>
            <a:rPr kumimoji="1" lang="ja-JP" altLang="en-US" sz="1200"/>
            <a:t>小売業</a:t>
          </a:r>
        </a:p>
        <a:p>
          <a:pPr algn="l"/>
          <a:r>
            <a:rPr kumimoji="1" lang="ja-JP" altLang="en-US" sz="1200"/>
            <a:t>金融業</a:t>
          </a:r>
          <a:r>
            <a:rPr kumimoji="1" lang="en-US" altLang="ja-JP" sz="1200"/>
            <a:t>､</a:t>
          </a:r>
          <a:r>
            <a:rPr kumimoji="1" lang="ja-JP" altLang="en-US" sz="1200"/>
            <a:t>保険業</a:t>
          </a:r>
        </a:p>
        <a:p>
          <a:pPr algn="l"/>
          <a:r>
            <a:rPr kumimoji="1" lang="ja-JP" altLang="en-US" sz="1200"/>
            <a:t>不動産業</a:t>
          </a:r>
          <a:r>
            <a:rPr kumimoji="1" lang="en-US" altLang="ja-JP" sz="1200"/>
            <a:t>､</a:t>
          </a:r>
          <a:r>
            <a:rPr kumimoji="1" lang="ja-JP" altLang="en-US" sz="1200"/>
            <a:t>物品賃貸業</a:t>
          </a:r>
        </a:p>
        <a:p>
          <a:pPr algn="l"/>
          <a:r>
            <a:rPr kumimoji="1" lang="ja-JP" altLang="en-US" sz="1200"/>
            <a:t>学術研究</a:t>
          </a:r>
          <a:r>
            <a:rPr kumimoji="1" lang="en-US" altLang="ja-JP" sz="1200"/>
            <a:t>､</a:t>
          </a:r>
          <a:r>
            <a:rPr kumimoji="1" lang="ja-JP" altLang="en-US" sz="1200"/>
            <a:t>専門･技術サービス業</a:t>
          </a:r>
        </a:p>
        <a:p>
          <a:pPr algn="l"/>
          <a:r>
            <a:rPr kumimoji="1" lang="ja-JP" altLang="en-US" sz="1200"/>
            <a:t>宿泊業</a:t>
          </a:r>
          <a:r>
            <a:rPr kumimoji="1" lang="en-US" altLang="ja-JP" sz="1200"/>
            <a:t>､</a:t>
          </a:r>
          <a:r>
            <a:rPr kumimoji="1" lang="ja-JP" altLang="en-US" sz="1200"/>
            <a:t>飲食サービス業</a:t>
          </a:r>
        </a:p>
        <a:p>
          <a:pPr algn="l"/>
          <a:r>
            <a:rPr kumimoji="1" lang="ja-JP" altLang="en-US" sz="1200"/>
            <a:t>生活関連サービス業</a:t>
          </a:r>
          <a:r>
            <a:rPr kumimoji="1" lang="en-US" altLang="ja-JP" sz="1200"/>
            <a:t>､</a:t>
          </a:r>
          <a:r>
            <a:rPr kumimoji="1" lang="ja-JP" altLang="en-US" sz="1200"/>
            <a:t>娯楽業</a:t>
          </a:r>
        </a:p>
        <a:p>
          <a:pPr algn="l"/>
          <a:r>
            <a:rPr kumimoji="1" lang="ja-JP" altLang="en-US" sz="1200"/>
            <a:t>教育</a:t>
          </a:r>
          <a:r>
            <a:rPr kumimoji="1" lang="en-US" altLang="ja-JP" sz="1200"/>
            <a:t>､</a:t>
          </a:r>
          <a:r>
            <a:rPr kumimoji="1" lang="ja-JP" altLang="en-US" sz="1200"/>
            <a:t>学習支援業</a:t>
          </a:r>
        </a:p>
        <a:p>
          <a:pPr algn="l"/>
          <a:r>
            <a:rPr kumimoji="1" lang="ja-JP" altLang="en-US" sz="1200"/>
            <a:t>医療</a:t>
          </a:r>
          <a:r>
            <a:rPr kumimoji="1" lang="en-US" altLang="ja-JP" sz="1200"/>
            <a:t>､</a:t>
          </a:r>
          <a:r>
            <a:rPr kumimoji="1" lang="ja-JP" altLang="en-US" sz="1200"/>
            <a:t>福祉</a:t>
          </a:r>
        </a:p>
        <a:p>
          <a:pPr algn="l"/>
          <a:r>
            <a:rPr kumimoji="1" lang="ja-JP" altLang="en-US" sz="1200"/>
            <a:t>複合サービス事業</a:t>
          </a:r>
        </a:p>
        <a:p>
          <a:pPr algn="l"/>
          <a:r>
            <a:rPr kumimoji="1" lang="ja-JP" altLang="en-US" sz="1200"/>
            <a:t>サービス業</a:t>
          </a:r>
          <a:r>
            <a:rPr kumimoji="1" lang="en-US" altLang="ja-JP" sz="1200"/>
            <a:t>(</a:t>
          </a:r>
          <a:r>
            <a:rPr kumimoji="1" lang="ja-JP" altLang="en-US" sz="1200"/>
            <a:t>他に分類されないもの</a:t>
          </a:r>
          <a:r>
            <a:rPr kumimoji="1" lang="en-US" altLang="ja-JP" sz="1200"/>
            <a:t>)</a:t>
          </a:r>
          <a:endParaRPr kumimoji="1" lang="ja-JP" altLang="en-US" sz="1200"/>
        </a:p>
      </xdr:txBody>
    </xdr:sp>
    <xdr:clientData fLocksWithSheet="0" fPrintsWithSheet="0"/>
  </xdr:twoCellAnchor>
  <xdr:twoCellAnchor>
    <xdr:from>
      <xdr:col>12</xdr:col>
      <xdr:colOff>97700</xdr:colOff>
      <xdr:row>13</xdr:row>
      <xdr:rowOff>480060</xdr:rowOff>
    </xdr:from>
    <xdr:to>
      <xdr:col>20</xdr:col>
      <xdr:colOff>18779</xdr:colOff>
      <xdr:row>20</xdr:row>
      <xdr:rowOff>462644</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bwMode="auto">
        <a:xfrm>
          <a:off x="12167236" y="4739096"/>
          <a:ext cx="4819650" cy="3506834"/>
        </a:xfrm>
        <a:prstGeom prst="rect">
          <a:avLst/>
        </a:prstGeom>
        <a:solidFill>
          <a:srgbClr val="FFFFCC"/>
        </a:solidFill>
        <a:ln>
          <a:solidFill>
            <a:srgbClr val="FFFFCC"/>
          </a:solidFill>
          <a:headEnd/>
          <a:tailEnd/>
        </a:ln>
      </xdr:spPr>
      <xdr:style>
        <a:lnRef idx="1">
          <a:schemeClr val="accent6"/>
        </a:lnRef>
        <a:fillRef idx="2">
          <a:schemeClr val="accent6"/>
        </a:fillRef>
        <a:effectRef idx="1">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defTabSz="957263" rtl="0" fontAlgn="base">
            <a:spcBef>
              <a:spcPct val="0"/>
            </a:spcBef>
            <a:spcAft>
              <a:spcPct val="0"/>
            </a:spcAft>
            <a:defRPr kumimoji="1" sz="1900" kern="1200">
              <a:solidFill>
                <a:schemeClr val="dk1"/>
              </a:solidFill>
              <a:latin typeface="+mn-lt"/>
              <a:ea typeface="+mn-ea"/>
              <a:cs typeface="+mn-cs"/>
            </a:defRPr>
          </a:lvl1pPr>
          <a:lvl2pPr marL="477838" indent="-20638" algn="l" defTabSz="957263" rtl="0" fontAlgn="base">
            <a:spcBef>
              <a:spcPct val="0"/>
            </a:spcBef>
            <a:spcAft>
              <a:spcPct val="0"/>
            </a:spcAft>
            <a:defRPr kumimoji="1" sz="1900" kern="1200">
              <a:solidFill>
                <a:schemeClr val="dk1"/>
              </a:solidFill>
              <a:latin typeface="+mn-lt"/>
              <a:ea typeface="+mn-ea"/>
              <a:cs typeface="+mn-cs"/>
            </a:defRPr>
          </a:lvl2pPr>
          <a:lvl3pPr marL="957263" indent="-42863" algn="l" defTabSz="957263" rtl="0" fontAlgn="base">
            <a:spcBef>
              <a:spcPct val="0"/>
            </a:spcBef>
            <a:spcAft>
              <a:spcPct val="0"/>
            </a:spcAft>
            <a:defRPr kumimoji="1" sz="1900" kern="1200">
              <a:solidFill>
                <a:schemeClr val="dk1"/>
              </a:solidFill>
              <a:latin typeface="+mn-lt"/>
              <a:ea typeface="+mn-ea"/>
              <a:cs typeface="+mn-cs"/>
            </a:defRPr>
          </a:lvl3pPr>
          <a:lvl4pPr marL="1436688" indent="-65088" algn="l" defTabSz="957263" rtl="0" fontAlgn="base">
            <a:spcBef>
              <a:spcPct val="0"/>
            </a:spcBef>
            <a:spcAft>
              <a:spcPct val="0"/>
            </a:spcAft>
            <a:defRPr kumimoji="1" sz="1900" kern="1200">
              <a:solidFill>
                <a:schemeClr val="dk1"/>
              </a:solidFill>
              <a:latin typeface="+mn-lt"/>
              <a:ea typeface="+mn-ea"/>
              <a:cs typeface="+mn-cs"/>
            </a:defRPr>
          </a:lvl4pPr>
          <a:lvl5pPr marL="1914525" indent="-85725" algn="l" defTabSz="957263"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nSpc>
              <a:spcPts val="1500"/>
            </a:lnSpc>
            <a:tabLst>
              <a:tab pos="1341438" algn="l"/>
            </a:tabLst>
          </a:pPr>
          <a:r>
            <a:rPr lang="ja-JP" altLang="en-US" sz="1200">
              <a:solidFill>
                <a:schemeClr val="tx1"/>
              </a:solidFill>
              <a:latin typeface="ＭＳ Ｐ明朝" panose="02020600040205080304" pitchFamily="18" charset="-128"/>
              <a:ea typeface="ＭＳ Ｐ明朝" panose="02020600040205080304" pitchFamily="18" charset="-128"/>
            </a:rPr>
            <a:t>原則として、下表の各区分において、Ａ若しくはＢのいずれかの条件に</a:t>
          </a:r>
          <a:endParaRPr lang="en-US" altLang="ja-JP" sz="12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r>
            <a:rPr lang="ja-JP" altLang="en-US" sz="1200">
              <a:solidFill>
                <a:schemeClr val="tx1"/>
              </a:solidFill>
              <a:latin typeface="ＭＳ Ｐ明朝" panose="02020600040205080304" pitchFamily="18" charset="-128"/>
              <a:ea typeface="ＭＳ Ｐ明朝" panose="02020600040205080304" pitchFamily="18" charset="-128"/>
            </a:rPr>
            <a:t>該当する法人・個人事業主、又は年間のエネルギー使用量（原油換算値）が１，５００ｋ</a:t>
          </a:r>
          <a:r>
            <a:rPr lang="en-US" altLang="ja-JP" sz="1200">
              <a:solidFill>
                <a:schemeClr val="tx1"/>
              </a:solidFill>
              <a:latin typeface="ＭＳ Ｐ明朝" panose="02020600040205080304" pitchFamily="18" charset="-128"/>
              <a:ea typeface="ＭＳ Ｐ明朝" panose="02020600040205080304" pitchFamily="18" charset="-128"/>
            </a:rPr>
            <a:t>L</a:t>
          </a:r>
          <a:r>
            <a:rPr lang="ja-JP" altLang="en-US" sz="1200">
              <a:solidFill>
                <a:schemeClr val="tx1"/>
              </a:solidFill>
              <a:latin typeface="ＭＳ Ｐ明朝" panose="02020600040205080304" pitchFamily="18" charset="-128"/>
              <a:ea typeface="ＭＳ Ｐ明朝" panose="02020600040205080304" pitchFamily="18" charset="-128"/>
            </a:rPr>
            <a:t>未満の事業所であること。</a:t>
          </a:r>
          <a:endParaRPr lang="en-US" altLang="ja-JP" sz="12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ja-JP" altLang="en-US" sz="12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0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0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0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4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4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4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12</xdr:col>
      <xdr:colOff>249555</xdr:colOff>
      <xdr:row>16</xdr:row>
      <xdr:rowOff>101990</xdr:rowOff>
    </xdr:from>
    <xdr:to>
      <xdr:col>19</xdr:col>
      <xdr:colOff>556102</xdr:colOff>
      <xdr:row>20</xdr:row>
      <xdr:rowOff>170570</xdr:rowOff>
    </xdr:to>
    <xdr:pic>
      <xdr:nvPicPr>
        <xdr:cNvPr id="7" name="図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1"/>
        <a:stretch>
          <a:fillRect/>
        </a:stretch>
      </xdr:blipFill>
      <xdr:spPr>
        <a:xfrm>
          <a:off x="12228643" y="5424784"/>
          <a:ext cx="4542371" cy="207862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87631</xdr:colOff>
      <xdr:row>0</xdr:row>
      <xdr:rowOff>131435</xdr:rowOff>
    </xdr:from>
    <xdr:to>
      <xdr:col>5</xdr:col>
      <xdr:colOff>342900</xdr:colOff>
      <xdr:row>2</xdr:row>
      <xdr:rowOff>102870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697356" y="131435"/>
          <a:ext cx="4112894" cy="27623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　　　　　　　のセルの値は自動入力となっていますので編集不要です。</a:t>
          </a:r>
        </a:p>
      </xdr:txBody>
    </xdr:sp>
    <xdr:clientData/>
  </xdr:twoCellAnchor>
  <xdr:twoCellAnchor>
    <xdr:from>
      <xdr:col>2</xdr:col>
      <xdr:colOff>213122</xdr:colOff>
      <xdr:row>0</xdr:row>
      <xdr:rowOff>114300</xdr:rowOff>
    </xdr:from>
    <xdr:to>
      <xdr:col>2</xdr:col>
      <xdr:colOff>714375</xdr:colOff>
      <xdr:row>2</xdr:row>
      <xdr:rowOff>89882</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2003822" y="114300"/>
          <a:ext cx="501253" cy="28038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000">
              <a:solidFill>
                <a:sysClr val="windowText" lastClr="000000"/>
              </a:solidFill>
            </a:rPr>
            <a:t>水色</a:t>
          </a:r>
        </a:p>
      </xdr:txBody>
    </xdr:sp>
    <xdr:clientData/>
  </xdr:twoCellAnchor>
  <xdr:oneCellAnchor>
    <xdr:from>
      <xdr:col>1</xdr:col>
      <xdr:colOff>391743</xdr:colOff>
      <xdr:row>16</xdr:row>
      <xdr:rowOff>49944</xdr:rowOff>
    </xdr:from>
    <xdr:ext cx="391884" cy="239415"/>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553668" y="26216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16</xdr:row>
          <xdr:rowOff>45720</xdr:rowOff>
        </xdr:from>
        <xdr:to>
          <xdr:col>1</xdr:col>
          <xdr:colOff>769620</xdr:colOff>
          <xdr:row>17</xdr:row>
          <xdr:rowOff>99060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B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16</xdr:row>
          <xdr:rowOff>45720</xdr:rowOff>
        </xdr:from>
        <xdr:to>
          <xdr:col>1</xdr:col>
          <xdr:colOff>1463040</xdr:colOff>
          <xdr:row>17</xdr:row>
          <xdr:rowOff>99060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B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16</xdr:row>
      <xdr:rowOff>49944</xdr:rowOff>
    </xdr:from>
    <xdr:ext cx="505056" cy="239415"/>
    <xdr:sp macro="" textlink="">
      <xdr:nvSpPr>
        <xdr:cNvPr id="16" name="テキスト ボックス 15">
          <a:extLst>
            <a:ext uri="{FF2B5EF4-FFF2-40B4-BE49-F238E27FC236}">
              <a16:creationId xmlns:a16="http://schemas.microsoft.com/office/drawing/2014/main" id="{00000000-0008-0000-0B00-000010000000}"/>
            </a:ext>
          </a:extLst>
        </xdr:cNvPr>
        <xdr:cNvSpPr txBox="1"/>
      </xdr:nvSpPr>
      <xdr:spPr>
        <a:xfrm>
          <a:off x="1239468" y="26216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146</xdr:row>
      <xdr:rowOff>49944</xdr:rowOff>
    </xdr:from>
    <xdr:ext cx="391884" cy="239415"/>
    <xdr:sp macro="" textlink="">
      <xdr:nvSpPr>
        <xdr:cNvPr id="37" name="テキスト ボックス 36">
          <a:extLst>
            <a:ext uri="{FF2B5EF4-FFF2-40B4-BE49-F238E27FC236}">
              <a16:creationId xmlns:a16="http://schemas.microsoft.com/office/drawing/2014/main" id="{00000000-0008-0000-0B00-000025000000}"/>
            </a:ext>
          </a:extLst>
        </xdr:cNvPr>
        <xdr:cNvSpPr txBox="1"/>
      </xdr:nvSpPr>
      <xdr:spPr>
        <a:xfrm>
          <a:off x="553668" y="267884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146</xdr:row>
          <xdr:rowOff>45720</xdr:rowOff>
        </xdr:from>
        <xdr:to>
          <xdr:col>1</xdr:col>
          <xdr:colOff>769620</xdr:colOff>
          <xdr:row>147</xdr:row>
          <xdr:rowOff>99060</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00000000-0008-0000-0B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146</xdr:row>
          <xdr:rowOff>45720</xdr:rowOff>
        </xdr:from>
        <xdr:to>
          <xdr:col>1</xdr:col>
          <xdr:colOff>1463040</xdr:colOff>
          <xdr:row>147</xdr:row>
          <xdr:rowOff>99060</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00000000-0008-0000-0B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146</xdr:row>
      <xdr:rowOff>49944</xdr:rowOff>
    </xdr:from>
    <xdr:ext cx="505056" cy="239415"/>
    <xdr:sp macro="" textlink="">
      <xdr:nvSpPr>
        <xdr:cNvPr id="40" name="テキスト ボックス 39">
          <a:extLst>
            <a:ext uri="{FF2B5EF4-FFF2-40B4-BE49-F238E27FC236}">
              <a16:creationId xmlns:a16="http://schemas.microsoft.com/office/drawing/2014/main" id="{00000000-0008-0000-0B00-000028000000}"/>
            </a:ext>
          </a:extLst>
        </xdr:cNvPr>
        <xdr:cNvSpPr txBox="1"/>
      </xdr:nvSpPr>
      <xdr:spPr>
        <a:xfrm>
          <a:off x="1239468" y="267884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1218</xdr:row>
      <xdr:rowOff>49944</xdr:rowOff>
    </xdr:from>
    <xdr:ext cx="391884" cy="239415"/>
    <xdr:sp macro="" textlink="">
      <xdr:nvSpPr>
        <xdr:cNvPr id="41" name="テキスト ボックス 40">
          <a:extLst>
            <a:ext uri="{FF2B5EF4-FFF2-40B4-BE49-F238E27FC236}">
              <a16:creationId xmlns:a16="http://schemas.microsoft.com/office/drawing/2014/main" id="{00000000-0008-0000-0B00-000029000000}"/>
            </a:ext>
          </a:extLst>
        </xdr:cNvPr>
        <xdr:cNvSpPr txBox="1"/>
      </xdr:nvSpPr>
      <xdr:spPr>
        <a:xfrm>
          <a:off x="553668" y="207953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1218</xdr:row>
          <xdr:rowOff>45720</xdr:rowOff>
        </xdr:from>
        <xdr:to>
          <xdr:col>1</xdr:col>
          <xdr:colOff>769620</xdr:colOff>
          <xdr:row>1219</xdr:row>
          <xdr:rowOff>99060</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00000000-0008-0000-0B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1218</xdr:row>
          <xdr:rowOff>45720</xdr:rowOff>
        </xdr:from>
        <xdr:to>
          <xdr:col>1</xdr:col>
          <xdr:colOff>1463040</xdr:colOff>
          <xdr:row>1219</xdr:row>
          <xdr:rowOff>99060</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00000000-0008-0000-0B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1218</xdr:row>
      <xdr:rowOff>49944</xdr:rowOff>
    </xdr:from>
    <xdr:ext cx="505056" cy="239415"/>
    <xdr:sp macro="" textlink="">
      <xdr:nvSpPr>
        <xdr:cNvPr id="44" name="テキスト ボックス 43">
          <a:extLst>
            <a:ext uri="{FF2B5EF4-FFF2-40B4-BE49-F238E27FC236}">
              <a16:creationId xmlns:a16="http://schemas.microsoft.com/office/drawing/2014/main" id="{00000000-0008-0000-0B00-00002C000000}"/>
            </a:ext>
          </a:extLst>
        </xdr:cNvPr>
        <xdr:cNvSpPr txBox="1"/>
      </xdr:nvSpPr>
      <xdr:spPr>
        <a:xfrm>
          <a:off x="1239468" y="207953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12</xdr:row>
      <xdr:rowOff>49944</xdr:rowOff>
    </xdr:from>
    <xdr:ext cx="391884" cy="239415"/>
    <xdr:sp macro="" textlink="">
      <xdr:nvSpPr>
        <xdr:cNvPr id="17" name="テキスト ボックス 16">
          <a:extLst>
            <a:ext uri="{FF2B5EF4-FFF2-40B4-BE49-F238E27FC236}">
              <a16:creationId xmlns:a16="http://schemas.microsoft.com/office/drawing/2014/main" id="{00000000-0008-0000-0B00-000011000000}"/>
            </a:ext>
          </a:extLst>
        </xdr:cNvPr>
        <xdr:cNvSpPr txBox="1"/>
      </xdr:nvSpPr>
      <xdr:spPr>
        <a:xfrm>
          <a:off x="553668" y="309794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12</xdr:row>
          <xdr:rowOff>45720</xdr:rowOff>
        </xdr:from>
        <xdr:to>
          <xdr:col>1</xdr:col>
          <xdr:colOff>769620</xdr:colOff>
          <xdr:row>13</xdr:row>
          <xdr:rowOff>99060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00000000-0008-0000-0B00-00003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12</xdr:row>
          <xdr:rowOff>45720</xdr:rowOff>
        </xdr:from>
        <xdr:to>
          <xdr:col>1</xdr:col>
          <xdr:colOff>1463040</xdr:colOff>
          <xdr:row>13</xdr:row>
          <xdr:rowOff>99060</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00000000-0008-0000-0B00-00003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12</xdr:row>
      <xdr:rowOff>49944</xdr:rowOff>
    </xdr:from>
    <xdr:ext cx="505056" cy="239415"/>
    <xdr:sp macro="" textlink="">
      <xdr:nvSpPr>
        <xdr:cNvPr id="19" name="テキスト ボックス 18">
          <a:extLst>
            <a:ext uri="{FF2B5EF4-FFF2-40B4-BE49-F238E27FC236}">
              <a16:creationId xmlns:a16="http://schemas.microsoft.com/office/drawing/2014/main" id="{00000000-0008-0000-0B00-000013000000}"/>
            </a:ext>
          </a:extLst>
        </xdr:cNvPr>
        <xdr:cNvSpPr txBox="1"/>
      </xdr:nvSpPr>
      <xdr:spPr>
        <a:xfrm>
          <a:off x="1239468" y="309794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150</xdr:row>
      <xdr:rowOff>49944</xdr:rowOff>
    </xdr:from>
    <xdr:ext cx="391884" cy="239415"/>
    <xdr:sp macro="" textlink="">
      <xdr:nvSpPr>
        <xdr:cNvPr id="20" name="テキスト ボックス 19">
          <a:extLst>
            <a:ext uri="{FF2B5EF4-FFF2-40B4-BE49-F238E27FC236}">
              <a16:creationId xmlns:a16="http://schemas.microsoft.com/office/drawing/2014/main" id="{00000000-0008-0000-0B00-000014000000}"/>
            </a:ext>
          </a:extLst>
        </xdr:cNvPr>
        <xdr:cNvSpPr txBox="1"/>
      </xdr:nvSpPr>
      <xdr:spPr>
        <a:xfrm>
          <a:off x="553668" y="33455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150</xdr:row>
          <xdr:rowOff>45720</xdr:rowOff>
        </xdr:from>
        <xdr:to>
          <xdr:col>1</xdr:col>
          <xdr:colOff>769620</xdr:colOff>
          <xdr:row>151</xdr:row>
          <xdr:rowOff>99060</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B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150</xdr:row>
          <xdr:rowOff>45720</xdr:rowOff>
        </xdr:from>
        <xdr:to>
          <xdr:col>1</xdr:col>
          <xdr:colOff>1463040</xdr:colOff>
          <xdr:row>151</xdr:row>
          <xdr:rowOff>99060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0B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150</xdr:row>
      <xdr:rowOff>49944</xdr:rowOff>
    </xdr:from>
    <xdr:ext cx="505056" cy="239415"/>
    <xdr:sp macro="" textlink="">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39468" y="33455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1222</xdr:row>
      <xdr:rowOff>49944</xdr:rowOff>
    </xdr:from>
    <xdr:ext cx="391884" cy="239415"/>
    <xdr:sp macro="" textlink="">
      <xdr:nvSpPr>
        <xdr:cNvPr id="24" name="テキスト ボックス 23">
          <a:extLst>
            <a:ext uri="{FF2B5EF4-FFF2-40B4-BE49-F238E27FC236}">
              <a16:creationId xmlns:a16="http://schemas.microsoft.com/office/drawing/2014/main" id="{00000000-0008-0000-0B00-000018000000}"/>
            </a:ext>
          </a:extLst>
        </xdr:cNvPr>
        <xdr:cNvSpPr txBox="1"/>
      </xdr:nvSpPr>
      <xdr:spPr>
        <a:xfrm>
          <a:off x="553668" y="221288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1222</xdr:row>
          <xdr:rowOff>45720</xdr:rowOff>
        </xdr:from>
        <xdr:to>
          <xdr:col>1</xdr:col>
          <xdr:colOff>769620</xdr:colOff>
          <xdr:row>1223</xdr:row>
          <xdr:rowOff>99060</xdr:rowOff>
        </xdr:to>
        <xdr:sp macro="" textlink="">
          <xdr:nvSpPr>
            <xdr:cNvPr id="36932" name="Check Box 68" hidden="1">
              <a:extLst>
                <a:ext uri="{63B3BB69-23CF-44E3-9099-C40C66FF867C}">
                  <a14:compatExt spid="_x0000_s36932"/>
                </a:ext>
                <a:ext uri="{FF2B5EF4-FFF2-40B4-BE49-F238E27FC236}">
                  <a16:creationId xmlns:a16="http://schemas.microsoft.com/office/drawing/2014/main" id="{00000000-0008-0000-0B00-00004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1222</xdr:row>
          <xdr:rowOff>45720</xdr:rowOff>
        </xdr:from>
        <xdr:to>
          <xdr:col>1</xdr:col>
          <xdr:colOff>1463040</xdr:colOff>
          <xdr:row>1223</xdr:row>
          <xdr:rowOff>99060</xdr:rowOff>
        </xdr:to>
        <xdr:sp macro="" textlink="">
          <xdr:nvSpPr>
            <xdr:cNvPr id="36933" name="Check Box 69" hidden="1">
              <a:extLst>
                <a:ext uri="{63B3BB69-23CF-44E3-9099-C40C66FF867C}">
                  <a14:compatExt spid="_x0000_s36933"/>
                </a:ext>
                <a:ext uri="{FF2B5EF4-FFF2-40B4-BE49-F238E27FC236}">
                  <a16:creationId xmlns:a16="http://schemas.microsoft.com/office/drawing/2014/main" id="{00000000-0008-0000-0B00-00004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1222</xdr:row>
      <xdr:rowOff>49944</xdr:rowOff>
    </xdr:from>
    <xdr:ext cx="505056" cy="239415"/>
    <xdr:sp macro="" textlink="">
      <xdr:nvSpPr>
        <xdr:cNvPr id="27" name="テキスト ボックス 26">
          <a:extLst>
            <a:ext uri="{FF2B5EF4-FFF2-40B4-BE49-F238E27FC236}">
              <a16:creationId xmlns:a16="http://schemas.microsoft.com/office/drawing/2014/main" id="{00000000-0008-0000-0B00-00001B000000}"/>
            </a:ext>
          </a:extLst>
        </xdr:cNvPr>
        <xdr:cNvSpPr txBox="1"/>
      </xdr:nvSpPr>
      <xdr:spPr>
        <a:xfrm>
          <a:off x="1239468" y="221288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1084</xdr:row>
      <xdr:rowOff>49944</xdr:rowOff>
    </xdr:from>
    <xdr:ext cx="391884" cy="239415"/>
    <xdr:sp macro="" textlink="">
      <xdr:nvSpPr>
        <xdr:cNvPr id="36" name="テキスト ボックス 35">
          <a:extLst>
            <a:ext uri="{FF2B5EF4-FFF2-40B4-BE49-F238E27FC236}">
              <a16:creationId xmlns:a16="http://schemas.microsoft.com/office/drawing/2014/main" id="{00000000-0008-0000-0B00-000024000000}"/>
            </a:ext>
          </a:extLst>
        </xdr:cNvPr>
        <xdr:cNvSpPr txBox="1"/>
      </xdr:nvSpPr>
      <xdr:spPr>
        <a:xfrm>
          <a:off x="536523" y="6064227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1084</xdr:row>
          <xdr:rowOff>45720</xdr:rowOff>
        </xdr:from>
        <xdr:to>
          <xdr:col>1</xdr:col>
          <xdr:colOff>784860</xdr:colOff>
          <xdr:row>1085</xdr:row>
          <xdr:rowOff>99060</xdr:rowOff>
        </xdr:to>
        <xdr:sp macro="" textlink="">
          <xdr:nvSpPr>
            <xdr:cNvPr id="36939" name="Check Box 75" hidden="1">
              <a:extLst>
                <a:ext uri="{63B3BB69-23CF-44E3-9099-C40C66FF867C}">
                  <a14:compatExt spid="_x0000_s36939"/>
                </a:ext>
                <a:ext uri="{FF2B5EF4-FFF2-40B4-BE49-F238E27FC236}">
                  <a16:creationId xmlns:a16="http://schemas.microsoft.com/office/drawing/2014/main" id="{00000000-0008-0000-0B00-00004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1084</xdr:row>
          <xdr:rowOff>45720</xdr:rowOff>
        </xdr:from>
        <xdr:to>
          <xdr:col>2</xdr:col>
          <xdr:colOff>0</xdr:colOff>
          <xdr:row>1085</xdr:row>
          <xdr:rowOff>99060</xdr:rowOff>
        </xdr:to>
        <xdr:sp macro="" textlink="">
          <xdr:nvSpPr>
            <xdr:cNvPr id="36940" name="Check Box 76" hidden="1">
              <a:extLst>
                <a:ext uri="{63B3BB69-23CF-44E3-9099-C40C66FF867C}">
                  <a14:compatExt spid="_x0000_s36940"/>
                </a:ext>
                <a:ext uri="{FF2B5EF4-FFF2-40B4-BE49-F238E27FC236}">
                  <a16:creationId xmlns:a16="http://schemas.microsoft.com/office/drawing/2014/main" id="{00000000-0008-0000-0B00-00004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1084</xdr:row>
      <xdr:rowOff>49944</xdr:rowOff>
    </xdr:from>
    <xdr:ext cx="505056" cy="239415"/>
    <xdr:sp macro="" textlink="">
      <xdr:nvSpPr>
        <xdr:cNvPr id="39" name="テキスト ボックス 38">
          <a:extLst>
            <a:ext uri="{FF2B5EF4-FFF2-40B4-BE49-F238E27FC236}">
              <a16:creationId xmlns:a16="http://schemas.microsoft.com/office/drawing/2014/main" id="{00000000-0008-0000-0B00-000027000000}"/>
            </a:ext>
          </a:extLst>
        </xdr:cNvPr>
        <xdr:cNvSpPr txBox="1"/>
      </xdr:nvSpPr>
      <xdr:spPr>
        <a:xfrm>
          <a:off x="1222323" y="6064227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1088</xdr:row>
      <xdr:rowOff>49944</xdr:rowOff>
    </xdr:from>
    <xdr:ext cx="391884" cy="239415"/>
    <xdr:sp macro="" textlink="">
      <xdr:nvSpPr>
        <xdr:cNvPr id="42" name="テキスト ボックス 41">
          <a:extLst>
            <a:ext uri="{FF2B5EF4-FFF2-40B4-BE49-F238E27FC236}">
              <a16:creationId xmlns:a16="http://schemas.microsoft.com/office/drawing/2014/main" id="{00000000-0008-0000-0B00-00002A000000}"/>
            </a:ext>
          </a:extLst>
        </xdr:cNvPr>
        <xdr:cNvSpPr txBox="1"/>
      </xdr:nvSpPr>
      <xdr:spPr>
        <a:xfrm>
          <a:off x="536523" y="6130902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1088</xdr:row>
          <xdr:rowOff>45720</xdr:rowOff>
        </xdr:from>
        <xdr:to>
          <xdr:col>1</xdr:col>
          <xdr:colOff>784860</xdr:colOff>
          <xdr:row>1089</xdr:row>
          <xdr:rowOff>99060</xdr:rowOff>
        </xdr:to>
        <xdr:sp macro="" textlink="">
          <xdr:nvSpPr>
            <xdr:cNvPr id="36941" name="Check Box 77" hidden="1">
              <a:extLst>
                <a:ext uri="{63B3BB69-23CF-44E3-9099-C40C66FF867C}">
                  <a14:compatExt spid="_x0000_s36941"/>
                </a:ext>
                <a:ext uri="{FF2B5EF4-FFF2-40B4-BE49-F238E27FC236}">
                  <a16:creationId xmlns:a16="http://schemas.microsoft.com/office/drawing/2014/main" id="{00000000-0008-0000-0B00-00004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1088</xdr:row>
          <xdr:rowOff>45720</xdr:rowOff>
        </xdr:from>
        <xdr:to>
          <xdr:col>2</xdr:col>
          <xdr:colOff>0</xdr:colOff>
          <xdr:row>1089</xdr:row>
          <xdr:rowOff>99060</xdr:rowOff>
        </xdr:to>
        <xdr:sp macro="" textlink="">
          <xdr:nvSpPr>
            <xdr:cNvPr id="36942" name="Check Box 78" hidden="1">
              <a:extLst>
                <a:ext uri="{63B3BB69-23CF-44E3-9099-C40C66FF867C}">
                  <a14:compatExt spid="_x0000_s36942"/>
                </a:ext>
                <a:ext uri="{FF2B5EF4-FFF2-40B4-BE49-F238E27FC236}">
                  <a16:creationId xmlns:a16="http://schemas.microsoft.com/office/drawing/2014/main" id="{00000000-0008-0000-0B00-00004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1088</xdr:row>
      <xdr:rowOff>49944</xdr:rowOff>
    </xdr:from>
    <xdr:ext cx="505056" cy="239415"/>
    <xdr:sp macro="" textlink="">
      <xdr:nvSpPr>
        <xdr:cNvPr id="43" name="テキスト ボックス 42">
          <a:extLst>
            <a:ext uri="{FF2B5EF4-FFF2-40B4-BE49-F238E27FC236}">
              <a16:creationId xmlns:a16="http://schemas.microsoft.com/office/drawing/2014/main" id="{00000000-0008-0000-0B00-00002B000000}"/>
            </a:ext>
          </a:extLst>
        </xdr:cNvPr>
        <xdr:cNvSpPr txBox="1"/>
      </xdr:nvSpPr>
      <xdr:spPr>
        <a:xfrm>
          <a:off x="1222323" y="6130902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950</xdr:row>
      <xdr:rowOff>49944</xdr:rowOff>
    </xdr:from>
    <xdr:ext cx="391884" cy="239415"/>
    <xdr:sp macro="" textlink="">
      <xdr:nvSpPr>
        <xdr:cNvPr id="45" name="テキスト ボックス 44">
          <a:extLst>
            <a:ext uri="{FF2B5EF4-FFF2-40B4-BE49-F238E27FC236}">
              <a16:creationId xmlns:a16="http://schemas.microsoft.com/office/drawing/2014/main" id="{00000000-0008-0000-0B00-00002D000000}"/>
            </a:ext>
          </a:extLst>
        </xdr:cNvPr>
        <xdr:cNvSpPr txBox="1"/>
      </xdr:nvSpPr>
      <xdr:spPr>
        <a:xfrm>
          <a:off x="536523" y="6064227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950</xdr:row>
          <xdr:rowOff>45720</xdr:rowOff>
        </xdr:from>
        <xdr:to>
          <xdr:col>1</xdr:col>
          <xdr:colOff>784860</xdr:colOff>
          <xdr:row>951</xdr:row>
          <xdr:rowOff>99060</xdr:rowOff>
        </xdr:to>
        <xdr:sp macro="" textlink="">
          <xdr:nvSpPr>
            <xdr:cNvPr id="36943" name="Check Box 79" hidden="1">
              <a:extLst>
                <a:ext uri="{63B3BB69-23CF-44E3-9099-C40C66FF867C}">
                  <a14:compatExt spid="_x0000_s36943"/>
                </a:ext>
                <a:ext uri="{FF2B5EF4-FFF2-40B4-BE49-F238E27FC236}">
                  <a16:creationId xmlns:a16="http://schemas.microsoft.com/office/drawing/2014/main" id="{00000000-0008-0000-0B00-00004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950</xdr:row>
          <xdr:rowOff>45720</xdr:rowOff>
        </xdr:from>
        <xdr:to>
          <xdr:col>2</xdr:col>
          <xdr:colOff>0</xdr:colOff>
          <xdr:row>951</xdr:row>
          <xdr:rowOff>99060</xdr:rowOff>
        </xdr:to>
        <xdr:sp macro="" textlink="">
          <xdr:nvSpPr>
            <xdr:cNvPr id="36944" name="Check Box 80" hidden="1">
              <a:extLst>
                <a:ext uri="{63B3BB69-23CF-44E3-9099-C40C66FF867C}">
                  <a14:compatExt spid="_x0000_s36944"/>
                </a:ext>
                <a:ext uri="{FF2B5EF4-FFF2-40B4-BE49-F238E27FC236}">
                  <a16:creationId xmlns:a16="http://schemas.microsoft.com/office/drawing/2014/main" id="{00000000-0008-0000-0B00-00005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950</xdr:row>
      <xdr:rowOff>49944</xdr:rowOff>
    </xdr:from>
    <xdr:ext cx="505056" cy="239415"/>
    <xdr:sp macro="" textlink="">
      <xdr:nvSpPr>
        <xdr:cNvPr id="47" name="テキスト ボックス 46">
          <a:extLst>
            <a:ext uri="{FF2B5EF4-FFF2-40B4-BE49-F238E27FC236}">
              <a16:creationId xmlns:a16="http://schemas.microsoft.com/office/drawing/2014/main" id="{00000000-0008-0000-0B00-00002F000000}"/>
            </a:ext>
          </a:extLst>
        </xdr:cNvPr>
        <xdr:cNvSpPr txBox="1"/>
      </xdr:nvSpPr>
      <xdr:spPr>
        <a:xfrm>
          <a:off x="1222323" y="6064227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954</xdr:row>
      <xdr:rowOff>49944</xdr:rowOff>
    </xdr:from>
    <xdr:ext cx="391884" cy="239415"/>
    <xdr:sp macro="" textlink="">
      <xdr:nvSpPr>
        <xdr:cNvPr id="48" name="テキスト ボックス 47">
          <a:extLst>
            <a:ext uri="{FF2B5EF4-FFF2-40B4-BE49-F238E27FC236}">
              <a16:creationId xmlns:a16="http://schemas.microsoft.com/office/drawing/2014/main" id="{00000000-0008-0000-0B00-000030000000}"/>
            </a:ext>
          </a:extLst>
        </xdr:cNvPr>
        <xdr:cNvSpPr txBox="1"/>
      </xdr:nvSpPr>
      <xdr:spPr>
        <a:xfrm>
          <a:off x="536523" y="6130902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954</xdr:row>
          <xdr:rowOff>45720</xdr:rowOff>
        </xdr:from>
        <xdr:to>
          <xdr:col>1</xdr:col>
          <xdr:colOff>784860</xdr:colOff>
          <xdr:row>955</xdr:row>
          <xdr:rowOff>99060</xdr:rowOff>
        </xdr:to>
        <xdr:sp macro="" textlink="">
          <xdr:nvSpPr>
            <xdr:cNvPr id="36945" name="Check Box 81" hidden="1">
              <a:extLst>
                <a:ext uri="{63B3BB69-23CF-44E3-9099-C40C66FF867C}">
                  <a14:compatExt spid="_x0000_s36945"/>
                </a:ext>
                <a:ext uri="{FF2B5EF4-FFF2-40B4-BE49-F238E27FC236}">
                  <a16:creationId xmlns:a16="http://schemas.microsoft.com/office/drawing/2014/main" id="{00000000-0008-0000-0B00-00005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954</xdr:row>
          <xdr:rowOff>45720</xdr:rowOff>
        </xdr:from>
        <xdr:to>
          <xdr:col>2</xdr:col>
          <xdr:colOff>0</xdr:colOff>
          <xdr:row>955</xdr:row>
          <xdr:rowOff>99060</xdr:rowOff>
        </xdr:to>
        <xdr:sp macro="" textlink="">
          <xdr:nvSpPr>
            <xdr:cNvPr id="36946" name="Check Box 82" hidden="1">
              <a:extLst>
                <a:ext uri="{63B3BB69-23CF-44E3-9099-C40C66FF867C}">
                  <a14:compatExt spid="_x0000_s36946"/>
                </a:ext>
                <a:ext uri="{FF2B5EF4-FFF2-40B4-BE49-F238E27FC236}">
                  <a16:creationId xmlns:a16="http://schemas.microsoft.com/office/drawing/2014/main" id="{00000000-0008-0000-0B00-00005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954</xdr:row>
      <xdr:rowOff>49944</xdr:rowOff>
    </xdr:from>
    <xdr:ext cx="505056" cy="239415"/>
    <xdr:sp macro="" textlink="">
      <xdr:nvSpPr>
        <xdr:cNvPr id="51" name="テキスト ボックス 50">
          <a:extLst>
            <a:ext uri="{FF2B5EF4-FFF2-40B4-BE49-F238E27FC236}">
              <a16:creationId xmlns:a16="http://schemas.microsoft.com/office/drawing/2014/main" id="{00000000-0008-0000-0B00-000033000000}"/>
            </a:ext>
          </a:extLst>
        </xdr:cNvPr>
        <xdr:cNvSpPr txBox="1"/>
      </xdr:nvSpPr>
      <xdr:spPr>
        <a:xfrm>
          <a:off x="1222323" y="6130902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816</xdr:row>
      <xdr:rowOff>49944</xdr:rowOff>
    </xdr:from>
    <xdr:ext cx="391884" cy="239415"/>
    <xdr:sp macro="" textlink="">
      <xdr:nvSpPr>
        <xdr:cNvPr id="52" name="テキスト ボックス 51">
          <a:extLst>
            <a:ext uri="{FF2B5EF4-FFF2-40B4-BE49-F238E27FC236}">
              <a16:creationId xmlns:a16="http://schemas.microsoft.com/office/drawing/2014/main" id="{00000000-0008-0000-0B00-000034000000}"/>
            </a:ext>
          </a:extLst>
        </xdr:cNvPr>
        <xdr:cNvSpPr txBox="1"/>
      </xdr:nvSpPr>
      <xdr:spPr>
        <a:xfrm>
          <a:off x="536523" y="6064227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816</xdr:row>
          <xdr:rowOff>45720</xdr:rowOff>
        </xdr:from>
        <xdr:to>
          <xdr:col>1</xdr:col>
          <xdr:colOff>784860</xdr:colOff>
          <xdr:row>817</xdr:row>
          <xdr:rowOff>99060</xdr:rowOff>
        </xdr:to>
        <xdr:sp macro="" textlink="">
          <xdr:nvSpPr>
            <xdr:cNvPr id="36947" name="Check Box 83" hidden="1">
              <a:extLst>
                <a:ext uri="{63B3BB69-23CF-44E3-9099-C40C66FF867C}">
                  <a14:compatExt spid="_x0000_s36947"/>
                </a:ext>
                <a:ext uri="{FF2B5EF4-FFF2-40B4-BE49-F238E27FC236}">
                  <a16:creationId xmlns:a16="http://schemas.microsoft.com/office/drawing/2014/main" id="{00000000-0008-0000-0B00-00005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816</xdr:row>
          <xdr:rowOff>45720</xdr:rowOff>
        </xdr:from>
        <xdr:to>
          <xdr:col>2</xdr:col>
          <xdr:colOff>0</xdr:colOff>
          <xdr:row>817</xdr:row>
          <xdr:rowOff>99060</xdr:rowOff>
        </xdr:to>
        <xdr:sp macro="" textlink="">
          <xdr:nvSpPr>
            <xdr:cNvPr id="36948" name="Check Box 84" hidden="1">
              <a:extLst>
                <a:ext uri="{63B3BB69-23CF-44E3-9099-C40C66FF867C}">
                  <a14:compatExt spid="_x0000_s36948"/>
                </a:ext>
                <a:ext uri="{FF2B5EF4-FFF2-40B4-BE49-F238E27FC236}">
                  <a16:creationId xmlns:a16="http://schemas.microsoft.com/office/drawing/2014/main" id="{00000000-0008-0000-0B00-00005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816</xdr:row>
      <xdr:rowOff>49944</xdr:rowOff>
    </xdr:from>
    <xdr:ext cx="505056" cy="239415"/>
    <xdr:sp macro="" textlink="">
      <xdr:nvSpPr>
        <xdr:cNvPr id="55" name="テキスト ボックス 54">
          <a:extLst>
            <a:ext uri="{FF2B5EF4-FFF2-40B4-BE49-F238E27FC236}">
              <a16:creationId xmlns:a16="http://schemas.microsoft.com/office/drawing/2014/main" id="{00000000-0008-0000-0B00-000037000000}"/>
            </a:ext>
          </a:extLst>
        </xdr:cNvPr>
        <xdr:cNvSpPr txBox="1"/>
      </xdr:nvSpPr>
      <xdr:spPr>
        <a:xfrm>
          <a:off x="1222323" y="6064227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820</xdr:row>
      <xdr:rowOff>49944</xdr:rowOff>
    </xdr:from>
    <xdr:ext cx="391884" cy="239415"/>
    <xdr:sp macro="" textlink="">
      <xdr:nvSpPr>
        <xdr:cNvPr id="56" name="テキスト ボックス 55">
          <a:extLst>
            <a:ext uri="{FF2B5EF4-FFF2-40B4-BE49-F238E27FC236}">
              <a16:creationId xmlns:a16="http://schemas.microsoft.com/office/drawing/2014/main" id="{00000000-0008-0000-0B00-000038000000}"/>
            </a:ext>
          </a:extLst>
        </xdr:cNvPr>
        <xdr:cNvSpPr txBox="1"/>
      </xdr:nvSpPr>
      <xdr:spPr>
        <a:xfrm>
          <a:off x="536523" y="6130902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820</xdr:row>
          <xdr:rowOff>45720</xdr:rowOff>
        </xdr:from>
        <xdr:to>
          <xdr:col>1</xdr:col>
          <xdr:colOff>784860</xdr:colOff>
          <xdr:row>821</xdr:row>
          <xdr:rowOff>99060</xdr:rowOff>
        </xdr:to>
        <xdr:sp macro="" textlink="">
          <xdr:nvSpPr>
            <xdr:cNvPr id="36949" name="Check Box 85" hidden="1">
              <a:extLst>
                <a:ext uri="{63B3BB69-23CF-44E3-9099-C40C66FF867C}">
                  <a14:compatExt spid="_x0000_s36949"/>
                </a:ext>
                <a:ext uri="{FF2B5EF4-FFF2-40B4-BE49-F238E27FC236}">
                  <a16:creationId xmlns:a16="http://schemas.microsoft.com/office/drawing/2014/main" id="{00000000-0008-0000-0B00-00005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820</xdr:row>
          <xdr:rowOff>45720</xdr:rowOff>
        </xdr:from>
        <xdr:to>
          <xdr:col>2</xdr:col>
          <xdr:colOff>0</xdr:colOff>
          <xdr:row>821</xdr:row>
          <xdr:rowOff>99060</xdr:rowOff>
        </xdr:to>
        <xdr:sp macro="" textlink="">
          <xdr:nvSpPr>
            <xdr:cNvPr id="36950" name="Check Box 86" hidden="1">
              <a:extLst>
                <a:ext uri="{63B3BB69-23CF-44E3-9099-C40C66FF867C}">
                  <a14:compatExt spid="_x0000_s36950"/>
                </a:ext>
                <a:ext uri="{FF2B5EF4-FFF2-40B4-BE49-F238E27FC236}">
                  <a16:creationId xmlns:a16="http://schemas.microsoft.com/office/drawing/2014/main" id="{00000000-0008-0000-0B00-00005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820</xdr:row>
      <xdr:rowOff>49944</xdr:rowOff>
    </xdr:from>
    <xdr:ext cx="505056" cy="239415"/>
    <xdr:sp macro="" textlink="">
      <xdr:nvSpPr>
        <xdr:cNvPr id="59" name="テキスト ボックス 58">
          <a:extLst>
            <a:ext uri="{FF2B5EF4-FFF2-40B4-BE49-F238E27FC236}">
              <a16:creationId xmlns:a16="http://schemas.microsoft.com/office/drawing/2014/main" id="{00000000-0008-0000-0B00-00003B000000}"/>
            </a:ext>
          </a:extLst>
        </xdr:cNvPr>
        <xdr:cNvSpPr txBox="1"/>
      </xdr:nvSpPr>
      <xdr:spPr>
        <a:xfrm>
          <a:off x="1222323" y="6130902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682</xdr:row>
      <xdr:rowOff>49944</xdr:rowOff>
    </xdr:from>
    <xdr:ext cx="391884" cy="239415"/>
    <xdr:sp macro="" textlink="">
      <xdr:nvSpPr>
        <xdr:cNvPr id="60" name="テキスト ボックス 59">
          <a:extLst>
            <a:ext uri="{FF2B5EF4-FFF2-40B4-BE49-F238E27FC236}">
              <a16:creationId xmlns:a16="http://schemas.microsoft.com/office/drawing/2014/main" id="{00000000-0008-0000-0B00-00003C000000}"/>
            </a:ext>
          </a:extLst>
        </xdr:cNvPr>
        <xdr:cNvSpPr txBox="1"/>
      </xdr:nvSpPr>
      <xdr:spPr>
        <a:xfrm>
          <a:off x="536523" y="6064227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682</xdr:row>
          <xdr:rowOff>45720</xdr:rowOff>
        </xdr:from>
        <xdr:to>
          <xdr:col>1</xdr:col>
          <xdr:colOff>784860</xdr:colOff>
          <xdr:row>683</xdr:row>
          <xdr:rowOff>99060</xdr:rowOff>
        </xdr:to>
        <xdr:sp macro="" textlink="">
          <xdr:nvSpPr>
            <xdr:cNvPr id="36951" name="Check Box 87" hidden="1">
              <a:extLst>
                <a:ext uri="{63B3BB69-23CF-44E3-9099-C40C66FF867C}">
                  <a14:compatExt spid="_x0000_s36951"/>
                </a:ext>
                <a:ext uri="{FF2B5EF4-FFF2-40B4-BE49-F238E27FC236}">
                  <a16:creationId xmlns:a16="http://schemas.microsoft.com/office/drawing/2014/main" id="{00000000-0008-0000-0B00-00005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682</xdr:row>
          <xdr:rowOff>45720</xdr:rowOff>
        </xdr:from>
        <xdr:to>
          <xdr:col>2</xdr:col>
          <xdr:colOff>0</xdr:colOff>
          <xdr:row>683</xdr:row>
          <xdr:rowOff>99060</xdr:rowOff>
        </xdr:to>
        <xdr:sp macro="" textlink="">
          <xdr:nvSpPr>
            <xdr:cNvPr id="36952" name="Check Box 88" hidden="1">
              <a:extLst>
                <a:ext uri="{63B3BB69-23CF-44E3-9099-C40C66FF867C}">
                  <a14:compatExt spid="_x0000_s36952"/>
                </a:ext>
                <a:ext uri="{FF2B5EF4-FFF2-40B4-BE49-F238E27FC236}">
                  <a16:creationId xmlns:a16="http://schemas.microsoft.com/office/drawing/2014/main" id="{00000000-0008-0000-0B00-00005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682</xdr:row>
      <xdr:rowOff>49944</xdr:rowOff>
    </xdr:from>
    <xdr:ext cx="505056" cy="239415"/>
    <xdr:sp macro="" textlink="">
      <xdr:nvSpPr>
        <xdr:cNvPr id="63" name="テキスト ボックス 62">
          <a:extLst>
            <a:ext uri="{FF2B5EF4-FFF2-40B4-BE49-F238E27FC236}">
              <a16:creationId xmlns:a16="http://schemas.microsoft.com/office/drawing/2014/main" id="{00000000-0008-0000-0B00-00003F000000}"/>
            </a:ext>
          </a:extLst>
        </xdr:cNvPr>
        <xdr:cNvSpPr txBox="1"/>
      </xdr:nvSpPr>
      <xdr:spPr>
        <a:xfrm>
          <a:off x="1222323" y="6064227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686</xdr:row>
      <xdr:rowOff>49944</xdr:rowOff>
    </xdr:from>
    <xdr:ext cx="391884" cy="239415"/>
    <xdr:sp macro="" textlink="">
      <xdr:nvSpPr>
        <xdr:cNvPr id="64" name="テキスト ボックス 63">
          <a:extLst>
            <a:ext uri="{FF2B5EF4-FFF2-40B4-BE49-F238E27FC236}">
              <a16:creationId xmlns:a16="http://schemas.microsoft.com/office/drawing/2014/main" id="{00000000-0008-0000-0B00-000040000000}"/>
            </a:ext>
          </a:extLst>
        </xdr:cNvPr>
        <xdr:cNvSpPr txBox="1"/>
      </xdr:nvSpPr>
      <xdr:spPr>
        <a:xfrm>
          <a:off x="536523" y="6130902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686</xdr:row>
          <xdr:rowOff>45720</xdr:rowOff>
        </xdr:from>
        <xdr:to>
          <xdr:col>1</xdr:col>
          <xdr:colOff>784860</xdr:colOff>
          <xdr:row>687</xdr:row>
          <xdr:rowOff>99060</xdr:rowOff>
        </xdr:to>
        <xdr:sp macro="" textlink="">
          <xdr:nvSpPr>
            <xdr:cNvPr id="36953" name="Check Box 89" hidden="1">
              <a:extLst>
                <a:ext uri="{63B3BB69-23CF-44E3-9099-C40C66FF867C}">
                  <a14:compatExt spid="_x0000_s36953"/>
                </a:ext>
                <a:ext uri="{FF2B5EF4-FFF2-40B4-BE49-F238E27FC236}">
                  <a16:creationId xmlns:a16="http://schemas.microsoft.com/office/drawing/2014/main" id="{00000000-0008-0000-0B00-00005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686</xdr:row>
          <xdr:rowOff>45720</xdr:rowOff>
        </xdr:from>
        <xdr:to>
          <xdr:col>2</xdr:col>
          <xdr:colOff>0</xdr:colOff>
          <xdr:row>687</xdr:row>
          <xdr:rowOff>99060</xdr:rowOff>
        </xdr:to>
        <xdr:sp macro="" textlink="">
          <xdr:nvSpPr>
            <xdr:cNvPr id="36954" name="Check Box 90" hidden="1">
              <a:extLst>
                <a:ext uri="{63B3BB69-23CF-44E3-9099-C40C66FF867C}">
                  <a14:compatExt spid="_x0000_s36954"/>
                </a:ext>
                <a:ext uri="{FF2B5EF4-FFF2-40B4-BE49-F238E27FC236}">
                  <a16:creationId xmlns:a16="http://schemas.microsoft.com/office/drawing/2014/main" id="{00000000-0008-0000-0B00-00005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686</xdr:row>
      <xdr:rowOff>49944</xdr:rowOff>
    </xdr:from>
    <xdr:ext cx="505056" cy="239415"/>
    <xdr:sp macro="" textlink="">
      <xdr:nvSpPr>
        <xdr:cNvPr id="67" name="テキスト ボックス 66">
          <a:extLst>
            <a:ext uri="{FF2B5EF4-FFF2-40B4-BE49-F238E27FC236}">
              <a16:creationId xmlns:a16="http://schemas.microsoft.com/office/drawing/2014/main" id="{00000000-0008-0000-0B00-000043000000}"/>
            </a:ext>
          </a:extLst>
        </xdr:cNvPr>
        <xdr:cNvSpPr txBox="1"/>
      </xdr:nvSpPr>
      <xdr:spPr>
        <a:xfrm>
          <a:off x="1222323" y="6130902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548</xdr:row>
      <xdr:rowOff>49944</xdr:rowOff>
    </xdr:from>
    <xdr:ext cx="391884" cy="239415"/>
    <xdr:sp macro="" textlink="">
      <xdr:nvSpPr>
        <xdr:cNvPr id="68" name="テキスト ボックス 67">
          <a:extLst>
            <a:ext uri="{FF2B5EF4-FFF2-40B4-BE49-F238E27FC236}">
              <a16:creationId xmlns:a16="http://schemas.microsoft.com/office/drawing/2014/main" id="{00000000-0008-0000-0B00-000044000000}"/>
            </a:ext>
          </a:extLst>
        </xdr:cNvPr>
        <xdr:cNvSpPr txBox="1"/>
      </xdr:nvSpPr>
      <xdr:spPr>
        <a:xfrm>
          <a:off x="536523" y="6064227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548</xdr:row>
          <xdr:rowOff>45720</xdr:rowOff>
        </xdr:from>
        <xdr:to>
          <xdr:col>1</xdr:col>
          <xdr:colOff>784860</xdr:colOff>
          <xdr:row>549</xdr:row>
          <xdr:rowOff>99060</xdr:rowOff>
        </xdr:to>
        <xdr:sp macro="" textlink="">
          <xdr:nvSpPr>
            <xdr:cNvPr id="36955" name="Check Box 91" hidden="1">
              <a:extLst>
                <a:ext uri="{63B3BB69-23CF-44E3-9099-C40C66FF867C}">
                  <a14:compatExt spid="_x0000_s36955"/>
                </a:ext>
                <a:ext uri="{FF2B5EF4-FFF2-40B4-BE49-F238E27FC236}">
                  <a16:creationId xmlns:a16="http://schemas.microsoft.com/office/drawing/2014/main" id="{00000000-0008-0000-0B00-00005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548</xdr:row>
          <xdr:rowOff>45720</xdr:rowOff>
        </xdr:from>
        <xdr:to>
          <xdr:col>2</xdr:col>
          <xdr:colOff>0</xdr:colOff>
          <xdr:row>549</xdr:row>
          <xdr:rowOff>99060</xdr:rowOff>
        </xdr:to>
        <xdr:sp macro="" textlink="">
          <xdr:nvSpPr>
            <xdr:cNvPr id="36956" name="Check Box 92" hidden="1">
              <a:extLst>
                <a:ext uri="{63B3BB69-23CF-44E3-9099-C40C66FF867C}">
                  <a14:compatExt spid="_x0000_s36956"/>
                </a:ext>
                <a:ext uri="{FF2B5EF4-FFF2-40B4-BE49-F238E27FC236}">
                  <a16:creationId xmlns:a16="http://schemas.microsoft.com/office/drawing/2014/main" id="{00000000-0008-0000-0B00-00005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548</xdr:row>
      <xdr:rowOff>49944</xdr:rowOff>
    </xdr:from>
    <xdr:ext cx="505056" cy="239415"/>
    <xdr:sp macro="" textlink="">
      <xdr:nvSpPr>
        <xdr:cNvPr id="71" name="テキスト ボックス 70">
          <a:extLst>
            <a:ext uri="{FF2B5EF4-FFF2-40B4-BE49-F238E27FC236}">
              <a16:creationId xmlns:a16="http://schemas.microsoft.com/office/drawing/2014/main" id="{00000000-0008-0000-0B00-000047000000}"/>
            </a:ext>
          </a:extLst>
        </xdr:cNvPr>
        <xdr:cNvSpPr txBox="1"/>
      </xdr:nvSpPr>
      <xdr:spPr>
        <a:xfrm>
          <a:off x="1222323" y="6064227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552</xdr:row>
      <xdr:rowOff>49944</xdr:rowOff>
    </xdr:from>
    <xdr:ext cx="391884" cy="239415"/>
    <xdr:sp macro="" textlink="">
      <xdr:nvSpPr>
        <xdr:cNvPr id="72" name="テキスト ボックス 71">
          <a:extLst>
            <a:ext uri="{FF2B5EF4-FFF2-40B4-BE49-F238E27FC236}">
              <a16:creationId xmlns:a16="http://schemas.microsoft.com/office/drawing/2014/main" id="{00000000-0008-0000-0B00-000048000000}"/>
            </a:ext>
          </a:extLst>
        </xdr:cNvPr>
        <xdr:cNvSpPr txBox="1"/>
      </xdr:nvSpPr>
      <xdr:spPr>
        <a:xfrm>
          <a:off x="536523" y="6130902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552</xdr:row>
          <xdr:rowOff>45720</xdr:rowOff>
        </xdr:from>
        <xdr:to>
          <xdr:col>1</xdr:col>
          <xdr:colOff>784860</xdr:colOff>
          <xdr:row>553</xdr:row>
          <xdr:rowOff>99060</xdr:rowOff>
        </xdr:to>
        <xdr:sp macro="" textlink="">
          <xdr:nvSpPr>
            <xdr:cNvPr id="36957" name="Check Box 93" hidden="1">
              <a:extLst>
                <a:ext uri="{63B3BB69-23CF-44E3-9099-C40C66FF867C}">
                  <a14:compatExt spid="_x0000_s36957"/>
                </a:ext>
                <a:ext uri="{FF2B5EF4-FFF2-40B4-BE49-F238E27FC236}">
                  <a16:creationId xmlns:a16="http://schemas.microsoft.com/office/drawing/2014/main" id="{00000000-0008-0000-0B00-00005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552</xdr:row>
          <xdr:rowOff>45720</xdr:rowOff>
        </xdr:from>
        <xdr:to>
          <xdr:col>2</xdr:col>
          <xdr:colOff>0</xdr:colOff>
          <xdr:row>553</xdr:row>
          <xdr:rowOff>99060</xdr:rowOff>
        </xdr:to>
        <xdr:sp macro="" textlink="">
          <xdr:nvSpPr>
            <xdr:cNvPr id="36958" name="Check Box 94" hidden="1">
              <a:extLst>
                <a:ext uri="{63B3BB69-23CF-44E3-9099-C40C66FF867C}">
                  <a14:compatExt spid="_x0000_s36958"/>
                </a:ext>
                <a:ext uri="{FF2B5EF4-FFF2-40B4-BE49-F238E27FC236}">
                  <a16:creationId xmlns:a16="http://schemas.microsoft.com/office/drawing/2014/main" id="{00000000-0008-0000-0B00-00005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552</xdr:row>
      <xdr:rowOff>49944</xdr:rowOff>
    </xdr:from>
    <xdr:ext cx="505056" cy="239415"/>
    <xdr:sp macro="" textlink="">
      <xdr:nvSpPr>
        <xdr:cNvPr id="75" name="テキスト ボックス 74">
          <a:extLst>
            <a:ext uri="{FF2B5EF4-FFF2-40B4-BE49-F238E27FC236}">
              <a16:creationId xmlns:a16="http://schemas.microsoft.com/office/drawing/2014/main" id="{00000000-0008-0000-0B00-00004B000000}"/>
            </a:ext>
          </a:extLst>
        </xdr:cNvPr>
        <xdr:cNvSpPr txBox="1"/>
      </xdr:nvSpPr>
      <xdr:spPr>
        <a:xfrm>
          <a:off x="1222323" y="6130902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414</xdr:row>
      <xdr:rowOff>49944</xdr:rowOff>
    </xdr:from>
    <xdr:ext cx="391884" cy="239415"/>
    <xdr:sp macro="" textlink="">
      <xdr:nvSpPr>
        <xdr:cNvPr id="76" name="テキスト ボックス 75">
          <a:extLst>
            <a:ext uri="{FF2B5EF4-FFF2-40B4-BE49-F238E27FC236}">
              <a16:creationId xmlns:a16="http://schemas.microsoft.com/office/drawing/2014/main" id="{00000000-0008-0000-0B00-00004C000000}"/>
            </a:ext>
          </a:extLst>
        </xdr:cNvPr>
        <xdr:cNvSpPr txBox="1"/>
      </xdr:nvSpPr>
      <xdr:spPr>
        <a:xfrm>
          <a:off x="536523" y="6064227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414</xdr:row>
          <xdr:rowOff>45720</xdr:rowOff>
        </xdr:from>
        <xdr:to>
          <xdr:col>1</xdr:col>
          <xdr:colOff>784860</xdr:colOff>
          <xdr:row>415</xdr:row>
          <xdr:rowOff>99060</xdr:rowOff>
        </xdr:to>
        <xdr:sp macro="" textlink="">
          <xdr:nvSpPr>
            <xdr:cNvPr id="36959" name="Check Box 95" hidden="1">
              <a:extLst>
                <a:ext uri="{63B3BB69-23CF-44E3-9099-C40C66FF867C}">
                  <a14:compatExt spid="_x0000_s36959"/>
                </a:ext>
                <a:ext uri="{FF2B5EF4-FFF2-40B4-BE49-F238E27FC236}">
                  <a16:creationId xmlns:a16="http://schemas.microsoft.com/office/drawing/2014/main" id="{00000000-0008-0000-0B00-00005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414</xdr:row>
          <xdr:rowOff>45720</xdr:rowOff>
        </xdr:from>
        <xdr:to>
          <xdr:col>2</xdr:col>
          <xdr:colOff>0</xdr:colOff>
          <xdr:row>415</xdr:row>
          <xdr:rowOff>99060</xdr:rowOff>
        </xdr:to>
        <xdr:sp macro="" textlink="">
          <xdr:nvSpPr>
            <xdr:cNvPr id="36960" name="Check Box 96" hidden="1">
              <a:extLst>
                <a:ext uri="{63B3BB69-23CF-44E3-9099-C40C66FF867C}">
                  <a14:compatExt spid="_x0000_s36960"/>
                </a:ext>
                <a:ext uri="{FF2B5EF4-FFF2-40B4-BE49-F238E27FC236}">
                  <a16:creationId xmlns:a16="http://schemas.microsoft.com/office/drawing/2014/main" id="{00000000-0008-0000-0B00-00006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414</xdr:row>
      <xdr:rowOff>49944</xdr:rowOff>
    </xdr:from>
    <xdr:ext cx="505056" cy="239415"/>
    <xdr:sp macro="" textlink="">
      <xdr:nvSpPr>
        <xdr:cNvPr id="79" name="テキスト ボックス 78">
          <a:extLst>
            <a:ext uri="{FF2B5EF4-FFF2-40B4-BE49-F238E27FC236}">
              <a16:creationId xmlns:a16="http://schemas.microsoft.com/office/drawing/2014/main" id="{00000000-0008-0000-0B00-00004F000000}"/>
            </a:ext>
          </a:extLst>
        </xdr:cNvPr>
        <xdr:cNvSpPr txBox="1"/>
      </xdr:nvSpPr>
      <xdr:spPr>
        <a:xfrm>
          <a:off x="1222323" y="6064227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418</xdr:row>
      <xdr:rowOff>49944</xdr:rowOff>
    </xdr:from>
    <xdr:ext cx="391884" cy="239415"/>
    <xdr:sp macro="" textlink="">
      <xdr:nvSpPr>
        <xdr:cNvPr id="80" name="テキスト ボックス 79">
          <a:extLst>
            <a:ext uri="{FF2B5EF4-FFF2-40B4-BE49-F238E27FC236}">
              <a16:creationId xmlns:a16="http://schemas.microsoft.com/office/drawing/2014/main" id="{00000000-0008-0000-0B00-000050000000}"/>
            </a:ext>
          </a:extLst>
        </xdr:cNvPr>
        <xdr:cNvSpPr txBox="1"/>
      </xdr:nvSpPr>
      <xdr:spPr>
        <a:xfrm>
          <a:off x="536523" y="6130902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418</xdr:row>
          <xdr:rowOff>45720</xdr:rowOff>
        </xdr:from>
        <xdr:to>
          <xdr:col>1</xdr:col>
          <xdr:colOff>784860</xdr:colOff>
          <xdr:row>419</xdr:row>
          <xdr:rowOff>99060</xdr:rowOff>
        </xdr:to>
        <xdr:sp macro="" textlink="">
          <xdr:nvSpPr>
            <xdr:cNvPr id="36961" name="Check Box 97" hidden="1">
              <a:extLst>
                <a:ext uri="{63B3BB69-23CF-44E3-9099-C40C66FF867C}">
                  <a14:compatExt spid="_x0000_s36961"/>
                </a:ext>
                <a:ext uri="{FF2B5EF4-FFF2-40B4-BE49-F238E27FC236}">
                  <a16:creationId xmlns:a16="http://schemas.microsoft.com/office/drawing/2014/main" id="{00000000-0008-0000-0B00-00006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418</xdr:row>
          <xdr:rowOff>45720</xdr:rowOff>
        </xdr:from>
        <xdr:to>
          <xdr:col>2</xdr:col>
          <xdr:colOff>0</xdr:colOff>
          <xdr:row>419</xdr:row>
          <xdr:rowOff>99060</xdr:rowOff>
        </xdr:to>
        <xdr:sp macro="" textlink="">
          <xdr:nvSpPr>
            <xdr:cNvPr id="36962" name="Check Box 98" hidden="1">
              <a:extLst>
                <a:ext uri="{63B3BB69-23CF-44E3-9099-C40C66FF867C}">
                  <a14:compatExt spid="_x0000_s36962"/>
                </a:ext>
                <a:ext uri="{FF2B5EF4-FFF2-40B4-BE49-F238E27FC236}">
                  <a16:creationId xmlns:a16="http://schemas.microsoft.com/office/drawing/2014/main" id="{00000000-0008-0000-0B00-00006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418</xdr:row>
      <xdr:rowOff>49944</xdr:rowOff>
    </xdr:from>
    <xdr:ext cx="505056" cy="239415"/>
    <xdr:sp macro="" textlink="">
      <xdr:nvSpPr>
        <xdr:cNvPr id="83" name="テキスト ボックス 82">
          <a:extLst>
            <a:ext uri="{FF2B5EF4-FFF2-40B4-BE49-F238E27FC236}">
              <a16:creationId xmlns:a16="http://schemas.microsoft.com/office/drawing/2014/main" id="{00000000-0008-0000-0B00-000053000000}"/>
            </a:ext>
          </a:extLst>
        </xdr:cNvPr>
        <xdr:cNvSpPr txBox="1"/>
      </xdr:nvSpPr>
      <xdr:spPr>
        <a:xfrm>
          <a:off x="1222323" y="6130902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280</xdr:row>
      <xdr:rowOff>49944</xdr:rowOff>
    </xdr:from>
    <xdr:ext cx="391884" cy="239415"/>
    <xdr:sp macro="" textlink="">
      <xdr:nvSpPr>
        <xdr:cNvPr id="84" name="テキスト ボックス 83">
          <a:extLst>
            <a:ext uri="{FF2B5EF4-FFF2-40B4-BE49-F238E27FC236}">
              <a16:creationId xmlns:a16="http://schemas.microsoft.com/office/drawing/2014/main" id="{00000000-0008-0000-0B00-000054000000}"/>
            </a:ext>
          </a:extLst>
        </xdr:cNvPr>
        <xdr:cNvSpPr txBox="1"/>
      </xdr:nvSpPr>
      <xdr:spPr>
        <a:xfrm>
          <a:off x="536523" y="6064227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280</xdr:row>
          <xdr:rowOff>45720</xdr:rowOff>
        </xdr:from>
        <xdr:to>
          <xdr:col>1</xdr:col>
          <xdr:colOff>784860</xdr:colOff>
          <xdr:row>281</xdr:row>
          <xdr:rowOff>99060</xdr:rowOff>
        </xdr:to>
        <xdr:sp macro="" textlink="">
          <xdr:nvSpPr>
            <xdr:cNvPr id="36963" name="Check Box 99" hidden="1">
              <a:extLst>
                <a:ext uri="{63B3BB69-23CF-44E3-9099-C40C66FF867C}">
                  <a14:compatExt spid="_x0000_s36963"/>
                </a:ext>
                <a:ext uri="{FF2B5EF4-FFF2-40B4-BE49-F238E27FC236}">
                  <a16:creationId xmlns:a16="http://schemas.microsoft.com/office/drawing/2014/main" id="{00000000-0008-0000-0B00-00006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280</xdr:row>
          <xdr:rowOff>45720</xdr:rowOff>
        </xdr:from>
        <xdr:to>
          <xdr:col>2</xdr:col>
          <xdr:colOff>0</xdr:colOff>
          <xdr:row>281</xdr:row>
          <xdr:rowOff>99060</xdr:rowOff>
        </xdr:to>
        <xdr:sp macro="" textlink="">
          <xdr:nvSpPr>
            <xdr:cNvPr id="36964" name="Check Box 100" hidden="1">
              <a:extLst>
                <a:ext uri="{63B3BB69-23CF-44E3-9099-C40C66FF867C}">
                  <a14:compatExt spid="_x0000_s36964"/>
                </a:ext>
                <a:ext uri="{FF2B5EF4-FFF2-40B4-BE49-F238E27FC236}">
                  <a16:creationId xmlns:a16="http://schemas.microsoft.com/office/drawing/2014/main" id="{00000000-0008-0000-0B00-00006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280</xdr:row>
      <xdr:rowOff>49944</xdr:rowOff>
    </xdr:from>
    <xdr:ext cx="505056" cy="239415"/>
    <xdr:sp macro="" textlink="">
      <xdr:nvSpPr>
        <xdr:cNvPr id="87" name="テキスト ボックス 86">
          <a:extLst>
            <a:ext uri="{FF2B5EF4-FFF2-40B4-BE49-F238E27FC236}">
              <a16:creationId xmlns:a16="http://schemas.microsoft.com/office/drawing/2014/main" id="{00000000-0008-0000-0B00-000057000000}"/>
            </a:ext>
          </a:extLst>
        </xdr:cNvPr>
        <xdr:cNvSpPr txBox="1"/>
      </xdr:nvSpPr>
      <xdr:spPr>
        <a:xfrm>
          <a:off x="1222323" y="6064227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284</xdr:row>
      <xdr:rowOff>49944</xdr:rowOff>
    </xdr:from>
    <xdr:ext cx="391884" cy="239415"/>
    <xdr:sp macro="" textlink="">
      <xdr:nvSpPr>
        <xdr:cNvPr id="88" name="テキスト ボックス 87">
          <a:extLst>
            <a:ext uri="{FF2B5EF4-FFF2-40B4-BE49-F238E27FC236}">
              <a16:creationId xmlns:a16="http://schemas.microsoft.com/office/drawing/2014/main" id="{00000000-0008-0000-0B00-000058000000}"/>
            </a:ext>
          </a:extLst>
        </xdr:cNvPr>
        <xdr:cNvSpPr txBox="1"/>
      </xdr:nvSpPr>
      <xdr:spPr>
        <a:xfrm>
          <a:off x="536523" y="61309029"/>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284</xdr:row>
          <xdr:rowOff>45720</xdr:rowOff>
        </xdr:from>
        <xdr:to>
          <xdr:col>1</xdr:col>
          <xdr:colOff>784860</xdr:colOff>
          <xdr:row>285</xdr:row>
          <xdr:rowOff>99060</xdr:rowOff>
        </xdr:to>
        <xdr:sp macro="" textlink="">
          <xdr:nvSpPr>
            <xdr:cNvPr id="36965" name="Check Box 101" hidden="1">
              <a:extLst>
                <a:ext uri="{63B3BB69-23CF-44E3-9099-C40C66FF867C}">
                  <a14:compatExt spid="_x0000_s36965"/>
                </a:ext>
                <a:ext uri="{FF2B5EF4-FFF2-40B4-BE49-F238E27FC236}">
                  <a16:creationId xmlns:a16="http://schemas.microsoft.com/office/drawing/2014/main" id="{00000000-0008-0000-0B00-00006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284</xdr:row>
          <xdr:rowOff>45720</xdr:rowOff>
        </xdr:from>
        <xdr:to>
          <xdr:col>2</xdr:col>
          <xdr:colOff>0</xdr:colOff>
          <xdr:row>285</xdr:row>
          <xdr:rowOff>99060</xdr:rowOff>
        </xdr:to>
        <xdr:sp macro="" textlink="">
          <xdr:nvSpPr>
            <xdr:cNvPr id="36966" name="Check Box 102" hidden="1">
              <a:extLst>
                <a:ext uri="{63B3BB69-23CF-44E3-9099-C40C66FF867C}">
                  <a14:compatExt spid="_x0000_s36966"/>
                </a:ext>
                <a:ext uri="{FF2B5EF4-FFF2-40B4-BE49-F238E27FC236}">
                  <a16:creationId xmlns:a16="http://schemas.microsoft.com/office/drawing/2014/main" id="{00000000-0008-0000-0B00-00006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284</xdr:row>
      <xdr:rowOff>49944</xdr:rowOff>
    </xdr:from>
    <xdr:ext cx="505056" cy="239415"/>
    <xdr:sp macro="" textlink="">
      <xdr:nvSpPr>
        <xdr:cNvPr id="91" name="テキスト ボックス 90">
          <a:extLst>
            <a:ext uri="{FF2B5EF4-FFF2-40B4-BE49-F238E27FC236}">
              <a16:creationId xmlns:a16="http://schemas.microsoft.com/office/drawing/2014/main" id="{00000000-0008-0000-0B00-00005B000000}"/>
            </a:ext>
          </a:extLst>
        </xdr:cNvPr>
        <xdr:cNvSpPr txBox="1"/>
      </xdr:nvSpPr>
      <xdr:spPr>
        <a:xfrm>
          <a:off x="1222323" y="61309029"/>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82830</xdr:colOff>
      <xdr:row>0</xdr:row>
      <xdr:rowOff>91113</xdr:rowOff>
    </xdr:from>
    <xdr:to>
      <xdr:col>7</xdr:col>
      <xdr:colOff>1039906</xdr:colOff>
      <xdr:row>0</xdr:row>
      <xdr:rowOff>506072</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88570" y="91113"/>
          <a:ext cx="6405376" cy="414959"/>
          <a:chOff x="9386454" y="5784273"/>
          <a:chExt cx="11776365" cy="588819"/>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ysClr val="windowText" lastClr="000000"/>
                </a:solidFill>
              </a:rPr>
              <a:t>水色</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59895</xdr:colOff>
      <xdr:row>0</xdr:row>
      <xdr:rowOff>73716</xdr:rowOff>
    </xdr:from>
    <xdr:to>
      <xdr:col>6</xdr:col>
      <xdr:colOff>899160</xdr:colOff>
      <xdr:row>0</xdr:row>
      <xdr:rowOff>488675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9895" y="73716"/>
          <a:ext cx="6356145" cy="414959"/>
          <a:chOff x="9386454" y="5784273"/>
          <a:chExt cx="11776365" cy="588819"/>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のセルの値は自動計算となっていますので編集不要です。</a:t>
            </a: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ysClr val="windowText" lastClr="000000"/>
                </a:solidFill>
              </a:rPr>
              <a:t>水色</a:t>
            </a:r>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10</xdr:col>
      <xdr:colOff>50223</xdr:colOff>
      <xdr:row>0</xdr:row>
      <xdr:rowOff>490105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70485" y="57150"/>
          <a:ext cx="6339507" cy="432955"/>
          <a:chOff x="9386454" y="5784273"/>
          <a:chExt cx="11776365" cy="588819"/>
        </a:xfrm>
      </xdr:grpSpPr>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のセルの値は自動入力となっていますので編集不要です。</a:t>
            </a: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水色</a:t>
            </a:r>
          </a:p>
        </xdr:txBody>
      </xdr:sp>
    </xdr:grpSp>
    <xdr:clientData fPrintsWithSheet="0"/>
  </xdr:twoCellAnchor>
  <xdr:twoCellAnchor editAs="oneCell">
    <xdr:from>
      <xdr:col>11</xdr:col>
      <xdr:colOff>67037</xdr:colOff>
      <xdr:row>8</xdr:row>
      <xdr:rowOff>239847</xdr:rowOff>
    </xdr:from>
    <xdr:to>
      <xdr:col>11</xdr:col>
      <xdr:colOff>3832498</xdr:colOff>
      <xdr:row>9</xdr:row>
      <xdr:rowOff>284488</xdr:rowOff>
    </xdr:to>
    <xdr:pic>
      <xdr:nvPicPr>
        <xdr:cNvPr id="17" name="図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987" y="2535372"/>
          <a:ext cx="3774986" cy="418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4</xdr:col>
      <xdr:colOff>296493</xdr:colOff>
      <xdr:row>87</xdr:row>
      <xdr:rowOff>66830</xdr:rowOff>
    </xdr:from>
    <xdr:ext cx="2354985" cy="21600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4401768" y="42300680"/>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88</xdr:row>
      <xdr:rowOff>63815</xdr:rowOff>
    </xdr:from>
    <xdr:ext cx="2153585" cy="21600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4227720" y="27911451"/>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89</xdr:row>
      <xdr:rowOff>63910</xdr:rowOff>
    </xdr:from>
    <xdr:ext cx="4099759" cy="21600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4227720" y="2817131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90</xdr:row>
      <xdr:rowOff>59469</xdr:rowOff>
    </xdr:from>
    <xdr:ext cx="2221680" cy="21600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4227720" y="28426651"/>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mc:AlternateContent xmlns:mc="http://schemas.openxmlformats.org/markup-compatibility/2006">
    <mc:Choice xmlns:a14="http://schemas.microsoft.com/office/drawing/2010/main" Requires="a14">
      <xdr:twoCellAnchor editAs="oneCell">
        <xdr:from>
          <xdr:col>4</xdr:col>
          <xdr:colOff>68580</xdr:colOff>
          <xdr:row>230</xdr:row>
          <xdr:rowOff>38100</xdr:rowOff>
        </xdr:from>
        <xdr:to>
          <xdr:col>4</xdr:col>
          <xdr:colOff>678180</xdr:colOff>
          <xdr:row>230</xdr:row>
          <xdr:rowOff>228600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229</xdr:row>
          <xdr:rowOff>22860</xdr:rowOff>
        </xdr:from>
        <xdr:to>
          <xdr:col>4</xdr:col>
          <xdr:colOff>678180</xdr:colOff>
          <xdr:row>229</xdr:row>
          <xdr:rowOff>228600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228</xdr:row>
          <xdr:rowOff>22860</xdr:rowOff>
        </xdr:from>
        <xdr:to>
          <xdr:col>4</xdr:col>
          <xdr:colOff>678180</xdr:colOff>
          <xdr:row>228</xdr:row>
          <xdr:rowOff>228600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227</xdr:row>
          <xdr:rowOff>22860</xdr:rowOff>
        </xdr:from>
        <xdr:to>
          <xdr:col>4</xdr:col>
          <xdr:colOff>678180</xdr:colOff>
          <xdr:row>227</xdr:row>
          <xdr:rowOff>228600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100</xdr:row>
          <xdr:rowOff>60960</xdr:rowOff>
        </xdr:from>
        <xdr:to>
          <xdr:col>4</xdr:col>
          <xdr:colOff>678180</xdr:colOff>
          <xdr:row>100</xdr:row>
          <xdr:rowOff>259080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99</xdr:row>
          <xdr:rowOff>68580</xdr:rowOff>
        </xdr:from>
        <xdr:to>
          <xdr:col>4</xdr:col>
          <xdr:colOff>678180</xdr:colOff>
          <xdr:row>99</xdr:row>
          <xdr:rowOff>259080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4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98</xdr:row>
          <xdr:rowOff>60960</xdr:rowOff>
        </xdr:from>
        <xdr:to>
          <xdr:col>4</xdr:col>
          <xdr:colOff>678180</xdr:colOff>
          <xdr:row>98</xdr:row>
          <xdr:rowOff>259080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97</xdr:row>
          <xdr:rowOff>60960</xdr:rowOff>
        </xdr:from>
        <xdr:to>
          <xdr:col>4</xdr:col>
          <xdr:colOff>678180</xdr:colOff>
          <xdr:row>97</xdr:row>
          <xdr:rowOff>259080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200</xdr:row>
          <xdr:rowOff>60960</xdr:rowOff>
        </xdr:from>
        <xdr:to>
          <xdr:col>4</xdr:col>
          <xdr:colOff>678180</xdr:colOff>
          <xdr:row>201</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199</xdr:row>
          <xdr:rowOff>45720</xdr:rowOff>
        </xdr:from>
        <xdr:to>
          <xdr:col>4</xdr:col>
          <xdr:colOff>678180</xdr:colOff>
          <xdr:row>199</xdr:row>
          <xdr:rowOff>259080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198</xdr:row>
          <xdr:rowOff>45720</xdr:rowOff>
        </xdr:from>
        <xdr:to>
          <xdr:col>4</xdr:col>
          <xdr:colOff>678180</xdr:colOff>
          <xdr:row>198</xdr:row>
          <xdr:rowOff>259080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197</xdr:row>
          <xdr:rowOff>60960</xdr:rowOff>
        </xdr:from>
        <xdr:to>
          <xdr:col>4</xdr:col>
          <xdr:colOff>678180</xdr:colOff>
          <xdr:row>197</xdr:row>
          <xdr:rowOff>259080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210</xdr:row>
          <xdr:rowOff>45720</xdr:rowOff>
        </xdr:from>
        <xdr:to>
          <xdr:col>4</xdr:col>
          <xdr:colOff>685800</xdr:colOff>
          <xdr:row>210</xdr:row>
          <xdr:rowOff>236220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209</xdr:row>
          <xdr:rowOff>38100</xdr:rowOff>
        </xdr:from>
        <xdr:to>
          <xdr:col>4</xdr:col>
          <xdr:colOff>685800</xdr:colOff>
          <xdr:row>209</xdr:row>
          <xdr:rowOff>236220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208</xdr:row>
          <xdr:rowOff>45720</xdr:rowOff>
        </xdr:from>
        <xdr:to>
          <xdr:col>4</xdr:col>
          <xdr:colOff>685800</xdr:colOff>
          <xdr:row>208</xdr:row>
          <xdr:rowOff>236220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207</xdr:row>
          <xdr:rowOff>38100</xdr:rowOff>
        </xdr:from>
        <xdr:to>
          <xdr:col>4</xdr:col>
          <xdr:colOff>685800</xdr:colOff>
          <xdr:row>207</xdr:row>
          <xdr:rowOff>228600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90</xdr:row>
          <xdr:rowOff>45720</xdr:rowOff>
        </xdr:from>
        <xdr:to>
          <xdr:col>4</xdr:col>
          <xdr:colOff>678180</xdr:colOff>
          <xdr:row>91</xdr:row>
          <xdr:rowOff>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4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89</xdr:row>
          <xdr:rowOff>60960</xdr:rowOff>
        </xdr:from>
        <xdr:to>
          <xdr:col>4</xdr:col>
          <xdr:colOff>678180</xdr:colOff>
          <xdr:row>89</xdr:row>
          <xdr:rowOff>259080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4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88</xdr:row>
          <xdr:rowOff>45720</xdr:rowOff>
        </xdr:from>
        <xdr:to>
          <xdr:col>4</xdr:col>
          <xdr:colOff>678180</xdr:colOff>
          <xdr:row>88</xdr:row>
          <xdr:rowOff>259080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4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87</xdr:row>
          <xdr:rowOff>45720</xdr:rowOff>
        </xdr:from>
        <xdr:to>
          <xdr:col>4</xdr:col>
          <xdr:colOff>678180</xdr:colOff>
          <xdr:row>87</xdr:row>
          <xdr:rowOff>259080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4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296493</xdr:colOff>
      <xdr:row>97</xdr:row>
      <xdr:rowOff>66830</xdr:rowOff>
    </xdr:from>
    <xdr:ext cx="2354985" cy="216000"/>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4227720" y="29992648"/>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98</xdr:row>
      <xdr:rowOff>63815</xdr:rowOff>
    </xdr:from>
    <xdr:ext cx="2153585" cy="21600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4227720" y="30249406"/>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99</xdr:row>
      <xdr:rowOff>63910</xdr:rowOff>
    </xdr:from>
    <xdr:ext cx="4099759" cy="216000"/>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4227720" y="30509274"/>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100</xdr:row>
      <xdr:rowOff>59469</xdr:rowOff>
    </xdr:from>
    <xdr:ext cx="2221680" cy="21600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4227720" y="30764605"/>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197</xdr:row>
      <xdr:rowOff>66830</xdr:rowOff>
    </xdr:from>
    <xdr:ext cx="2354985" cy="216000"/>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4227720" y="32330603"/>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198</xdr:row>
      <xdr:rowOff>63815</xdr:rowOff>
    </xdr:from>
    <xdr:ext cx="2153585" cy="21600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4227720" y="32587360"/>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199</xdr:row>
      <xdr:rowOff>63910</xdr:rowOff>
    </xdr:from>
    <xdr:ext cx="4099759" cy="216000"/>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4227720" y="32847228"/>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200</xdr:row>
      <xdr:rowOff>59469</xdr:rowOff>
    </xdr:from>
    <xdr:ext cx="2221680" cy="21600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4227720" y="33102560"/>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207</xdr:row>
      <xdr:rowOff>49512</xdr:rowOff>
    </xdr:from>
    <xdr:ext cx="2354985" cy="216000"/>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4227720" y="3465123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208</xdr:row>
      <xdr:rowOff>46497</xdr:rowOff>
    </xdr:from>
    <xdr:ext cx="2153585" cy="21600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4227720" y="34907997"/>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209</xdr:row>
      <xdr:rowOff>46592</xdr:rowOff>
    </xdr:from>
    <xdr:ext cx="4099759" cy="216000"/>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4227720" y="35167865"/>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210</xdr:row>
      <xdr:rowOff>42151</xdr:rowOff>
    </xdr:from>
    <xdr:ext cx="2221680" cy="21600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4227720" y="35423196"/>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227</xdr:row>
      <xdr:rowOff>32194</xdr:rowOff>
    </xdr:from>
    <xdr:ext cx="2354985" cy="216000"/>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4220793" y="4134211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228</xdr:row>
      <xdr:rowOff>29179</xdr:rowOff>
    </xdr:from>
    <xdr:ext cx="2153585" cy="21600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4220793" y="4160580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229</xdr:row>
      <xdr:rowOff>29274</xdr:rowOff>
    </xdr:from>
    <xdr:ext cx="4099759" cy="216000"/>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4220793" y="4187259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230</xdr:row>
      <xdr:rowOff>24833</xdr:rowOff>
    </xdr:from>
    <xdr:ext cx="2221680" cy="216000"/>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4220793" y="4213485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twoCellAnchor>
    <xdr:from>
      <xdr:col>1</xdr:col>
      <xdr:colOff>267593</xdr:colOff>
      <xdr:row>0</xdr:row>
      <xdr:rowOff>66948</xdr:rowOff>
    </xdr:from>
    <xdr:to>
      <xdr:col>6</xdr:col>
      <xdr:colOff>2102785</xdr:colOff>
      <xdr:row>0</xdr:row>
      <xdr:rowOff>512568</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389513" y="66948"/>
          <a:ext cx="8799872" cy="445620"/>
          <a:chOff x="9386447" y="5784273"/>
          <a:chExt cx="31329404" cy="588819"/>
        </a:xfrm>
      </xdr:grpSpPr>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9386447" y="5784273"/>
            <a:ext cx="31329404"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000" b="1"/>
              <a:t>　　　　　　　のセルの値は固定値となっていますので編集不要です。</a:t>
            </a:r>
          </a:p>
        </xdr:txBody>
      </xdr:sp>
      <xdr:sp macro="" textlink="">
        <xdr:nvSpPr>
          <xdr:cNvPr id="45" name="正方形/長方形 44">
            <a:extLst>
              <a:ext uri="{FF2B5EF4-FFF2-40B4-BE49-F238E27FC236}">
                <a16:creationId xmlns:a16="http://schemas.microsoft.com/office/drawing/2014/main" id="{00000000-0008-0000-0400-00002D000000}"/>
              </a:ext>
            </a:extLst>
          </xdr:cNvPr>
          <xdr:cNvSpPr/>
        </xdr:nvSpPr>
        <xdr:spPr>
          <a:xfrm>
            <a:off x="9611589" y="5836228"/>
            <a:ext cx="4290436" cy="502227"/>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800">
                <a:solidFill>
                  <a:sysClr val="windowText" lastClr="000000"/>
                </a:solidFill>
              </a:rPr>
              <a:t>水色</a:t>
            </a:r>
          </a:p>
        </xdr:txBody>
      </xdr:sp>
    </xdr:grpSp>
    <xdr:clientData fPrintsWithSheet="0"/>
  </xdr:twoCellAnchor>
  <xdr:twoCellAnchor editAs="oneCell">
    <xdr:from>
      <xdr:col>8</xdr:col>
      <xdr:colOff>60140</xdr:colOff>
      <xdr:row>58</xdr:row>
      <xdr:rowOff>56482</xdr:rowOff>
    </xdr:from>
    <xdr:to>
      <xdr:col>8</xdr:col>
      <xdr:colOff>6339840</xdr:colOff>
      <xdr:row>60</xdr:row>
      <xdr:rowOff>246486</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75590" y="10343482"/>
          <a:ext cx="6273985" cy="8186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68580</xdr:colOff>
          <xdr:row>130</xdr:row>
          <xdr:rowOff>38100</xdr:rowOff>
        </xdr:from>
        <xdr:to>
          <xdr:col>4</xdr:col>
          <xdr:colOff>670560</xdr:colOff>
          <xdr:row>130</xdr:row>
          <xdr:rowOff>228600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4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129</xdr:row>
          <xdr:rowOff>22860</xdr:rowOff>
        </xdr:from>
        <xdr:to>
          <xdr:col>4</xdr:col>
          <xdr:colOff>670560</xdr:colOff>
          <xdr:row>129</xdr:row>
          <xdr:rowOff>228600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4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128</xdr:row>
          <xdr:rowOff>22860</xdr:rowOff>
        </xdr:from>
        <xdr:to>
          <xdr:col>4</xdr:col>
          <xdr:colOff>670560</xdr:colOff>
          <xdr:row>128</xdr:row>
          <xdr:rowOff>228600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4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127</xdr:row>
          <xdr:rowOff>22860</xdr:rowOff>
        </xdr:from>
        <xdr:to>
          <xdr:col>4</xdr:col>
          <xdr:colOff>670560</xdr:colOff>
          <xdr:row>127</xdr:row>
          <xdr:rowOff>228600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4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110</xdr:row>
          <xdr:rowOff>60960</xdr:rowOff>
        </xdr:from>
        <xdr:to>
          <xdr:col>4</xdr:col>
          <xdr:colOff>670560</xdr:colOff>
          <xdr:row>111</xdr:row>
          <xdr:rowOff>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4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109</xdr:row>
          <xdr:rowOff>45720</xdr:rowOff>
        </xdr:from>
        <xdr:to>
          <xdr:col>4</xdr:col>
          <xdr:colOff>670560</xdr:colOff>
          <xdr:row>109</xdr:row>
          <xdr:rowOff>251460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4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108</xdr:row>
          <xdr:rowOff>45720</xdr:rowOff>
        </xdr:from>
        <xdr:to>
          <xdr:col>4</xdr:col>
          <xdr:colOff>670560</xdr:colOff>
          <xdr:row>108</xdr:row>
          <xdr:rowOff>251460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4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107</xdr:row>
          <xdr:rowOff>60960</xdr:rowOff>
        </xdr:from>
        <xdr:to>
          <xdr:col>4</xdr:col>
          <xdr:colOff>670560</xdr:colOff>
          <xdr:row>107</xdr:row>
          <xdr:rowOff>251460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4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120</xdr:row>
          <xdr:rowOff>45720</xdr:rowOff>
        </xdr:from>
        <xdr:to>
          <xdr:col>4</xdr:col>
          <xdr:colOff>685800</xdr:colOff>
          <xdr:row>120</xdr:row>
          <xdr:rowOff>251460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4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119</xdr:row>
          <xdr:rowOff>38100</xdr:rowOff>
        </xdr:from>
        <xdr:to>
          <xdr:col>4</xdr:col>
          <xdr:colOff>685800</xdr:colOff>
          <xdr:row>119</xdr:row>
          <xdr:rowOff>251460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4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118</xdr:row>
          <xdr:rowOff>45720</xdr:rowOff>
        </xdr:from>
        <xdr:to>
          <xdr:col>4</xdr:col>
          <xdr:colOff>685800</xdr:colOff>
          <xdr:row>118</xdr:row>
          <xdr:rowOff>251460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4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117</xdr:row>
          <xdr:rowOff>38100</xdr:rowOff>
        </xdr:from>
        <xdr:to>
          <xdr:col>4</xdr:col>
          <xdr:colOff>685800</xdr:colOff>
          <xdr:row>117</xdr:row>
          <xdr:rowOff>228600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4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296493</xdr:colOff>
      <xdr:row>107</xdr:row>
      <xdr:rowOff>66830</xdr:rowOff>
    </xdr:from>
    <xdr:ext cx="2354985" cy="216000"/>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3647388" y="39155525"/>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108</xdr:row>
      <xdr:rowOff>63815</xdr:rowOff>
    </xdr:from>
    <xdr:ext cx="2153585" cy="216000"/>
    <xdr:sp macro="" textlink="">
      <xdr:nvSpPr>
        <xdr:cNvPr id="65" name="テキスト ボックス 64">
          <a:extLst>
            <a:ext uri="{FF2B5EF4-FFF2-40B4-BE49-F238E27FC236}">
              <a16:creationId xmlns:a16="http://schemas.microsoft.com/office/drawing/2014/main" id="{00000000-0008-0000-0400-000041000000}"/>
            </a:ext>
          </a:extLst>
        </xdr:cNvPr>
        <xdr:cNvSpPr txBox="1"/>
      </xdr:nvSpPr>
      <xdr:spPr>
        <a:xfrm>
          <a:off x="3647388" y="39417305"/>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109</xdr:row>
      <xdr:rowOff>63910</xdr:rowOff>
    </xdr:from>
    <xdr:ext cx="4099759" cy="216000"/>
    <xdr:sp macro="" textlink="">
      <xdr:nvSpPr>
        <xdr:cNvPr id="66" name="テキスト ボックス 65">
          <a:extLst>
            <a:ext uri="{FF2B5EF4-FFF2-40B4-BE49-F238E27FC236}">
              <a16:creationId xmlns:a16="http://schemas.microsoft.com/office/drawing/2014/main" id="{00000000-0008-0000-0400-000042000000}"/>
            </a:ext>
          </a:extLst>
        </xdr:cNvPr>
        <xdr:cNvSpPr txBox="1"/>
      </xdr:nvSpPr>
      <xdr:spPr>
        <a:xfrm>
          <a:off x="3647388" y="39684100"/>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110</xdr:row>
      <xdr:rowOff>59469</xdr:rowOff>
    </xdr:from>
    <xdr:ext cx="2221680" cy="216000"/>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47388" y="39946359"/>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117</xdr:row>
      <xdr:rowOff>49512</xdr:rowOff>
    </xdr:from>
    <xdr:ext cx="2354985" cy="216000"/>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47388" y="41523267"/>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118</xdr:row>
      <xdr:rowOff>46497</xdr:rowOff>
    </xdr:from>
    <xdr:ext cx="2153585" cy="21600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47388" y="41786952"/>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119</xdr:row>
      <xdr:rowOff>46592</xdr:rowOff>
    </xdr:from>
    <xdr:ext cx="4099759" cy="216000"/>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47388" y="42053747"/>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120</xdr:row>
      <xdr:rowOff>42151</xdr:rowOff>
    </xdr:from>
    <xdr:ext cx="2221680" cy="21600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47388" y="42316006"/>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127</xdr:row>
      <xdr:rowOff>32194</xdr:rowOff>
    </xdr:from>
    <xdr:ext cx="2354985" cy="21600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47388" y="4388338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128</xdr:row>
      <xdr:rowOff>29179</xdr:rowOff>
    </xdr:from>
    <xdr:ext cx="2153585" cy="216000"/>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47388" y="4414707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129</xdr:row>
      <xdr:rowOff>29274</xdr:rowOff>
    </xdr:from>
    <xdr:ext cx="4099759" cy="21600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3647388" y="4441386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130</xdr:row>
      <xdr:rowOff>24833</xdr:rowOff>
    </xdr:from>
    <xdr:ext cx="2221680" cy="21600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47388" y="44674223"/>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mc:AlternateContent xmlns:mc="http://schemas.openxmlformats.org/markup-compatibility/2006">
    <mc:Choice xmlns:a14="http://schemas.microsoft.com/office/drawing/2010/main" Requires="a14">
      <xdr:twoCellAnchor editAs="oneCell">
        <xdr:from>
          <xdr:col>4</xdr:col>
          <xdr:colOff>68580</xdr:colOff>
          <xdr:row>190</xdr:row>
          <xdr:rowOff>38100</xdr:rowOff>
        </xdr:from>
        <xdr:to>
          <xdr:col>4</xdr:col>
          <xdr:colOff>670560</xdr:colOff>
          <xdr:row>190</xdr:row>
          <xdr:rowOff>228600</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4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189</xdr:row>
          <xdr:rowOff>22860</xdr:rowOff>
        </xdr:from>
        <xdr:to>
          <xdr:col>4</xdr:col>
          <xdr:colOff>670560</xdr:colOff>
          <xdr:row>189</xdr:row>
          <xdr:rowOff>228600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4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188</xdr:row>
          <xdr:rowOff>22860</xdr:rowOff>
        </xdr:from>
        <xdr:to>
          <xdr:col>4</xdr:col>
          <xdr:colOff>670560</xdr:colOff>
          <xdr:row>188</xdr:row>
          <xdr:rowOff>228600</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4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187</xdr:row>
          <xdr:rowOff>22860</xdr:rowOff>
        </xdr:from>
        <xdr:to>
          <xdr:col>4</xdr:col>
          <xdr:colOff>670560</xdr:colOff>
          <xdr:row>187</xdr:row>
          <xdr:rowOff>228600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4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170</xdr:row>
          <xdr:rowOff>60960</xdr:rowOff>
        </xdr:from>
        <xdr:to>
          <xdr:col>4</xdr:col>
          <xdr:colOff>670560</xdr:colOff>
          <xdr:row>171</xdr:row>
          <xdr:rowOff>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4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169</xdr:row>
          <xdr:rowOff>45720</xdr:rowOff>
        </xdr:from>
        <xdr:to>
          <xdr:col>4</xdr:col>
          <xdr:colOff>670560</xdr:colOff>
          <xdr:row>169</xdr:row>
          <xdr:rowOff>251460</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4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168</xdr:row>
          <xdr:rowOff>45720</xdr:rowOff>
        </xdr:from>
        <xdr:to>
          <xdr:col>4</xdr:col>
          <xdr:colOff>670560</xdr:colOff>
          <xdr:row>168</xdr:row>
          <xdr:rowOff>251460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4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167</xdr:row>
          <xdr:rowOff>60960</xdr:rowOff>
        </xdr:from>
        <xdr:to>
          <xdr:col>4</xdr:col>
          <xdr:colOff>670560</xdr:colOff>
          <xdr:row>167</xdr:row>
          <xdr:rowOff>251460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4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180</xdr:row>
          <xdr:rowOff>45720</xdr:rowOff>
        </xdr:from>
        <xdr:to>
          <xdr:col>4</xdr:col>
          <xdr:colOff>685800</xdr:colOff>
          <xdr:row>180</xdr:row>
          <xdr:rowOff>251460</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4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179</xdr:row>
          <xdr:rowOff>38100</xdr:rowOff>
        </xdr:from>
        <xdr:to>
          <xdr:col>4</xdr:col>
          <xdr:colOff>685800</xdr:colOff>
          <xdr:row>179</xdr:row>
          <xdr:rowOff>251460</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4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178</xdr:row>
          <xdr:rowOff>45720</xdr:rowOff>
        </xdr:from>
        <xdr:to>
          <xdr:col>4</xdr:col>
          <xdr:colOff>685800</xdr:colOff>
          <xdr:row>178</xdr:row>
          <xdr:rowOff>251460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4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177</xdr:row>
          <xdr:rowOff>38100</xdr:rowOff>
        </xdr:from>
        <xdr:to>
          <xdr:col>4</xdr:col>
          <xdr:colOff>685800</xdr:colOff>
          <xdr:row>177</xdr:row>
          <xdr:rowOff>228600</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4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296493</xdr:colOff>
      <xdr:row>167</xdr:row>
      <xdr:rowOff>66830</xdr:rowOff>
    </xdr:from>
    <xdr:ext cx="2354985" cy="21600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647388" y="46299275"/>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168</xdr:row>
      <xdr:rowOff>63815</xdr:rowOff>
    </xdr:from>
    <xdr:ext cx="2153585" cy="21600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647388" y="46561055"/>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169</xdr:row>
      <xdr:rowOff>63910</xdr:rowOff>
    </xdr:from>
    <xdr:ext cx="4099759" cy="21600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47388" y="46827850"/>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170</xdr:row>
      <xdr:rowOff>59469</xdr:rowOff>
    </xdr:from>
    <xdr:ext cx="2221680" cy="21600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47388" y="47090109"/>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177</xdr:row>
      <xdr:rowOff>49512</xdr:rowOff>
    </xdr:from>
    <xdr:ext cx="2354985" cy="21600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47388" y="48667017"/>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178</xdr:row>
      <xdr:rowOff>46497</xdr:rowOff>
    </xdr:from>
    <xdr:ext cx="2153585" cy="21600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47388" y="48930702"/>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179</xdr:row>
      <xdr:rowOff>46592</xdr:rowOff>
    </xdr:from>
    <xdr:ext cx="4099759" cy="21600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47388" y="49197497"/>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180</xdr:row>
      <xdr:rowOff>42151</xdr:rowOff>
    </xdr:from>
    <xdr:ext cx="2221680" cy="216000"/>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47388" y="49459756"/>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187</xdr:row>
      <xdr:rowOff>32194</xdr:rowOff>
    </xdr:from>
    <xdr:ext cx="2354985" cy="21600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47388" y="5102713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188</xdr:row>
      <xdr:rowOff>29179</xdr:rowOff>
    </xdr:from>
    <xdr:ext cx="2153585" cy="216000"/>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3647388" y="5129082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189</xdr:row>
      <xdr:rowOff>29274</xdr:rowOff>
    </xdr:from>
    <xdr:ext cx="4099759" cy="21600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47388" y="5155761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190</xdr:row>
      <xdr:rowOff>24833</xdr:rowOff>
    </xdr:from>
    <xdr:ext cx="2221680" cy="216000"/>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3647388" y="51817973"/>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mc:AlternateContent xmlns:mc="http://schemas.openxmlformats.org/markup-compatibility/2006">
    <mc:Choice xmlns:a14="http://schemas.microsoft.com/office/drawing/2010/main" Requires="a14">
      <xdr:twoCellAnchor editAs="oneCell">
        <xdr:from>
          <xdr:col>4</xdr:col>
          <xdr:colOff>68580</xdr:colOff>
          <xdr:row>160</xdr:row>
          <xdr:rowOff>38100</xdr:rowOff>
        </xdr:from>
        <xdr:to>
          <xdr:col>4</xdr:col>
          <xdr:colOff>670560</xdr:colOff>
          <xdr:row>160</xdr:row>
          <xdr:rowOff>228600</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4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159</xdr:row>
          <xdr:rowOff>22860</xdr:rowOff>
        </xdr:from>
        <xdr:to>
          <xdr:col>4</xdr:col>
          <xdr:colOff>670560</xdr:colOff>
          <xdr:row>159</xdr:row>
          <xdr:rowOff>228600</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4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158</xdr:row>
          <xdr:rowOff>22860</xdr:rowOff>
        </xdr:from>
        <xdr:to>
          <xdr:col>4</xdr:col>
          <xdr:colOff>670560</xdr:colOff>
          <xdr:row>158</xdr:row>
          <xdr:rowOff>228600</xdr:rowOff>
        </xdr:to>
        <xdr:sp macro="" textlink="">
          <xdr:nvSpPr>
            <xdr:cNvPr id="14479" name="Check Box 143" hidden="1">
              <a:extLst>
                <a:ext uri="{63B3BB69-23CF-44E3-9099-C40C66FF867C}">
                  <a14:compatExt spid="_x0000_s14479"/>
                </a:ext>
                <a:ext uri="{FF2B5EF4-FFF2-40B4-BE49-F238E27FC236}">
                  <a16:creationId xmlns:a16="http://schemas.microsoft.com/office/drawing/2014/main" id="{00000000-0008-0000-04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157</xdr:row>
          <xdr:rowOff>22860</xdr:rowOff>
        </xdr:from>
        <xdr:to>
          <xdr:col>4</xdr:col>
          <xdr:colOff>670560</xdr:colOff>
          <xdr:row>157</xdr:row>
          <xdr:rowOff>228600</xdr:rowOff>
        </xdr:to>
        <xdr:sp macro="" textlink="">
          <xdr:nvSpPr>
            <xdr:cNvPr id="14480" name="Check Box 144" hidden="1">
              <a:extLst>
                <a:ext uri="{63B3BB69-23CF-44E3-9099-C40C66FF867C}">
                  <a14:compatExt spid="_x0000_s14480"/>
                </a:ext>
                <a:ext uri="{FF2B5EF4-FFF2-40B4-BE49-F238E27FC236}">
                  <a16:creationId xmlns:a16="http://schemas.microsoft.com/office/drawing/2014/main" id="{00000000-0008-0000-04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140</xdr:row>
          <xdr:rowOff>60960</xdr:rowOff>
        </xdr:from>
        <xdr:to>
          <xdr:col>4</xdr:col>
          <xdr:colOff>670560</xdr:colOff>
          <xdr:row>141</xdr:row>
          <xdr:rowOff>0</xdr:rowOff>
        </xdr:to>
        <xdr:sp macro="" textlink="">
          <xdr:nvSpPr>
            <xdr:cNvPr id="14481" name="Check Box 145" hidden="1">
              <a:extLst>
                <a:ext uri="{63B3BB69-23CF-44E3-9099-C40C66FF867C}">
                  <a14:compatExt spid="_x0000_s14481"/>
                </a:ext>
                <a:ext uri="{FF2B5EF4-FFF2-40B4-BE49-F238E27FC236}">
                  <a16:creationId xmlns:a16="http://schemas.microsoft.com/office/drawing/2014/main" id="{00000000-0008-0000-0400-00009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139</xdr:row>
          <xdr:rowOff>45720</xdr:rowOff>
        </xdr:from>
        <xdr:to>
          <xdr:col>4</xdr:col>
          <xdr:colOff>670560</xdr:colOff>
          <xdr:row>139</xdr:row>
          <xdr:rowOff>251460</xdr:rowOff>
        </xdr:to>
        <xdr:sp macro="" textlink="">
          <xdr:nvSpPr>
            <xdr:cNvPr id="14482" name="Check Box 146" hidden="1">
              <a:extLst>
                <a:ext uri="{63B3BB69-23CF-44E3-9099-C40C66FF867C}">
                  <a14:compatExt spid="_x0000_s14482"/>
                </a:ext>
                <a:ext uri="{FF2B5EF4-FFF2-40B4-BE49-F238E27FC236}">
                  <a16:creationId xmlns:a16="http://schemas.microsoft.com/office/drawing/2014/main" id="{00000000-0008-0000-0400-00009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138</xdr:row>
          <xdr:rowOff>45720</xdr:rowOff>
        </xdr:from>
        <xdr:to>
          <xdr:col>4</xdr:col>
          <xdr:colOff>670560</xdr:colOff>
          <xdr:row>138</xdr:row>
          <xdr:rowOff>251460</xdr:rowOff>
        </xdr:to>
        <xdr:sp macro="" textlink="">
          <xdr:nvSpPr>
            <xdr:cNvPr id="14483" name="Check Box 147" hidden="1">
              <a:extLst>
                <a:ext uri="{63B3BB69-23CF-44E3-9099-C40C66FF867C}">
                  <a14:compatExt spid="_x0000_s14483"/>
                </a:ext>
                <a:ext uri="{FF2B5EF4-FFF2-40B4-BE49-F238E27FC236}">
                  <a16:creationId xmlns:a16="http://schemas.microsoft.com/office/drawing/2014/main" id="{00000000-0008-0000-0400-00009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137</xdr:row>
          <xdr:rowOff>60960</xdr:rowOff>
        </xdr:from>
        <xdr:to>
          <xdr:col>4</xdr:col>
          <xdr:colOff>670560</xdr:colOff>
          <xdr:row>137</xdr:row>
          <xdr:rowOff>251460</xdr:rowOff>
        </xdr:to>
        <xdr:sp macro="" textlink="">
          <xdr:nvSpPr>
            <xdr:cNvPr id="14484" name="Check Box 148" hidden="1">
              <a:extLst>
                <a:ext uri="{63B3BB69-23CF-44E3-9099-C40C66FF867C}">
                  <a14:compatExt spid="_x0000_s14484"/>
                </a:ext>
                <a:ext uri="{FF2B5EF4-FFF2-40B4-BE49-F238E27FC236}">
                  <a16:creationId xmlns:a16="http://schemas.microsoft.com/office/drawing/2014/main" id="{00000000-0008-0000-0400-00009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150</xdr:row>
          <xdr:rowOff>45720</xdr:rowOff>
        </xdr:from>
        <xdr:to>
          <xdr:col>4</xdr:col>
          <xdr:colOff>685800</xdr:colOff>
          <xdr:row>150</xdr:row>
          <xdr:rowOff>251460</xdr:rowOff>
        </xdr:to>
        <xdr:sp macro="" textlink="">
          <xdr:nvSpPr>
            <xdr:cNvPr id="14485" name="Check Box 149" hidden="1">
              <a:extLst>
                <a:ext uri="{63B3BB69-23CF-44E3-9099-C40C66FF867C}">
                  <a14:compatExt spid="_x0000_s14485"/>
                </a:ext>
                <a:ext uri="{FF2B5EF4-FFF2-40B4-BE49-F238E27FC236}">
                  <a16:creationId xmlns:a16="http://schemas.microsoft.com/office/drawing/2014/main" id="{00000000-0008-0000-0400-00009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149</xdr:row>
          <xdr:rowOff>38100</xdr:rowOff>
        </xdr:from>
        <xdr:to>
          <xdr:col>4</xdr:col>
          <xdr:colOff>685800</xdr:colOff>
          <xdr:row>149</xdr:row>
          <xdr:rowOff>251460</xdr:rowOff>
        </xdr:to>
        <xdr:sp macro="" textlink="">
          <xdr:nvSpPr>
            <xdr:cNvPr id="14486" name="Check Box 150" hidden="1">
              <a:extLst>
                <a:ext uri="{63B3BB69-23CF-44E3-9099-C40C66FF867C}">
                  <a14:compatExt spid="_x0000_s14486"/>
                </a:ext>
                <a:ext uri="{FF2B5EF4-FFF2-40B4-BE49-F238E27FC236}">
                  <a16:creationId xmlns:a16="http://schemas.microsoft.com/office/drawing/2014/main" id="{00000000-0008-0000-0400-00009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148</xdr:row>
          <xdr:rowOff>45720</xdr:rowOff>
        </xdr:from>
        <xdr:to>
          <xdr:col>4</xdr:col>
          <xdr:colOff>685800</xdr:colOff>
          <xdr:row>148</xdr:row>
          <xdr:rowOff>251460</xdr:rowOff>
        </xdr:to>
        <xdr:sp macro="" textlink="">
          <xdr:nvSpPr>
            <xdr:cNvPr id="14487" name="Check Box 151" hidden="1">
              <a:extLst>
                <a:ext uri="{63B3BB69-23CF-44E3-9099-C40C66FF867C}">
                  <a14:compatExt spid="_x0000_s14487"/>
                </a:ext>
                <a:ext uri="{FF2B5EF4-FFF2-40B4-BE49-F238E27FC236}">
                  <a16:creationId xmlns:a16="http://schemas.microsoft.com/office/drawing/2014/main" id="{00000000-0008-0000-0400-00009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147</xdr:row>
          <xdr:rowOff>38100</xdr:rowOff>
        </xdr:from>
        <xdr:to>
          <xdr:col>4</xdr:col>
          <xdr:colOff>685800</xdr:colOff>
          <xdr:row>147</xdr:row>
          <xdr:rowOff>228600</xdr:rowOff>
        </xdr:to>
        <xdr:sp macro="" textlink="">
          <xdr:nvSpPr>
            <xdr:cNvPr id="14488" name="Check Box 152" hidden="1">
              <a:extLst>
                <a:ext uri="{63B3BB69-23CF-44E3-9099-C40C66FF867C}">
                  <a14:compatExt spid="_x0000_s14488"/>
                </a:ext>
                <a:ext uri="{FF2B5EF4-FFF2-40B4-BE49-F238E27FC236}">
                  <a16:creationId xmlns:a16="http://schemas.microsoft.com/office/drawing/2014/main" id="{00000000-0008-0000-0400-00009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296493</xdr:colOff>
      <xdr:row>137</xdr:row>
      <xdr:rowOff>66830</xdr:rowOff>
    </xdr:from>
    <xdr:ext cx="2354985" cy="21600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3647388" y="46299275"/>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138</xdr:row>
      <xdr:rowOff>63815</xdr:rowOff>
    </xdr:from>
    <xdr:ext cx="2153585" cy="216000"/>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3647388" y="46561055"/>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139</xdr:row>
      <xdr:rowOff>63910</xdr:rowOff>
    </xdr:from>
    <xdr:ext cx="4099759" cy="21600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3647388" y="46827850"/>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140</xdr:row>
      <xdr:rowOff>59469</xdr:rowOff>
    </xdr:from>
    <xdr:ext cx="2221680" cy="216000"/>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3647388" y="47090109"/>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147</xdr:row>
      <xdr:rowOff>49512</xdr:rowOff>
    </xdr:from>
    <xdr:ext cx="2354985" cy="21600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3647388" y="48667017"/>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148</xdr:row>
      <xdr:rowOff>46497</xdr:rowOff>
    </xdr:from>
    <xdr:ext cx="2153585" cy="216000"/>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3647388" y="48930702"/>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149</xdr:row>
      <xdr:rowOff>46592</xdr:rowOff>
    </xdr:from>
    <xdr:ext cx="4099759" cy="21600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3647388" y="49197497"/>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150</xdr:row>
      <xdr:rowOff>42151</xdr:rowOff>
    </xdr:from>
    <xdr:ext cx="2221680" cy="216000"/>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3647388" y="49459756"/>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157</xdr:row>
      <xdr:rowOff>32194</xdr:rowOff>
    </xdr:from>
    <xdr:ext cx="2354985" cy="21600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3647388" y="5102713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158</xdr:row>
      <xdr:rowOff>29179</xdr:rowOff>
    </xdr:from>
    <xdr:ext cx="2153585" cy="216000"/>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3647388" y="5129082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159</xdr:row>
      <xdr:rowOff>29274</xdr:rowOff>
    </xdr:from>
    <xdr:ext cx="4099759" cy="21600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3647388" y="5155761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160</xdr:row>
      <xdr:rowOff>24833</xdr:rowOff>
    </xdr:from>
    <xdr:ext cx="2221680" cy="216000"/>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3647388" y="51817973"/>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mc:AlternateContent xmlns:mc="http://schemas.openxmlformats.org/markup-compatibility/2006">
    <mc:Choice xmlns:a14="http://schemas.microsoft.com/office/drawing/2010/main" Requires="a14">
      <xdr:twoCellAnchor editAs="oneCell">
        <xdr:from>
          <xdr:col>4</xdr:col>
          <xdr:colOff>68580</xdr:colOff>
          <xdr:row>220</xdr:row>
          <xdr:rowOff>38100</xdr:rowOff>
        </xdr:from>
        <xdr:to>
          <xdr:col>4</xdr:col>
          <xdr:colOff>670560</xdr:colOff>
          <xdr:row>220</xdr:row>
          <xdr:rowOff>228600</xdr:rowOff>
        </xdr:to>
        <xdr:sp macro="" textlink="">
          <xdr:nvSpPr>
            <xdr:cNvPr id="14505" name="Check Box 169" hidden="1">
              <a:extLst>
                <a:ext uri="{63B3BB69-23CF-44E3-9099-C40C66FF867C}">
                  <a14:compatExt spid="_x0000_s14505"/>
                </a:ext>
                <a:ext uri="{FF2B5EF4-FFF2-40B4-BE49-F238E27FC236}">
                  <a16:creationId xmlns:a16="http://schemas.microsoft.com/office/drawing/2014/main" id="{00000000-0008-0000-0400-0000A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219</xdr:row>
          <xdr:rowOff>22860</xdr:rowOff>
        </xdr:from>
        <xdr:to>
          <xdr:col>4</xdr:col>
          <xdr:colOff>670560</xdr:colOff>
          <xdr:row>219</xdr:row>
          <xdr:rowOff>228600</xdr:rowOff>
        </xdr:to>
        <xdr:sp macro="" textlink="">
          <xdr:nvSpPr>
            <xdr:cNvPr id="14506" name="Check Box 170" hidden="1">
              <a:extLst>
                <a:ext uri="{63B3BB69-23CF-44E3-9099-C40C66FF867C}">
                  <a14:compatExt spid="_x0000_s14506"/>
                </a:ext>
                <a:ext uri="{FF2B5EF4-FFF2-40B4-BE49-F238E27FC236}">
                  <a16:creationId xmlns:a16="http://schemas.microsoft.com/office/drawing/2014/main" id="{00000000-0008-0000-0400-0000A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218</xdr:row>
          <xdr:rowOff>22860</xdr:rowOff>
        </xdr:from>
        <xdr:to>
          <xdr:col>4</xdr:col>
          <xdr:colOff>670560</xdr:colOff>
          <xdr:row>218</xdr:row>
          <xdr:rowOff>228600</xdr:rowOff>
        </xdr:to>
        <xdr:sp macro="" textlink="">
          <xdr:nvSpPr>
            <xdr:cNvPr id="14507" name="Check Box 171" hidden="1">
              <a:extLst>
                <a:ext uri="{63B3BB69-23CF-44E3-9099-C40C66FF867C}">
                  <a14:compatExt spid="_x0000_s14507"/>
                </a:ext>
                <a:ext uri="{FF2B5EF4-FFF2-40B4-BE49-F238E27FC236}">
                  <a16:creationId xmlns:a16="http://schemas.microsoft.com/office/drawing/2014/main" id="{00000000-0008-0000-0400-0000A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217</xdr:row>
          <xdr:rowOff>22860</xdr:rowOff>
        </xdr:from>
        <xdr:to>
          <xdr:col>4</xdr:col>
          <xdr:colOff>670560</xdr:colOff>
          <xdr:row>217</xdr:row>
          <xdr:rowOff>228600</xdr:rowOff>
        </xdr:to>
        <xdr:sp macro="" textlink="">
          <xdr:nvSpPr>
            <xdr:cNvPr id="14508" name="Check Box 172" hidden="1">
              <a:extLst>
                <a:ext uri="{63B3BB69-23CF-44E3-9099-C40C66FF867C}">
                  <a14:compatExt spid="_x0000_s14508"/>
                </a:ext>
                <a:ext uri="{FF2B5EF4-FFF2-40B4-BE49-F238E27FC236}">
                  <a16:creationId xmlns:a16="http://schemas.microsoft.com/office/drawing/2014/main" id="{00000000-0008-0000-0400-0000A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296493</xdr:colOff>
      <xdr:row>217</xdr:row>
      <xdr:rowOff>32194</xdr:rowOff>
    </xdr:from>
    <xdr:ext cx="2354985" cy="21600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3647388" y="5998063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218</xdr:row>
      <xdr:rowOff>29179</xdr:rowOff>
    </xdr:from>
    <xdr:ext cx="2153585" cy="216000"/>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3647388" y="6024432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219</xdr:row>
      <xdr:rowOff>29274</xdr:rowOff>
    </xdr:from>
    <xdr:ext cx="4099759" cy="216000"/>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3647388" y="6051111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220</xdr:row>
      <xdr:rowOff>24833</xdr:rowOff>
    </xdr:from>
    <xdr:ext cx="2221680" cy="216000"/>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3647388" y="60771473"/>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267594</xdr:colOff>
      <xdr:row>0</xdr:row>
      <xdr:rowOff>66948</xdr:rowOff>
    </xdr:from>
    <xdr:to>
      <xdr:col>12</xdr:col>
      <xdr:colOff>1895475</xdr:colOff>
      <xdr:row>0</xdr:row>
      <xdr:rowOff>512568</xdr:rowOff>
    </xdr:to>
    <xdr:grpSp>
      <xdr:nvGrpSpPr>
        <xdr:cNvPr id="42" name="グループ化 41">
          <a:extLst>
            <a:ext uri="{FF2B5EF4-FFF2-40B4-BE49-F238E27FC236}">
              <a16:creationId xmlns:a16="http://schemas.microsoft.com/office/drawing/2014/main" id="{00000000-0008-0000-0500-00002A000000}"/>
            </a:ext>
          </a:extLst>
        </xdr:cNvPr>
        <xdr:cNvGrpSpPr/>
      </xdr:nvGrpSpPr>
      <xdr:grpSpPr>
        <a:xfrm>
          <a:off x="389514" y="66948"/>
          <a:ext cx="9689841" cy="445620"/>
          <a:chOff x="9386454" y="5784273"/>
          <a:chExt cx="15661575" cy="588819"/>
        </a:xfrm>
      </xdr:grpSpPr>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9386454" y="5784273"/>
            <a:ext cx="1566157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000" b="1"/>
              <a:t>　　　　　　のセルの値は自動入力となっていますので編集不要です。</a:t>
            </a:r>
          </a:p>
        </xdr:txBody>
      </xdr:sp>
      <xdr:sp macro="" textlink="">
        <xdr:nvSpPr>
          <xdr:cNvPr id="44" name="正方形/長方形 43">
            <a:extLst>
              <a:ext uri="{FF2B5EF4-FFF2-40B4-BE49-F238E27FC236}">
                <a16:creationId xmlns:a16="http://schemas.microsoft.com/office/drawing/2014/main" id="{00000000-0008-0000-0500-00002C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800">
                <a:solidFill>
                  <a:sysClr val="windowText" lastClr="000000"/>
                </a:solidFill>
              </a:rPr>
              <a:t>水色</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40822</xdr:colOff>
      <xdr:row>0</xdr:row>
      <xdr:rowOff>95252</xdr:rowOff>
    </xdr:from>
    <xdr:to>
      <xdr:col>10</xdr:col>
      <xdr:colOff>0</xdr:colOff>
      <xdr:row>0</xdr:row>
      <xdr:rowOff>874569</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117022" y="95252"/>
          <a:ext cx="11472998" cy="779317"/>
          <a:chOff x="9386454" y="5784273"/>
          <a:chExt cx="11776365" cy="588819"/>
        </a:xfrm>
      </xdr:grpSpPr>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のセルの値は自動入力となっていますので編集不要です。</a:t>
            </a:r>
          </a:p>
        </xdr:txBody>
      </xdr:sp>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703924" y="5836229"/>
            <a:ext cx="1235428"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水色</a:t>
            </a:r>
          </a:p>
        </xdr:txBody>
      </xdr:sp>
    </xdr:grp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12</xdr:col>
      <xdr:colOff>6021012</xdr:colOff>
      <xdr:row>15</xdr:row>
      <xdr:rowOff>57670</xdr:rowOff>
    </xdr:from>
    <xdr:to>
      <xdr:col>18</xdr:col>
      <xdr:colOff>434860</xdr:colOff>
      <xdr:row>30</xdr:row>
      <xdr:rowOff>35126</xdr:rowOff>
    </xdr:to>
    <xdr:pic>
      <xdr:nvPicPr>
        <xdr:cNvPr id="6" name="図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24103" y="6586625"/>
          <a:ext cx="10156075" cy="5432683"/>
        </a:xfrm>
        <a:prstGeom prst="rect">
          <a:avLst/>
        </a:prstGeom>
      </xdr:spPr>
    </xdr:pic>
    <xdr:clientData/>
  </xdr:twoCellAnchor>
  <xdr:twoCellAnchor editAs="oneCell">
    <xdr:from>
      <xdr:col>11</xdr:col>
      <xdr:colOff>304463</xdr:colOff>
      <xdr:row>282</xdr:row>
      <xdr:rowOff>56651</xdr:rowOff>
    </xdr:from>
    <xdr:to>
      <xdr:col>19</xdr:col>
      <xdr:colOff>19810</xdr:colOff>
      <xdr:row>287</xdr:row>
      <xdr:rowOff>17138</xdr:rowOff>
    </xdr:to>
    <xdr:pic>
      <xdr:nvPicPr>
        <xdr:cNvPr id="24" name="図 23">
          <a:extLst>
            <a:ext uri="{FF2B5EF4-FFF2-40B4-BE49-F238E27FC236}">
              <a16:creationId xmlns:a16="http://schemas.microsoft.com/office/drawing/2014/main" id="{00000000-0008-0000-0700-00001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892" b="1932"/>
        <a:stretch/>
      </xdr:blipFill>
      <xdr:spPr>
        <a:xfrm>
          <a:off x="17816856" y="99524865"/>
          <a:ext cx="16951787" cy="2209475"/>
        </a:xfrm>
        <a:prstGeom prst="rect">
          <a:avLst/>
        </a:prstGeom>
        <a:ln>
          <a:solidFill>
            <a:schemeClr val="tx1">
              <a:lumMod val="50000"/>
              <a:lumOff val="50000"/>
            </a:schemeClr>
          </a:solidFill>
        </a:ln>
      </xdr:spPr>
    </xdr:pic>
    <xdr:clientData/>
  </xdr:twoCellAnchor>
  <xdr:twoCellAnchor editAs="oneCell">
    <xdr:from>
      <xdr:col>12</xdr:col>
      <xdr:colOff>1517</xdr:colOff>
      <xdr:row>248</xdr:row>
      <xdr:rowOff>43962</xdr:rowOff>
    </xdr:from>
    <xdr:to>
      <xdr:col>18</xdr:col>
      <xdr:colOff>745961</xdr:colOff>
      <xdr:row>253</xdr:row>
      <xdr:rowOff>19126</xdr:rowOff>
    </xdr:to>
    <xdr:pic>
      <xdr:nvPicPr>
        <xdr:cNvPr id="8" name="図 7">
          <a:extLst>
            <a:ext uri="{FF2B5EF4-FFF2-40B4-BE49-F238E27FC236}">
              <a16:creationId xmlns:a16="http://schemas.microsoft.com/office/drawing/2014/main" id="{00000000-0008-0000-07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250"/>
        <a:stretch/>
      </xdr:blipFill>
      <xdr:spPr>
        <a:xfrm>
          <a:off x="17754652" y="85637077"/>
          <a:ext cx="16482674" cy="2048684"/>
        </a:xfrm>
        <a:prstGeom prst="rect">
          <a:avLst/>
        </a:prstGeom>
        <a:ln>
          <a:solidFill>
            <a:schemeClr val="tx1">
              <a:lumMod val="50000"/>
              <a:lumOff val="50000"/>
            </a:schemeClr>
          </a:solidFill>
        </a:ln>
      </xdr:spPr>
    </xdr:pic>
    <xdr:clientData/>
  </xdr:twoCellAnchor>
  <xdr:twoCellAnchor>
    <xdr:from>
      <xdr:col>2</xdr:col>
      <xdr:colOff>355079</xdr:colOff>
      <xdr:row>0</xdr:row>
      <xdr:rowOff>88900</xdr:rowOff>
    </xdr:from>
    <xdr:to>
      <xdr:col>11</xdr:col>
      <xdr:colOff>0</xdr:colOff>
      <xdr:row>0</xdr:row>
      <xdr:rowOff>728382</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2543108" y="88900"/>
          <a:ext cx="14830492" cy="639482"/>
          <a:chOff x="9386454" y="5784273"/>
          <a:chExt cx="11776365" cy="588819"/>
        </a:xfrm>
        <a:solidFill>
          <a:schemeClr val="accent5">
            <a:lumMod val="20000"/>
            <a:lumOff val="80000"/>
          </a:schemeClr>
        </a:solidFill>
      </xdr:grpSpPr>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4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9449151" y="5839421"/>
            <a:ext cx="944365" cy="502226"/>
          </a:xfrm>
          <a:prstGeom prst="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水色</a:t>
            </a:r>
          </a:p>
        </xdr:txBody>
      </xdr:sp>
    </xdr:grpSp>
    <xdr:clientData fPrintsWithSheet="0"/>
  </xdr:twoCellAnchor>
  <xdr:twoCellAnchor>
    <xdr:from>
      <xdr:col>11</xdr:col>
      <xdr:colOff>326300</xdr:colOff>
      <xdr:row>248</xdr:row>
      <xdr:rowOff>59595</xdr:rowOff>
    </xdr:from>
    <xdr:to>
      <xdr:col>18</xdr:col>
      <xdr:colOff>706924</xdr:colOff>
      <xdr:row>258</xdr:row>
      <xdr:rowOff>364231</xdr:rowOff>
    </xdr:to>
    <xdr:grpSp>
      <xdr:nvGrpSpPr>
        <xdr:cNvPr id="113" name="グループ化 112">
          <a:extLst>
            <a:ext uri="{FF2B5EF4-FFF2-40B4-BE49-F238E27FC236}">
              <a16:creationId xmlns:a16="http://schemas.microsoft.com/office/drawing/2014/main" id="{00000000-0008-0000-0700-000071000000}"/>
            </a:ext>
          </a:extLst>
        </xdr:cNvPr>
        <xdr:cNvGrpSpPr/>
      </xdr:nvGrpSpPr>
      <xdr:grpSpPr>
        <a:xfrm>
          <a:off x="17699900" y="92457538"/>
          <a:ext cx="16447938" cy="4626264"/>
          <a:chOff x="17829163" y="12350034"/>
          <a:chExt cx="16473962" cy="4515308"/>
        </a:xfrm>
      </xdr:grpSpPr>
      <xdr:sp macro="" textlink="">
        <xdr:nvSpPr>
          <xdr:cNvPr id="83" name="四角形: 角を丸くする 82">
            <a:extLst>
              <a:ext uri="{FF2B5EF4-FFF2-40B4-BE49-F238E27FC236}">
                <a16:creationId xmlns:a16="http://schemas.microsoft.com/office/drawing/2014/main" id="{00000000-0008-0000-0700-000053000000}"/>
              </a:ext>
            </a:extLst>
          </xdr:cNvPr>
          <xdr:cNvSpPr/>
        </xdr:nvSpPr>
        <xdr:spPr>
          <a:xfrm>
            <a:off x="17898128" y="12390666"/>
            <a:ext cx="1551096" cy="1908868"/>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4" name="直線矢印コネクタ 83">
            <a:extLst>
              <a:ext uri="{FF2B5EF4-FFF2-40B4-BE49-F238E27FC236}">
                <a16:creationId xmlns:a16="http://schemas.microsoft.com/office/drawing/2014/main" id="{00000000-0008-0000-0700-000054000000}"/>
              </a:ext>
            </a:extLst>
          </xdr:cNvPr>
          <xdr:cNvCxnSpPr>
            <a:stCxn id="81" idx="0"/>
            <a:endCxn id="83" idx="2"/>
          </xdr:cNvCxnSpPr>
        </xdr:nvCxnSpPr>
        <xdr:spPr>
          <a:xfrm flipV="1">
            <a:off x="18668859" y="14299534"/>
            <a:ext cx="4817" cy="305536"/>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6" name="四角形: 角を丸くする 85">
            <a:extLst>
              <a:ext uri="{FF2B5EF4-FFF2-40B4-BE49-F238E27FC236}">
                <a16:creationId xmlns:a16="http://schemas.microsoft.com/office/drawing/2014/main" id="{00000000-0008-0000-0700-000056000000}"/>
              </a:ext>
            </a:extLst>
          </xdr:cNvPr>
          <xdr:cNvSpPr/>
        </xdr:nvSpPr>
        <xdr:spPr>
          <a:xfrm>
            <a:off x="19555618" y="12390666"/>
            <a:ext cx="1521823" cy="1912863"/>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7" name="直線矢印コネクタ 86">
            <a:extLst>
              <a:ext uri="{FF2B5EF4-FFF2-40B4-BE49-F238E27FC236}">
                <a16:creationId xmlns:a16="http://schemas.microsoft.com/office/drawing/2014/main" id="{00000000-0008-0000-0700-000057000000}"/>
              </a:ext>
            </a:extLst>
          </xdr:cNvPr>
          <xdr:cNvCxnSpPr>
            <a:stCxn id="85" idx="0"/>
            <a:endCxn id="86" idx="2"/>
          </xdr:cNvCxnSpPr>
        </xdr:nvCxnSpPr>
        <xdr:spPr>
          <a:xfrm flipH="1" flipV="1">
            <a:off x="20316530" y="14303529"/>
            <a:ext cx="0" cy="302462"/>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7829163" y="14605069"/>
            <a:ext cx="1679393" cy="2255794"/>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明朝" panose="02020600040205080304" pitchFamily="18" charset="-128"/>
                <a:ea typeface="ＭＳ Ｐ明朝" panose="02020600040205080304" pitchFamily="18" charset="-128"/>
              </a:rPr>
              <a:t>職員名をプルダウンから選択</a:t>
            </a:r>
            <a:endParaRPr kumimoji="1" lang="en-US" altLang="ja-JP" sz="1400">
              <a:latin typeface="ＭＳ Ｐ明朝" panose="02020600040205080304" pitchFamily="18" charset="-128"/>
              <a:ea typeface="ＭＳ Ｐ明朝" panose="02020600040205080304" pitchFamily="18" charset="-128"/>
            </a:endParaRPr>
          </a:p>
          <a:p>
            <a:endParaRPr kumimoji="1" lang="en-US" altLang="ja-JP" sz="1400">
              <a:latin typeface="ＭＳ Ｐ明朝" panose="02020600040205080304" pitchFamily="18" charset="-128"/>
              <a:ea typeface="ＭＳ Ｐ明朝" panose="02020600040205080304" pitchFamily="18" charset="-128"/>
            </a:endParaRPr>
          </a:p>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別添１「</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．支援活動体制（１）</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①補助事業に従事する担当者名</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」に記入している職員とすること。</a:t>
            </a:r>
            <a:endParaRPr lang="ja-JP" altLang="ja-JP" sz="1400">
              <a:effectLst/>
              <a:latin typeface="ＭＳ Ｐ明朝" panose="02020600040205080304" pitchFamily="18" charset="-128"/>
              <a:ea typeface="ＭＳ Ｐ明朝" panose="02020600040205080304" pitchFamily="18" charset="-128"/>
            </a:endParaRPr>
          </a:p>
        </xdr:txBody>
      </xdr:sp>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9547922" y="14605992"/>
            <a:ext cx="1670539" cy="225935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職員区分は「職員」であるか</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事務補助員はコーディネーターとして稼働でき</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ないため、セルが赤くなる。</a:t>
            </a:r>
            <a:endParaRPr lang="ja-JP" altLang="ja-JP" sz="1600">
              <a:effectLst/>
              <a:latin typeface="ＭＳ Ｐ明朝" panose="02020600040205080304" pitchFamily="18" charset="-128"/>
              <a:ea typeface="ＭＳ Ｐ明朝" panose="02020600040205080304" pitchFamily="18" charset="-128"/>
            </a:endParaRPr>
          </a:p>
        </xdr:txBody>
      </xdr:sp>
      <xdr:sp macro="" textlink="">
        <xdr:nvSpPr>
          <xdr:cNvPr id="97" name="四角形: 角を丸くする 96">
            <a:extLst>
              <a:ext uri="{FF2B5EF4-FFF2-40B4-BE49-F238E27FC236}">
                <a16:creationId xmlns:a16="http://schemas.microsoft.com/office/drawing/2014/main" id="{00000000-0008-0000-0700-000061000000}"/>
              </a:ext>
            </a:extLst>
          </xdr:cNvPr>
          <xdr:cNvSpPr/>
        </xdr:nvSpPr>
        <xdr:spPr>
          <a:xfrm>
            <a:off x="24512627" y="12390666"/>
            <a:ext cx="1519970" cy="1908947"/>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8" name="直線矢印コネクタ 97">
            <a:extLst>
              <a:ext uri="{FF2B5EF4-FFF2-40B4-BE49-F238E27FC236}">
                <a16:creationId xmlns:a16="http://schemas.microsoft.com/office/drawing/2014/main" id="{00000000-0008-0000-0700-000062000000}"/>
              </a:ext>
            </a:extLst>
          </xdr:cNvPr>
          <xdr:cNvCxnSpPr>
            <a:stCxn id="99" idx="0"/>
            <a:endCxn id="97" idx="2"/>
          </xdr:cNvCxnSpPr>
        </xdr:nvCxnSpPr>
        <xdr:spPr>
          <a:xfrm flipH="1" flipV="1">
            <a:off x="25272613" y="14299613"/>
            <a:ext cx="0" cy="30066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24477171" y="14600277"/>
            <a:ext cx="1676254" cy="2253635"/>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各職員が担当する者数を入力</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省エネ支援事業費で計画している支援対象者数を超過すると、セルが赤くなる。</a:t>
            </a:r>
            <a:endParaRPr lang="ja-JP" altLang="ja-JP" sz="1600">
              <a:effectLst/>
              <a:latin typeface="ＭＳ Ｐ明朝" panose="02020600040205080304" pitchFamily="18" charset="-128"/>
              <a:ea typeface="ＭＳ Ｐ明朝" panose="02020600040205080304" pitchFamily="18" charset="-128"/>
            </a:endParaRPr>
          </a:p>
        </xdr:txBody>
      </xdr:sp>
      <xdr:sp macro="" textlink="">
        <xdr:nvSpPr>
          <xdr:cNvPr id="100" name="四角形: 角を丸くする 99">
            <a:extLst>
              <a:ext uri="{FF2B5EF4-FFF2-40B4-BE49-F238E27FC236}">
                <a16:creationId xmlns:a16="http://schemas.microsoft.com/office/drawing/2014/main" id="{00000000-0008-0000-0700-000064000000}"/>
              </a:ext>
            </a:extLst>
          </xdr:cNvPr>
          <xdr:cNvSpPr/>
        </xdr:nvSpPr>
        <xdr:spPr>
          <a:xfrm>
            <a:off x="26162589" y="12350034"/>
            <a:ext cx="1516265" cy="1920695"/>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1" name="直線矢印コネクタ 100">
            <a:extLst>
              <a:ext uri="{FF2B5EF4-FFF2-40B4-BE49-F238E27FC236}">
                <a16:creationId xmlns:a16="http://schemas.microsoft.com/office/drawing/2014/main" id="{00000000-0008-0000-0700-000065000000}"/>
              </a:ext>
            </a:extLst>
          </xdr:cNvPr>
          <xdr:cNvCxnSpPr>
            <a:stCxn id="102" idx="0"/>
            <a:endCxn id="100" idx="2"/>
          </xdr:cNvCxnSpPr>
        </xdr:nvCxnSpPr>
        <xdr:spPr>
          <a:xfrm flipH="1" flipV="1">
            <a:off x="26920722" y="14270729"/>
            <a:ext cx="0" cy="329547"/>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6187865" y="14600277"/>
            <a:ext cx="1676254" cy="2253635"/>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1</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者あたりに訪問する回数を入力</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（例）</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事前打ち合わせと報告会に参加する場合、</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回となる。</a:t>
            </a:r>
            <a:endParaRPr lang="ja-JP" altLang="ja-JP" sz="1600">
              <a:effectLst/>
              <a:latin typeface="ＭＳ Ｐ明朝" panose="02020600040205080304" pitchFamily="18" charset="-128"/>
              <a:ea typeface="ＭＳ Ｐ明朝" panose="02020600040205080304" pitchFamily="18" charset="-128"/>
            </a:endParaRPr>
          </a:p>
        </xdr:txBody>
      </xdr:sp>
      <xdr:sp macro="" textlink="">
        <xdr:nvSpPr>
          <xdr:cNvPr id="103" name="左中かっこ 102">
            <a:extLst>
              <a:ext uri="{FF2B5EF4-FFF2-40B4-BE49-F238E27FC236}">
                <a16:creationId xmlns:a16="http://schemas.microsoft.com/office/drawing/2014/main" id="{00000000-0008-0000-0700-000067000000}"/>
              </a:ext>
            </a:extLst>
          </xdr:cNvPr>
          <xdr:cNvSpPr/>
        </xdr:nvSpPr>
        <xdr:spPr>
          <a:xfrm rot="16200000">
            <a:off x="20928458" y="12925563"/>
            <a:ext cx="444546" cy="3245079"/>
          </a:xfrm>
          <a:prstGeom prst="leftBrace">
            <a:avLst>
              <a:gd name="adj1" fmla="val 19426"/>
              <a:gd name="adj2" fmla="val 75652"/>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rot="5400000">
            <a:off x="21865276" y="14346167"/>
            <a:ext cx="248609" cy="1274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kumimoji="1" lang="ja-JP" altLang="en-US" sz="1400">
                <a:latin typeface="ＭＳ Ｐ明朝" panose="02020600040205080304" pitchFamily="18" charset="-128"/>
                <a:ea typeface="ＭＳ Ｐ明朝" panose="02020600040205080304" pitchFamily="18" charset="-128"/>
              </a:rPr>
              <a:t>自動反映</a:t>
            </a:r>
            <a:endParaRPr kumimoji="1" lang="en-US" altLang="ja-JP" sz="1400">
              <a:latin typeface="ＭＳ Ｐ明朝" panose="02020600040205080304" pitchFamily="18" charset="-128"/>
              <a:ea typeface="ＭＳ Ｐ明朝" panose="02020600040205080304" pitchFamily="18" charset="-128"/>
            </a:endParaRPr>
          </a:p>
        </xdr:txBody>
      </xdr:sp>
      <xdr:sp macro="" textlink="">
        <xdr:nvSpPr>
          <xdr:cNvPr id="105" name="左中かっこ 104">
            <a:extLst>
              <a:ext uri="{FF2B5EF4-FFF2-40B4-BE49-F238E27FC236}">
                <a16:creationId xmlns:a16="http://schemas.microsoft.com/office/drawing/2014/main" id="{00000000-0008-0000-0700-000069000000}"/>
              </a:ext>
            </a:extLst>
          </xdr:cNvPr>
          <xdr:cNvSpPr/>
        </xdr:nvSpPr>
        <xdr:spPr>
          <a:xfrm rot="16200000">
            <a:off x="32447229" y="12930057"/>
            <a:ext cx="453105" cy="3258687"/>
          </a:xfrm>
          <a:prstGeom prst="leftBrace">
            <a:avLst>
              <a:gd name="adj1" fmla="val 19426"/>
              <a:gd name="adj2" fmla="val 50000"/>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rot="5400000">
            <a:off x="32562881" y="14346167"/>
            <a:ext cx="248609" cy="1274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kumimoji="1" lang="ja-JP" altLang="en-US" sz="1400">
                <a:latin typeface="ＭＳ Ｐ明朝" panose="02020600040205080304" pitchFamily="18" charset="-128"/>
                <a:ea typeface="ＭＳ Ｐ明朝" panose="02020600040205080304" pitchFamily="18" charset="-128"/>
              </a:rPr>
              <a:t>自動算出</a:t>
            </a:r>
            <a:endParaRPr kumimoji="1" lang="en-US" altLang="ja-JP" sz="1400">
              <a:latin typeface="ＭＳ Ｐ明朝" panose="02020600040205080304" pitchFamily="18" charset="-128"/>
              <a:ea typeface="ＭＳ Ｐ明朝" panose="02020600040205080304" pitchFamily="18" charset="-128"/>
            </a:endParaRPr>
          </a:p>
        </xdr:txBody>
      </xdr:sp>
      <xdr:sp macro="" textlink="">
        <xdr:nvSpPr>
          <xdr:cNvPr id="107" name="四角形: 角を丸くする 106">
            <a:extLst>
              <a:ext uri="{FF2B5EF4-FFF2-40B4-BE49-F238E27FC236}">
                <a16:creationId xmlns:a16="http://schemas.microsoft.com/office/drawing/2014/main" id="{00000000-0008-0000-0700-00006B000000}"/>
              </a:ext>
            </a:extLst>
          </xdr:cNvPr>
          <xdr:cNvSpPr/>
        </xdr:nvSpPr>
        <xdr:spPr>
          <a:xfrm>
            <a:off x="27782357" y="12390666"/>
            <a:ext cx="1545908" cy="1920695"/>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8" name="直線矢印コネクタ 107">
            <a:extLst>
              <a:ext uri="{FF2B5EF4-FFF2-40B4-BE49-F238E27FC236}">
                <a16:creationId xmlns:a16="http://schemas.microsoft.com/office/drawing/2014/main" id="{00000000-0008-0000-0700-00006C000000}"/>
              </a:ext>
            </a:extLst>
          </xdr:cNvPr>
          <xdr:cNvCxnSpPr>
            <a:stCxn id="109" idx="0"/>
            <a:endCxn id="107" idx="2"/>
          </xdr:cNvCxnSpPr>
        </xdr:nvCxnSpPr>
        <xdr:spPr>
          <a:xfrm flipH="1" flipV="1">
            <a:off x="28555311" y="14311361"/>
            <a:ext cx="0" cy="288916"/>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27902636" y="14600277"/>
            <a:ext cx="1678159" cy="2249825"/>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訪問</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1</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回あたりの</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従事時間を入力</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（例）</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事前打ち合わせ、報告会ともに</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1</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時間を想定する場合、</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1</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時間となる。</a:t>
            </a:r>
            <a:endParaRPr lang="ja-JP" altLang="ja-JP" sz="1600">
              <a:effectLst/>
              <a:latin typeface="ＭＳ Ｐ明朝" panose="02020600040205080304" pitchFamily="18" charset="-128"/>
              <a:ea typeface="ＭＳ Ｐ明朝" panose="02020600040205080304" pitchFamily="18" charset="-128"/>
            </a:endParaRPr>
          </a:p>
        </xdr:txBody>
      </xdr:sp>
      <xdr:sp macro="" textlink="">
        <xdr:nvSpPr>
          <xdr:cNvPr id="110" name="四角形: 角を丸くする 109">
            <a:extLst>
              <a:ext uri="{FF2B5EF4-FFF2-40B4-BE49-F238E27FC236}">
                <a16:creationId xmlns:a16="http://schemas.microsoft.com/office/drawing/2014/main" id="{00000000-0008-0000-0700-00006E000000}"/>
              </a:ext>
            </a:extLst>
          </xdr:cNvPr>
          <xdr:cNvSpPr/>
        </xdr:nvSpPr>
        <xdr:spPr>
          <a:xfrm>
            <a:off x="29459943" y="12390666"/>
            <a:ext cx="1547760" cy="1910906"/>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11" name="直線矢印コネクタ 110">
            <a:extLst>
              <a:ext uri="{FF2B5EF4-FFF2-40B4-BE49-F238E27FC236}">
                <a16:creationId xmlns:a16="http://schemas.microsoft.com/office/drawing/2014/main" id="{00000000-0008-0000-0700-00006F000000}"/>
              </a:ext>
            </a:extLst>
          </xdr:cNvPr>
          <xdr:cNvCxnSpPr>
            <a:stCxn id="112" idx="0"/>
            <a:endCxn id="110" idx="2"/>
          </xdr:cNvCxnSpPr>
        </xdr:nvCxnSpPr>
        <xdr:spPr>
          <a:xfrm flipH="1" flipV="1">
            <a:off x="30233823" y="14301572"/>
            <a:ext cx="0" cy="304421"/>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9620951" y="14605993"/>
            <a:ext cx="1687684" cy="797292"/>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訪問</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1</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回あたりの</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往復旅費を入力</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xdr:txBody>
      </xdr:sp>
      <xdr:sp macro="" textlink="">
        <xdr:nvSpPr>
          <xdr:cNvPr id="96" name="四角形: 角を丸くする 95">
            <a:extLst>
              <a:ext uri="{FF2B5EF4-FFF2-40B4-BE49-F238E27FC236}">
                <a16:creationId xmlns:a16="http://schemas.microsoft.com/office/drawing/2014/main" id="{00000000-0008-0000-0700-000060000000}"/>
              </a:ext>
            </a:extLst>
          </xdr:cNvPr>
          <xdr:cNvSpPr/>
        </xdr:nvSpPr>
        <xdr:spPr>
          <a:xfrm>
            <a:off x="22865648" y="12390666"/>
            <a:ext cx="1519970" cy="1908947"/>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15" name="直線矢印コネクタ 114">
            <a:extLst>
              <a:ext uri="{FF2B5EF4-FFF2-40B4-BE49-F238E27FC236}">
                <a16:creationId xmlns:a16="http://schemas.microsoft.com/office/drawing/2014/main" id="{00000000-0008-0000-0700-000073000000}"/>
              </a:ext>
            </a:extLst>
          </xdr:cNvPr>
          <xdr:cNvCxnSpPr>
            <a:stCxn id="116" idx="0"/>
            <a:endCxn id="96" idx="2"/>
          </xdr:cNvCxnSpPr>
        </xdr:nvCxnSpPr>
        <xdr:spPr>
          <a:xfrm flipV="1">
            <a:off x="23600235" y="14299613"/>
            <a:ext cx="0" cy="30066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2762108" y="14600277"/>
            <a:ext cx="1676254" cy="2253635"/>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支援対象地域をプルダウンから選択</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別添１「１．申請者の概要：支援対象地域」に記入している地域とすること。</a:t>
            </a:r>
          </a:p>
        </xdr:txBody>
      </xdr:sp>
    </xdr:grpSp>
    <xdr:clientData/>
  </xdr:twoCellAnchor>
  <xdr:twoCellAnchor>
    <xdr:from>
      <xdr:col>12</xdr:col>
      <xdr:colOff>26777</xdr:colOff>
      <xdr:row>282</xdr:row>
      <xdr:rowOff>88726</xdr:rowOff>
    </xdr:from>
    <xdr:to>
      <xdr:col>12</xdr:col>
      <xdr:colOff>1654083</xdr:colOff>
      <xdr:row>287</xdr:row>
      <xdr:rowOff>11703</xdr:rowOff>
    </xdr:to>
    <xdr:sp macro="" textlink="">
      <xdr:nvSpPr>
        <xdr:cNvPr id="118" name="四角形: 角を丸くする 117">
          <a:extLst>
            <a:ext uri="{FF2B5EF4-FFF2-40B4-BE49-F238E27FC236}">
              <a16:creationId xmlns:a16="http://schemas.microsoft.com/office/drawing/2014/main" id="{00000000-0008-0000-0700-000076000000}"/>
            </a:ext>
          </a:extLst>
        </xdr:cNvPr>
        <xdr:cNvSpPr/>
      </xdr:nvSpPr>
      <xdr:spPr>
        <a:xfrm>
          <a:off x="17865741" y="99556940"/>
          <a:ext cx="1627306" cy="2168156"/>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841383</xdr:colOff>
      <xdr:row>287</xdr:row>
      <xdr:rowOff>15513</xdr:rowOff>
    </xdr:from>
    <xdr:to>
      <xdr:col>12</xdr:col>
      <xdr:colOff>847589</xdr:colOff>
      <xdr:row>288</xdr:row>
      <xdr:rowOff>17777</xdr:rowOff>
    </xdr:to>
    <xdr:cxnSp macro="">
      <xdr:nvCxnSpPr>
        <xdr:cNvPr id="119" name="直線矢印コネクタ 118">
          <a:extLst>
            <a:ext uri="{FF2B5EF4-FFF2-40B4-BE49-F238E27FC236}">
              <a16:creationId xmlns:a16="http://schemas.microsoft.com/office/drawing/2014/main" id="{00000000-0008-0000-0700-000077000000}"/>
            </a:ext>
          </a:extLst>
        </xdr:cNvPr>
        <xdr:cNvCxnSpPr>
          <a:stCxn id="120" idx="0"/>
          <a:endCxn id="118" idx="2"/>
        </xdr:cNvCxnSpPr>
      </xdr:nvCxnSpPr>
      <xdr:spPr>
        <a:xfrm flipH="1" flipV="1">
          <a:off x="18581696" y="100385201"/>
          <a:ext cx="6206" cy="430889"/>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21227</xdr:colOff>
      <xdr:row>288</xdr:row>
      <xdr:rowOff>17777</xdr:rowOff>
    </xdr:from>
    <xdr:to>
      <xdr:col>12</xdr:col>
      <xdr:colOff>1673950</xdr:colOff>
      <xdr:row>293</xdr:row>
      <xdr:rowOff>173434</xdr:rowOff>
    </xdr:to>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17761540" y="100816090"/>
          <a:ext cx="1652723" cy="2298782"/>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明朝" panose="02020600040205080304" pitchFamily="18" charset="-128"/>
              <a:ea typeface="ＭＳ Ｐ明朝" panose="02020600040205080304" pitchFamily="18" charset="-128"/>
            </a:rPr>
            <a:t>職員名をプルダウンから選択</a:t>
          </a:r>
          <a:endParaRPr kumimoji="1" lang="en-US" altLang="ja-JP" sz="1400">
            <a:latin typeface="ＭＳ Ｐ明朝" panose="02020600040205080304" pitchFamily="18" charset="-128"/>
            <a:ea typeface="ＭＳ Ｐ明朝" panose="02020600040205080304" pitchFamily="18" charset="-128"/>
          </a:endParaRPr>
        </a:p>
        <a:p>
          <a:endParaRPr kumimoji="1" lang="en-US" altLang="ja-JP" sz="1400">
            <a:latin typeface="ＭＳ Ｐ明朝" panose="02020600040205080304" pitchFamily="18" charset="-128"/>
            <a:ea typeface="ＭＳ Ｐ明朝" panose="02020600040205080304" pitchFamily="18" charset="-128"/>
          </a:endParaRPr>
        </a:p>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別添１「</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．支援活動体制（１）</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①補助事業に従事する担当者名</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」に記入している職員とすること。</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twoCellAnchor>
    <xdr:from>
      <xdr:col>12</xdr:col>
      <xdr:colOff>1735288</xdr:colOff>
      <xdr:row>287</xdr:row>
      <xdr:rowOff>45984</xdr:rowOff>
    </xdr:from>
    <xdr:to>
      <xdr:col>12</xdr:col>
      <xdr:colOff>5068558</xdr:colOff>
      <xdr:row>288</xdr:row>
      <xdr:rowOff>83564</xdr:rowOff>
    </xdr:to>
    <xdr:sp macro="" textlink="">
      <xdr:nvSpPr>
        <xdr:cNvPr id="123" name="左中かっこ 122">
          <a:extLst>
            <a:ext uri="{FF2B5EF4-FFF2-40B4-BE49-F238E27FC236}">
              <a16:creationId xmlns:a16="http://schemas.microsoft.com/office/drawing/2014/main" id="{00000000-0008-0000-0700-00007B000000}"/>
            </a:ext>
          </a:extLst>
        </xdr:cNvPr>
        <xdr:cNvSpPr/>
      </xdr:nvSpPr>
      <xdr:spPr>
        <a:xfrm rot="16200000">
          <a:off x="21004383" y="100329246"/>
          <a:ext cx="473008" cy="3333270"/>
        </a:xfrm>
        <a:prstGeom prst="leftBrace">
          <a:avLst>
            <a:gd name="adj1" fmla="val 19426"/>
            <a:gd name="adj2" fmla="val 50000"/>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2761417</xdr:colOff>
      <xdr:row>288</xdr:row>
      <xdr:rowOff>168864</xdr:rowOff>
    </xdr:from>
    <xdr:to>
      <xdr:col>12</xdr:col>
      <xdr:colOff>4018368</xdr:colOff>
      <xdr:row>288</xdr:row>
      <xdr:rowOff>418320</xdr:rowOff>
    </xdr:to>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rot="5400000">
          <a:off x="21104129" y="101813937"/>
          <a:ext cx="249456" cy="1256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kumimoji="1" lang="ja-JP" altLang="en-US" sz="1400">
              <a:latin typeface="ＭＳ Ｐ明朝" panose="02020600040205080304" pitchFamily="18" charset="-128"/>
              <a:ea typeface="ＭＳ Ｐ明朝" panose="02020600040205080304" pitchFamily="18" charset="-128"/>
            </a:rPr>
            <a:t>自動反映</a:t>
          </a:r>
          <a:endParaRPr kumimoji="1" lang="en-US" altLang="ja-JP" sz="1400">
            <a:latin typeface="ＭＳ Ｐ明朝" panose="02020600040205080304" pitchFamily="18" charset="-128"/>
            <a:ea typeface="ＭＳ Ｐ明朝" panose="02020600040205080304" pitchFamily="18" charset="-128"/>
          </a:endParaRPr>
        </a:p>
      </xdr:txBody>
    </xdr:sp>
    <xdr:clientData/>
  </xdr:twoCellAnchor>
  <xdr:twoCellAnchor>
    <xdr:from>
      <xdr:col>17</xdr:col>
      <xdr:colOff>617766</xdr:colOff>
      <xdr:row>287</xdr:row>
      <xdr:rowOff>54163</xdr:rowOff>
    </xdr:from>
    <xdr:to>
      <xdr:col>18</xdr:col>
      <xdr:colOff>1127216</xdr:colOff>
      <xdr:row>288</xdr:row>
      <xdr:rowOff>56606</xdr:rowOff>
    </xdr:to>
    <xdr:sp macro="" textlink="">
      <xdr:nvSpPr>
        <xdr:cNvPr id="125" name="左中かっこ 124">
          <a:extLst>
            <a:ext uri="{FF2B5EF4-FFF2-40B4-BE49-F238E27FC236}">
              <a16:creationId xmlns:a16="http://schemas.microsoft.com/office/drawing/2014/main" id="{00000000-0008-0000-0700-00007D000000}"/>
            </a:ext>
          </a:extLst>
        </xdr:cNvPr>
        <xdr:cNvSpPr/>
      </xdr:nvSpPr>
      <xdr:spPr>
        <a:xfrm rot="16200000">
          <a:off x="33671288" y="101153463"/>
          <a:ext cx="437871" cy="1666057"/>
        </a:xfrm>
        <a:prstGeom prst="leftBrace">
          <a:avLst>
            <a:gd name="adj1" fmla="val 19426"/>
            <a:gd name="adj2" fmla="val 50000"/>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837364</xdr:colOff>
      <xdr:row>288</xdr:row>
      <xdr:rowOff>106819</xdr:rowOff>
    </xdr:from>
    <xdr:to>
      <xdr:col>18</xdr:col>
      <xdr:colOff>935803</xdr:colOff>
      <xdr:row>288</xdr:row>
      <xdr:rowOff>382945</xdr:rowOff>
    </xdr:to>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rot="5400000">
          <a:off x="33766253" y="101766180"/>
          <a:ext cx="276126" cy="1255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kumimoji="1" lang="ja-JP" altLang="en-US" sz="1400">
              <a:latin typeface="ＭＳ Ｐ明朝" panose="02020600040205080304" pitchFamily="18" charset="-128"/>
              <a:ea typeface="ＭＳ Ｐ明朝" panose="02020600040205080304" pitchFamily="18" charset="-128"/>
            </a:rPr>
            <a:t>自動算出</a:t>
          </a:r>
          <a:endParaRPr kumimoji="1" lang="en-US" altLang="ja-JP" sz="1400">
            <a:latin typeface="ＭＳ Ｐ明朝" panose="02020600040205080304" pitchFamily="18" charset="-128"/>
            <a:ea typeface="ＭＳ Ｐ明朝" panose="02020600040205080304" pitchFamily="18" charset="-128"/>
          </a:endParaRPr>
        </a:p>
      </xdr:txBody>
    </xdr:sp>
    <xdr:clientData/>
  </xdr:twoCellAnchor>
  <xdr:twoCellAnchor>
    <xdr:from>
      <xdr:col>12</xdr:col>
      <xdr:colOff>6798781</xdr:colOff>
      <xdr:row>282</xdr:row>
      <xdr:rowOff>98251</xdr:rowOff>
    </xdr:from>
    <xdr:to>
      <xdr:col>12</xdr:col>
      <xdr:colOff>8403227</xdr:colOff>
      <xdr:row>287</xdr:row>
      <xdr:rowOff>21228</xdr:rowOff>
    </xdr:to>
    <xdr:sp macro="" textlink="">
      <xdr:nvSpPr>
        <xdr:cNvPr id="130" name="四角形: 角を丸くする 129">
          <a:extLst>
            <a:ext uri="{FF2B5EF4-FFF2-40B4-BE49-F238E27FC236}">
              <a16:creationId xmlns:a16="http://schemas.microsoft.com/office/drawing/2014/main" id="{00000000-0008-0000-0700-000082000000}"/>
            </a:ext>
          </a:extLst>
        </xdr:cNvPr>
        <xdr:cNvSpPr/>
      </xdr:nvSpPr>
      <xdr:spPr>
        <a:xfrm>
          <a:off x="24637745" y="99566465"/>
          <a:ext cx="1604446" cy="2168156"/>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7597194</xdr:colOff>
      <xdr:row>287</xdr:row>
      <xdr:rowOff>21228</xdr:rowOff>
    </xdr:from>
    <xdr:to>
      <xdr:col>12</xdr:col>
      <xdr:colOff>7597194</xdr:colOff>
      <xdr:row>288</xdr:row>
      <xdr:rowOff>21587</xdr:rowOff>
    </xdr:to>
    <xdr:cxnSp macro="">
      <xdr:nvCxnSpPr>
        <xdr:cNvPr id="131" name="直線矢印コネクタ 130">
          <a:extLst>
            <a:ext uri="{FF2B5EF4-FFF2-40B4-BE49-F238E27FC236}">
              <a16:creationId xmlns:a16="http://schemas.microsoft.com/office/drawing/2014/main" id="{00000000-0008-0000-0700-000083000000}"/>
            </a:ext>
          </a:extLst>
        </xdr:cNvPr>
        <xdr:cNvCxnSpPr>
          <a:stCxn id="132" idx="0"/>
          <a:endCxn id="130" idx="2"/>
        </xdr:cNvCxnSpPr>
      </xdr:nvCxnSpPr>
      <xdr:spPr>
        <a:xfrm flipH="1" flipV="1">
          <a:off x="25436158" y="101734621"/>
          <a:ext cx="0" cy="435787"/>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6813097</xdr:colOff>
      <xdr:row>288</xdr:row>
      <xdr:rowOff>21587</xdr:rowOff>
    </xdr:from>
    <xdr:to>
      <xdr:col>12</xdr:col>
      <xdr:colOff>8460105</xdr:colOff>
      <xdr:row>290</xdr:row>
      <xdr:rowOff>211999</xdr:rowOff>
    </xdr:to>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4652061" y="20935766"/>
          <a:ext cx="1647008" cy="1061269"/>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明朝" panose="02020600040205080304" pitchFamily="18" charset="-128"/>
              <a:ea typeface="ＭＳ Ｐ明朝" panose="02020600040205080304" pitchFamily="18" charset="-128"/>
            </a:rPr>
            <a:t>工数の根拠から</a:t>
          </a:r>
          <a:endParaRPr kumimoji="1" lang="en-US" altLang="ja-JP" sz="1400">
            <a:latin typeface="ＭＳ Ｐ明朝" panose="02020600040205080304" pitchFamily="18" charset="-128"/>
            <a:ea typeface="ＭＳ Ｐ明朝" panose="02020600040205080304" pitchFamily="18" charset="-128"/>
          </a:endParaRPr>
        </a:p>
        <a:p>
          <a:r>
            <a:rPr kumimoji="1" lang="ja-JP" altLang="en-US" sz="1400">
              <a:latin typeface="ＭＳ Ｐ明朝" panose="02020600040205080304" pitchFamily="18" charset="-128"/>
              <a:ea typeface="ＭＳ Ｐ明朝" panose="02020600040205080304" pitchFamily="18" charset="-128"/>
            </a:rPr>
            <a:t>算出した稼働時間を入力</a:t>
          </a:r>
          <a:endParaRPr kumimoji="1" lang="en-US" altLang="ja-JP" sz="1400">
            <a:latin typeface="ＭＳ Ｐ明朝" panose="02020600040205080304" pitchFamily="18" charset="-128"/>
            <a:ea typeface="ＭＳ Ｐ明朝" panose="02020600040205080304" pitchFamily="18" charset="-128"/>
          </a:endParaRPr>
        </a:p>
      </xdr:txBody>
    </xdr:sp>
    <xdr:clientData/>
  </xdr:twoCellAnchor>
  <xdr:twoCellAnchor>
    <xdr:from>
      <xdr:col>12</xdr:col>
      <xdr:colOff>8441707</xdr:colOff>
      <xdr:row>282</xdr:row>
      <xdr:rowOff>98251</xdr:rowOff>
    </xdr:from>
    <xdr:to>
      <xdr:col>17</xdr:col>
      <xdr:colOff>538571</xdr:colOff>
      <xdr:row>287</xdr:row>
      <xdr:rowOff>21228</xdr:rowOff>
    </xdr:to>
    <xdr:sp macro="" textlink="">
      <xdr:nvSpPr>
        <xdr:cNvPr id="137" name="四角形: 角を丸くする 136">
          <a:extLst>
            <a:ext uri="{FF2B5EF4-FFF2-40B4-BE49-F238E27FC236}">
              <a16:creationId xmlns:a16="http://schemas.microsoft.com/office/drawing/2014/main" id="{00000000-0008-0000-0700-000089000000}"/>
            </a:ext>
          </a:extLst>
        </xdr:cNvPr>
        <xdr:cNvSpPr/>
      </xdr:nvSpPr>
      <xdr:spPr>
        <a:xfrm>
          <a:off x="26280671" y="99566465"/>
          <a:ext cx="6697329" cy="2168156"/>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171096</xdr:colOff>
      <xdr:row>287</xdr:row>
      <xdr:rowOff>17418</xdr:rowOff>
    </xdr:from>
    <xdr:to>
      <xdr:col>13</xdr:col>
      <xdr:colOff>171096</xdr:colOff>
      <xdr:row>288</xdr:row>
      <xdr:rowOff>21587</xdr:rowOff>
    </xdr:to>
    <xdr:cxnSp macro="">
      <xdr:nvCxnSpPr>
        <xdr:cNvPr id="138" name="直線矢印コネクタ 137">
          <a:extLst>
            <a:ext uri="{FF2B5EF4-FFF2-40B4-BE49-F238E27FC236}">
              <a16:creationId xmlns:a16="http://schemas.microsoft.com/office/drawing/2014/main" id="{00000000-0008-0000-0700-00008A000000}"/>
            </a:ext>
          </a:extLst>
        </xdr:cNvPr>
        <xdr:cNvCxnSpPr>
          <a:stCxn id="139" idx="0"/>
          <a:endCxn id="137" idx="2"/>
        </xdr:cNvCxnSpPr>
      </xdr:nvCxnSpPr>
      <xdr:spPr>
        <a:xfrm flipH="1" flipV="1">
          <a:off x="29616953" y="101730811"/>
          <a:ext cx="0" cy="439597"/>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8518072</xdr:colOff>
      <xdr:row>288</xdr:row>
      <xdr:rowOff>17777</xdr:rowOff>
    </xdr:from>
    <xdr:to>
      <xdr:col>17</xdr:col>
      <xdr:colOff>710993</xdr:colOff>
      <xdr:row>290</xdr:row>
      <xdr:rowOff>208189</xdr:rowOff>
    </xdr:to>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357036" y="20931956"/>
          <a:ext cx="6793386" cy="1061269"/>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明朝" panose="02020600040205080304" pitchFamily="18" charset="-128"/>
              <a:ea typeface="ＭＳ Ｐ明朝" panose="02020600040205080304" pitchFamily="18" charset="-128"/>
            </a:rPr>
            <a:t>月ごとの事業運営に要する時間から、事業期間中の稼働時間を算出</a:t>
          </a:r>
          <a:endParaRPr kumimoji="1" lang="en-US" altLang="ja-JP" sz="1400">
            <a:latin typeface="ＭＳ Ｐ明朝" panose="02020600040205080304" pitchFamily="18" charset="-128"/>
            <a:ea typeface="ＭＳ Ｐ明朝" panose="02020600040205080304" pitchFamily="18" charset="-128"/>
          </a:endParaRPr>
        </a:p>
      </xdr:txBody>
    </xdr:sp>
    <xdr:clientData/>
  </xdr:twoCellAnchor>
  <xdr:twoCellAnchor>
    <xdr:from>
      <xdr:col>12</xdr:col>
      <xdr:colOff>21202</xdr:colOff>
      <xdr:row>16</xdr:row>
      <xdr:rowOff>173328</xdr:rowOff>
    </xdr:from>
    <xdr:to>
      <xdr:col>12</xdr:col>
      <xdr:colOff>6039628</xdr:colOff>
      <xdr:row>30</xdr:row>
      <xdr:rowOff>2914</xdr:rowOff>
    </xdr:to>
    <xdr:grpSp>
      <xdr:nvGrpSpPr>
        <xdr:cNvPr id="73" name="グループ化 72">
          <a:extLst>
            <a:ext uri="{FF2B5EF4-FFF2-40B4-BE49-F238E27FC236}">
              <a16:creationId xmlns:a16="http://schemas.microsoft.com/office/drawing/2014/main" id="{00000000-0008-0000-0700-000049000000}"/>
            </a:ext>
          </a:extLst>
        </xdr:cNvPr>
        <xdr:cNvGrpSpPr/>
      </xdr:nvGrpSpPr>
      <xdr:grpSpPr>
        <a:xfrm>
          <a:off x="17721373" y="7227271"/>
          <a:ext cx="6018426" cy="4837014"/>
          <a:chOff x="17856352" y="7022661"/>
          <a:chExt cx="6001863" cy="4371380"/>
        </a:xfrm>
      </xdr:grpSpPr>
      <xdr:sp macro="" textlink="">
        <xdr:nvSpPr>
          <xdr:cNvPr id="74" name="左中かっこ 73">
            <a:extLst>
              <a:ext uri="{FF2B5EF4-FFF2-40B4-BE49-F238E27FC236}">
                <a16:creationId xmlns:a16="http://schemas.microsoft.com/office/drawing/2014/main" id="{00000000-0008-0000-0700-00004A000000}"/>
              </a:ext>
            </a:extLst>
          </xdr:cNvPr>
          <xdr:cNvSpPr/>
        </xdr:nvSpPr>
        <xdr:spPr>
          <a:xfrm>
            <a:off x="23342514" y="9704521"/>
            <a:ext cx="494220" cy="1689520"/>
          </a:xfrm>
          <a:prstGeom prst="leftBrace">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rot="5400000">
            <a:off x="22538452" y="9913526"/>
            <a:ext cx="267659" cy="1258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kumimoji="1" lang="ja-JP" altLang="en-US" sz="1400">
                <a:latin typeface="ＭＳ Ｐ明朝" panose="02020600040205080304" pitchFamily="18" charset="-128"/>
                <a:ea typeface="ＭＳ Ｐ明朝" panose="02020600040205080304" pitchFamily="18" charset="-128"/>
              </a:rPr>
              <a:t>自動算出</a:t>
            </a:r>
          </a:p>
        </xdr:txBody>
      </xdr:sp>
      <xdr:grpSp>
        <xdr:nvGrpSpPr>
          <xdr:cNvPr id="76" name="グループ化 75">
            <a:extLst>
              <a:ext uri="{FF2B5EF4-FFF2-40B4-BE49-F238E27FC236}">
                <a16:creationId xmlns:a16="http://schemas.microsoft.com/office/drawing/2014/main" id="{00000000-0008-0000-0700-00004C000000}"/>
              </a:ext>
            </a:extLst>
          </xdr:cNvPr>
          <xdr:cNvGrpSpPr/>
        </xdr:nvGrpSpPr>
        <xdr:grpSpPr>
          <a:xfrm>
            <a:off x="17856352" y="7022661"/>
            <a:ext cx="6001863" cy="2726496"/>
            <a:chOff x="18289910" y="6714186"/>
            <a:chExt cx="5362961" cy="2706932"/>
          </a:xfrm>
        </xdr:grpSpPr>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9910" y="6714186"/>
              <a:ext cx="5043810" cy="36000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ＭＳ Ｐ明朝" panose="02020600040205080304" pitchFamily="18" charset="-128"/>
                  <a:ea typeface="ＭＳ Ｐ明朝" panose="02020600040205080304" pitchFamily="18" charset="-128"/>
                </a:rPr>
                <a:t>プランごとの支援対象者数を入力</a:t>
              </a:r>
              <a:endParaRPr lang="ja-JP" altLang="ja-JP" sz="1400">
                <a:effectLst/>
                <a:latin typeface="ＭＳ Ｐ明朝" panose="02020600040205080304" pitchFamily="18" charset="-128"/>
                <a:ea typeface="ＭＳ Ｐ明朝" panose="02020600040205080304" pitchFamily="18" charset="-128"/>
              </a:endParaRPr>
            </a:p>
          </xdr:txBody>
        </xdr:sp>
        <xdr:cxnSp macro="">
          <xdr:nvCxnSpPr>
            <xdr:cNvPr id="78" name="直線矢印コネクタ 77">
              <a:extLst>
                <a:ext uri="{FF2B5EF4-FFF2-40B4-BE49-F238E27FC236}">
                  <a16:creationId xmlns:a16="http://schemas.microsoft.com/office/drawing/2014/main" id="{00000000-0008-0000-0700-00004E000000}"/>
                </a:ext>
              </a:extLst>
            </xdr:cNvPr>
            <xdr:cNvCxnSpPr>
              <a:cxnSpLocks/>
            </xdr:cNvCxnSpPr>
          </xdr:nvCxnSpPr>
          <xdr:spPr>
            <a:xfrm flipV="1">
              <a:off x="23347883" y="6934881"/>
              <a:ext cx="304988" cy="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91405" y="7105404"/>
              <a:ext cx="5043339" cy="36597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effectLst/>
                  <a:latin typeface="ＭＳ Ｐ明朝" panose="02020600040205080304" pitchFamily="18" charset="-128"/>
                  <a:ea typeface="ＭＳ Ｐ明朝" panose="02020600040205080304" pitchFamily="18" charset="-128"/>
                </a:rPr>
                <a:t>1</a:t>
              </a:r>
              <a:r>
                <a:rPr kumimoji="1" lang="ja-JP" altLang="en-US" sz="1400">
                  <a:effectLst/>
                  <a:latin typeface="ＭＳ Ｐ明朝" panose="02020600040205080304" pitchFamily="18" charset="-128"/>
                  <a:ea typeface="ＭＳ Ｐ明朝" panose="02020600040205080304" pitchFamily="18" charset="-128"/>
                </a:rPr>
                <a:t>者あたりに稼働する専門家の人数を入力</a:t>
              </a:r>
              <a:r>
                <a:rPr kumimoji="1" lang="ja-JP" altLang="en-US" sz="1400" baseline="0">
                  <a:effectLst/>
                  <a:latin typeface="ＭＳ Ｐ明朝" panose="02020600040205080304" pitchFamily="18" charset="-128"/>
                  <a:ea typeface="ＭＳ Ｐ明朝" panose="02020600040205080304" pitchFamily="18" charset="-128"/>
                </a:rPr>
                <a:t> </a:t>
              </a:r>
              <a:r>
                <a:rPr kumimoji="1" lang="en-US" altLang="ja-JP" sz="1400">
                  <a:effectLst/>
                  <a:latin typeface="ＭＳ Ｐ明朝" panose="02020600040205080304" pitchFamily="18" charset="-128"/>
                  <a:ea typeface="ＭＳ Ｐ明朝" panose="02020600040205080304" pitchFamily="18" charset="-128"/>
                </a:rPr>
                <a:t>※</a:t>
              </a:r>
              <a:r>
                <a:rPr kumimoji="1" lang="ja-JP" altLang="en-US" sz="1400">
                  <a:effectLst/>
                  <a:latin typeface="ＭＳ Ｐ明朝" panose="02020600040205080304" pitchFamily="18" charset="-128"/>
                  <a:ea typeface="ＭＳ Ｐ明朝" panose="02020600040205080304" pitchFamily="18" charset="-128"/>
                </a:rPr>
                <a:t>診断人数は固定値</a:t>
              </a:r>
              <a:endParaRPr lang="ja-JP" altLang="ja-JP" sz="1400">
                <a:effectLst/>
                <a:latin typeface="ＭＳ Ｐ明朝" panose="02020600040205080304" pitchFamily="18" charset="-128"/>
                <a:ea typeface="ＭＳ Ｐ明朝" panose="02020600040205080304" pitchFamily="18" charset="-128"/>
              </a:endParaRPr>
            </a:p>
          </xdr:txBody>
        </xdr:sp>
        <xdr:cxnSp macro="">
          <xdr:nvCxnSpPr>
            <xdr:cNvPr id="82" name="直線矢印コネクタ 81">
              <a:extLst>
                <a:ext uri="{FF2B5EF4-FFF2-40B4-BE49-F238E27FC236}">
                  <a16:creationId xmlns:a16="http://schemas.microsoft.com/office/drawing/2014/main" id="{00000000-0008-0000-0700-000052000000}"/>
                </a:ext>
              </a:extLst>
            </xdr:cNvPr>
            <xdr:cNvCxnSpPr>
              <a:cxnSpLocks/>
            </xdr:cNvCxnSpPr>
          </xdr:nvCxnSpPr>
          <xdr:spPr>
            <a:xfrm>
              <a:off x="23344067" y="7355914"/>
              <a:ext cx="304988" cy="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8293310" y="7527188"/>
              <a:ext cx="5045244" cy="358345"/>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effectLst/>
                  <a:latin typeface="ＭＳ Ｐ明朝" panose="02020600040205080304" pitchFamily="18" charset="-128"/>
                  <a:ea typeface="ＭＳ Ｐ明朝" panose="02020600040205080304" pitchFamily="18" charset="-128"/>
                </a:rPr>
                <a:t>1</a:t>
              </a:r>
              <a:r>
                <a:rPr kumimoji="1" lang="ja-JP" altLang="en-US" sz="1400">
                  <a:effectLst/>
                  <a:latin typeface="ＭＳ Ｐ明朝" panose="02020600040205080304" pitchFamily="18" charset="-128"/>
                  <a:ea typeface="ＭＳ Ｐ明朝" panose="02020600040205080304" pitchFamily="18" charset="-128"/>
                </a:rPr>
                <a:t>者あたりに訪問する回数を入力</a:t>
              </a:r>
              <a:r>
                <a:rPr kumimoji="1" lang="ja-JP" altLang="en-US" sz="1400" baseline="0">
                  <a:effectLst/>
                  <a:latin typeface="ＭＳ Ｐ明朝" panose="02020600040205080304" pitchFamily="18" charset="-128"/>
                  <a:ea typeface="ＭＳ Ｐ明朝" panose="02020600040205080304" pitchFamily="18" charset="-128"/>
                </a:rPr>
                <a:t> </a:t>
              </a:r>
              <a:r>
                <a:rPr kumimoji="1" lang="en-US" altLang="ja-JP" sz="1400">
                  <a:effectLst/>
                  <a:latin typeface="ＭＳ Ｐ明朝" panose="02020600040205080304" pitchFamily="18" charset="-128"/>
                  <a:ea typeface="ＭＳ Ｐ明朝" panose="02020600040205080304" pitchFamily="18" charset="-128"/>
                </a:rPr>
                <a:t>※</a:t>
              </a:r>
              <a:r>
                <a:rPr kumimoji="1" lang="ja-JP" altLang="en-US" sz="1400">
                  <a:effectLst/>
                  <a:latin typeface="ＭＳ Ｐ明朝" panose="02020600040205080304" pitchFamily="18" charset="-128"/>
                  <a:ea typeface="ＭＳ Ｐ明朝" panose="02020600040205080304" pitchFamily="18" charset="-128"/>
                </a:rPr>
                <a:t>事前打ち合わせ～報告会までを含む</a:t>
              </a:r>
              <a:endParaRPr lang="ja-JP" altLang="ja-JP" sz="1400">
                <a:effectLst/>
                <a:latin typeface="ＭＳ Ｐ明朝" panose="02020600040205080304" pitchFamily="18" charset="-128"/>
                <a:ea typeface="ＭＳ Ｐ明朝" panose="02020600040205080304" pitchFamily="18" charset="-128"/>
              </a:endParaRPr>
            </a:p>
          </xdr:txBody>
        </xdr:sp>
        <xdr:cxnSp macro="">
          <xdr:nvCxnSpPr>
            <xdr:cNvPr id="89" name="直線矢印コネクタ 88">
              <a:extLst>
                <a:ext uri="{FF2B5EF4-FFF2-40B4-BE49-F238E27FC236}">
                  <a16:creationId xmlns:a16="http://schemas.microsoft.com/office/drawing/2014/main" id="{00000000-0008-0000-0700-000059000000}"/>
                </a:ext>
              </a:extLst>
            </xdr:cNvPr>
            <xdr:cNvCxnSpPr>
              <a:cxnSpLocks/>
            </xdr:cNvCxnSpPr>
          </xdr:nvCxnSpPr>
          <xdr:spPr>
            <a:xfrm flipV="1">
              <a:off x="23347481" y="7776235"/>
              <a:ext cx="303902" cy="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8293310" y="7929067"/>
              <a:ext cx="5045244" cy="358345"/>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effectLst/>
                  <a:latin typeface="ＭＳ Ｐ明朝" panose="02020600040205080304" pitchFamily="18" charset="-128"/>
                  <a:ea typeface="ＭＳ Ｐ明朝" panose="02020600040205080304" pitchFamily="18" charset="-128"/>
                </a:rPr>
                <a:t>1</a:t>
              </a:r>
              <a:r>
                <a:rPr kumimoji="1" lang="ja-JP" altLang="en-US" sz="1400">
                  <a:effectLst/>
                  <a:latin typeface="ＭＳ Ｐ明朝" panose="02020600040205080304" pitchFamily="18" charset="-128"/>
                  <a:ea typeface="ＭＳ Ｐ明朝" panose="02020600040205080304" pitchFamily="18" charset="-128"/>
                </a:rPr>
                <a:t>者あたりに要する事前打ち合わせ時間を入力</a:t>
              </a:r>
              <a:endParaRPr lang="ja-JP" altLang="ja-JP" sz="1400">
                <a:effectLst/>
                <a:latin typeface="ＭＳ Ｐ明朝" panose="02020600040205080304" pitchFamily="18" charset="-128"/>
                <a:ea typeface="ＭＳ Ｐ明朝" panose="02020600040205080304" pitchFamily="18" charset="-128"/>
              </a:endParaRPr>
            </a:p>
          </xdr:txBody>
        </xdr:sp>
        <xdr:cxnSp macro="">
          <xdr:nvCxnSpPr>
            <xdr:cNvPr id="91" name="直線矢印コネクタ 90">
              <a:extLst>
                <a:ext uri="{FF2B5EF4-FFF2-40B4-BE49-F238E27FC236}">
                  <a16:creationId xmlns:a16="http://schemas.microsoft.com/office/drawing/2014/main" id="{00000000-0008-0000-0700-00005B000000}"/>
                </a:ext>
              </a:extLst>
            </xdr:cNvPr>
            <xdr:cNvCxnSpPr>
              <a:cxnSpLocks/>
            </xdr:cNvCxnSpPr>
          </xdr:nvCxnSpPr>
          <xdr:spPr>
            <a:xfrm flipV="1">
              <a:off x="23347480" y="8189222"/>
              <a:ext cx="303902" cy="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18289911" y="9064928"/>
              <a:ext cx="5043810" cy="35619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effectLst/>
                  <a:latin typeface="ＭＳ Ｐ明朝" panose="02020600040205080304" pitchFamily="18" charset="-128"/>
                  <a:ea typeface="ＭＳ Ｐ明朝" panose="02020600040205080304" pitchFamily="18" charset="-128"/>
                </a:rPr>
                <a:t>訪問</a:t>
              </a:r>
              <a:r>
                <a:rPr kumimoji="1" lang="en-US" altLang="ja-JP" sz="1400">
                  <a:effectLst/>
                  <a:latin typeface="ＭＳ Ｐ明朝" panose="02020600040205080304" pitchFamily="18" charset="-128"/>
                  <a:ea typeface="ＭＳ Ｐ明朝" panose="02020600040205080304" pitchFamily="18" charset="-128"/>
                </a:rPr>
                <a:t>1</a:t>
              </a:r>
              <a:r>
                <a:rPr kumimoji="1" lang="ja-JP" altLang="en-US" sz="1400">
                  <a:effectLst/>
                  <a:latin typeface="ＭＳ Ｐ明朝" panose="02020600040205080304" pitchFamily="18" charset="-128"/>
                  <a:ea typeface="ＭＳ Ｐ明朝" panose="02020600040205080304" pitchFamily="18" charset="-128"/>
                </a:rPr>
                <a:t>回にかかる</a:t>
              </a:r>
              <a:r>
                <a:rPr kumimoji="1" lang="en-US" altLang="ja-JP" sz="1400">
                  <a:effectLst/>
                  <a:latin typeface="ＭＳ Ｐ明朝" panose="02020600040205080304" pitchFamily="18" charset="-128"/>
                  <a:ea typeface="ＭＳ Ｐ明朝" panose="02020600040205080304" pitchFamily="18" charset="-128"/>
                </a:rPr>
                <a:t>1</a:t>
              </a:r>
              <a:r>
                <a:rPr kumimoji="1" lang="ja-JP" altLang="en-US" sz="1400">
                  <a:effectLst/>
                  <a:latin typeface="ＭＳ Ｐ明朝" panose="02020600040205080304" pitchFamily="18" charset="-128"/>
                  <a:ea typeface="ＭＳ Ｐ明朝" panose="02020600040205080304" pitchFamily="18" charset="-128"/>
                </a:rPr>
                <a:t>人あたりの往復旅費を入力</a:t>
              </a:r>
              <a:endParaRPr lang="ja-JP" altLang="ja-JP" sz="1400">
                <a:effectLst/>
                <a:latin typeface="ＭＳ Ｐ明朝" panose="02020600040205080304" pitchFamily="18" charset="-128"/>
                <a:ea typeface="ＭＳ Ｐ明朝" panose="02020600040205080304" pitchFamily="18" charset="-128"/>
              </a:endParaRPr>
            </a:p>
          </xdr:txBody>
        </xdr:sp>
        <xdr:cxnSp macro="">
          <xdr:nvCxnSpPr>
            <xdr:cNvPr id="93" name="直線矢印コネクタ 92">
              <a:extLst>
                <a:ext uri="{FF2B5EF4-FFF2-40B4-BE49-F238E27FC236}">
                  <a16:creationId xmlns:a16="http://schemas.microsoft.com/office/drawing/2014/main" id="{00000000-0008-0000-0700-00005D000000}"/>
                </a:ext>
              </a:extLst>
            </xdr:cNvPr>
            <xdr:cNvCxnSpPr>
              <a:cxnSpLocks/>
            </xdr:cNvCxnSpPr>
          </xdr:nvCxnSpPr>
          <xdr:spPr>
            <a:xfrm flipV="1">
              <a:off x="23344486" y="9209877"/>
              <a:ext cx="306085" cy="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18293310" y="8335268"/>
              <a:ext cx="5045244" cy="690668"/>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effectLst/>
                  <a:latin typeface="ＭＳ Ｐ明朝" panose="02020600040205080304" pitchFamily="18" charset="-128"/>
                  <a:ea typeface="ＭＳ Ｐ明朝" panose="02020600040205080304" pitchFamily="18" charset="-128"/>
                </a:rPr>
                <a:t>カスタムプランの支援時間を入力 </a:t>
              </a:r>
              <a:r>
                <a:rPr kumimoji="1" lang="en-US" altLang="ja-JP" sz="1400">
                  <a:effectLst/>
                  <a:latin typeface="ＭＳ Ｐ明朝" panose="02020600040205080304" pitchFamily="18" charset="-128"/>
                  <a:ea typeface="ＭＳ Ｐ明朝" panose="02020600040205080304" pitchFamily="18" charset="-128"/>
                </a:rPr>
                <a:t>※</a:t>
              </a:r>
              <a:r>
                <a:rPr kumimoji="1" lang="ja-JP" altLang="en-US" sz="1400">
                  <a:effectLst/>
                  <a:latin typeface="ＭＳ Ｐ明朝" panose="02020600040205080304" pitchFamily="18" charset="-128"/>
                  <a:ea typeface="ＭＳ Ｐ明朝" panose="02020600040205080304" pitchFamily="18" charset="-128"/>
                </a:rPr>
                <a:t>その他プランの時間は固定値</a:t>
              </a:r>
              <a:endParaRPr kumimoji="1" lang="en-US" altLang="ja-JP" sz="1400">
                <a:effectLst/>
                <a:latin typeface="ＭＳ Ｐ明朝" panose="02020600040205080304" pitchFamily="18" charset="-128"/>
                <a:ea typeface="ＭＳ Ｐ明朝" panose="02020600040205080304" pitchFamily="18" charset="-128"/>
              </a:endParaRPr>
            </a:p>
            <a:p>
              <a:r>
                <a:rPr kumimoji="1" lang="ja-JP" altLang="en-US" sz="1200">
                  <a:effectLst/>
                  <a:latin typeface="ＭＳ Ｐ明朝" panose="02020600040205080304" pitchFamily="18" charset="-128"/>
                  <a:ea typeface="ＭＳ Ｐ明朝" panose="02020600040205080304" pitchFamily="18" charset="-128"/>
                </a:rPr>
                <a:t>算出方法：</a:t>
              </a:r>
              <a:r>
                <a:rPr kumimoji="1" lang="en-US" altLang="ja-JP" sz="1200">
                  <a:effectLst/>
                  <a:latin typeface="ＭＳ Ｐ明朝" panose="02020600040205080304" pitchFamily="18" charset="-128"/>
                  <a:ea typeface="ＭＳ Ｐ明朝" panose="02020600040205080304" pitchFamily="18" charset="-128"/>
                </a:rPr>
                <a:t>1</a:t>
              </a:r>
              <a:r>
                <a:rPr kumimoji="1" lang="ja-JP" altLang="en-US" sz="1200">
                  <a:effectLst/>
                  <a:latin typeface="ＭＳ Ｐ明朝" panose="02020600040205080304" pitchFamily="18" charset="-128"/>
                  <a:ea typeface="ＭＳ Ｐ明朝" panose="02020600040205080304" pitchFamily="18" charset="-128"/>
                </a:rPr>
                <a:t>回あたりの支援時間</a:t>
              </a:r>
              <a:r>
                <a:rPr kumimoji="1" lang="en-US" altLang="ja-JP" sz="1200">
                  <a:effectLst/>
                  <a:latin typeface="ＭＳ Ｐ明朝" panose="02020600040205080304" pitchFamily="18" charset="-128"/>
                  <a:ea typeface="ＭＳ Ｐ明朝" panose="02020600040205080304" pitchFamily="18" charset="-128"/>
                </a:rPr>
                <a:t>×</a:t>
              </a:r>
              <a:r>
                <a:rPr kumimoji="1" lang="ja-JP" altLang="en-US" sz="1200">
                  <a:effectLst/>
                  <a:latin typeface="ＭＳ Ｐ明朝" panose="02020600040205080304" pitchFamily="18" charset="-128"/>
                  <a:ea typeface="ＭＳ Ｐ明朝" panose="02020600040205080304" pitchFamily="18" charset="-128"/>
                </a:rPr>
                <a:t>支援回数（支援～報告会までを含む）</a:t>
              </a:r>
              <a:endParaRPr kumimoji="1" lang="en-US" altLang="ja-JP" sz="1200">
                <a:effectLst/>
                <a:latin typeface="ＭＳ Ｐ明朝" panose="02020600040205080304" pitchFamily="18" charset="-128"/>
                <a:ea typeface="ＭＳ Ｐ明朝" panose="02020600040205080304" pitchFamily="18" charset="-128"/>
              </a:endParaRPr>
            </a:p>
            <a:p>
              <a:r>
                <a:rPr kumimoji="1" lang="ja-JP" altLang="en-US" sz="1200">
                  <a:effectLst/>
                  <a:latin typeface="ＭＳ Ｐ明朝" panose="02020600040205080304" pitchFamily="18" charset="-128"/>
                  <a:ea typeface="ＭＳ Ｐ明朝" panose="02020600040205080304" pitchFamily="18" charset="-128"/>
                </a:rPr>
                <a:t>　　　　　　　＋報告書作成時間</a:t>
              </a:r>
              <a:endParaRPr lang="ja-JP" altLang="ja-JP" sz="1200">
                <a:effectLst/>
                <a:latin typeface="ＭＳ Ｐ明朝" panose="02020600040205080304" pitchFamily="18" charset="-128"/>
                <a:ea typeface="ＭＳ Ｐ明朝" panose="02020600040205080304" pitchFamily="18" charset="-128"/>
              </a:endParaRPr>
            </a:p>
          </xdr:txBody>
        </xdr:sp>
        <xdr:cxnSp macro="">
          <xdr:nvCxnSpPr>
            <xdr:cNvPr id="95" name="直線矢印コネクタ 94">
              <a:extLst>
                <a:ext uri="{FF2B5EF4-FFF2-40B4-BE49-F238E27FC236}">
                  <a16:creationId xmlns:a16="http://schemas.microsoft.com/office/drawing/2014/main" id="{00000000-0008-0000-0700-00005F000000}"/>
                </a:ext>
              </a:extLst>
            </xdr:cNvPr>
            <xdr:cNvCxnSpPr>
              <a:cxnSpLocks/>
            </xdr:cNvCxnSpPr>
          </xdr:nvCxnSpPr>
          <xdr:spPr>
            <a:xfrm flipV="1">
              <a:off x="23347480" y="8619927"/>
              <a:ext cx="303902" cy="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12</xdr:col>
      <xdr:colOff>5159569</xdr:colOff>
      <xdr:row>282</xdr:row>
      <xdr:rowOff>94601</xdr:rowOff>
    </xdr:from>
    <xdr:to>
      <xdr:col>12</xdr:col>
      <xdr:colOff>6686264</xdr:colOff>
      <xdr:row>287</xdr:row>
      <xdr:rowOff>1904</xdr:rowOff>
    </xdr:to>
    <xdr:sp macro="" textlink="">
      <xdr:nvSpPr>
        <xdr:cNvPr id="121" name="四角形: 角を丸くする 120">
          <a:extLst>
            <a:ext uri="{FF2B5EF4-FFF2-40B4-BE49-F238E27FC236}">
              <a16:creationId xmlns:a16="http://schemas.microsoft.com/office/drawing/2014/main" id="{00000000-0008-0000-0700-000079000000}"/>
            </a:ext>
          </a:extLst>
        </xdr:cNvPr>
        <xdr:cNvSpPr/>
      </xdr:nvSpPr>
      <xdr:spPr>
        <a:xfrm>
          <a:off x="22998533" y="99562815"/>
          <a:ext cx="1526695" cy="2152482"/>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5904202</xdr:colOff>
      <xdr:row>287</xdr:row>
      <xdr:rowOff>1904</xdr:rowOff>
    </xdr:from>
    <xdr:to>
      <xdr:col>12</xdr:col>
      <xdr:colOff>5926727</xdr:colOff>
      <xdr:row>288</xdr:row>
      <xdr:rowOff>6515</xdr:rowOff>
    </xdr:to>
    <xdr:cxnSp macro="">
      <xdr:nvCxnSpPr>
        <xdr:cNvPr id="122" name="直線矢印コネクタ 121">
          <a:extLst>
            <a:ext uri="{FF2B5EF4-FFF2-40B4-BE49-F238E27FC236}">
              <a16:creationId xmlns:a16="http://schemas.microsoft.com/office/drawing/2014/main" id="{00000000-0008-0000-0700-00007A000000}"/>
            </a:ext>
          </a:extLst>
        </xdr:cNvPr>
        <xdr:cNvCxnSpPr>
          <a:stCxn id="127" idx="0"/>
          <a:endCxn id="121" idx="2"/>
        </xdr:cNvCxnSpPr>
      </xdr:nvCxnSpPr>
      <xdr:spPr>
        <a:xfrm flipV="1">
          <a:off x="23644515" y="100371592"/>
          <a:ext cx="22525" cy="433236"/>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5044660</xdr:colOff>
      <xdr:row>288</xdr:row>
      <xdr:rowOff>6515</xdr:rowOff>
    </xdr:from>
    <xdr:to>
      <xdr:col>12</xdr:col>
      <xdr:colOff>6763743</xdr:colOff>
      <xdr:row>293</xdr:row>
      <xdr:rowOff>238124</xdr:rowOff>
    </xdr:to>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2784973" y="100804828"/>
          <a:ext cx="1719083" cy="2374734"/>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支援対象地域をプルダウンから選択</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別添１「１．申請者の概要：支援対象地域」に記入している地域とすること。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100851</xdr:rowOff>
    </xdr:from>
    <xdr:to>
      <xdr:col>6</xdr:col>
      <xdr:colOff>11206</xdr:colOff>
      <xdr:row>0</xdr:row>
      <xdr:rowOff>767880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71450" y="97041"/>
          <a:ext cx="9061861" cy="6727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400" b="1"/>
            <a:t>　　　のセルの値は自動入力となっていますので編集不要です。</a:t>
          </a:r>
        </a:p>
      </xdr:txBody>
    </xdr:sp>
    <xdr:clientData fPrintsWithSheet="0"/>
  </xdr:twoCellAnchor>
  <xdr:twoCellAnchor>
    <xdr:from>
      <xdr:col>1</xdr:col>
      <xdr:colOff>28304</xdr:colOff>
      <xdr:row>0</xdr:row>
      <xdr:rowOff>219075</xdr:rowOff>
    </xdr:from>
    <xdr:to>
      <xdr:col>2</xdr:col>
      <xdr:colOff>662941</xdr:colOff>
      <xdr:row>0</xdr:row>
      <xdr:rowOff>637045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97849" y="217170"/>
          <a:ext cx="973727" cy="41797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b="1">
              <a:solidFill>
                <a:sysClr val="windowText" lastClr="000000"/>
              </a:solidFill>
            </a:rPr>
            <a:t>水色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26" Type="http://schemas.openxmlformats.org/officeDocument/2006/relationships/ctrlProp" Target="../ctrlProps/ctrlProp83.xml"/><Relationship Id="rId39" Type="http://schemas.openxmlformats.org/officeDocument/2006/relationships/ctrlProp" Target="../ctrlProps/ctrlProp96.xml"/><Relationship Id="rId3" Type="http://schemas.openxmlformats.org/officeDocument/2006/relationships/vmlDrawing" Target="../drawings/vmlDrawing2.vml"/><Relationship Id="rId21" Type="http://schemas.openxmlformats.org/officeDocument/2006/relationships/ctrlProp" Target="../ctrlProps/ctrlProp78.xml"/><Relationship Id="rId34" Type="http://schemas.openxmlformats.org/officeDocument/2006/relationships/ctrlProp" Target="../ctrlProps/ctrlProp91.xml"/><Relationship Id="rId42" Type="http://schemas.openxmlformats.org/officeDocument/2006/relationships/ctrlProp" Target="../ctrlProps/ctrlProp99.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5" Type="http://schemas.openxmlformats.org/officeDocument/2006/relationships/ctrlProp" Target="../ctrlProps/ctrlProp82.xml"/><Relationship Id="rId33" Type="http://schemas.openxmlformats.org/officeDocument/2006/relationships/ctrlProp" Target="../ctrlProps/ctrlProp90.xml"/><Relationship Id="rId38" Type="http://schemas.openxmlformats.org/officeDocument/2006/relationships/ctrlProp" Target="../ctrlProps/ctrlProp95.xml"/><Relationship Id="rId2" Type="http://schemas.openxmlformats.org/officeDocument/2006/relationships/drawing" Target="../drawings/drawing12.xml"/><Relationship Id="rId16" Type="http://schemas.openxmlformats.org/officeDocument/2006/relationships/ctrlProp" Target="../ctrlProps/ctrlProp73.xml"/><Relationship Id="rId20" Type="http://schemas.openxmlformats.org/officeDocument/2006/relationships/ctrlProp" Target="../ctrlProps/ctrlProp77.xml"/><Relationship Id="rId29" Type="http://schemas.openxmlformats.org/officeDocument/2006/relationships/ctrlProp" Target="../ctrlProps/ctrlProp86.xml"/><Relationship Id="rId41" Type="http://schemas.openxmlformats.org/officeDocument/2006/relationships/ctrlProp" Target="../ctrlProps/ctrlProp98.xml"/><Relationship Id="rId1" Type="http://schemas.openxmlformats.org/officeDocument/2006/relationships/printerSettings" Target="../printerSettings/printerSettings12.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trlProp" Target="../ctrlProps/ctrlProp81.xml"/><Relationship Id="rId32" Type="http://schemas.openxmlformats.org/officeDocument/2006/relationships/ctrlProp" Target="../ctrlProps/ctrlProp89.xml"/><Relationship Id="rId37" Type="http://schemas.openxmlformats.org/officeDocument/2006/relationships/ctrlProp" Target="../ctrlProps/ctrlProp94.xml"/><Relationship Id="rId40" Type="http://schemas.openxmlformats.org/officeDocument/2006/relationships/ctrlProp" Target="../ctrlProps/ctrlProp97.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28" Type="http://schemas.openxmlformats.org/officeDocument/2006/relationships/ctrlProp" Target="../ctrlProps/ctrlProp85.xml"/><Relationship Id="rId36" Type="http://schemas.openxmlformats.org/officeDocument/2006/relationships/ctrlProp" Target="../ctrlProps/ctrlProp93.xml"/><Relationship Id="rId10" Type="http://schemas.openxmlformats.org/officeDocument/2006/relationships/ctrlProp" Target="../ctrlProps/ctrlProp67.xml"/><Relationship Id="rId19" Type="http://schemas.openxmlformats.org/officeDocument/2006/relationships/ctrlProp" Target="../ctrlProps/ctrlProp76.xml"/><Relationship Id="rId31" Type="http://schemas.openxmlformats.org/officeDocument/2006/relationships/ctrlProp" Target="../ctrlProps/ctrlProp88.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 Id="rId27" Type="http://schemas.openxmlformats.org/officeDocument/2006/relationships/ctrlProp" Target="../ctrlProps/ctrlProp84.xml"/><Relationship Id="rId30" Type="http://schemas.openxmlformats.org/officeDocument/2006/relationships/ctrlProp" Target="../ctrlProps/ctrlProp87.xml"/><Relationship Id="rId35" Type="http://schemas.openxmlformats.org/officeDocument/2006/relationships/ctrlProp" Target="../ctrlProps/ctrlProp92.xml"/><Relationship Id="rId43" Type="http://schemas.openxmlformats.org/officeDocument/2006/relationships/ctrlProp" Target="../ctrlProps/ctrlProp10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8" tint="0.39997558519241921"/>
  </sheetPr>
  <dimension ref="B1:J120"/>
  <sheetViews>
    <sheetView showGridLines="0" tabSelected="1" zoomScale="70" zoomScaleNormal="70" zoomScaleSheetLayoutView="55" workbookViewId="0"/>
  </sheetViews>
  <sheetFormatPr defaultColWidth="9" defaultRowHeight="12" x14ac:dyDescent="0.2"/>
  <cols>
    <col min="1" max="1" width="3.109375" style="4" customWidth="1"/>
    <col min="2" max="2" width="6.77734375" style="4" customWidth="1"/>
    <col min="3" max="3" width="81.44140625" style="4" customWidth="1"/>
    <col min="4" max="6" width="19.77734375" style="4" customWidth="1"/>
    <col min="7" max="8" width="15.109375" style="4" customWidth="1"/>
    <col min="9" max="9" width="4" style="4" customWidth="1"/>
    <col min="10" max="10" width="72" style="4" customWidth="1"/>
    <col min="11" max="16384" width="9" style="4"/>
  </cols>
  <sheetData>
    <row r="1" spans="2:8" ht="87" customHeight="1" x14ac:dyDescent="0.2"/>
    <row r="2" spans="2:8" x14ac:dyDescent="0.2">
      <c r="G2" s="667"/>
    </row>
    <row r="3" spans="2:8" ht="23.4" x14ac:dyDescent="0.15">
      <c r="B3" s="5" t="s">
        <v>47</v>
      </c>
      <c r="E3" s="6"/>
      <c r="F3" s="6"/>
      <c r="G3" s="667"/>
      <c r="H3" s="6"/>
    </row>
    <row r="4" spans="2:8" ht="57.75" customHeight="1" x14ac:dyDescent="0.2">
      <c r="B4" s="5"/>
      <c r="D4" s="675" t="s">
        <v>74</v>
      </c>
      <c r="E4" s="676"/>
      <c r="F4" s="30" t="s">
        <v>72</v>
      </c>
      <c r="G4" s="677"/>
      <c r="H4" s="678"/>
    </row>
    <row r="5" spans="2:8" ht="57.75" customHeight="1" x14ac:dyDescent="0.2">
      <c r="B5" s="5"/>
      <c r="D5" s="671" t="s">
        <v>73</v>
      </c>
      <c r="E5" s="672"/>
      <c r="F5" s="673"/>
      <c r="G5" s="673"/>
      <c r="H5" s="674"/>
    </row>
    <row r="6" spans="2:8" ht="13.5" customHeight="1" thickBot="1" x14ac:dyDescent="0.2">
      <c r="B6" s="5"/>
      <c r="E6" s="6"/>
      <c r="F6" s="29"/>
      <c r="G6" s="7"/>
    </row>
    <row r="7" spans="2:8" ht="54" customHeight="1" thickBot="1" x14ac:dyDescent="0.25">
      <c r="B7" s="679" t="s">
        <v>199</v>
      </c>
      <c r="C7" s="680"/>
      <c r="D7" s="668">
        <f>'補助事業概要説明書(別添１)１～２'!$E$6</f>
        <v>0</v>
      </c>
      <c r="E7" s="669"/>
      <c r="F7" s="669"/>
      <c r="G7" s="669"/>
      <c r="H7" s="670"/>
    </row>
    <row r="8" spans="2:8" ht="13.5" customHeight="1" thickBot="1" x14ac:dyDescent="0.25">
      <c r="C8" s="8"/>
      <c r="D8" s="8"/>
      <c r="E8" s="8"/>
      <c r="F8" s="8"/>
      <c r="G8" s="8"/>
      <c r="H8" s="8"/>
    </row>
    <row r="9" spans="2:8" ht="74.25" customHeight="1" thickBot="1" x14ac:dyDescent="0.25">
      <c r="B9" s="682" t="s">
        <v>490</v>
      </c>
      <c r="C9" s="683"/>
      <c r="D9" s="683"/>
      <c r="E9" s="683"/>
      <c r="F9" s="683"/>
      <c r="G9" s="683"/>
      <c r="H9" s="684"/>
    </row>
    <row r="10" spans="2:8" ht="13.5" customHeight="1" x14ac:dyDescent="0.2">
      <c r="C10" s="389"/>
      <c r="D10" s="389"/>
      <c r="E10" s="389"/>
      <c r="F10" s="389"/>
      <c r="G10" s="389"/>
      <c r="H10" s="389"/>
    </row>
    <row r="11" spans="2:8" ht="34.5" customHeight="1" x14ac:dyDescent="0.35">
      <c r="B11" s="32" t="s">
        <v>48</v>
      </c>
      <c r="E11" s="56"/>
      <c r="F11" s="8"/>
      <c r="G11" s="154"/>
      <c r="H11" s="154"/>
    </row>
    <row r="12" spans="2:8" ht="9.75" customHeight="1" x14ac:dyDescent="0.35">
      <c r="B12" s="32"/>
      <c r="E12" s="56"/>
      <c r="F12" s="8"/>
      <c r="G12" s="154"/>
      <c r="H12" s="154"/>
    </row>
    <row r="13" spans="2:8" ht="51" customHeight="1" x14ac:dyDescent="0.2">
      <c r="C13" s="681" t="s">
        <v>491</v>
      </c>
      <c r="D13" s="681"/>
      <c r="E13" s="681"/>
      <c r="F13" s="681"/>
      <c r="G13" s="681"/>
      <c r="H13" s="681"/>
    </row>
    <row r="14" spans="2:8" ht="12" customHeight="1" x14ac:dyDescent="0.2">
      <c r="C14" s="681" t="s">
        <v>76</v>
      </c>
      <c r="D14" s="681"/>
      <c r="E14" s="681"/>
      <c r="F14" s="681"/>
      <c r="G14" s="681"/>
      <c r="H14" s="681"/>
    </row>
    <row r="15" spans="2:8" ht="23.4" x14ac:dyDescent="0.2">
      <c r="C15" s="681" t="s">
        <v>77</v>
      </c>
      <c r="D15" s="681"/>
      <c r="E15" s="681"/>
      <c r="F15" s="681"/>
      <c r="G15" s="681"/>
      <c r="H15" s="681"/>
    </row>
    <row r="16" spans="2:8" ht="12" customHeight="1" x14ac:dyDescent="0.2">
      <c r="C16" s="530"/>
      <c r="D16" s="530"/>
      <c r="E16" s="530"/>
      <c r="F16" s="530"/>
      <c r="G16" s="530"/>
      <c r="H16" s="530"/>
    </row>
    <row r="17" spans="2:10" ht="50.25" customHeight="1" x14ac:dyDescent="0.2">
      <c r="C17" s="681" t="s">
        <v>494</v>
      </c>
      <c r="D17" s="681"/>
      <c r="E17" s="681"/>
      <c r="F17" s="681"/>
      <c r="G17" s="681"/>
      <c r="H17" s="681"/>
    </row>
    <row r="18" spans="2:10" ht="12" customHeight="1" x14ac:dyDescent="0.2">
      <c r="C18" s="389"/>
      <c r="D18" s="389"/>
      <c r="E18" s="389"/>
      <c r="F18" s="389"/>
      <c r="G18" s="389"/>
      <c r="H18" s="389"/>
    </row>
    <row r="19" spans="2:10" ht="50.25" customHeight="1" x14ac:dyDescent="0.2">
      <c r="C19" s="681" t="s">
        <v>492</v>
      </c>
      <c r="D19" s="681"/>
      <c r="E19" s="681"/>
      <c r="F19" s="681"/>
      <c r="G19" s="681"/>
      <c r="H19" s="681"/>
    </row>
    <row r="20" spans="2:10" ht="12" customHeight="1" x14ac:dyDescent="0.2">
      <c r="B20" s="9"/>
    </row>
    <row r="21" spans="2:10" ht="30.75" customHeight="1" x14ac:dyDescent="0.2">
      <c r="B21" s="660" t="s">
        <v>49</v>
      </c>
      <c r="C21" s="661"/>
      <c r="D21" s="660" t="s">
        <v>50</v>
      </c>
      <c r="E21" s="661"/>
      <c r="G21" s="154"/>
      <c r="H21" s="10"/>
    </row>
    <row r="22" spans="2:10" ht="30.75" customHeight="1" x14ac:dyDescent="0.2">
      <c r="B22" s="662" t="s">
        <v>51</v>
      </c>
      <c r="C22" s="662" t="s">
        <v>52</v>
      </c>
      <c r="D22" s="660" t="s">
        <v>53</v>
      </c>
      <c r="E22" s="661"/>
      <c r="G22" s="154"/>
      <c r="H22" s="10"/>
      <c r="J22" s="4" t="s">
        <v>54</v>
      </c>
    </row>
    <row r="23" spans="2:10" ht="30.75" customHeight="1" x14ac:dyDescent="0.2">
      <c r="B23" s="663"/>
      <c r="C23" s="663"/>
      <c r="D23" s="390" t="s">
        <v>55</v>
      </c>
      <c r="E23" s="391" t="s">
        <v>511</v>
      </c>
      <c r="G23" s="154"/>
      <c r="H23" s="154"/>
    </row>
    <row r="24" spans="2:10" ht="57" customHeight="1" x14ac:dyDescent="0.2">
      <c r="B24" s="76">
        <v>1</v>
      </c>
      <c r="C24" s="528" t="s">
        <v>47</v>
      </c>
      <c r="D24" s="77"/>
      <c r="E24" s="664"/>
      <c r="G24" s="154"/>
      <c r="H24" s="154"/>
    </row>
    <row r="25" spans="2:10" ht="57" customHeight="1" x14ac:dyDescent="0.2">
      <c r="B25" s="78">
        <v>2</v>
      </c>
      <c r="C25" s="529" t="s">
        <v>56</v>
      </c>
      <c r="D25" s="153"/>
      <c r="E25" s="665"/>
      <c r="G25" s="154"/>
      <c r="H25" s="10"/>
    </row>
    <row r="26" spans="2:10" ht="57" customHeight="1" x14ac:dyDescent="0.2">
      <c r="B26" s="76">
        <v>3</v>
      </c>
      <c r="C26" s="528" t="s">
        <v>57</v>
      </c>
      <c r="D26" s="77"/>
      <c r="E26" s="665"/>
      <c r="G26" s="154"/>
      <c r="H26" s="10"/>
    </row>
    <row r="27" spans="2:10" ht="57" customHeight="1" x14ac:dyDescent="0.2">
      <c r="B27" s="78">
        <v>4</v>
      </c>
      <c r="C27" s="529" t="s">
        <v>58</v>
      </c>
      <c r="D27" s="153"/>
      <c r="E27" s="665"/>
      <c r="G27" s="154"/>
      <c r="H27" s="10"/>
    </row>
    <row r="28" spans="2:10" ht="57" customHeight="1" x14ac:dyDescent="0.2">
      <c r="B28" s="76">
        <v>5</v>
      </c>
      <c r="C28" s="528" t="s">
        <v>180</v>
      </c>
      <c r="D28" s="77"/>
      <c r="E28" s="665"/>
      <c r="G28" s="154"/>
      <c r="H28" s="10"/>
    </row>
    <row r="29" spans="2:10" ht="57" customHeight="1" x14ac:dyDescent="0.2">
      <c r="B29" s="78">
        <v>6</v>
      </c>
      <c r="C29" s="528" t="s">
        <v>486</v>
      </c>
      <c r="D29" s="77"/>
      <c r="E29" s="665"/>
      <c r="G29" s="154"/>
      <c r="H29" s="10"/>
    </row>
    <row r="30" spans="2:10" ht="57" customHeight="1" x14ac:dyDescent="0.2">
      <c r="B30" s="76">
        <v>7</v>
      </c>
      <c r="C30" s="528" t="s">
        <v>179</v>
      </c>
      <c r="D30" s="77"/>
      <c r="E30" s="665"/>
      <c r="G30" s="154"/>
      <c r="H30" s="10"/>
    </row>
    <row r="31" spans="2:10" ht="57" customHeight="1" x14ac:dyDescent="0.2">
      <c r="B31" s="78">
        <v>8</v>
      </c>
      <c r="C31" s="528" t="s">
        <v>269</v>
      </c>
      <c r="D31" s="77"/>
      <c r="E31" s="665"/>
      <c r="G31" s="154"/>
      <c r="H31" s="10"/>
    </row>
    <row r="32" spans="2:10" ht="57" customHeight="1" x14ac:dyDescent="0.2">
      <c r="B32" s="76">
        <v>9</v>
      </c>
      <c r="C32" s="528" t="s">
        <v>237</v>
      </c>
      <c r="D32" s="77"/>
      <c r="E32" s="666"/>
      <c r="G32" s="154"/>
      <c r="H32" s="10"/>
    </row>
    <row r="33" spans="2:8" ht="57" customHeight="1" x14ac:dyDescent="0.2">
      <c r="B33" s="155" t="s">
        <v>487</v>
      </c>
      <c r="C33" s="528" t="s">
        <v>345</v>
      </c>
      <c r="D33" s="153"/>
      <c r="E33" s="79"/>
      <c r="G33" s="11"/>
      <c r="H33" s="11"/>
    </row>
    <row r="34" spans="2:8" ht="73.5" customHeight="1" x14ac:dyDescent="0.2">
      <c r="B34" s="155" t="s">
        <v>488</v>
      </c>
      <c r="C34" s="528" t="s">
        <v>493</v>
      </c>
      <c r="D34" s="153"/>
      <c r="E34" s="79"/>
      <c r="G34" s="11"/>
      <c r="H34" s="11"/>
    </row>
    <row r="35" spans="2:8" ht="57" customHeight="1" x14ac:dyDescent="0.2">
      <c r="B35" s="78">
        <v>11</v>
      </c>
      <c r="C35" s="528" t="s">
        <v>161</v>
      </c>
      <c r="D35" s="153"/>
      <c r="E35" s="79"/>
      <c r="G35" s="11"/>
      <c r="H35" s="11"/>
    </row>
    <row r="36" spans="2:8" ht="57" customHeight="1" x14ac:dyDescent="0.2">
      <c r="B36" s="78">
        <v>12</v>
      </c>
      <c r="C36" s="528" t="s">
        <v>114</v>
      </c>
      <c r="D36" s="153"/>
      <c r="E36" s="79"/>
      <c r="G36" s="11"/>
      <c r="H36" s="11"/>
    </row>
    <row r="37" spans="2:8" ht="57" customHeight="1" x14ac:dyDescent="0.2">
      <c r="B37" s="78">
        <v>13</v>
      </c>
      <c r="C37" s="528" t="s">
        <v>128</v>
      </c>
      <c r="D37" s="153"/>
      <c r="E37" s="79"/>
      <c r="G37" s="11"/>
      <c r="H37" s="11"/>
    </row>
    <row r="38" spans="2:8" ht="57" customHeight="1" x14ac:dyDescent="0.2">
      <c r="B38" s="78">
        <v>14</v>
      </c>
      <c r="C38" s="528" t="s">
        <v>206</v>
      </c>
      <c r="D38" s="153"/>
      <c r="E38" s="79"/>
      <c r="G38" s="11"/>
      <c r="H38" s="11"/>
    </row>
    <row r="39" spans="2:8" ht="57" customHeight="1" x14ac:dyDescent="0.2">
      <c r="B39" s="76">
        <v>15</v>
      </c>
      <c r="C39" s="528" t="s">
        <v>146</v>
      </c>
      <c r="D39" s="153"/>
      <c r="E39" s="79"/>
      <c r="G39" s="11"/>
      <c r="H39" s="11"/>
    </row>
    <row r="41" spans="2:8" ht="28.2" x14ac:dyDescent="0.35">
      <c r="B41" s="32" t="s">
        <v>78</v>
      </c>
    </row>
    <row r="44" spans="2:8" ht="24" thickBot="1" x14ac:dyDescent="0.25">
      <c r="B44" s="548" t="s">
        <v>59</v>
      </c>
      <c r="C44" s="466"/>
      <c r="D44" s="466"/>
      <c r="E44" s="466"/>
      <c r="F44" s="466"/>
      <c r="G44" s="466"/>
      <c r="H44" s="466"/>
    </row>
    <row r="64" ht="31.8" customHeight="1" x14ac:dyDescent="0.2"/>
    <row r="65" spans="2:10" ht="31.8" customHeight="1" x14ac:dyDescent="0.2"/>
    <row r="66" spans="2:10" ht="31.8" customHeight="1" x14ac:dyDescent="0.2"/>
    <row r="67" spans="2:10" ht="31.8" customHeight="1" x14ac:dyDescent="0.2"/>
    <row r="68" spans="2:10" ht="24" thickBot="1" x14ac:dyDescent="0.25">
      <c r="B68" s="548" t="s">
        <v>512</v>
      </c>
      <c r="C68" s="466"/>
      <c r="D68" s="466"/>
      <c r="E68" s="466"/>
      <c r="F68" s="466"/>
      <c r="G68" s="466"/>
      <c r="H68" s="466"/>
    </row>
    <row r="70" spans="2:10" ht="21" x14ac:dyDescent="0.2">
      <c r="C70" s="549" t="s">
        <v>495</v>
      </c>
    </row>
    <row r="71" spans="2:10" ht="21" x14ac:dyDescent="0.2">
      <c r="C71" s="550" t="s">
        <v>496</v>
      </c>
    </row>
    <row r="72" spans="2:10" ht="21" x14ac:dyDescent="0.2">
      <c r="C72" s="550" t="s">
        <v>497</v>
      </c>
    </row>
    <row r="73" spans="2:10" ht="21" x14ac:dyDescent="0.2">
      <c r="C73" s="550" t="s">
        <v>501</v>
      </c>
    </row>
    <row r="74" spans="2:10" ht="21" x14ac:dyDescent="0.2">
      <c r="C74" s="550" t="s">
        <v>500</v>
      </c>
    </row>
    <row r="75" spans="2:10" ht="21" x14ac:dyDescent="0.2">
      <c r="C75" s="550" t="s">
        <v>499</v>
      </c>
    </row>
    <row r="76" spans="2:10" ht="21" x14ac:dyDescent="0.2">
      <c r="C76" s="550" t="s">
        <v>502</v>
      </c>
      <c r="J76" s="467"/>
    </row>
    <row r="77" spans="2:10" ht="21" x14ac:dyDescent="0.2">
      <c r="C77" s="550" t="s">
        <v>498</v>
      </c>
    </row>
    <row r="78" spans="2:10" ht="21" x14ac:dyDescent="0.2">
      <c r="C78" s="550" t="s">
        <v>503</v>
      </c>
    </row>
    <row r="79" spans="2:10" ht="21" x14ac:dyDescent="0.2">
      <c r="C79" s="550" t="s">
        <v>504</v>
      </c>
    </row>
    <row r="80" spans="2:10" ht="21" x14ac:dyDescent="0.2">
      <c r="C80" s="550" t="s">
        <v>505</v>
      </c>
    </row>
    <row r="81" spans="2:8" ht="21" x14ac:dyDescent="0.2">
      <c r="C81" s="550" t="s">
        <v>506</v>
      </c>
    </row>
    <row r="82" spans="2:8" ht="21" x14ac:dyDescent="0.2">
      <c r="C82" s="550" t="s">
        <v>507</v>
      </c>
    </row>
    <row r="83" spans="2:8" ht="21" x14ac:dyDescent="0.2">
      <c r="C83" s="550" t="s">
        <v>508</v>
      </c>
    </row>
    <row r="84" spans="2:8" ht="21" x14ac:dyDescent="0.2">
      <c r="C84" s="550" t="s">
        <v>509</v>
      </c>
    </row>
    <row r="85" spans="2:8" ht="21" x14ac:dyDescent="0.2">
      <c r="C85" s="550" t="s">
        <v>510</v>
      </c>
    </row>
    <row r="89" spans="2:8" ht="24" thickBot="1" x14ac:dyDescent="0.25">
      <c r="B89" s="548" t="s">
        <v>60</v>
      </c>
      <c r="C89" s="466"/>
      <c r="D89" s="466"/>
      <c r="E89" s="466"/>
      <c r="F89" s="466"/>
      <c r="G89" s="466"/>
      <c r="H89" s="466"/>
    </row>
    <row r="91" spans="2:8" ht="35.4" customHeight="1" x14ac:dyDescent="0.2">
      <c r="C91" s="531" t="s">
        <v>567</v>
      </c>
    </row>
    <row r="93" spans="2:8" ht="232.95" customHeight="1" x14ac:dyDescent="0.2">
      <c r="C93" s="657" t="s">
        <v>568</v>
      </c>
      <c r="D93" s="658"/>
      <c r="E93" s="658"/>
      <c r="F93" s="658"/>
      <c r="G93" s="658"/>
      <c r="H93" s="659"/>
    </row>
    <row r="120" spans="3:3" ht="13.2" x14ac:dyDescent="0.2">
      <c r="C120" s="1"/>
    </row>
  </sheetData>
  <sheetProtection algorithmName="SHA-512" hashValue="8CUlwO4yERG8VQjdG/p/Gye6dp3KCU+imvRAwG/vOfBqLdvrH4X95eFdpEYVEcY4JCb2qCEns5ET24vfLdE+nA==" saltValue="/KOK5WUHT5oY3GMaBtMPbg==" spinCount="100000" sheet="1" insertColumns="0" insertRows="0" deleteColumns="0" deleteRows="0"/>
  <mergeCells count="20">
    <mergeCell ref="B7:C7"/>
    <mergeCell ref="C13:H13"/>
    <mergeCell ref="C14:H14"/>
    <mergeCell ref="D22:E22"/>
    <mergeCell ref="C17:H17"/>
    <mergeCell ref="C19:H19"/>
    <mergeCell ref="B9:H9"/>
    <mergeCell ref="C15:H15"/>
    <mergeCell ref="G2:G3"/>
    <mergeCell ref="D7:H7"/>
    <mergeCell ref="D5:E5"/>
    <mergeCell ref="F5:H5"/>
    <mergeCell ref="D4:E4"/>
    <mergeCell ref="G4:H4"/>
    <mergeCell ref="C93:H93"/>
    <mergeCell ref="B21:C21"/>
    <mergeCell ref="C22:C23"/>
    <mergeCell ref="B22:B23"/>
    <mergeCell ref="E24:E32"/>
    <mergeCell ref="D21:E21"/>
  </mergeCells>
  <phoneticPr fontId="1"/>
  <conditionalFormatting sqref="E24 D33:D39">
    <cfRule type="cellIs" dxfId="1275" priority="42" operator="equal">
      <formula>"○"</formula>
    </cfRule>
  </conditionalFormatting>
  <conditionalFormatting sqref="D7:H7">
    <cfRule type="cellIs" dxfId="1274" priority="6" operator="equal">
      <formula>0</formula>
    </cfRule>
  </conditionalFormatting>
  <conditionalFormatting sqref="D25">
    <cfRule type="cellIs" dxfId="1273" priority="2" operator="equal">
      <formula>"○"</formula>
    </cfRule>
  </conditionalFormatting>
  <conditionalFormatting sqref="D27">
    <cfRule type="cellIs" dxfId="1272" priority="1" operator="equal">
      <formula>"○"</formula>
    </cfRule>
  </conditionalFormatting>
  <dataValidations count="2">
    <dataValidation type="list" allowBlank="1" showInputMessage="1" showErrorMessage="1" sqref="E24 D33:D39" xr:uid="{00000000-0002-0000-0000-000001000000}">
      <formula1>"○,"</formula1>
    </dataValidation>
    <dataValidation type="list" allowBlank="1" showInputMessage="1" showErrorMessage="1" sqref="D25 D27" xr:uid="{D8D429A3-49BE-4257-9809-27CFAA658DA9}">
      <formula1>"○,押印不要"</formula1>
    </dataValidation>
  </dataValidations>
  <pageMargins left="0.74803149606299213" right="0.15748031496062992" top="0.55118110236220474" bottom="0.43307086614173229" header="0.31496062992125984" footer="0.15748031496062992"/>
  <pageSetup paperSize="9" scale="48" fitToHeight="2" orientation="portrait" r:id="rId1"/>
  <rowBreaks count="1" manualBreakCount="1">
    <brk id="40"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885DE-DB79-4E89-8341-ACCFA6B54305}">
  <sheetPr codeName="Sheet12">
    <tabColor theme="8" tint="0.39997558519241921"/>
    <pageSetUpPr fitToPage="1"/>
  </sheetPr>
  <dimension ref="B1:AB264"/>
  <sheetViews>
    <sheetView showGridLines="0" zoomScale="85" zoomScaleNormal="85" zoomScaleSheetLayoutView="55" workbookViewId="0"/>
  </sheetViews>
  <sheetFormatPr defaultColWidth="8.88671875" defaultRowHeight="15.75" customHeight="1" x14ac:dyDescent="0.2"/>
  <cols>
    <col min="1" max="1" width="1.44140625" style="144" customWidth="1"/>
    <col min="2" max="2" width="5.5546875" style="144" customWidth="1"/>
    <col min="3" max="3" width="11.21875" style="144" customWidth="1"/>
    <col min="4" max="4" width="21.6640625" style="144" customWidth="1"/>
    <col min="5" max="5" width="23.6640625" style="144" customWidth="1"/>
    <col min="6" max="6" width="14.6640625" style="91" customWidth="1"/>
    <col min="7" max="7" width="30.6640625" style="91" customWidth="1"/>
    <col min="8" max="8" width="24.6640625" style="144" customWidth="1"/>
    <col min="9" max="9" width="34.6640625" style="144" customWidth="1"/>
    <col min="10" max="10" width="13.44140625" style="91" bestFit="1" customWidth="1"/>
    <col min="11" max="12" width="27.6640625" style="91" customWidth="1"/>
    <col min="13" max="13" width="3.44140625" style="438" customWidth="1"/>
    <col min="14" max="27" width="8.88671875" style="115"/>
    <col min="28" max="16384" width="8.88671875" style="144"/>
  </cols>
  <sheetData>
    <row r="1" spans="2:28" ht="50.25" customHeight="1" x14ac:dyDescent="0.2"/>
    <row r="2" spans="2:28" ht="28.5" customHeight="1" x14ac:dyDescent="0.2">
      <c r="B2" s="85" t="s">
        <v>176</v>
      </c>
      <c r="C2" s="85"/>
      <c r="J2" s="407"/>
      <c r="L2" s="407"/>
    </row>
    <row r="3" spans="2:28" ht="28.5" customHeight="1" x14ac:dyDescent="0.2">
      <c r="B3" s="86" t="s">
        <v>66</v>
      </c>
      <c r="C3" s="87"/>
      <c r="D3" s="88"/>
      <c r="E3" s="88"/>
      <c r="F3" s="220"/>
      <c r="G3" s="220"/>
      <c r="H3" s="89"/>
      <c r="I3" s="89"/>
      <c r="J3" s="220"/>
      <c r="K3" s="220"/>
      <c r="L3" s="220"/>
    </row>
    <row r="4" spans="2:28" ht="28.5" customHeight="1" x14ac:dyDescent="0.2">
      <c r="B4" s="88"/>
      <c r="C4" s="88"/>
      <c r="D4" s="150" t="s">
        <v>190</v>
      </c>
      <c r="E4" s="88"/>
      <c r="F4" s="220"/>
      <c r="G4" s="220"/>
      <c r="H4" s="89"/>
      <c r="I4" s="89"/>
      <c r="J4" s="220"/>
      <c r="K4" s="220"/>
      <c r="L4" s="220"/>
    </row>
    <row r="5" spans="2:28" ht="28.5" customHeight="1" x14ac:dyDescent="0.2">
      <c r="B5" s="88"/>
      <c r="C5" s="88"/>
      <c r="D5" s="151" t="s">
        <v>192</v>
      </c>
      <c r="E5" s="90"/>
      <c r="F5" s="220"/>
      <c r="G5" s="220"/>
      <c r="H5" s="89"/>
      <c r="I5" s="89"/>
      <c r="J5" s="220"/>
      <c r="K5" s="220"/>
      <c r="L5" s="220"/>
      <c r="N5" s="1082" t="s">
        <v>2</v>
      </c>
      <c r="O5" s="1083"/>
      <c r="P5" s="1083"/>
      <c r="Q5" s="1083"/>
      <c r="R5" s="1083"/>
      <c r="S5" s="1083"/>
      <c r="T5" s="1083"/>
      <c r="U5" s="1083"/>
      <c r="V5" s="1083"/>
      <c r="W5" s="1083"/>
      <c r="X5" s="1083"/>
      <c r="Y5" s="1083"/>
      <c r="Z5" s="1083"/>
      <c r="AA5" s="1084"/>
    </row>
    <row r="6" spans="2:28" ht="36" customHeight="1" x14ac:dyDescent="0.2">
      <c r="B6" s="1085" t="s">
        <v>25</v>
      </c>
      <c r="C6" s="1086"/>
      <c r="D6" s="1087"/>
      <c r="E6" s="1078">
        <f>'補助事業概要説明書(別添１)１～２'!$E$6</f>
        <v>0</v>
      </c>
      <c r="F6" s="1079"/>
      <c r="G6" s="1079"/>
      <c r="H6" s="1080"/>
      <c r="I6" s="228"/>
      <c r="J6" s="413"/>
      <c r="K6" s="1098" t="s">
        <v>402</v>
      </c>
      <c r="L6" s="1098"/>
      <c r="N6" s="1088" t="s">
        <v>517</v>
      </c>
      <c r="O6" s="1089"/>
      <c r="P6" s="1089"/>
      <c r="Q6" s="1089"/>
      <c r="R6" s="1089"/>
      <c r="S6" s="1089"/>
      <c r="T6" s="1089"/>
      <c r="U6" s="1089"/>
      <c r="V6" s="1089"/>
      <c r="W6" s="1089"/>
      <c r="X6" s="1089"/>
      <c r="Y6" s="1089"/>
      <c r="Z6" s="1089"/>
      <c r="AA6" s="1090"/>
    </row>
    <row r="7" spans="2:28" ht="36.75" customHeight="1" x14ac:dyDescent="0.2">
      <c r="B7" s="1091"/>
      <c r="C7" s="1091"/>
      <c r="D7" s="1091"/>
      <c r="E7" s="238"/>
      <c r="F7" s="239"/>
      <c r="G7" s="239"/>
      <c r="H7" s="240"/>
      <c r="I7" s="240"/>
      <c r="J7" s="414"/>
      <c r="K7" s="1099" t="s">
        <v>403</v>
      </c>
      <c r="L7" s="1099"/>
      <c r="N7" s="1100"/>
      <c r="O7" s="1100"/>
      <c r="P7" s="1100"/>
      <c r="Q7" s="1100"/>
      <c r="R7" s="1100"/>
      <c r="S7" s="1100"/>
      <c r="T7" s="1100"/>
      <c r="U7" s="1100"/>
      <c r="V7" s="1100"/>
      <c r="W7" s="1100"/>
      <c r="X7" s="1100"/>
      <c r="Y7" s="1100"/>
      <c r="Z7" s="1100"/>
      <c r="AA7" s="1100"/>
    </row>
    <row r="8" spans="2:28" ht="20.100000000000001" customHeight="1" x14ac:dyDescent="0.2">
      <c r="B8" s="1096" t="s">
        <v>129</v>
      </c>
      <c r="C8" s="1081" t="s">
        <v>191</v>
      </c>
      <c r="D8" s="1096" t="s">
        <v>27</v>
      </c>
      <c r="E8" s="1095" t="s">
        <v>194</v>
      </c>
      <c r="F8" s="1097" t="s">
        <v>26</v>
      </c>
      <c r="G8" s="1097"/>
      <c r="H8" s="1095" t="s">
        <v>151</v>
      </c>
      <c r="I8" s="1095" t="s">
        <v>193</v>
      </c>
      <c r="J8" s="1081" t="s">
        <v>321</v>
      </c>
      <c r="K8" s="1081" t="s">
        <v>422</v>
      </c>
      <c r="L8" s="1081" t="s">
        <v>423</v>
      </c>
      <c r="N8" s="428"/>
      <c r="O8" s="429"/>
      <c r="P8" s="429"/>
      <c r="Q8" s="429"/>
      <c r="R8" s="429"/>
      <c r="S8" s="429"/>
      <c r="T8" s="429"/>
      <c r="U8" s="429"/>
      <c r="V8" s="429"/>
      <c r="W8" s="429"/>
      <c r="X8" s="429"/>
      <c r="Y8" s="429"/>
      <c r="Z8" s="429"/>
      <c r="AA8" s="430"/>
    </row>
    <row r="9" spans="2:28" ht="34.5" customHeight="1" x14ac:dyDescent="0.2">
      <c r="B9" s="1096"/>
      <c r="C9" s="1081"/>
      <c r="D9" s="1096"/>
      <c r="E9" s="1095"/>
      <c r="F9" s="412" t="s">
        <v>70</v>
      </c>
      <c r="G9" s="411" t="s">
        <v>71</v>
      </c>
      <c r="H9" s="1095"/>
      <c r="I9" s="1095"/>
      <c r="J9" s="1081"/>
      <c r="K9" s="1081"/>
      <c r="L9" s="1081"/>
      <c r="N9" s="1092" t="s">
        <v>239</v>
      </c>
      <c r="O9" s="1093"/>
      <c r="P9" s="1093"/>
      <c r="Q9" s="1093"/>
      <c r="R9" s="1093"/>
      <c r="S9" s="1093"/>
      <c r="T9" s="1093"/>
      <c r="U9" s="1093"/>
      <c r="V9" s="1093"/>
      <c r="W9" s="1093"/>
      <c r="X9" s="1093"/>
      <c r="Y9" s="1093"/>
      <c r="Z9" s="1093"/>
      <c r="AA9" s="1094"/>
    </row>
    <row r="10" spans="2:28" s="91" customFormat="1" ht="48" customHeight="1" x14ac:dyDescent="0.2">
      <c r="B10" s="1074">
        <v>1</v>
      </c>
      <c r="C10" s="1075"/>
      <c r="D10" s="1076"/>
      <c r="E10" s="1076"/>
      <c r="F10" s="1076"/>
      <c r="G10" s="1076"/>
      <c r="H10" s="1077"/>
      <c r="I10" s="1076"/>
      <c r="J10" s="1075"/>
      <c r="K10" s="410"/>
      <c r="L10" s="410"/>
      <c r="M10" s="438"/>
      <c r="N10" s="186" t="s">
        <v>189</v>
      </c>
      <c r="O10" s="439"/>
      <c r="P10" s="439"/>
      <c r="Q10" s="439"/>
      <c r="R10" s="439"/>
      <c r="S10" s="439"/>
      <c r="T10" s="439"/>
      <c r="U10" s="439"/>
      <c r="V10" s="439"/>
      <c r="W10" s="439"/>
      <c r="X10" s="439"/>
      <c r="Y10" s="439"/>
      <c r="Z10" s="439"/>
      <c r="AA10" s="191"/>
      <c r="AB10" s="144"/>
    </row>
    <row r="11" spans="2:28" s="91" customFormat="1" ht="48" customHeight="1" x14ac:dyDescent="0.2">
      <c r="B11" s="1074"/>
      <c r="C11" s="1075"/>
      <c r="D11" s="1076"/>
      <c r="E11" s="1076"/>
      <c r="F11" s="1076"/>
      <c r="G11" s="1076"/>
      <c r="H11" s="1077"/>
      <c r="I11" s="1076"/>
      <c r="J11" s="1075"/>
      <c r="K11" s="410"/>
      <c r="L11" s="410"/>
      <c r="M11" s="438"/>
      <c r="N11" s="186" t="s">
        <v>419</v>
      </c>
      <c r="O11" s="439"/>
      <c r="P11" s="439"/>
      <c r="Q11" s="439"/>
      <c r="R11" s="439"/>
      <c r="S11" s="439"/>
      <c r="T11" s="439"/>
      <c r="U11" s="439"/>
      <c r="V11" s="439"/>
      <c r="W11" s="439"/>
      <c r="X11" s="439"/>
      <c r="Y11" s="439"/>
      <c r="Z11" s="439"/>
      <c r="AA11" s="191"/>
      <c r="AB11" s="144"/>
    </row>
    <row r="12" spans="2:28" s="91" customFormat="1" ht="48" customHeight="1" x14ac:dyDescent="0.2">
      <c r="B12" s="1074"/>
      <c r="C12" s="1075"/>
      <c r="D12" s="1076"/>
      <c r="E12" s="1076"/>
      <c r="F12" s="1076"/>
      <c r="G12" s="1076"/>
      <c r="H12" s="1077"/>
      <c r="I12" s="1076"/>
      <c r="J12" s="1075"/>
      <c r="K12" s="410"/>
      <c r="L12" s="410"/>
      <c r="M12" s="438"/>
      <c r="N12" s="186" t="s">
        <v>420</v>
      </c>
      <c r="O12" s="190"/>
      <c r="P12" s="190"/>
      <c r="Q12" s="190"/>
      <c r="R12" s="190"/>
      <c r="S12" s="190"/>
      <c r="T12" s="190"/>
      <c r="U12" s="190"/>
      <c r="V12" s="190"/>
      <c r="W12" s="190"/>
      <c r="X12" s="190"/>
      <c r="Y12" s="190"/>
      <c r="Z12" s="190"/>
      <c r="AA12" s="191"/>
      <c r="AB12" s="144"/>
    </row>
    <row r="13" spans="2:28" s="91" customFormat="1" ht="48" customHeight="1" x14ac:dyDescent="0.2">
      <c r="B13" s="1074"/>
      <c r="C13" s="1075"/>
      <c r="D13" s="1076"/>
      <c r="E13" s="1076"/>
      <c r="F13" s="1076"/>
      <c r="G13" s="1076"/>
      <c r="H13" s="1077"/>
      <c r="I13" s="1076"/>
      <c r="J13" s="1075"/>
      <c r="K13" s="656" t="s">
        <v>312</v>
      </c>
      <c r="L13" s="656" t="s">
        <v>312</v>
      </c>
      <c r="M13" s="438"/>
      <c r="N13" s="440"/>
      <c r="O13" s="441" t="s">
        <v>421</v>
      </c>
      <c r="P13" s="197"/>
      <c r="Q13" s="197"/>
      <c r="R13" s="197"/>
      <c r="S13" s="197"/>
      <c r="T13" s="197"/>
      <c r="U13" s="197"/>
      <c r="V13" s="197"/>
      <c r="W13" s="197"/>
      <c r="X13" s="197"/>
      <c r="Y13" s="197"/>
      <c r="Z13" s="197"/>
      <c r="AA13" s="198"/>
      <c r="AB13" s="144"/>
    </row>
    <row r="14" spans="2:28" s="91" customFormat="1" ht="48" customHeight="1" x14ac:dyDescent="0.2">
      <c r="B14" s="1074"/>
      <c r="C14" s="1075"/>
      <c r="D14" s="1076"/>
      <c r="E14" s="1076"/>
      <c r="F14" s="1076"/>
      <c r="G14" s="1076"/>
      <c r="H14" s="1077"/>
      <c r="I14" s="1076"/>
      <c r="J14" s="1075"/>
      <c r="K14" s="288"/>
      <c r="L14" s="288"/>
      <c r="M14" s="442"/>
      <c r="N14" s="290"/>
      <c r="O14" s="289"/>
      <c r="P14" s="289"/>
      <c r="Q14" s="289"/>
      <c r="R14" s="289"/>
      <c r="S14" s="289"/>
      <c r="T14" s="289"/>
      <c r="U14" s="289"/>
      <c r="V14" s="289"/>
      <c r="W14" s="289"/>
      <c r="X14" s="289"/>
      <c r="Y14" s="289"/>
      <c r="Z14" s="289"/>
      <c r="AA14" s="289"/>
      <c r="AB14" s="144"/>
    </row>
    <row r="15" spans="2:28" s="91" customFormat="1" ht="48" customHeight="1" x14ac:dyDescent="0.2">
      <c r="B15" s="1074">
        <v>2</v>
      </c>
      <c r="C15" s="1075"/>
      <c r="D15" s="1076"/>
      <c r="E15" s="1076"/>
      <c r="F15" s="1076"/>
      <c r="G15" s="1076"/>
      <c r="H15" s="1077"/>
      <c r="I15" s="1076"/>
      <c r="J15" s="1075"/>
      <c r="K15" s="598"/>
      <c r="L15" s="598"/>
      <c r="M15" s="438"/>
      <c r="N15" s="290"/>
      <c r="O15" s="289"/>
      <c r="P15" s="289"/>
      <c r="Q15" s="289"/>
      <c r="R15" s="289"/>
      <c r="S15" s="289"/>
      <c r="T15" s="289"/>
      <c r="U15" s="289"/>
      <c r="V15" s="289"/>
      <c r="W15" s="289"/>
      <c r="X15" s="289"/>
      <c r="Y15" s="289"/>
      <c r="Z15" s="289"/>
      <c r="AA15" s="289"/>
      <c r="AB15" s="144"/>
    </row>
    <row r="16" spans="2:28" s="91" customFormat="1" ht="48" customHeight="1" x14ac:dyDescent="0.2">
      <c r="B16" s="1074"/>
      <c r="C16" s="1075"/>
      <c r="D16" s="1076"/>
      <c r="E16" s="1076"/>
      <c r="F16" s="1076"/>
      <c r="G16" s="1076"/>
      <c r="H16" s="1077"/>
      <c r="I16" s="1076"/>
      <c r="J16" s="1075"/>
      <c r="K16" s="598"/>
      <c r="L16" s="598"/>
      <c r="M16" s="438"/>
      <c r="N16" s="290"/>
      <c r="O16" s="289"/>
      <c r="P16" s="289"/>
      <c r="Q16" s="289"/>
      <c r="R16" s="289"/>
      <c r="S16" s="289"/>
      <c r="T16" s="289"/>
      <c r="U16" s="289"/>
      <c r="V16" s="289"/>
      <c r="W16" s="289"/>
      <c r="X16" s="289"/>
      <c r="Y16" s="289"/>
      <c r="Z16" s="289"/>
      <c r="AA16" s="289"/>
      <c r="AB16" s="144"/>
    </row>
    <row r="17" spans="2:28" s="91" customFormat="1" ht="48" customHeight="1" x14ac:dyDescent="0.2">
      <c r="B17" s="1074"/>
      <c r="C17" s="1075"/>
      <c r="D17" s="1076"/>
      <c r="E17" s="1076"/>
      <c r="F17" s="1076"/>
      <c r="G17" s="1076"/>
      <c r="H17" s="1077"/>
      <c r="I17" s="1076"/>
      <c r="J17" s="1075"/>
      <c r="K17" s="598"/>
      <c r="L17" s="598"/>
      <c r="M17" s="438"/>
      <c r="N17" s="290"/>
      <c r="O17" s="289"/>
      <c r="P17" s="289"/>
      <c r="Q17" s="289"/>
      <c r="R17" s="289"/>
      <c r="S17" s="289"/>
      <c r="T17" s="289"/>
      <c r="U17" s="289"/>
      <c r="V17" s="289"/>
      <c r="W17" s="289"/>
      <c r="X17" s="289"/>
      <c r="Y17" s="289"/>
      <c r="Z17" s="289"/>
      <c r="AA17" s="289"/>
      <c r="AB17" s="144"/>
    </row>
    <row r="18" spans="2:28" s="91" customFormat="1" ht="48" customHeight="1" x14ac:dyDescent="0.2">
      <c r="B18" s="1074"/>
      <c r="C18" s="1075"/>
      <c r="D18" s="1076"/>
      <c r="E18" s="1076"/>
      <c r="F18" s="1076"/>
      <c r="G18" s="1076"/>
      <c r="H18" s="1077"/>
      <c r="I18" s="1076"/>
      <c r="J18" s="1075"/>
      <c r="K18" s="656" t="s">
        <v>312</v>
      </c>
      <c r="L18" s="656" t="s">
        <v>312</v>
      </c>
      <c r="M18" s="438"/>
      <c r="N18" s="290"/>
      <c r="O18" s="289"/>
      <c r="P18" s="289"/>
      <c r="Q18" s="289"/>
      <c r="R18" s="289"/>
      <c r="S18" s="289"/>
      <c r="T18" s="289"/>
      <c r="U18" s="289"/>
      <c r="V18" s="289"/>
      <c r="W18" s="289"/>
      <c r="X18" s="289"/>
      <c r="Y18" s="289"/>
      <c r="Z18" s="289"/>
      <c r="AA18" s="289"/>
      <c r="AB18" s="144"/>
    </row>
    <row r="19" spans="2:28" s="91" customFormat="1" ht="48" customHeight="1" x14ac:dyDescent="0.2">
      <c r="B19" s="1074"/>
      <c r="C19" s="1075"/>
      <c r="D19" s="1076"/>
      <c r="E19" s="1076"/>
      <c r="F19" s="1076"/>
      <c r="G19" s="1076"/>
      <c r="H19" s="1077"/>
      <c r="I19" s="1076"/>
      <c r="J19" s="1075"/>
      <c r="K19" s="288"/>
      <c r="L19" s="288"/>
      <c r="M19" s="442"/>
      <c r="N19" s="290"/>
      <c r="O19" s="289"/>
      <c r="P19" s="289"/>
      <c r="Q19" s="289"/>
      <c r="R19" s="289"/>
      <c r="S19" s="289"/>
      <c r="T19" s="289"/>
      <c r="U19" s="289"/>
      <c r="V19" s="289"/>
      <c r="W19" s="289"/>
      <c r="X19" s="289"/>
      <c r="Y19" s="289"/>
      <c r="Z19" s="289"/>
      <c r="AA19" s="289"/>
      <c r="AB19" s="144"/>
    </row>
    <row r="20" spans="2:28" s="91" customFormat="1" ht="48" customHeight="1" x14ac:dyDescent="0.2">
      <c r="B20" s="1074">
        <v>3</v>
      </c>
      <c r="C20" s="1075"/>
      <c r="D20" s="1076"/>
      <c r="E20" s="1076"/>
      <c r="F20" s="1076"/>
      <c r="G20" s="1076"/>
      <c r="H20" s="1077"/>
      <c r="I20" s="1076"/>
      <c r="J20" s="1075"/>
      <c r="K20" s="598"/>
      <c r="L20" s="598"/>
      <c r="M20" s="438"/>
      <c r="N20" s="290"/>
      <c r="O20" s="289"/>
      <c r="P20" s="289"/>
      <c r="Q20" s="289"/>
      <c r="R20" s="289"/>
      <c r="S20" s="289"/>
      <c r="T20" s="289"/>
      <c r="U20" s="289"/>
      <c r="V20" s="289"/>
      <c r="W20" s="289"/>
      <c r="X20" s="289"/>
      <c r="Y20" s="289"/>
      <c r="Z20" s="289"/>
      <c r="AA20" s="289"/>
      <c r="AB20" s="144"/>
    </row>
    <row r="21" spans="2:28" s="91" customFormat="1" ht="48" customHeight="1" x14ac:dyDescent="0.2">
      <c r="B21" s="1074"/>
      <c r="C21" s="1075"/>
      <c r="D21" s="1076"/>
      <c r="E21" s="1076"/>
      <c r="F21" s="1076"/>
      <c r="G21" s="1076"/>
      <c r="H21" s="1077"/>
      <c r="I21" s="1076"/>
      <c r="J21" s="1075"/>
      <c r="K21" s="598"/>
      <c r="L21" s="598"/>
      <c r="M21" s="438"/>
      <c r="N21" s="290"/>
      <c r="O21" s="289"/>
      <c r="P21" s="289"/>
      <c r="Q21" s="289"/>
      <c r="R21" s="289"/>
      <c r="S21" s="289"/>
      <c r="T21" s="289"/>
      <c r="U21" s="289"/>
      <c r="V21" s="289"/>
      <c r="W21" s="289"/>
      <c r="X21" s="289"/>
      <c r="Y21" s="289"/>
      <c r="Z21" s="289"/>
      <c r="AA21" s="289"/>
      <c r="AB21" s="144"/>
    </row>
    <row r="22" spans="2:28" s="91" customFormat="1" ht="48" customHeight="1" x14ac:dyDescent="0.2">
      <c r="B22" s="1074"/>
      <c r="C22" s="1075"/>
      <c r="D22" s="1076"/>
      <c r="E22" s="1076"/>
      <c r="F22" s="1076"/>
      <c r="G22" s="1076"/>
      <c r="H22" s="1077"/>
      <c r="I22" s="1076"/>
      <c r="J22" s="1075"/>
      <c r="K22" s="598"/>
      <c r="L22" s="598"/>
      <c r="M22" s="438"/>
      <c r="N22" s="290"/>
      <c r="O22" s="289"/>
      <c r="P22" s="289"/>
      <c r="Q22" s="289"/>
      <c r="R22" s="289"/>
      <c r="S22" s="289"/>
      <c r="T22" s="289"/>
      <c r="U22" s="289"/>
      <c r="V22" s="289"/>
      <c r="W22" s="289"/>
      <c r="X22" s="289"/>
      <c r="Y22" s="289"/>
      <c r="Z22" s="289"/>
      <c r="AA22" s="289"/>
      <c r="AB22" s="144"/>
    </row>
    <row r="23" spans="2:28" s="91" customFormat="1" ht="48" customHeight="1" x14ac:dyDescent="0.2">
      <c r="B23" s="1074"/>
      <c r="C23" s="1075"/>
      <c r="D23" s="1076"/>
      <c r="E23" s="1076"/>
      <c r="F23" s="1076"/>
      <c r="G23" s="1076"/>
      <c r="H23" s="1077"/>
      <c r="I23" s="1076"/>
      <c r="J23" s="1075"/>
      <c r="K23" s="656" t="s">
        <v>312</v>
      </c>
      <c r="L23" s="656" t="s">
        <v>312</v>
      </c>
      <c r="M23" s="438"/>
      <c r="N23" s="290"/>
      <c r="O23" s="289"/>
      <c r="P23" s="289"/>
      <c r="Q23" s="289"/>
      <c r="R23" s="289"/>
      <c r="S23" s="289"/>
      <c r="T23" s="289"/>
      <c r="U23" s="289"/>
      <c r="V23" s="289"/>
      <c r="W23" s="289"/>
      <c r="X23" s="289"/>
      <c r="Y23" s="289"/>
      <c r="Z23" s="289"/>
      <c r="AA23" s="289"/>
      <c r="AB23" s="144"/>
    </row>
    <row r="24" spans="2:28" s="91" customFormat="1" ht="48" customHeight="1" x14ac:dyDescent="0.2">
      <c r="B24" s="1074"/>
      <c r="C24" s="1075"/>
      <c r="D24" s="1076"/>
      <c r="E24" s="1076"/>
      <c r="F24" s="1076"/>
      <c r="G24" s="1076"/>
      <c r="H24" s="1077"/>
      <c r="I24" s="1076"/>
      <c r="J24" s="1075"/>
      <c r="K24" s="288"/>
      <c r="L24" s="288"/>
      <c r="M24" s="442"/>
      <c r="N24" s="290"/>
      <c r="O24" s="289"/>
      <c r="P24" s="289"/>
      <c r="Q24" s="289"/>
      <c r="R24" s="289"/>
      <c r="S24" s="289"/>
      <c r="T24" s="289"/>
      <c r="U24" s="289"/>
      <c r="V24" s="289"/>
      <c r="W24" s="289"/>
      <c r="X24" s="289"/>
      <c r="Y24" s="289"/>
      <c r="Z24" s="289"/>
      <c r="AA24" s="289"/>
      <c r="AB24" s="144"/>
    </row>
    <row r="25" spans="2:28" s="91" customFormat="1" ht="48" customHeight="1" x14ac:dyDescent="0.2">
      <c r="B25" s="1074">
        <v>4</v>
      </c>
      <c r="C25" s="1075"/>
      <c r="D25" s="1076"/>
      <c r="E25" s="1076"/>
      <c r="F25" s="1076"/>
      <c r="G25" s="1076"/>
      <c r="H25" s="1077"/>
      <c r="I25" s="1076"/>
      <c r="J25" s="1075"/>
      <c r="K25" s="598"/>
      <c r="L25" s="598"/>
      <c r="M25" s="438"/>
      <c r="N25" s="290"/>
      <c r="O25" s="289"/>
      <c r="P25" s="289"/>
      <c r="Q25" s="289"/>
      <c r="R25" s="289"/>
      <c r="S25" s="289"/>
      <c r="T25" s="289"/>
      <c r="U25" s="289"/>
      <c r="V25" s="289"/>
      <c r="W25" s="289"/>
      <c r="X25" s="289"/>
      <c r="Y25" s="289"/>
      <c r="Z25" s="289"/>
      <c r="AA25" s="289"/>
      <c r="AB25" s="144"/>
    </row>
    <row r="26" spans="2:28" s="91" customFormat="1" ht="48" customHeight="1" x14ac:dyDescent="0.2">
      <c r="B26" s="1074"/>
      <c r="C26" s="1075"/>
      <c r="D26" s="1076"/>
      <c r="E26" s="1076"/>
      <c r="F26" s="1076"/>
      <c r="G26" s="1076"/>
      <c r="H26" s="1077"/>
      <c r="I26" s="1076"/>
      <c r="J26" s="1075"/>
      <c r="K26" s="598"/>
      <c r="L26" s="598"/>
      <c r="M26" s="438"/>
      <c r="N26" s="290"/>
      <c r="O26" s="289"/>
      <c r="P26" s="289"/>
      <c r="Q26" s="289"/>
      <c r="R26" s="289"/>
      <c r="S26" s="289"/>
      <c r="T26" s="289"/>
      <c r="U26" s="289"/>
      <c r="V26" s="289"/>
      <c r="W26" s="289"/>
      <c r="X26" s="289"/>
      <c r="Y26" s="289"/>
      <c r="Z26" s="289"/>
      <c r="AA26" s="289"/>
      <c r="AB26" s="144"/>
    </row>
    <row r="27" spans="2:28" s="91" customFormat="1" ht="48" customHeight="1" x14ac:dyDescent="0.2">
      <c r="B27" s="1074"/>
      <c r="C27" s="1075"/>
      <c r="D27" s="1076"/>
      <c r="E27" s="1076"/>
      <c r="F27" s="1076"/>
      <c r="G27" s="1076"/>
      <c r="H27" s="1077"/>
      <c r="I27" s="1076"/>
      <c r="J27" s="1075"/>
      <c r="K27" s="598"/>
      <c r="L27" s="598"/>
      <c r="M27" s="438"/>
      <c r="N27" s="290"/>
      <c r="O27" s="289"/>
      <c r="P27" s="289"/>
      <c r="Q27" s="289"/>
      <c r="R27" s="289"/>
      <c r="S27" s="289"/>
      <c r="T27" s="289"/>
      <c r="U27" s="289"/>
      <c r="V27" s="289"/>
      <c r="W27" s="289"/>
      <c r="X27" s="289"/>
      <c r="Y27" s="289"/>
      <c r="Z27" s="289"/>
      <c r="AA27" s="289"/>
      <c r="AB27" s="144"/>
    </row>
    <row r="28" spans="2:28" s="91" customFormat="1" ht="48" customHeight="1" x14ac:dyDescent="0.2">
      <c r="B28" s="1074"/>
      <c r="C28" s="1075"/>
      <c r="D28" s="1076"/>
      <c r="E28" s="1076"/>
      <c r="F28" s="1076"/>
      <c r="G28" s="1076"/>
      <c r="H28" s="1077"/>
      <c r="I28" s="1076"/>
      <c r="J28" s="1075"/>
      <c r="K28" s="656" t="s">
        <v>312</v>
      </c>
      <c r="L28" s="656" t="s">
        <v>312</v>
      </c>
      <c r="M28" s="438"/>
      <c r="N28" s="290"/>
      <c r="O28" s="289"/>
      <c r="P28" s="289"/>
      <c r="Q28" s="289"/>
      <c r="R28" s="289"/>
      <c r="S28" s="289"/>
      <c r="T28" s="289"/>
      <c r="U28" s="289"/>
      <c r="V28" s="289"/>
      <c r="W28" s="289"/>
      <c r="X28" s="289"/>
      <c r="Y28" s="289"/>
      <c r="Z28" s="289"/>
      <c r="AA28" s="289"/>
      <c r="AB28" s="144"/>
    </row>
    <row r="29" spans="2:28" s="91" customFormat="1" ht="48" customHeight="1" x14ac:dyDescent="0.2">
      <c r="B29" s="1074"/>
      <c r="C29" s="1075"/>
      <c r="D29" s="1076"/>
      <c r="E29" s="1076"/>
      <c r="F29" s="1076"/>
      <c r="G29" s="1076"/>
      <c r="H29" s="1077"/>
      <c r="I29" s="1076"/>
      <c r="J29" s="1075"/>
      <c r="K29" s="288"/>
      <c r="L29" s="288"/>
      <c r="M29" s="442"/>
      <c r="N29" s="290"/>
      <c r="O29" s="289"/>
      <c r="P29" s="289"/>
      <c r="Q29" s="289"/>
      <c r="R29" s="289"/>
      <c r="S29" s="289"/>
      <c r="T29" s="289"/>
      <c r="U29" s="289"/>
      <c r="V29" s="289"/>
      <c r="W29" s="289"/>
      <c r="X29" s="289"/>
      <c r="Y29" s="289"/>
      <c r="Z29" s="289"/>
      <c r="AA29" s="289"/>
      <c r="AB29" s="144"/>
    </row>
    <row r="30" spans="2:28" s="91" customFormat="1" ht="48" customHeight="1" x14ac:dyDescent="0.2">
      <c r="B30" s="1074">
        <v>5</v>
      </c>
      <c r="C30" s="1075"/>
      <c r="D30" s="1076"/>
      <c r="E30" s="1076"/>
      <c r="F30" s="1076"/>
      <c r="G30" s="1076"/>
      <c r="H30" s="1077"/>
      <c r="I30" s="1076"/>
      <c r="J30" s="1075"/>
      <c r="K30" s="598"/>
      <c r="L30" s="598"/>
      <c r="M30" s="438"/>
      <c r="N30" s="290"/>
      <c r="O30" s="289"/>
      <c r="P30" s="289"/>
      <c r="Q30" s="289"/>
      <c r="R30" s="289"/>
      <c r="S30" s="289"/>
      <c r="T30" s="289"/>
      <c r="U30" s="289"/>
      <c r="V30" s="289"/>
      <c r="W30" s="289"/>
      <c r="X30" s="289"/>
      <c r="Y30" s="289"/>
      <c r="Z30" s="289"/>
      <c r="AA30" s="289"/>
      <c r="AB30" s="144"/>
    </row>
    <row r="31" spans="2:28" s="91" customFormat="1" ht="48" customHeight="1" x14ac:dyDescent="0.2">
      <c r="B31" s="1074"/>
      <c r="C31" s="1075"/>
      <c r="D31" s="1076"/>
      <c r="E31" s="1076"/>
      <c r="F31" s="1076"/>
      <c r="G31" s="1076"/>
      <c r="H31" s="1077"/>
      <c r="I31" s="1076"/>
      <c r="J31" s="1075"/>
      <c r="K31" s="598"/>
      <c r="L31" s="598"/>
      <c r="M31" s="438"/>
      <c r="N31" s="290"/>
      <c r="O31" s="289"/>
      <c r="P31" s="289"/>
      <c r="Q31" s="289"/>
      <c r="R31" s="289"/>
      <c r="S31" s="289"/>
      <c r="T31" s="289"/>
      <c r="U31" s="289"/>
      <c r="V31" s="289"/>
      <c r="W31" s="289"/>
      <c r="X31" s="289"/>
      <c r="Y31" s="289"/>
      <c r="Z31" s="289"/>
      <c r="AA31" s="289"/>
      <c r="AB31" s="144"/>
    </row>
    <row r="32" spans="2:28" s="91" customFormat="1" ht="48" customHeight="1" x14ac:dyDescent="0.2">
      <c r="B32" s="1074"/>
      <c r="C32" s="1075"/>
      <c r="D32" s="1076"/>
      <c r="E32" s="1076"/>
      <c r="F32" s="1076"/>
      <c r="G32" s="1076"/>
      <c r="H32" s="1077"/>
      <c r="I32" s="1076"/>
      <c r="J32" s="1075"/>
      <c r="K32" s="598"/>
      <c r="L32" s="598"/>
      <c r="M32" s="438"/>
      <c r="N32" s="290"/>
      <c r="O32" s="289"/>
      <c r="P32" s="289"/>
      <c r="Q32" s="289"/>
      <c r="R32" s="289"/>
      <c r="S32" s="289"/>
      <c r="T32" s="289"/>
      <c r="U32" s="289"/>
      <c r="V32" s="289"/>
      <c r="W32" s="289"/>
      <c r="X32" s="289"/>
      <c r="Y32" s="289"/>
      <c r="Z32" s="289"/>
      <c r="AA32" s="289"/>
      <c r="AB32" s="144"/>
    </row>
    <row r="33" spans="2:28" s="91" customFormat="1" ht="48" customHeight="1" x14ac:dyDescent="0.2">
      <c r="B33" s="1074"/>
      <c r="C33" s="1075"/>
      <c r="D33" s="1076"/>
      <c r="E33" s="1076"/>
      <c r="F33" s="1076"/>
      <c r="G33" s="1076"/>
      <c r="H33" s="1077"/>
      <c r="I33" s="1076"/>
      <c r="J33" s="1075"/>
      <c r="K33" s="656" t="s">
        <v>312</v>
      </c>
      <c r="L33" s="656" t="s">
        <v>312</v>
      </c>
      <c r="M33" s="438"/>
      <c r="N33" s="290"/>
      <c r="O33" s="289"/>
      <c r="P33" s="289"/>
      <c r="Q33" s="289"/>
      <c r="R33" s="289"/>
      <c r="S33" s="289"/>
      <c r="T33" s="289"/>
      <c r="U33" s="289"/>
      <c r="V33" s="289"/>
      <c r="W33" s="289"/>
      <c r="X33" s="289"/>
      <c r="Y33" s="289"/>
      <c r="Z33" s="289"/>
      <c r="AA33" s="289"/>
      <c r="AB33" s="144"/>
    </row>
    <row r="34" spans="2:28" s="91" customFormat="1" ht="48" customHeight="1" x14ac:dyDescent="0.2">
      <c r="B34" s="1074"/>
      <c r="C34" s="1075"/>
      <c r="D34" s="1076"/>
      <c r="E34" s="1076"/>
      <c r="F34" s="1076"/>
      <c r="G34" s="1076"/>
      <c r="H34" s="1077"/>
      <c r="I34" s="1076"/>
      <c r="J34" s="1075"/>
      <c r="K34" s="288"/>
      <c r="L34" s="288"/>
      <c r="M34" s="442"/>
      <c r="N34" s="290"/>
      <c r="O34" s="289"/>
      <c r="P34" s="289"/>
      <c r="Q34" s="289"/>
      <c r="R34" s="289"/>
      <c r="S34" s="289"/>
      <c r="T34" s="289"/>
      <c r="U34" s="289"/>
      <c r="V34" s="289"/>
      <c r="W34" s="289"/>
      <c r="X34" s="289"/>
      <c r="Y34" s="289"/>
      <c r="Z34" s="289"/>
      <c r="AA34" s="289"/>
      <c r="AB34" s="144"/>
    </row>
    <row r="35" spans="2:28" s="91" customFormat="1" ht="48" customHeight="1" x14ac:dyDescent="0.2">
      <c r="B35" s="1074">
        <v>6</v>
      </c>
      <c r="C35" s="1075"/>
      <c r="D35" s="1076"/>
      <c r="E35" s="1076"/>
      <c r="F35" s="1076"/>
      <c r="G35" s="1076"/>
      <c r="H35" s="1077"/>
      <c r="I35" s="1076"/>
      <c r="J35" s="1075"/>
      <c r="K35" s="598"/>
      <c r="L35" s="598"/>
      <c r="M35" s="438"/>
      <c r="N35" s="290"/>
      <c r="O35" s="289"/>
      <c r="P35" s="289"/>
      <c r="Q35" s="289"/>
      <c r="R35" s="289"/>
      <c r="S35" s="289"/>
      <c r="T35" s="289"/>
      <c r="U35" s="289"/>
      <c r="V35" s="289"/>
      <c r="W35" s="289"/>
      <c r="X35" s="289"/>
      <c r="Y35" s="289"/>
      <c r="Z35" s="289"/>
      <c r="AA35" s="289"/>
      <c r="AB35" s="144"/>
    </row>
    <row r="36" spans="2:28" s="91" customFormat="1" ht="48" customHeight="1" x14ac:dyDescent="0.2">
      <c r="B36" s="1074"/>
      <c r="C36" s="1075"/>
      <c r="D36" s="1076"/>
      <c r="E36" s="1076"/>
      <c r="F36" s="1076"/>
      <c r="G36" s="1076"/>
      <c r="H36" s="1077"/>
      <c r="I36" s="1076"/>
      <c r="J36" s="1075"/>
      <c r="K36" s="598"/>
      <c r="L36" s="598"/>
      <c r="M36" s="438"/>
      <c r="N36" s="290"/>
      <c r="O36" s="289"/>
      <c r="P36" s="289"/>
      <c r="Q36" s="289"/>
      <c r="R36" s="289"/>
      <c r="S36" s="289"/>
      <c r="T36" s="289"/>
      <c r="U36" s="289"/>
      <c r="V36" s="289"/>
      <c r="W36" s="289"/>
      <c r="X36" s="289"/>
      <c r="Y36" s="289"/>
      <c r="Z36" s="289"/>
      <c r="AA36" s="289"/>
      <c r="AB36" s="144"/>
    </row>
    <row r="37" spans="2:28" s="91" customFormat="1" ht="48" customHeight="1" x14ac:dyDescent="0.2">
      <c r="B37" s="1074"/>
      <c r="C37" s="1075"/>
      <c r="D37" s="1076"/>
      <c r="E37" s="1076"/>
      <c r="F37" s="1076"/>
      <c r="G37" s="1076"/>
      <c r="H37" s="1077"/>
      <c r="I37" s="1076"/>
      <c r="J37" s="1075"/>
      <c r="K37" s="598"/>
      <c r="L37" s="598"/>
      <c r="M37" s="438"/>
      <c r="N37" s="290"/>
      <c r="O37" s="289"/>
      <c r="P37" s="289"/>
      <c r="Q37" s="289"/>
      <c r="R37" s="289"/>
      <c r="S37" s="289"/>
      <c r="T37" s="289"/>
      <c r="U37" s="289"/>
      <c r="V37" s="289"/>
      <c r="W37" s="289"/>
      <c r="X37" s="289"/>
      <c r="Y37" s="289"/>
      <c r="Z37" s="289"/>
      <c r="AA37" s="289"/>
      <c r="AB37" s="144"/>
    </row>
    <row r="38" spans="2:28" s="91" customFormat="1" ht="48" customHeight="1" x14ac:dyDescent="0.2">
      <c r="B38" s="1074"/>
      <c r="C38" s="1075"/>
      <c r="D38" s="1076"/>
      <c r="E38" s="1076"/>
      <c r="F38" s="1076"/>
      <c r="G38" s="1076"/>
      <c r="H38" s="1077"/>
      <c r="I38" s="1076"/>
      <c r="J38" s="1075"/>
      <c r="K38" s="656" t="s">
        <v>312</v>
      </c>
      <c r="L38" s="656" t="s">
        <v>312</v>
      </c>
      <c r="M38" s="438"/>
      <c r="N38" s="290"/>
      <c r="O38" s="289"/>
      <c r="P38" s="289"/>
      <c r="Q38" s="289"/>
      <c r="R38" s="289"/>
      <c r="S38" s="289"/>
      <c r="T38" s="289"/>
      <c r="U38" s="289"/>
      <c r="V38" s="289"/>
      <c r="W38" s="289"/>
      <c r="X38" s="289"/>
      <c r="Y38" s="289"/>
      <c r="Z38" s="289"/>
      <c r="AA38" s="289"/>
      <c r="AB38" s="144"/>
    </row>
    <row r="39" spans="2:28" s="91" customFormat="1" ht="48" customHeight="1" x14ac:dyDescent="0.2">
      <c r="B39" s="1074"/>
      <c r="C39" s="1075"/>
      <c r="D39" s="1076"/>
      <c r="E39" s="1076"/>
      <c r="F39" s="1076"/>
      <c r="G39" s="1076"/>
      <c r="H39" s="1077"/>
      <c r="I39" s="1076"/>
      <c r="J39" s="1075"/>
      <c r="K39" s="288"/>
      <c r="L39" s="288"/>
      <c r="M39" s="442"/>
      <c r="N39" s="290"/>
      <c r="O39" s="289"/>
      <c r="P39" s="289"/>
      <c r="Q39" s="289"/>
      <c r="R39" s="289"/>
      <c r="S39" s="289"/>
      <c r="T39" s="289"/>
      <c r="U39" s="289"/>
      <c r="V39" s="289"/>
      <c r="W39" s="289"/>
      <c r="X39" s="289"/>
      <c r="Y39" s="289"/>
      <c r="Z39" s="289"/>
      <c r="AA39" s="289"/>
      <c r="AB39" s="144"/>
    </row>
    <row r="40" spans="2:28" s="91" customFormat="1" ht="48" customHeight="1" x14ac:dyDescent="0.2">
      <c r="B40" s="1074">
        <v>7</v>
      </c>
      <c r="C40" s="1075"/>
      <c r="D40" s="1076"/>
      <c r="E40" s="1076"/>
      <c r="F40" s="1076"/>
      <c r="G40" s="1076"/>
      <c r="H40" s="1077"/>
      <c r="I40" s="1076"/>
      <c r="J40" s="1075"/>
      <c r="K40" s="598"/>
      <c r="L40" s="598"/>
      <c r="M40" s="438"/>
      <c r="N40" s="290"/>
      <c r="O40" s="289"/>
      <c r="P40" s="289"/>
      <c r="Q40" s="289"/>
      <c r="R40" s="289"/>
      <c r="S40" s="289"/>
      <c r="T40" s="289"/>
      <c r="U40" s="289"/>
      <c r="V40" s="289"/>
      <c r="W40" s="289"/>
      <c r="X40" s="289"/>
      <c r="Y40" s="289"/>
      <c r="Z40" s="289"/>
      <c r="AA40" s="289"/>
      <c r="AB40" s="144"/>
    </row>
    <row r="41" spans="2:28" s="91" customFormat="1" ht="48" customHeight="1" x14ac:dyDescent="0.2">
      <c r="B41" s="1074"/>
      <c r="C41" s="1075"/>
      <c r="D41" s="1076"/>
      <c r="E41" s="1076"/>
      <c r="F41" s="1076"/>
      <c r="G41" s="1076"/>
      <c r="H41" s="1077"/>
      <c r="I41" s="1076"/>
      <c r="J41" s="1075"/>
      <c r="K41" s="598"/>
      <c r="L41" s="598"/>
      <c r="M41" s="438"/>
      <c r="N41" s="290"/>
      <c r="O41" s="289"/>
      <c r="P41" s="289"/>
      <c r="Q41" s="289"/>
      <c r="R41" s="289"/>
      <c r="S41" s="289"/>
      <c r="T41" s="289"/>
      <c r="U41" s="289"/>
      <c r="V41" s="289"/>
      <c r="W41" s="289"/>
      <c r="X41" s="289"/>
      <c r="Y41" s="289"/>
      <c r="Z41" s="289"/>
      <c r="AA41" s="289"/>
      <c r="AB41" s="144"/>
    </row>
    <row r="42" spans="2:28" s="91" customFormat="1" ht="48" customHeight="1" x14ac:dyDescent="0.2">
      <c r="B42" s="1074"/>
      <c r="C42" s="1075"/>
      <c r="D42" s="1076"/>
      <c r="E42" s="1076"/>
      <c r="F42" s="1076"/>
      <c r="G42" s="1076"/>
      <c r="H42" s="1077"/>
      <c r="I42" s="1076"/>
      <c r="J42" s="1075"/>
      <c r="K42" s="598"/>
      <c r="L42" s="598"/>
      <c r="M42" s="438"/>
      <c r="N42" s="290"/>
      <c r="O42" s="289"/>
      <c r="P42" s="289"/>
      <c r="Q42" s="289"/>
      <c r="R42" s="289"/>
      <c r="S42" s="289"/>
      <c r="T42" s="289"/>
      <c r="U42" s="289"/>
      <c r="V42" s="289"/>
      <c r="W42" s="289"/>
      <c r="X42" s="289"/>
      <c r="Y42" s="289"/>
      <c r="Z42" s="289"/>
      <c r="AA42" s="289"/>
      <c r="AB42" s="144"/>
    </row>
    <row r="43" spans="2:28" s="91" customFormat="1" ht="48" customHeight="1" x14ac:dyDescent="0.2">
      <c r="B43" s="1074"/>
      <c r="C43" s="1075"/>
      <c r="D43" s="1076"/>
      <c r="E43" s="1076"/>
      <c r="F43" s="1076"/>
      <c r="G43" s="1076"/>
      <c r="H43" s="1077"/>
      <c r="I43" s="1076"/>
      <c r="J43" s="1075"/>
      <c r="K43" s="656" t="s">
        <v>312</v>
      </c>
      <c r="L43" s="656" t="s">
        <v>312</v>
      </c>
      <c r="M43" s="438"/>
      <c r="N43" s="290"/>
      <c r="O43" s="289"/>
      <c r="P43" s="289"/>
      <c r="Q43" s="289"/>
      <c r="R43" s="289"/>
      <c r="S43" s="289"/>
      <c r="T43" s="289"/>
      <c r="U43" s="289"/>
      <c r="V43" s="289"/>
      <c r="W43" s="289"/>
      <c r="X43" s="289"/>
      <c r="Y43" s="289"/>
      <c r="Z43" s="289"/>
      <c r="AA43" s="289"/>
      <c r="AB43" s="144"/>
    </row>
    <row r="44" spans="2:28" s="91" customFormat="1" ht="48" customHeight="1" x14ac:dyDescent="0.2">
      <c r="B44" s="1074"/>
      <c r="C44" s="1075"/>
      <c r="D44" s="1076"/>
      <c r="E44" s="1076"/>
      <c r="F44" s="1076"/>
      <c r="G44" s="1076"/>
      <c r="H44" s="1077"/>
      <c r="I44" s="1076"/>
      <c r="J44" s="1075"/>
      <c r="K44" s="288"/>
      <c r="L44" s="288"/>
      <c r="M44" s="442"/>
      <c r="N44" s="290"/>
      <c r="O44" s="289"/>
      <c r="P44" s="289"/>
      <c r="Q44" s="289"/>
      <c r="R44" s="289"/>
      <c r="S44" s="289"/>
      <c r="T44" s="289"/>
      <c r="U44" s="289"/>
      <c r="V44" s="289"/>
      <c r="W44" s="289"/>
      <c r="X44" s="289"/>
      <c r="Y44" s="289"/>
      <c r="Z44" s="289"/>
      <c r="AA44" s="289"/>
      <c r="AB44" s="144"/>
    </row>
    <row r="45" spans="2:28" s="91" customFormat="1" ht="48" customHeight="1" x14ac:dyDescent="0.2">
      <c r="B45" s="1074">
        <v>8</v>
      </c>
      <c r="C45" s="1075"/>
      <c r="D45" s="1076"/>
      <c r="E45" s="1076"/>
      <c r="F45" s="1076"/>
      <c r="G45" s="1076"/>
      <c r="H45" s="1077"/>
      <c r="I45" s="1076"/>
      <c r="J45" s="1075"/>
      <c r="K45" s="598"/>
      <c r="L45" s="598"/>
      <c r="M45" s="438"/>
      <c r="N45" s="290"/>
      <c r="O45" s="289"/>
      <c r="P45" s="289"/>
      <c r="Q45" s="289"/>
      <c r="R45" s="289"/>
      <c r="S45" s="289"/>
      <c r="T45" s="289"/>
      <c r="U45" s="289"/>
      <c r="V45" s="289"/>
      <c r="W45" s="289"/>
      <c r="X45" s="289"/>
      <c r="Y45" s="289"/>
      <c r="Z45" s="289"/>
      <c r="AA45" s="289"/>
      <c r="AB45" s="144"/>
    </row>
    <row r="46" spans="2:28" s="91" customFormat="1" ht="48" customHeight="1" x14ac:dyDescent="0.2">
      <c r="B46" s="1074"/>
      <c r="C46" s="1075"/>
      <c r="D46" s="1076"/>
      <c r="E46" s="1076"/>
      <c r="F46" s="1076"/>
      <c r="G46" s="1076"/>
      <c r="H46" s="1077"/>
      <c r="I46" s="1076"/>
      <c r="J46" s="1075"/>
      <c r="K46" s="598"/>
      <c r="L46" s="598"/>
      <c r="M46" s="438"/>
      <c r="N46" s="290"/>
      <c r="O46" s="289"/>
      <c r="P46" s="289"/>
      <c r="Q46" s="289"/>
      <c r="R46" s="289"/>
      <c r="S46" s="289"/>
      <c r="T46" s="289"/>
      <c r="U46" s="289"/>
      <c r="V46" s="289"/>
      <c r="W46" s="289"/>
      <c r="X46" s="289"/>
      <c r="Y46" s="289"/>
      <c r="Z46" s="289"/>
      <c r="AA46" s="289"/>
      <c r="AB46" s="144"/>
    </row>
    <row r="47" spans="2:28" s="91" customFormat="1" ht="48" customHeight="1" x14ac:dyDescent="0.2">
      <c r="B47" s="1074"/>
      <c r="C47" s="1075"/>
      <c r="D47" s="1076"/>
      <c r="E47" s="1076"/>
      <c r="F47" s="1076"/>
      <c r="G47" s="1076"/>
      <c r="H47" s="1077"/>
      <c r="I47" s="1076"/>
      <c r="J47" s="1075"/>
      <c r="K47" s="598"/>
      <c r="L47" s="598"/>
      <c r="M47" s="438"/>
      <c r="N47" s="290"/>
      <c r="O47" s="289"/>
      <c r="P47" s="289"/>
      <c r="Q47" s="289"/>
      <c r="R47" s="289"/>
      <c r="S47" s="289"/>
      <c r="T47" s="289"/>
      <c r="U47" s="289"/>
      <c r="V47" s="289"/>
      <c r="W47" s="289"/>
      <c r="X47" s="289"/>
      <c r="Y47" s="289"/>
      <c r="Z47" s="289"/>
      <c r="AA47" s="289"/>
      <c r="AB47" s="144"/>
    </row>
    <row r="48" spans="2:28" s="91" customFormat="1" ht="48" customHeight="1" x14ac:dyDescent="0.2">
      <c r="B48" s="1074"/>
      <c r="C48" s="1075"/>
      <c r="D48" s="1076"/>
      <c r="E48" s="1076"/>
      <c r="F48" s="1076"/>
      <c r="G48" s="1076"/>
      <c r="H48" s="1077"/>
      <c r="I48" s="1076"/>
      <c r="J48" s="1075"/>
      <c r="K48" s="656" t="s">
        <v>312</v>
      </c>
      <c r="L48" s="656" t="s">
        <v>312</v>
      </c>
      <c r="M48" s="438"/>
      <c r="N48" s="290"/>
      <c r="O48" s="289"/>
      <c r="P48" s="289"/>
      <c r="Q48" s="289"/>
      <c r="R48" s="289"/>
      <c r="S48" s="289"/>
      <c r="T48" s="289"/>
      <c r="U48" s="289"/>
      <c r="V48" s="289"/>
      <c r="W48" s="289"/>
      <c r="X48" s="289"/>
      <c r="Y48" s="289"/>
      <c r="Z48" s="289"/>
      <c r="AA48" s="289"/>
      <c r="AB48" s="144"/>
    </row>
    <row r="49" spans="2:28" s="91" customFormat="1" ht="48" customHeight="1" x14ac:dyDescent="0.2">
      <c r="B49" s="1074"/>
      <c r="C49" s="1075"/>
      <c r="D49" s="1076"/>
      <c r="E49" s="1076"/>
      <c r="F49" s="1076"/>
      <c r="G49" s="1076"/>
      <c r="H49" s="1077"/>
      <c r="I49" s="1076"/>
      <c r="J49" s="1075"/>
      <c r="K49" s="288"/>
      <c r="L49" s="288"/>
      <c r="M49" s="442"/>
      <c r="N49" s="290"/>
      <c r="O49" s="289"/>
      <c r="P49" s="289"/>
      <c r="Q49" s="289"/>
      <c r="R49" s="289"/>
      <c r="S49" s="289"/>
      <c r="T49" s="289"/>
      <c r="U49" s="289"/>
      <c r="V49" s="289"/>
      <c r="W49" s="289"/>
      <c r="X49" s="289"/>
      <c r="Y49" s="289"/>
      <c r="Z49" s="289"/>
      <c r="AA49" s="289"/>
      <c r="AB49" s="144"/>
    </row>
    <row r="50" spans="2:28" s="91" customFormat="1" ht="48" customHeight="1" x14ac:dyDescent="0.2">
      <c r="B50" s="1074">
        <v>9</v>
      </c>
      <c r="C50" s="1075"/>
      <c r="D50" s="1076"/>
      <c r="E50" s="1076"/>
      <c r="F50" s="1076"/>
      <c r="G50" s="1076"/>
      <c r="H50" s="1077"/>
      <c r="I50" s="1076"/>
      <c r="J50" s="1075"/>
      <c r="K50" s="598"/>
      <c r="L50" s="598"/>
      <c r="M50" s="438"/>
      <c r="N50" s="290"/>
      <c r="O50" s="289"/>
      <c r="P50" s="289"/>
      <c r="Q50" s="289"/>
      <c r="R50" s="289"/>
      <c r="S50" s="289"/>
      <c r="T50" s="289"/>
      <c r="U50" s="289"/>
      <c r="V50" s="289"/>
      <c r="W50" s="289"/>
      <c r="X50" s="289"/>
      <c r="Y50" s="289"/>
      <c r="Z50" s="289"/>
      <c r="AA50" s="289"/>
      <c r="AB50" s="144"/>
    </row>
    <row r="51" spans="2:28" s="91" customFormat="1" ht="48" customHeight="1" x14ac:dyDescent="0.2">
      <c r="B51" s="1074"/>
      <c r="C51" s="1075"/>
      <c r="D51" s="1076"/>
      <c r="E51" s="1076"/>
      <c r="F51" s="1076"/>
      <c r="G51" s="1076"/>
      <c r="H51" s="1077"/>
      <c r="I51" s="1076"/>
      <c r="J51" s="1075"/>
      <c r="K51" s="598"/>
      <c r="L51" s="598"/>
      <c r="M51" s="438"/>
      <c r="N51" s="290"/>
      <c r="O51" s="289"/>
      <c r="P51" s="289"/>
      <c r="Q51" s="289"/>
      <c r="R51" s="289"/>
      <c r="S51" s="289"/>
      <c r="T51" s="289"/>
      <c r="U51" s="289"/>
      <c r="V51" s="289"/>
      <c r="W51" s="289"/>
      <c r="X51" s="289"/>
      <c r="Y51" s="289"/>
      <c r="Z51" s="289"/>
      <c r="AA51" s="289"/>
      <c r="AB51" s="144"/>
    </row>
    <row r="52" spans="2:28" s="91" customFormat="1" ht="48" customHeight="1" x14ac:dyDescent="0.2">
      <c r="B52" s="1074"/>
      <c r="C52" s="1075"/>
      <c r="D52" s="1076"/>
      <c r="E52" s="1076"/>
      <c r="F52" s="1076"/>
      <c r="G52" s="1076"/>
      <c r="H52" s="1077"/>
      <c r="I52" s="1076"/>
      <c r="J52" s="1075"/>
      <c r="K52" s="598"/>
      <c r="L52" s="598"/>
      <c r="M52" s="438"/>
      <c r="N52" s="290"/>
      <c r="O52" s="289"/>
      <c r="P52" s="289"/>
      <c r="Q52" s="289"/>
      <c r="R52" s="289"/>
      <c r="S52" s="289"/>
      <c r="T52" s="289"/>
      <c r="U52" s="289"/>
      <c r="V52" s="289"/>
      <c r="W52" s="289"/>
      <c r="X52" s="289"/>
      <c r="Y52" s="289"/>
      <c r="Z52" s="289"/>
      <c r="AA52" s="289"/>
      <c r="AB52" s="144"/>
    </row>
    <row r="53" spans="2:28" s="91" customFormat="1" ht="48" customHeight="1" x14ac:dyDescent="0.2">
      <c r="B53" s="1074"/>
      <c r="C53" s="1075"/>
      <c r="D53" s="1076"/>
      <c r="E53" s="1076"/>
      <c r="F53" s="1076"/>
      <c r="G53" s="1076"/>
      <c r="H53" s="1077"/>
      <c r="I53" s="1076"/>
      <c r="J53" s="1075"/>
      <c r="K53" s="656" t="s">
        <v>312</v>
      </c>
      <c r="L53" s="656" t="s">
        <v>312</v>
      </c>
      <c r="M53" s="438"/>
      <c r="N53" s="290"/>
      <c r="O53" s="289"/>
      <c r="P53" s="289"/>
      <c r="Q53" s="289"/>
      <c r="R53" s="289"/>
      <c r="S53" s="289"/>
      <c r="T53" s="289"/>
      <c r="U53" s="289"/>
      <c r="V53" s="289"/>
      <c r="W53" s="289"/>
      <c r="X53" s="289"/>
      <c r="Y53" s="289"/>
      <c r="Z53" s="289"/>
      <c r="AA53" s="289"/>
      <c r="AB53" s="144"/>
    </row>
    <row r="54" spans="2:28" s="91" customFormat="1" ht="48" customHeight="1" x14ac:dyDescent="0.2">
      <c r="B54" s="1074"/>
      <c r="C54" s="1075"/>
      <c r="D54" s="1076"/>
      <c r="E54" s="1076"/>
      <c r="F54" s="1076"/>
      <c r="G54" s="1076"/>
      <c r="H54" s="1077"/>
      <c r="I54" s="1076"/>
      <c r="J54" s="1075"/>
      <c r="K54" s="288"/>
      <c r="L54" s="288"/>
      <c r="M54" s="442"/>
      <c r="N54" s="290"/>
      <c r="O54" s="289"/>
      <c r="P54" s="289"/>
      <c r="Q54" s="289"/>
      <c r="R54" s="289"/>
      <c r="S54" s="289"/>
      <c r="T54" s="289"/>
      <c r="U54" s="289"/>
      <c r="V54" s="289"/>
      <c r="W54" s="289"/>
      <c r="X54" s="289"/>
      <c r="Y54" s="289"/>
      <c r="Z54" s="289"/>
      <c r="AA54" s="289"/>
      <c r="AB54" s="144"/>
    </row>
    <row r="55" spans="2:28" s="91" customFormat="1" ht="48" customHeight="1" x14ac:dyDescent="0.2">
      <c r="B55" s="1074">
        <v>10</v>
      </c>
      <c r="C55" s="1075"/>
      <c r="D55" s="1076"/>
      <c r="E55" s="1076"/>
      <c r="F55" s="1076"/>
      <c r="G55" s="1076"/>
      <c r="H55" s="1077"/>
      <c r="I55" s="1076"/>
      <c r="J55" s="1075"/>
      <c r="K55" s="598"/>
      <c r="L55" s="598"/>
      <c r="M55" s="438"/>
      <c r="N55" s="290"/>
      <c r="O55" s="289"/>
      <c r="P55" s="289"/>
      <c r="Q55" s="289"/>
      <c r="R55" s="289"/>
      <c r="S55" s="289"/>
      <c r="T55" s="289"/>
      <c r="U55" s="289"/>
      <c r="V55" s="289"/>
      <c r="W55" s="289"/>
      <c r="X55" s="289"/>
      <c r="Y55" s="289"/>
      <c r="Z55" s="289"/>
      <c r="AA55" s="289"/>
      <c r="AB55" s="144"/>
    </row>
    <row r="56" spans="2:28" s="91" customFormat="1" ht="48" customHeight="1" x14ac:dyDescent="0.2">
      <c r="B56" s="1074"/>
      <c r="C56" s="1075"/>
      <c r="D56" s="1076"/>
      <c r="E56" s="1076"/>
      <c r="F56" s="1076"/>
      <c r="G56" s="1076"/>
      <c r="H56" s="1077"/>
      <c r="I56" s="1076"/>
      <c r="J56" s="1075"/>
      <c r="K56" s="598"/>
      <c r="L56" s="598"/>
      <c r="M56" s="438"/>
      <c r="N56" s="290"/>
      <c r="O56" s="289"/>
      <c r="P56" s="289"/>
      <c r="Q56" s="289"/>
      <c r="R56" s="289"/>
      <c r="S56" s="289"/>
      <c r="T56" s="289"/>
      <c r="U56" s="289"/>
      <c r="V56" s="289"/>
      <c r="W56" s="289"/>
      <c r="X56" s="289"/>
      <c r="Y56" s="289"/>
      <c r="Z56" s="289"/>
      <c r="AA56" s="289"/>
      <c r="AB56" s="144"/>
    </row>
    <row r="57" spans="2:28" s="91" customFormat="1" ht="48" customHeight="1" x14ac:dyDescent="0.2">
      <c r="B57" s="1074"/>
      <c r="C57" s="1075"/>
      <c r="D57" s="1076"/>
      <c r="E57" s="1076"/>
      <c r="F57" s="1076"/>
      <c r="G57" s="1076"/>
      <c r="H57" s="1077"/>
      <c r="I57" s="1076"/>
      <c r="J57" s="1075"/>
      <c r="K57" s="598"/>
      <c r="L57" s="598"/>
      <c r="M57" s="438"/>
      <c r="N57" s="290"/>
      <c r="O57" s="289"/>
      <c r="P57" s="289"/>
      <c r="Q57" s="289"/>
      <c r="R57" s="289"/>
      <c r="S57" s="289"/>
      <c r="T57" s="289"/>
      <c r="U57" s="289"/>
      <c r="V57" s="289"/>
      <c r="W57" s="289"/>
      <c r="X57" s="289"/>
      <c r="Y57" s="289"/>
      <c r="Z57" s="289"/>
      <c r="AA57" s="289"/>
      <c r="AB57" s="144"/>
    </row>
    <row r="58" spans="2:28" s="91" customFormat="1" ht="48" customHeight="1" x14ac:dyDescent="0.2">
      <c r="B58" s="1074"/>
      <c r="C58" s="1075"/>
      <c r="D58" s="1076"/>
      <c r="E58" s="1076"/>
      <c r="F58" s="1076"/>
      <c r="G58" s="1076"/>
      <c r="H58" s="1077"/>
      <c r="I58" s="1076"/>
      <c r="J58" s="1075"/>
      <c r="K58" s="656" t="s">
        <v>312</v>
      </c>
      <c r="L58" s="656" t="s">
        <v>312</v>
      </c>
      <c r="M58" s="438"/>
      <c r="N58" s="290"/>
      <c r="O58" s="289"/>
      <c r="P58" s="289"/>
      <c r="Q58" s="289"/>
      <c r="R58" s="289"/>
      <c r="S58" s="289"/>
      <c r="T58" s="289"/>
      <c r="U58" s="289"/>
      <c r="V58" s="289"/>
      <c r="W58" s="289"/>
      <c r="X58" s="289"/>
      <c r="Y58" s="289"/>
      <c r="Z58" s="289"/>
      <c r="AA58" s="289"/>
      <c r="AB58" s="144"/>
    </row>
    <row r="59" spans="2:28" s="91" customFormat="1" ht="48" customHeight="1" x14ac:dyDescent="0.2">
      <c r="B59" s="1074"/>
      <c r="C59" s="1075"/>
      <c r="D59" s="1076"/>
      <c r="E59" s="1076"/>
      <c r="F59" s="1076"/>
      <c r="G59" s="1076"/>
      <c r="H59" s="1077"/>
      <c r="I59" s="1076"/>
      <c r="J59" s="1075"/>
      <c r="K59" s="288"/>
      <c r="L59" s="288"/>
      <c r="M59" s="442"/>
      <c r="N59" s="290"/>
      <c r="O59" s="289"/>
      <c r="P59" s="289"/>
      <c r="Q59" s="289"/>
      <c r="R59" s="289"/>
      <c r="S59" s="289"/>
      <c r="T59" s="289"/>
      <c r="U59" s="289"/>
      <c r="V59" s="289"/>
      <c r="W59" s="289"/>
      <c r="X59" s="289"/>
      <c r="Y59" s="289"/>
      <c r="Z59" s="289"/>
      <c r="AA59" s="289"/>
      <c r="AB59" s="144"/>
    </row>
    <row r="60" spans="2:28" s="91" customFormat="1" ht="48" customHeight="1" x14ac:dyDescent="0.2">
      <c r="B60" s="1074">
        <v>11</v>
      </c>
      <c r="C60" s="1075"/>
      <c r="D60" s="1076"/>
      <c r="E60" s="1076"/>
      <c r="F60" s="1076"/>
      <c r="G60" s="1076"/>
      <c r="H60" s="1077"/>
      <c r="I60" s="1076"/>
      <c r="J60" s="1075"/>
      <c r="K60" s="598"/>
      <c r="L60" s="598"/>
      <c r="M60" s="438"/>
      <c r="N60" s="290"/>
      <c r="O60" s="289"/>
      <c r="P60" s="289"/>
      <c r="Q60" s="289"/>
      <c r="R60" s="289"/>
      <c r="S60" s="289"/>
      <c r="T60" s="289"/>
      <c r="U60" s="289"/>
      <c r="V60" s="289"/>
      <c r="W60" s="289"/>
      <c r="X60" s="289"/>
      <c r="Y60" s="289"/>
      <c r="Z60" s="289"/>
      <c r="AA60" s="289"/>
      <c r="AB60" s="144"/>
    </row>
    <row r="61" spans="2:28" s="91" customFormat="1" ht="48" customHeight="1" x14ac:dyDescent="0.2">
      <c r="B61" s="1074"/>
      <c r="C61" s="1075"/>
      <c r="D61" s="1076"/>
      <c r="E61" s="1076"/>
      <c r="F61" s="1076"/>
      <c r="G61" s="1076"/>
      <c r="H61" s="1077"/>
      <c r="I61" s="1076"/>
      <c r="J61" s="1075"/>
      <c r="K61" s="598"/>
      <c r="L61" s="598"/>
      <c r="M61" s="438"/>
      <c r="N61" s="290"/>
      <c r="O61" s="289"/>
      <c r="P61" s="289"/>
      <c r="Q61" s="289"/>
      <c r="R61" s="289"/>
      <c r="S61" s="289"/>
      <c r="T61" s="289"/>
      <c r="U61" s="289"/>
      <c r="V61" s="289"/>
      <c r="W61" s="289"/>
      <c r="X61" s="289"/>
      <c r="Y61" s="289"/>
      <c r="Z61" s="289"/>
      <c r="AA61" s="289"/>
      <c r="AB61" s="144"/>
    </row>
    <row r="62" spans="2:28" s="91" customFormat="1" ht="48" customHeight="1" x14ac:dyDescent="0.2">
      <c r="B62" s="1074"/>
      <c r="C62" s="1075"/>
      <c r="D62" s="1076"/>
      <c r="E62" s="1076"/>
      <c r="F62" s="1076"/>
      <c r="G62" s="1076"/>
      <c r="H62" s="1077"/>
      <c r="I62" s="1076"/>
      <c r="J62" s="1075"/>
      <c r="K62" s="598"/>
      <c r="L62" s="598"/>
      <c r="M62" s="438"/>
      <c r="N62" s="290"/>
      <c r="O62" s="289"/>
      <c r="P62" s="289"/>
      <c r="Q62" s="289"/>
      <c r="R62" s="289"/>
      <c r="S62" s="289"/>
      <c r="T62" s="289"/>
      <c r="U62" s="289"/>
      <c r="V62" s="289"/>
      <c r="W62" s="289"/>
      <c r="X62" s="289"/>
      <c r="Y62" s="289"/>
      <c r="Z62" s="289"/>
      <c r="AA62" s="289"/>
      <c r="AB62" s="144"/>
    </row>
    <row r="63" spans="2:28" s="91" customFormat="1" ht="48" customHeight="1" x14ac:dyDescent="0.2">
      <c r="B63" s="1074"/>
      <c r="C63" s="1075"/>
      <c r="D63" s="1076"/>
      <c r="E63" s="1076"/>
      <c r="F63" s="1076"/>
      <c r="G63" s="1076"/>
      <c r="H63" s="1077"/>
      <c r="I63" s="1076"/>
      <c r="J63" s="1075"/>
      <c r="K63" s="656" t="s">
        <v>312</v>
      </c>
      <c r="L63" s="656" t="s">
        <v>312</v>
      </c>
      <c r="M63" s="438"/>
      <c r="N63" s="290"/>
      <c r="O63" s="289"/>
      <c r="P63" s="289"/>
      <c r="Q63" s="289"/>
      <c r="R63" s="289"/>
      <c r="S63" s="289"/>
      <c r="T63" s="289"/>
      <c r="U63" s="289"/>
      <c r="V63" s="289"/>
      <c r="W63" s="289"/>
      <c r="X63" s="289"/>
      <c r="Y63" s="289"/>
      <c r="Z63" s="289"/>
      <c r="AA63" s="289"/>
      <c r="AB63" s="144"/>
    </row>
    <row r="64" spans="2:28" s="91" customFormat="1" ht="48" customHeight="1" x14ac:dyDescent="0.2">
      <c r="B64" s="1074"/>
      <c r="C64" s="1075"/>
      <c r="D64" s="1076"/>
      <c r="E64" s="1076"/>
      <c r="F64" s="1076"/>
      <c r="G64" s="1076"/>
      <c r="H64" s="1077"/>
      <c r="I64" s="1076"/>
      <c r="J64" s="1075"/>
      <c r="K64" s="288"/>
      <c r="L64" s="288"/>
      <c r="M64" s="442"/>
      <c r="N64" s="290"/>
      <c r="O64" s="289"/>
      <c r="P64" s="289"/>
      <c r="Q64" s="289"/>
      <c r="R64" s="289"/>
      <c r="S64" s="289"/>
      <c r="T64" s="289"/>
      <c r="U64" s="289"/>
      <c r="V64" s="289"/>
      <c r="W64" s="289"/>
      <c r="X64" s="289"/>
      <c r="Y64" s="289"/>
      <c r="Z64" s="289"/>
      <c r="AA64" s="289"/>
      <c r="AB64" s="144"/>
    </row>
    <row r="65" spans="2:28" s="91" customFormat="1" ht="48" customHeight="1" x14ac:dyDescent="0.2">
      <c r="B65" s="1074">
        <v>12</v>
      </c>
      <c r="C65" s="1075"/>
      <c r="D65" s="1076"/>
      <c r="E65" s="1076"/>
      <c r="F65" s="1076"/>
      <c r="G65" s="1076"/>
      <c r="H65" s="1077"/>
      <c r="I65" s="1076"/>
      <c r="J65" s="1075"/>
      <c r="K65" s="598"/>
      <c r="L65" s="598"/>
      <c r="M65" s="438"/>
      <c r="N65" s="290"/>
      <c r="O65" s="289"/>
      <c r="P65" s="289"/>
      <c r="Q65" s="289"/>
      <c r="R65" s="289"/>
      <c r="S65" s="289"/>
      <c r="T65" s="289"/>
      <c r="U65" s="289"/>
      <c r="V65" s="289"/>
      <c r="W65" s="289"/>
      <c r="X65" s="289"/>
      <c r="Y65" s="289"/>
      <c r="Z65" s="289"/>
      <c r="AA65" s="289"/>
      <c r="AB65" s="144"/>
    </row>
    <row r="66" spans="2:28" s="91" customFormat="1" ht="48" customHeight="1" x14ac:dyDescent="0.2">
      <c r="B66" s="1074"/>
      <c r="C66" s="1075"/>
      <c r="D66" s="1076"/>
      <c r="E66" s="1076"/>
      <c r="F66" s="1076"/>
      <c r="G66" s="1076"/>
      <c r="H66" s="1077"/>
      <c r="I66" s="1076"/>
      <c r="J66" s="1075"/>
      <c r="K66" s="598"/>
      <c r="L66" s="598"/>
      <c r="M66" s="438"/>
      <c r="N66" s="290"/>
      <c r="O66" s="289"/>
      <c r="P66" s="289"/>
      <c r="Q66" s="289"/>
      <c r="R66" s="289"/>
      <c r="S66" s="289"/>
      <c r="T66" s="289"/>
      <c r="U66" s="289"/>
      <c r="V66" s="289"/>
      <c r="W66" s="289"/>
      <c r="X66" s="289"/>
      <c r="Y66" s="289"/>
      <c r="Z66" s="289"/>
      <c r="AA66" s="289"/>
      <c r="AB66" s="144"/>
    </row>
    <row r="67" spans="2:28" s="91" customFormat="1" ht="48" customHeight="1" x14ac:dyDescent="0.2">
      <c r="B67" s="1074"/>
      <c r="C67" s="1075"/>
      <c r="D67" s="1076"/>
      <c r="E67" s="1076"/>
      <c r="F67" s="1076"/>
      <c r="G67" s="1076"/>
      <c r="H67" s="1077"/>
      <c r="I67" s="1076"/>
      <c r="J67" s="1075"/>
      <c r="K67" s="598"/>
      <c r="L67" s="598"/>
      <c r="M67" s="438"/>
      <c r="N67" s="290"/>
      <c r="O67" s="289"/>
      <c r="P67" s="289"/>
      <c r="Q67" s="289"/>
      <c r="R67" s="289"/>
      <c r="S67" s="289"/>
      <c r="T67" s="289"/>
      <c r="U67" s="289"/>
      <c r="V67" s="289"/>
      <c r="W67" s="289"/>
      <c r="X67" s="289"/>
      <c r="Y67" s="289"/>
      <c r="Z67" s="289"/>
      <c r="AA67" s="289"/>
      <c r="AB67" s="144"/>
    </row>
    <row r="68" spans="2:28" s="91" customFormat="1" ht="48" customHeight="1" x14ac:dyDescent="0.2">
      <c r="B68" s="1074"/>
      <c r="C68" s="1075"/>
      <c r="D68" s="1076"/>
      <c r="E68" s="1076"/>
      <c r="F68" s="1076"/>
      <c r="G68" s="1076"/>
      <c r="H68" s="1077"/>
      <c r="I68" s="1076"/>
      <c r="J68" s="1075"/>
      <c r="K68" s="656" t="s">
        <v>312</v>
      </c>
      <c r="L68" s="656" t="s">
        <v>312</v>
      </c>
      <c r="M68" s="438"/>
      <c r="N68" s="290"/>
      <c r="O68" s="289"/>
      <c r="P68" s="289"/>
      <c r="Q68" s="289"/>
      <c r="R68" s="289"/>
      <c r="S68" s="289"/>
      <c r="T68" s="289"/>
      <c r="U68" s="289"/>
      <c r="V68" s="289"/>
      <c r="W68" s="289"/>
      <c r="X68" s="289"/>
      <c r="Y68" s="289"/>
      <c r="Z68" s="289"/>
      <c r="AA68" s="289"/>
      <c r="AB68" s="144"/>
    </row>
    <row r="69" spans="2:28" s="91" customFormat="1" ht="48" customHeight="1" x14ac:dyDescent="0.2">
      <c r="B69" s="1074"/>
      <c r="C69" s="1075"/>
      <c r="D69" s="1076"/>
      <c r="E69" s="1076"/>
      <c r="F69" s="1076"/>
      <c r="G69" s="1076"/>
      <c r="H69" s="1077"/>
      <c r="I69" s="1076"/>
      <c r="J69" s="1075"/>
      <c r="K69" s="288"/>
      <c r="L69" s="288"/>
      <c r="M69" s="442"/>
      <c r="N69" s="290"/>
      <c r="O69" s="289"/>
      <c r="P69" s="289"/>
      <c r="Q69" s="289"/>
      <c r="R69" s="289"/>
      <c r="S69" s="289"/>
      <c r="T69" s="289"/>
      <c r="U69" s="289"/>
      <c r="V69" s="289"/>
      <c r="W69" s="289"/>
      <c r="X69" s="289"/>
      <c r="Y69" s="289"/>
      <c r="Z69" s="289"/>
      <c r="AA69" s="289"/>
      <c r="AB69" s="144"/>
    </row>
    <row r="70" spans="2:28" s="91" customFormat="1" ht="48" customHeight="1" x14ac:dyDescent="0.2">
      <c r="B70" s="1074">
        <v>13</v>
      </c>
      <c r="C70" s="1075"/>
      <c r="D70" s="1076"/>
      <c r="E70" s="1076"/>
      <c r="F70" s="1076"/>
      <c r="G70" s="1076"/>
      <c r="H70" s="1077"/>
      <c r="I70" s="1076"/>
      <c r="J70" s="1075"/>
      <c r="K70" s="598"/>
      <c r="L70" s="598"/>
      <c r="M70" s="438"/>
      <c r="N70" s="290"/>
      <c r="O70" s="289"/>
      <c r="P70" s="289"/>
      <c r="Q70" s="289"/>
      <c r="R70" s="289"/>
      <c r="S70" s="289"/>
      <c r="T70" s="289"/>
      <c r="U70" s="289"/>
      <c r="V70" s="289"/>
      <c r="W70" s="289"/>
      <c r="X70" s="289"/>
      <c r="Y70" s="289"/>
      <c r="Z70" s="289"/>
      <c r="AA70" s="289"/>
      <c r="AB70" s="144"/>
    </row>
    <row r="71" spans="2:28" s="91" customFormat="1" ht="48" customHeight="1" x14ac:dyDescent="0.2">
      <c r="B71" s="1074"/>
      <c r="C71" s="1075"/>
      <c r="D71" s="1076"/>
      <c r="E71" s="1076"/>
      <c r="F71" s="1076"/>
      <c r="G71" s="1076"/>
      <c r="H71" s="1077"/>
      <c r="I71" s="1076"/>
      <c r="J71" s="1075"/>
      <c r="K71" s="598"/>
      <c r="L71" s="598"/>
      <c r="M71" s="438"/>
      <c r="N71" s="290"/>
      <c r="O71" s="289"/>
      <c r="P71" s="289"/>
      <c r="Q71" s="289"/>
      <c r="R71" s="289"/>
      <c r="S71" s="289"/>
      <c r="T71" s="289"/>
      <c r="U71" s="289"/>
      <c r="V71" s="289"/>
      <c r="W71" s="289"/>
      <c r="X71" s="289"/>
      <c r="Y71" s="289"/>
      <c r="Z71" s="289"/>
      <c r="AA71" s="289"/>
      <c r="AB71" s="144"/>
    </row>
    <row r="72" spans="2:28" s="91" customFormat="1" ht="48" customHeight="1" x14ac:dyDescent="0.2">
      <c r="B72" s="1074"/>
      <c r="C72" s="1075"/>
      <c r="D72" s="1076"/>
      <c r="E72" s="1076"/>
      <c r="F72" s="1076"/>
      <c r="G72" s="1076"/>
      <c r="H72" s="1077"/>
      <c r="I72" s="1076"/>
      <c r="J72" s="1075"/>
      <c r="K72" s="598"/>
      <c r="L72" s="598"/>
      <c r="M72" s="438"/>
      <c r="N72" s="290"/>
      <c r="O72" s="289"/>
      <c r="P72" s="289"/>
      <c r="Q72" s="289"/>
      <c r="R72" s="289"/>
      <c r="S72" s="289"/>
      <c r="T72" s="289"/>
      <c r="U72" s="289"/>
      <c r="V72" s="289"/>
      <c r="W72" s="289"/>
      <c r="X72" s="289"/>
      <c r="Y72" s="289"/>
      <c r="Z72" s="289"/>
      <c r="AA72" s="289"/>
      <c r="AB72" s="144"/>
    </row>
    <row r="73" spans="2:28" s="91" customFormat="1" ht="48" customHeight="1" x14ac:dyDescent="0.2">
      <c r="B73" s="1074"/>
      <c r="C73" s="1075"/>
      <c r="D73" s="1076"/>
      <c r="E73" s="1076"/>
      <c r="F73" s="1076"/>
      <c r="G73" s="1076"/>
      <c r="H73" s="1077"/>
      <c r="I73" s="1076"/>
      <c r="J73" s="1075"/>
      <c r="K73" s="656" t="s">
        <v>312</v>
      </c>
      <c r="L73" s="656" t="s">
        <v>312</v>
      </c>
      <c r="M73" s="438"/>
      <c r="N73" s="290"/>
      <c r="O73" s="289"/>
      <c r="P73" s="289"/>
      <c r="Q73" s="289"/>
      <c r="R73" s="289"/>
      <c r="S73" s="289"/>
      <c r="T73" s="289"/>
      <c r="U73" s="289"/>
      <c r="V73" s="289"/>
      <c r="W73" s="289"/>
      <c r="X73" s="289"/>
      <c r="Y73" s="289"/>
      <c r="Z73" s="289"/>
      <c r="AA73" s="289"/>
      <c r="AB73" s="144"/>
    </row>
    <row r="74" spans="2:28" s="91" customFormat="1" ht="48" customHeight="1" x14ac:dyDescent="0.2">
      <c r="B74" s="1074"/>
      <c r="C74" s="1075"/>
      <c r="D74" s="1076"/>
      <c r="E74" s="1076"/>
      <c r="F74" s="1076"/>
      <c r="G74" s="1076"/>
      <c r="H74" s="1077"/>
      <c r="I74" s="1076"/>
      <c r="J74" s="1075"/>
      <c r="K74" s="288"/>
      <c r="L74" s="288"/>
      <c r="M74" s="442"/>
      <c r="N74" s="290"/>
      <c r="O74" s="289"/>
      <c r="P74" s="289"/>
      <c r="Q74" s="289"/>
      <c r="R74" s="289"/>
      <c r="S74" s="289"/>
      <c r="T74" s="289"/>
      <c r="U74" s="289"/>
      <c r="V74" s="289"/>
      <c r="W74" s="289"/>
      <c r="X74" s="289"/>
      <c r="Y74" s="289"/>
      <c r="Z74" s="289"/>
      <c r="AA74" s="289"/>
      <c r="AB74" s="144"/>
    </row>
    <row r="75" spans="2:28" s="91" customFormat="1" ht="48" customHeight="1" x14ac:dyDescent="0.2">
      <c r="B75" s="1074">
        <v>14</v>
      </c>
      <c r="C75" s="1075"/>
      <c r="D75" s="1076"/>
      <c r="E75" s="1076"/>
      <c r="F75" s="1076"/>
      <c r="G75" s="1076"/>
      <c r="H75" s="1077"/>
      <c r="I75" s="1076"/>
      <c r="J75" s="1075"/>
      <c r="K75" s="598"/>
      <c r="L75" s="598"/>
      <c r="M75" s="438"/>
      <c r="N75" s="290"/>
      <c r="O75" s="289"/>
      <c r="P75" s="289"/>
      <c r="Q75" s="289"/>
      <c r="R75" s="289"/>
      <c r="S75" s="289"/>
      <c r="T75" s="289"/>
      <c r="U75" s="289"/>
      <c r="V75" s="289"/>
      <c r="W75" s="289"/>
      <c r="X75" s="289"/>
      <c r="Y75" s="289"/>
      <c r="Z75" s="289"/>
      <c r="AA75" s="289"/>
      <c r="AB75" s="144"/>
    </row>
    <row r="76" spans="2:28" s="91" customFormat="1" ht="48" customHeight="1" x14ac:dyDescent="0.2">
      <c r="B76" s="1074"/>
      <c r="C76" s="1075"/>
      <c r="D76" s="1076"/>
      <c r="E76" s="1076"/>
      <c r="F76" s="1076"/>
      <c r="G76" s="1076"/>
      <c r="H76" s="1077"/>
      <c r="I76" s="1076"/>
      <c r="J76" s="1075"/>
      <c r="K76" s="598"/>
      <c r="L76" s="598"/>
      <c r="M76" s="438"/>
      <c r="N76" s="290"/>
      <c r="O76" s="289"/>
      <c r="P76" s="289"/>
      <c r="Q76" s="289"/>
      <c r="R76" s="289"/>
      <c r="S76" s="289"/>
      <c r="T76" s="289"/>
      <c r="U76" s="289"/>
      <c r="V76" s="289"/>
      <c r="W76" s="289"/>
      <c r="X76" s="289"/>
      <c r="Y76" s="289"/>
      <c r="Z76" s="289"/>
      <c r="AA76" s="289"/>
      <c r="AB76" s="144"/>
    </row>
    <row r="77" spans="2:28" s="91" customFormat="1" ht="48" customHeight="1" x14ac:dyDescent="0.2">
      <c r="B77" s="1074"/>
      <c r="C77" s="1075"/>
      <c r="D77" s="1076"/>
      <c r="E77" s="1076"/>
      <c r="F77" s="1076"/>
      <c r="G77" s="1076"/>
      <c r="H77" s="1077"/>
      <c r="I77" s="1076"/>
      <c r="J77" s="1075"/>
      <c r="K77" s="598"/>
      <c r="L77" s="598"/>
      <c r="M77" s="438"/>
      <c r="N77" s="290"/>
      <c r="O77" s="289"/>
      <c r="P77" s="289"/>
      <c r="Q77" s="289"/>
      <c r="R77" s="289"/>
      <c r="S77" s="289"/>
      <c r="T77" s="289"/>
      <c r="U77" s="289"/>
      <c r="V77" s="289"/>
      <c r="W77" s="289"/>
      <c r="X77" s="289"/>
      <c r="Y77" s="289"/>
      <c r="Z77" s="289"/>
      <c r="AA77" s="289"/>
      <c r="AB77" s="144"/>
    </row>
    <row r="78" spans="2:28" s="91" customFormat="1" ht="48" customHeight="1" x14ac:dyDescent="0.2">
      <c r="B78" s="1074"/>
      <c r="C78" s="1075"/>
      <c r="D78" s="1076"/>
      <c r="E78" s="1076"/>
      <c r="F78" s="1076"/>
      <c r="G78" s="1076"/>
      <c r="H78" s="1077"/>
      <c r="I78" s="1076"/>
      <c r="J78" s="1075"/>
      <c r="K78" s="656" t="s">
        <v>312</v>
      </c>
      <c r="L78" s="656" t="s">
        <v>312</v>
      </c>
      <c r="M78" s="438"/>
      <c r="N78" s="290"/>
      <c r="O78" s="289"/>
      <c r="P78" s="289"/>
      <c r="Q78" s="289"/>
      <c r="R78" s="289"/>
      <c r="S78" s="289"/>
      <c r="T78" s="289"/>
      <c r="U78" s="289"/>
      <c r="V78" s="289"/>
      <c r="W78" s="289"/>
      <c r="X78" s="289"/>
      <c r="Y78" s="289"/>
      <c r="Z78" s="289"/>
      <c r="AA78" s="289"/>
      <c r="AB78" s="144"/>
    </row>
    <row r="79" spans="2:28" s="91" customFormat="1" ht="48" customHeight="1" x14ac:dyDescent="0.2">
      <c r="B79" s="1074"/>
      <c r="C79" s="1075"/>
      <c r="D79" s="1076"/>
      <c r="E79" s="1076"/>
      <c r="F79" s="1076"/>
      <c r="G79" s="1076"/>
      <c r="H79" s="1077"/>
      <c r="I79" s="1076"/>
      <c r="J79" s="1075"/>
      <c r="K79" s="288"/>
      <c r="L79" s="288"/>
      <c r="M79" s="442"/>
      <c r="N79" s="290"/>
      <c r="O79" s="289"/>
      <c r="P79" s="289"/>
      <c r="Q79" s="289"/>
      <c r="R79" s="289"/>
      <c r="S79" s="289"/>
      <c r="T79" s="289"/>
      <c r="U79" s="289"/>
      <c r="V79" s="289"/>
      <c r="W79" s="289"/>
      <c r="X79" s="289"/>
      <c r="Y79" s="289"/>
      <c r="Z79" s="289"/>
      <c r="AA79" s="289"/>
      <c r="AB79" s="144"/>
    </row>
    <row r="80" spans="2:28" s="91" customFormat="1" ht="48" customHeight="1" x14ac:dyDescent="0.2">
      <c r="B80" s="1074">
        <v>15</v>
      </c>
      <c r="C80" s="1075"/>
      <c r="D80" s="1076"/>
      <c r="E80" s="1076"/>
      <c r="F80" s="1076"/>
      <c r="G80" s="1076"/>
      <c r="H80" s="1077"/>
      <c r="I80" s="1076"/>
      <c r="J80" s="1075"/>
      <c r="K80" s="598"/>
      <c r="L80" s="598"/>
      <c r="M80" s="438"/>
      <c r="N80" s="290"/>
      <c r="O80" s="289"/>
      <c r="P80" s="289"/>
      <c r="Q80" s="289"/>
      <c r="R80" s="289"/>
      <c r="S80" s="289"/>
      <c r="T80" s="289"/>
      <c r="U80" s="289"/>
      <c r="V80" s="289"/>
      <c r="W80" s="289"/>
      <c r="X80" s="289"/>
      <c r="Y80" s="289"/>
      <c r="Z80" s="289"/>
      <c r="AA80" s="289"/>
      <c r="AB80" s="144"/>
    </row>
    <row r="81" spans="2:28" s="91" customFormat="1" ht="48" customHeight="1" x14ac:dyDescent="0.2">
      <c r="B81" s="1074"/>
      <c r="C81" s="1075"/>
      <c r="D81" s="1076"/>
      <c r="E81" s="1076"/>
      <c r="F81" s="1076"/>
      <c r="G81" s="1076"/>
      <c r="H81" s="1077"/>
      <c r="I81" s="1076"/>
      <c r="J81" s="1075"/>
      <c r="K81" s="598"/>
      <c r="L81" s="598"/>
      <c r="M81" s="438"/>
      <c r="N81" s="290"/>
      <c r="O81" s="289"/>
      <c r="P81" s="289"/>
      <c r="Q81" s="289"/>
      <c r="R81" s="289"/>
      <c r="S81" s="289"/>
      <c r="T81" s="289"/>
      <c r="U81" s="289"/>
      <c r="V81" s="289"/>
      <c r="W81" s="289"/>
      <c r="X81" s="289"/>
      <c r="Y81" s="289"/>
      <c r="Z81" s="289"/>
      <c r="AA81" s="289"/>
      <c r="AB81" s="144"/>
    </row>
    <row r="82" spans="2:28" s="91" customFormat="1" ht="48" customHeight="1" x14ac:dyDescent="0.2">
      <c r="B82" s="1074"/>
      <c r="C82" s="1075"/>
      <c r="D82" s="1076"/>
      <c r="E82" s="1076"/>
      <c r="F82" s="1076"/>
      <c r="G82" s="1076"/>
      <c r="H82" s="1077"/>
      <c r="I82" s="1076"/>
      <c r="J82" s="1075"/>
      <c r="K82" s="598"/>
      <c r="L82" s="598"/>
      <c r="M82" s="438"/>
      <c r="N82" s="290"/>
      <c r="O82" s="289"/>
      <c r="P82" s="289"/>
      <c r="Q82" s="289"/>
      <c r="R82" s="289"/>
      <c r="S82" s="289"/>
      <c r="T82" s="289"/>
      <c r="U82" s="289"/>
      <c r="V82" s="289"/>
      <c r="W82" s="289"/>
      <c r="X82" s="289"/>
      <c r="Y82" s="289"/>
      <c r="Z82" s="289"/>
      <c r="AA82" s="289"/>
      <c r="AB82" s="144"/>
    </row>
    <row r="83" spans="2:28" s="91" customFormat="1" ht="48" customHeight="1" x14ac:dyDescent="0.2">
      <c r="B83" s="1074"/>
      <c r="C83" s="1075"/>
      <c r="D83" s="1076"/>
      <c r="E83" s="1076"/>
      <c r="F83" s="1076"/>
      <c r="G83" s="1076"/>
      <c r="H83" s="1077"/>
      <c r="I83" s="1076"/>
      <c r="J83" s="1075"/>
      <c r="K83" s="656" t="s">
        <v>312</v>
      </c>
      <c r="L83" s="656" t="s">
        <v>312</v>
      </c>
      <c r="M83" s="438"/>
      <c r="N83" s="290"/>
      <c r="O83" s="289"/>
      <c r="P83" s="289"/>
      <c r="Q83" s="289"/>
      <c r="R83" s="289"/>
      <c r="S83" s="289"/>
      <c r="T83" s="289"/>
      <c r="U83" s="289"/>
      <c r="V83" s="289"/>
      <c r="W83" s="289"/>
      <c r="X83" s="289"/>
      <c r="Y83" s="289"/>
      <c r="Z83" s="289"/>
      <c r="AA83" s="289"/>
      <c r="AB83" s="144"/>
    </row>
    <row r="84" spans="2:28" s="91" customFormat="1" ht="48" customHeight="1" x14ac:dyDescent="0.2">
      <c r="B84" s="1074"/>
      <c r="C84" s="1075"/>
      <c r="D84" s="1076"/>
      <c r="E84" s="1076"/>
      <c r="F84" s="1076"/>
      <c r="G84" s="1076"/>
      <c r="H84" s="1077"/>
      <c r="I84" s="1076"/>
      <c r="J84" s="1075"/>
      <c r="K84" s="288"/>
      <c r="L84" s="288"/>
      <c r="M84" s="442"/>
      <c r="N84" s="290"/>
      <c r="O84" s="289"/>
      <c r="P84" s="289"/>
      <c r="Q84" s="289"/>
      <c r="R84" s="289"/>
      <c r="S84" s="289"/>
      <c r="T84" s="289"/>
      <c r="U84" s="289"/>
      <c r="V84" s="289"/>
      <c r="W84" s="289"/>
      <c r="X84" s="289"/>
      <c r="Y84" s="289"/>
      <c r="Z84" s="289"/>
      <c r="AA84" s="289"/>
      <c r="AB84" s="144"/>
    </row>
    <row r="85" spans="2:28" s="91" customFormat="1" ht="48" customHeight="1" x14ac:dyDescent="0.2">
      <c r="B85" s="1074">
        <v>16</v>
      </c>
      <c r="C85" s="1075"/>
      <c r="D85" s="1076"/>
      <c r="E85" s="1076"/>
      <c r="F85" s="1076"/>
      <c r="G85" s="1076"/>
      <c r="H85" s="1077"/>
      <c r="I85" s="1076"/>
      <c r="J85" s="1075"/>
      <c r="K85" s="598"/>
      <c r="L85" s="598"/>
      <c r="M85" s="438"/>
      <c r="N85" s="290"/>
      <c r="O85" s="289"/>
      <c r="P85" s="289"/>
      <c r="Q85" s="289"/>
      <c r="R85" s="289"/>
      <c r="S85" s="289"/>
      <c r="T85" s="289"/>
      <c r="U85" s="289"/>
      <c r="V85" s="289"/>
      <c r="W85" s="289"/>
      <c r="X85" s="289"/>
      <c r="Y85" s="289"/>
      <c r="Z85" s="289"/>
      <c r="AA85" s="289"/>
      <c r="AB85" s="144"/>
    </row>
    <row r="86" spans="2:28" s="91" customFormat="1" ht="48" customHeight="1" x14ac:dyDescent="0.2">
      <c r="B86" s="1074"/>
      <c r="C86" s="1075"/>
      <c r="D86" s="1076"/>
      <c r="E86" s="1076"/>
      <c r="F86" s="1076"/>
      <c r="G86" s="1076"/>
      <c r="H86" s="1077"/>
      <c r="I86" s="1076"/>
      <c r="J86" s="1075"/>
      <c r="K86" s="598"/>
      <c r="L86" s="598"/>
      <c r="M86" s="438"/>
      <c r="N86" s="290"/>
      <c r="O86" s="289"/>
      <c r="P86" s="289"/>
      <c r="Q86" s="289"/>
      <c r="R86" s="289"/>
      <c r="S86" s="289"/>
      <c r="T86" s="289"/>
      <c r="U86" s="289"/>
      <c r="V86" s="289"/>
      <c r="W86" s="289"/>
      <c r="X86" s="289"/>
      <c r="Y86" s="289"/>
      <c r="Z86" s="289"/>
      <c r="AA86" s="289"/>
      <c r="AB86" s="144"/>
    </row>
    <row r="87" spans="2:28" s="91" customFormat="1" ht="48" customHeight="1" x14ac:dyDescent="0.2">
      <c r="B87" s="1074"/>
      <c r="C87" s="1075"/>
      <c r="D87" s="1076"/>
      <c r="E87" s="1076"/>
      <c r="F87" s="1076"/>
      <c r="G87" s="1076"/>
      <c r="H87" s="1077"/>
      <c r="I87" s="1076"/>
      <c r="J87" s="1075"/>
      <c r="K87" s="598"/>
      <c r="L87" s="598"/>
      <c r="M87" s="438"/>
      <c r="N87" s="290"/>
      <c r="O87" s="289"/>
      <c r="P87" s="289"/>
      <c r="Q87" s="289"/>
      <c r="R87" s="289"/>
      <c r="S87" s="289"/>
      <c r="T87" s="289"/>
      <c r="U87" s="289"/>
      <c r="V87" s="289"/>
      <c r="W87" s="289"/>
      <c r="X87" s="289"/>
      <c r="Y87" s="289"/>
      <c r="Z87" s="289"/>
      <c r="AA87" s="289"/>
      <c r="AB87" s="144"/>
    </row>
    <row r="88" spans="2:28" s="91" customFormat="1" ht="48" customHeight="1" x14ac:dyDescent="0.2">
      <c r="B88" s="1074"/>
      <c r="C88" s="1075"/>
      <c r="D88" s="1076"/>
      <c r="E88" s="1076"/>
      <c r="F88" s="1076"/>
      <c r="G88" s="1076"/>
      <c r="H88" s="1077"/>
      <c r="I88" s="1076"/>
      <c r="J88" s="1075"/>
      <c r="K88" s="656" t="s">
        <v>312</v>
      </c>
      <c r="L88" s="656" t="s">
        <v>312</v>
      </c>
      <c r="M88" s="438"/>
      <c r="N88" s="290"/>
      <c r="O88" s="289"/>
      <c r="P88" s="289"/>
      <c r="Q88" s="289"/>
      <c r="R88" s="289"/>
      <c r="S88" s="289"/>
      <c r="T88" s="289"/>
      <c r="U88" s="289"/>
      <c r="V88" s="289"/>
      <c r="W88" s="289"/>
      <c r="X88" s="289"/>
      <c r="Y88" s="289"/>
      <c r="Z88" s="289"/>
      <c r="AA88" s="289"/>
      <c r="AB88" s="144"/>
    </row>
    <row r="89" spans="2:28" s="91" customFormat="1" ht="48" customHeight="1" x14ac:dyDescent="0.2">
      <c r="B89" s="1074"/>
      <c r="C89" s="1075"/>
      <c r="D89" s="1076"/>
      <c r="E89" s="1076"/>
      <c r="F89" s="1076"/>
      <c r="G89" s="1076"/>
      <c r="H89" s="1077"/>
      <c r="I89" s="1076"/>
      <c r="J89" s="1075"/>
      <c r="K89" s="288"/>
      <c r="L89" s="288"/>
      <c r="M89" s="442"/>
      <c r="N89" s="290"/>
      <c r="O89" s="289"/>
      <c r="P89" s="289"/>
      <c r="Q89" s="289"/>
      <c r="R89" s="289"/>
      <c r="S89" s="289"/>
      <c r="T89" s="289"/>
      <c r="U89" s="289"/>
      <c r="V89" s="289"/>
      <c r="W89" s="289"/>
      <c r="X89" s="289"/>
      <c r="Y89" s="289"/>
      <c r="Z89" s="289"/>
      <c r="AA89" s="289"/>
      <c r="AB89" s="144"/>
    </row>
    <row r="90" spans="2:28" s="91" customFormat="1" ht="48" customHeight="1" x14ac:dyDescent="0.2">
      <c r="B90" s="1074">
        <v>17</v>
      </c>
      <c r="C90" s="1075"/>
      <c r="D90" s="1076"/>
      <c r="E90" s="1076"/>
      <c r="F90" s="1076"/>
      <c r="G90" s="1076"/>
      <c r="H90" s="1077"/>
      <c r="I90" s="1076"/>
      <c r="J90" s="1075"/>
      <c r="K90" s="598"/>
      <c r="L90" s="598"/>
      <c r="M90" s="438"/>
      <c r="N90" s="290"/>
      <c r="O90" s="289"/>
      <c r="P90" s="289"/>
      <c r="Q90" s="289"/>
      <c r="R90" s="289"/>
      <c r="S90" s="289"/>
      <c r="T90" s="289"/>
      <c r="U90" s="289"/>
      <c r="V90" s="289"/>
      <c r="W90" s="289"/>
      <c r="X90" s="289"/>
      <c r="Y90" s="289"/>
      <c r="Z90" s="289"/>
      <c r="AA90" s="289"/>
      <c r="AB90" s="144"/>
    </row>
    <row r="91" spans="2:28" s="91" customFormat="1" ht="48" customHeight="1" x14ac:dyDescent="0.2">
      <c r="B91" s="1074"/>
      <c r="C91" s="1075"/>
      <c r="D91" s="1076"/>
      <c r="E91" s="1076"/>
      <c r="F91" s="1076"/>
      <c r="G91" s="1076"/>
      <c r="H91" s="1077"/>
      <c r="I91" s="1076"/>
      <c r="J91" s="1075"/>
      <c r="K91" s="598"/>
      <c r="L91" s="598"/>
      <c r="M91" s="438"/>
      <c r="N91" s="290"/>
      <c r="O91" s="289"/>
      <c r="P91" s="289"/>
      <c r="Q91" s="289"/>
      <c r="R91" s="289"/>
      <c r="S91" s="289"/>
      <c r="T91" s="289"/>
      <c r="U91" s="289"/>
      <c r="V91" s="289"/>
      <c r="W91" s="289"/>
      <c r="X91" s="289"/>
      <c r="Y91" s="289"/>
      <c r="Z91" s="289"/>
      <c r="AA91" s="289"/>
      <c r="AB91" s="144"/>
    </row>
    <row r="92" spans="2:28" s="91" customFormat="1" ht="48" customHeight="1" x14ac:dyDescent="0.2">
      <c r="B92" s="1074"/>
      <c r="C92" s="1075"/>
      <c r="D92" s="1076"/>
      <c r="E92" s="1076"/>
      <c r="F92" s="1076"/>
      <c r="G92" s="1076"/>
      <c r="H92" s="1077"/>
      <c r="I92" s="1076"/>
      <c r="J92" s="1075"/>
      <c r="K92" s="598"/>
      <c r="L92" s="598"/>
      <c r="M92" s="438"/>
      <c r="N92" s="290"/>
      <c r="O92" s="289"/>
      <c r="P92" s="289"/>
      <c r="Q92" s="289"/>
      <c r="R92" s="289"/>
      <c r="S92" s="289"/>
      <c r="T92" s="289"/>
      <c r="U92" s="289"/>
      <c r="V92" s="289"/>
      <c r="W92" s="289"/>
      <c r="X92" s="289"/>
      <c r="Y92" s="289"/>
      <c r="Z92" s="289"/>
      <c r="AA92" s="289"/>
      <c r="AB92" s="144"/>
    </row>
    <row r="93" spans="2:28" s="91" customFormat="1" ht="48" customHeight="1" x14ac:dyDescent="0.2">
      <c r="B93" s="1074"/>
      <c r="C93" s="1075"/>
      <c r="D93" s="1076"/>
      <c r="E93" s="1076"/>
      <c r="F93" s="1076"/>
      <c r="G93" s="1076"/>
      <c r="H93" s="1077"/>
      <c r="I93" s="1076"/>
      <c r="J93" s="1075"/>
      <c r="K93" s="656" t="s">
        <v>312</v>
      </c>
      <c r="L93" s="656" t="s">
        <v>312</v>
      </c>
      <c r="M93" s="438"/>
      <c r="N93" s="290"/>
      <c r="O93" s="289"/>
      <c r="P93" s="289"/>
      <c r="Q93" s="289"/>
      <c r="R93" s="289"/>
      <c r="S93" s="289"/>
      <c r="T93" s="289"/>
      <c r="U93" s="289"/>
      <c r="V93" s="289"/>
      <c r="W93" s="289"/>
      <c r="X93" s="289"/>
      <c r="Y93" s="289"/>
      <c r="Z93" s="289"/>
      <c r="AA93" s="289"/>
      <c r="AB93" s="144"/>
    </row>
    <row r="94" spans="2:28" s="91" customFormat="1" ht="48" customHeight="1" x14ac:dyDescent="0.2">
      <c r="B94" s="1074"/>
      <c r="C94" s="1075"/>
      <c r="D94" s="1076"/>
      <c r="E94" s="1076"/>
      <c r="F94" s="1076"/>
      <c r="G94" s="1076"/>
      <c r="H94" s="1077"/>
      <c r="I94" s="1076"/>
      <c r="J94" s="1075"/>
      <c r="K94" s="288"/>
      <c r="L94" s="288"/>
      <c r="M94" s="442"/>
      <c r="N94" s="290"/>
      <c r="O94" s="289"/>
      <c r="P94" s="289"/>
      <c r="Q94" s="289"/>
      <c r="R94" s="289"/>
      <c r="S94" s="289"/>
      <c r="T94" s="289"/>
      <c r="U94" s="289"/>
      <c r="V94" s="289"/>
      <c r="W94" s="289"/>
      <c r="X94" s="289"/>
      <c r="Y94" s="289"/>
      <c r="Z94" s="289"/>
      <c r="AA94" s="289"/>
      <c r="AB94" s="144"/>
    </row>
    <row r="95" spans="2:28" s="91" customFormat="1" ht="48" customHeight="1" x14ac:dyDescent="0.2">
      <c r="B95" s="1074">
        <v>18</v>
      </c>
      <c r="C95" s="1075"/>
      <c r="D95" s="1076"/>
      <c r="E95" s="1076"/>
      <c r="F95" s="1076"/>
      <c r="G95" s="1076"/>
      <c r="H95" s="1077"/>
      <c r="I95" s="1076"/>
      <c r="J95" s="1075"/>
      <c r="K95" s="598"/>
      <c r="L95" s="598"/>
      <c r="M95" s="438"/>
      <c r="N95" s="290"/>
      <c r="O95" s="289"/>
      <c r="P95" s="289"/>
      <c r="Q95" s="289"/>
      <c r="R95" s="289"/>
      <c r="S95" s="289"/>
      <c r="T95" s="289"/>
      <c r="U95" s="289"/>
      <c r="V95" s="289"/>
      <c r="W95" s="289"/>
      <c r="X95" s="289"/>
      <c r="Y95" s="289"/>
      <c r="Z95" s="289"/>
      <c r="AA95" s="289"/>
      <c r="AB95" s="144"/>
    </row>
    <row r="96" spans="2:28" s="91" customFormat="1" ht="48" customHeight="1" x14ac:dyDescent="0.2">
      <c r="B96" s="1074"/>
      <c r="C96" s="1075"/>
      <c r="D96" s="1076"/>
      <c r="E96" s="1076"/>
      <c r="F96" s="1076"/>
      <c r="G96" s="1076"/>
      <c r="H96" s="1077"/>
      <c r="I96" s="1076"/>
      <c r="J96" s="1075"/>
      <c r="K96" s="598"/>
      <c r="L96" s="598"/>
      <c r="M96" s="438"/>
      <c r="N96" s="290"/>
      <c r="O96" s="289"/>
      <c r="P96" s="289"/>
      <c r="Q96" s="289"/>
      <c r="R96" s="289"/>
      <c r="S96" s="289"/>
      <c r="T96" s="289"/>
      <c r="U96" s="289"/>
      <c r="V96" s="289"/>
      <c r="W96" s="289"/>
      <c r="X96" s="289"/>
      <c r="Y96" s="289"/>
      <c r="Z96" s="289"/>
      <c r="AA96" s="289"/>
      <c r="AB96" s="144"/>
    </row>
    <row r="97" spans="2:28" s="91" customFormat="1" ht="48" customHeight="1" x14ac:dyDescent="0.2">
      <c r="B97" s="1074"/>
      <c r="C97" s="1075"/>
      <c r="D97" s="1076"/>
      <c r="E97" s="1076"/>
      <c r="F97" s="1076"/>
      <c r="G97" s="1076"/>
      <c r="H97" s="1077"/>
      <c r="I97" s="1076"/>
      <c r="J97" s="1075"/>
      <c r="K97" s="598"/>
      <c r="L97" s="598"/>
      <c r="M97" s="438"/>
      <c r="N97" s="290"/>
      <c r="O97" s="289"/>
      <c r="P97" s="289"/>
      <c r="Q97" s="289"/>
      <c r="R97" s="289"/>
      <c r="S97" s="289"/>
      <c r="T97" s="289"/>
      <c r="U97" s="289"/>
      <c r="V97" s="289"/>
      <c r="W97" s="289"/>
      <c r="X97" s="289"/>
      <c r="Y97" s="289"/>
      <c r="Z97" s="289"/>
      <c r="AA97" s="289"/>
      <c r="AB97" s="144"/>
    </row>
    <row r="98" spans="2:28" s="91" customFormat="1" ht="48" customHeight="1" x14ac:dyDescent="0.2">
      <c r="B98" s="1074"/>
      <c r="C98" s="1075"/>
      <c r="D98" s="1076"/>
      <c r="E98" s="1076"/>
      <c r="F98" s="1076"/>
      <c r="G98" s="1076"/>
      <c r="H98" s="1077"/>
      <c r="I98" s="1076"/>
      <c r="J98" s="1075"/>
      <c r="K98" s="656" t="s">
        <v>312</v>
      </c>
      <c r="L98" s="656" t="s">
        <v>312</v>
      </c>
      <c r="M98" s="438"/>
      <c r="N98" s="290"/>
      <c r="O98" s="289"/>
      <c r="P98" s="289"/>
      <c r="Q98" s="289"/>
      <c r="R98" s="289"/>
      <c r="S98" s="289"/>
      <c r="T98" s="289"/>
      <c r="U98" s="289"/>
      <c r="V98" s="289"/>
      <c r="W98" s="289"/>
      <c r="X98" s="289"/>
      <c r="Y98" s="289"/>
      <c r="Z98" s="289"/>
      <c r="AA98" s="289"/>
      <c r="AB98" s="144"/>
    </row>
    <row r="99" spans="2:28" s="91" customFormat="1" ht="48" customHeight="1" x14ac:dyDescent="0.2">
      <c r="B99" s="1074"/>
      <c r="C99" s="1075"/>
      <c r="D99" s="1076"/>
      <c r="E99" s="1076"/>
      <c r="F99" s="1076"/>
      <c r="G99" s="1076"/>
      <c r="H99" s="1077"/>
      <c r="I99" s="1076"/>
      <c r="J99" s="1075"/>
      <c r="K99" s="288"/>
      <c r="L99" s="288"/>
      <c r="M99" s="442"/>
      <c r="N99" s="290"/>
      <c r="O99" s="289"/>
      <c r="P99" s="289"/>
      <c r="Q99" s="289"/>
      <c r="R99" s="289"/>
      <c r="S99" s="289"/>
      <c r="T99" s="289"/>
      <c r="U99" s="289"/>
      <c r="V99" s="289"/>
      <c r="W99" s="289"/>
      <c r="X99" s="289"/>
      <c r="Y99" s="289"/>
      <c r="Z99" s="289"/>
      <c r="AA99" s="289"/>
      <c r="AB99" s="144"/>
    </row>
    <row r="100" spans="2:28" s="91" customFormat="1" ht="48" customHeight="1" x14ac:dyDescent="0.2">
      <c r="B100" s="1074">
        <v>19</v>
      </c>
      <c r="C100" s="1075"/>
      <c r="D100" s="1076"/>
      <c r="E100" s="1076"/>
      <c r="F100" s="1076"/>
      <c r="G100" s="1076"/>
      <c r="H100" s="1077"/>
      <c r="I100" s="1076"/>
      <c r="J100" s="1075"/>
      <c r="K100" s="598"/>
      <c r="L100" s="598"/>
      <c r="M100" s="438"/>
      <c r="N100" s="290"/>
      <c r="O100" s="289"/>
      <c r="P100" s="289"/>
      <c r="Q100" s="289"/>
      <c r="R100" s="289"/>
      <c r="S100" s="289"/>
      <c r="T100" s="289"/>
      <c r="U100" s="289"/>
      <c r="V100" s="289"/>
      <c r="W100" s="289"/>
      <c r="X100" s="289"/>
      <c r="Y100" s="289"/>
      <c r="Z100" s="289"/>
      <c r="AA100" s="289"/>
      <c r="AB100" s="144"/>
    </row>
    <row r="101" spans="2:28" s="91" customFormat="1" ht="48" customHeight="1" x14ac:dyDescent="0.2">
      <c r="B101" s="1074"/>
      <c r="C101" s="1075"/>
      <c r="D101" s="1076"/>
      <c r="E101" s="1076"/>
      <c r="F101" s="1076"/>
      <c r="G101" s="1076"/>
      <c r="H101" s="1077"/>
      <c r="I101" s="1076"/>
      <c r="J101" s="1075"/>
      <c r="K101" s="598"/>
      <c r="L101" s="598"/>
      <c r="M101" s="438"/>
      <c r="N101" s="290"/>
      <c r="O101" s="289"/>
      <c r="P101" s="289"/>
      <c r="Q101" s="289"/>
      <c r="R101" s="289"/>
      <c r="S101" s="289"/>
      <c r="T101" s="289"/>
      <c r="U101" s="289"/>
      <c r="V101" s="289"/>
      <c r="W101" s="289"/>
      <c r="X101" s="289"/>
      <c r="Y101" s="289"/>
      <c r="Z101" s="289"/>
      <c r="AA101" s="289"/>
      <c r="AB101" s="144"/>
    </row>
    <row r="102" spans="2:28" s="91" customFormat="1" ht="48" customHeight="1" x14ac:dyDescent="0.2">
      <c r="B102" s="1074"/>
      <c r="C102" s="1075"/>
      <c r="D102" s="1076"/>
      <c r="E102" s="1076"/>
      <c r="F102" s="1076"/>
      <c r="G102" s="1076"/>
      <c r="H102" s="1077"/>
      <c r="I102" s="1076"/>
      <c r="J102" s="1075"/>
      <c r="K102" s="598"/>
      <c r="L102" s="598"/>
      <c r="M102" s="438"/>
      <c r="N102" s="290"/>
      <c r="O102" s="289"/>
      <c r="P102" s="289"/>
      <c r="Q102" s="289"/>
      <c r="R102" s="289"/>
      <c r="S102" s="289"/>
      <c r="T102" s="289"/>
      <c r="U102" s="289"/>
      <c r="V102" s="289"/>
      <c r="W102" s="289"/>
      <c r="X102" s="289"/>
      <c r="Y102" s="289"/>
      <c r="Z102" s="289"/>
      <c r="AA102" s="289"/>
      <c r="AB102" s="144"/>
    </row>
    <row r="103" spans="2:28" s="91" customFormat="1" ht="48" customHeight="1" x14ac:dyDescent="0.2">
      <c r="B103" s="1074"/>
      <c r="C103" s="1075"/>
      <c r="D103" s="1076"/>
      <c r="E103" s="1076"/>
      <c r="F103" s="1076"/>
      <c r="G103" s="1076"/>
      <c r="H103" s="1077"/>
      <c r="I103" s="1076"/>
      <c r="J103" s="1075"/>
      <c r="K103" s="656" t="s">
        <v>312</v>
      </c>
      <c r="L103" s="656" t="s">
        <v>312</v>
      </c>
      <c r="M103" s="438"/>
      <c r="N103" s="290"/>
      <c r="O103" s="289"/>
      <c r="P103" s="289"/>
      <c r="Q103" s="289"/>
      <c r="R103" s="289"/>
      <c r="S103" s="289"/>
      <c r="T103" s="289"/>
      <c r="U103" s="289"/>
      <c r="V103" s="289"/>
      <c r="W103" s="289"/>
      <c r="X103" s="289"/>
      <c r="Y103" s="289"/>
      <c r="Z103" s="289"/>
      <c r="AA103" s="289"/>
      <c r="AB103" s="144"/>
    </row>
    <row r="104" spans="2:28" s="91" customFormat="1" ht="48" customHeight="1" x14ac:dyDescent="0.2">
      <c r="B104" s="1074"/>
      <c r="C104" s="1075"/>
      <c r="D104" s="1076"/>
      <c r="E104" s="1076"/>
      <c r="F104" s="1076"/>
      <c r="G104" s="1076"/>
      <c r="H104" s="1077"/>
      <c r="I104" s="1076"/>
      <c r="J104" s="1075"/>
      <c r="K104" s="288"/>
      <c r="L104" s="288"/>
      <c r="M104" s="442"/>
      <c r="N104" s="290"/>
      <c r="O104" s="289"/>
      <c r="P104" s="289"/>
      <c r="Q104" s="289"/>
      <c r="R104" s="289"/>
      <c r="S104" s="289"/>
      <c r="T104" s="289"/>
      <c r="U104" s="289"/>
      <c r="V104" s="289"/>
      <c r="W104" s="289"/>
      <c r="X104" s="289"/>
      <c r="Y104" s="289"/>
      <c r="Z104" s="289"/>
      <c r="AA104" s="289"/>
      <c r="AB104" s="144"/>
    </row>
    <row r="105" spans="2:28" s="91" customFormat="1" ht="48" customHeight="1" x14ac:dyDescent="0.2">
      <c r="B105" s="1074">
        <v>20</v>
      </c>
      <c r="C105" s="1075"/>
      <c r="D105" s="1076"/>
      <c r="E105" s="1076"/>
      <c r="F105" s="1076"/>
      <c r="G105" s="1076"/>
      <c r="H105" s="1077"/>
      <c r="I105" s="1076"/>
      <c r="J105" s="1075"/>
      <c r="K105" s="598"/>
      <c r="L105" s="598"/>
      <c r="M105" s="438"/>
      <c r="N105" s="290"/>
      <c r="O105" s="289"/>
      <c r="P105" s="289"/>
      <c r="Q105" s="289"/>
      <c r="R105" s="289"/>
      <c r="S105" s="289"/>
      <c r="T105" s="289"/>
      <c r="U105" s="289"/>
      <c r="V105" s="289"/>
      <c r="W105" s="289"/>
      <c r="X105" s="289"/>
      <c r="Y105" s="289"/>
      <c r="Z105" s="289"/>
      <c r="AA105" s="289"/>
      <c r="AB105" s="144"/>
    </row>
    <row r="106" spans="2:28" s="91" customFormat="1" ht="48" customHeight="1" x14ac:dyDescent="0.2">
      <c r="B106" s="1074"/>
      <c r="C106" s="1075"/>
      <c r="D106" s="1076"/>
      <c r="E106" s="1076"/>
      <c r="F106" s="1076"/>
      <c r="G106" s="1076"/>
      <c r="H106" s="1077"/>
      <c r="I106" s="1076"/>
      <c r="J106" s="1075"/>
      <c r="K106" s="598"/>
      <c r="L106" s="598"/>
      <c r="M106" s="438"/>
      <c r="N106" s="290"/>
      <c r="O106" s="289"/>
      <c r="P106" s="289"/>
      <c r="Q106" s="289"/>
      <c r="R106" s="289"/>
      <c r="S106" s="289"/>
      <c r="T106" s="289"/>
      <c r="U106" s="289"/>
      <c r="V106" s="289"/>
      <c r="W106" s="289"/>
      <c r="X106" s="289"/>
      <c r="Y106" s="289"/>
      <c r="Z106" s="289"/>
      <c r="AA106" s="289"/>
      <c r="AB106" s="144"/>
    </row>
    <row r="107" spans="2:28" s="91" customFormat="1" ht="48" customHeight="1" x14ac:dyDescent="0.2">
      <c r="B107" s="1074"/>
      <c r="C107" s="1075"/>
      <c r="D107" s="1076"/>
      <c r="E107" s="1076"/>
      <c r="F107" s="1076"/>
      <c r="G107" s="1076"/>
      <c r="H107" s="1077"/>
      <c r="I107" s="1076"/>
      <c r="J107" s="1075"/>
      <c r="K107" s="598"/>
      <c r="L107" s="598"/>
      <c r="M107" s="438"/>
      <c r="N107" s="290"/>
      <c r="O107" s="289"/>
      <c r="P107" s="289"/>
      <c r="Q107" s="289"/>
      <c r="R107" s="289"/>
      <c r="S107" s="289"/>
      <c r="T107" s="289"/>
      <c r="U107" s="289"/>
      <c r="V107" s="289"/>
      <c r="W107" s="289"/>
      <c r="X107" s="289"/>
      <c r="Y107" s="289"/>
      <c r="Z107" s="289"/>
      <c r="AA107" s="289"/>
      <c r="AB107" s="144"/>
    </row>
    <row r="108" spans="2:28" s="91" customFormat="1" ht="48" customHeight="1" x14ac:dyDescent="0.2">
      <c r="B108" s="1074"/>
      <c r="C108" s="1075"/>
      <c r="D108" s="1076"/>
      <c r="E108" s="1076"/>
      <c r="F108" s="1076"/>
      <c r="G108" s="1076"/>
      <c r="H108" s="1077"/>
      <c r="I108" s="1076"/>
      <c r="J108" s="1075"/>
      <c r="K108" s="656" t="s">
        <v>312</v>
      </c>
      <c r="L108" s="656" t="s">
        <v>312</v>
      </c>
      <c r="M108" s="438"/>
      <c r="N108" s="290"/>
      <c r="O108" s="289"/>
      <c r="P108" s="289"/>
      <c r="Q108" s="289"/>
      <c r="R108" s="289"/>
      <c r="S108" s="289"/>
      <c r="T108" s="289"/>
      <c r="U108" s="289"/>
      <c r="V108" s="289"/>
      <c r="W108" s="289"/>
      <c r="X108" s="289"/>
      <c r="Y108" s="289"/>
      <c r="Z108" s="289"/>
      <c r="AA108" s="289"/>
      <c r="AB108" s="144"/>
    </row>
    <row r="109" spans="2:28" s="91" customFormat="1" ht="48" customHeight="1" x14ac:dyDescent="0.2">
      <c r="B109" s="1074"/>
      <c r="C109" s="1075"/>
      <c r="D109" s="1076"/>
      <c r="E109" s="1076"/>
      <c r="F109" s="1076"/>
      <c r="G109" s="1076"/>
      <c r="H109" s="1077"/>
      <c r="I109" s="1076"/>
      <c r="J109" s="1075"/>
      <c r="K109" s="288"/>
      <c r="L109" s="288"/>
      <c r="M109" s="442"/>
      <c r="N109" s="290"/>
      <c r="O109" s="289"/>
      <c r="P109" s="289"/>
      <c r="Q109" s="289"/>
      <c r="R109" s="289"/>
      <c r="S109" s="289"/>
      <c r="T109" s="289"/>
      <c r="U109" s="289"/>
      <c r="V109" s="289"/>
      <c r="W109" s="289"/>
      <c r="X109" s="289"/>
      <c r="Y109" s="289"/>
      <c r="Z109" s="289"/>
      <c r="AA109" s="289"/>
      <c r="AB109" s="144"/>
    </row>
    <row r="110" spans="2:28" s="91" customFormat="1" ht="48" customHeight="1" x14ac:dyDescent="0.2">
      <c r="B110" s="1074">
        <v>21</v>
      </c>
      <c r="C110" s="1075"/>
      <c r="D110" s="1076"/>
      <c r="E110" s="1076"/>
      <c r="F110" s="1076"/>
      <c r="G110" s="1076"/>
      <c r="H110" s="1077"/>
      <c r="I110" s="1076"/>
      <c r="J110" s="1075"/>
      <c r="K110" s="598"/>
      <c r="L110" s="598"/>
      <c r="M110" s="438"/>
      <c r="N110" s="290"/>
      <c r="O110" s="289"/>
      <c r="P110" s="289"/>
      <c r="Q110" s="289"/>
      <c r="R110" s="289"/>
      <c r="S110" s="289"/>
      <c r="T110" s="289"/>
      <c r="U110" s="289"/>
      <c r="V110" s="289"/>
      <c r="W110" s="289"/>
      <c r="X110" s="289"/>
      <c r="Y110" s="289"/>
      <c r="Z110" s="289"/>
      <c r="AA110" s="289"/>
      <c r="AB110" s="144"/>
    </row>
    <row r="111" spans="2:28" s="91" customFormat="1" ht="48" customHeight="1" x14ac:dyDescent="0.2">
      <c r="B111" s="1074"/>
      <c r="C111" s="1075"/>
      <c r="D111" s="1076"/>
      <c r="E111" s="1076"/>
      <c r="F111" s="1076"/>
      <c r="G111" s="1076"/>
      <c r="H111" s="1077"/>
      <c r="I111" s="1076"/>
      <c r="J111" s="1075"/>
      <c r="K111" s="598"/>
      <c r="L111" s="598"/>
      <c r="M111" s="438"/>
      <c r="N111" s="290"/>
      <c r="O111" s="289"/>
      <c r="P111" s="289"/>
      <c r="Q111" s="289"/>
      <c r="R111" s="289"/>
      <c r="S111" s="289"/>
      <c r="T111" s="289"/>
      <c r="U111" s="289"/>
      <c r="V111" s="289"/>
      <c r="W111" s="289"/>
      <c r="X111" s="289"/>
      <c r="Y111" s="289"/>
      <c r="Z111" s="289"/>
      <c r="AA111" s="289"/>
      <c r="AB111" s="144"/>
    </row>
    <row r="112" spans="2:28" s="91" customFormat="1" ht="48" customHeight="1" x14ac:dyDescent="0.2">
      <c r="B112" s="1074"/>
      <c r="C112" s="1075"/>
      <c r="D112" s="1076"/>
      <c r="E112" s="1076"/>
      <c r="F112" s="1076"/>
      <c r="G112" s="1076"/>
      <c r="H112" s="1077"/>
      <c r="I112" s="1076"/>
      <c r="J112" s="1075"/>
      <c r="K112" s="598"/>
      <c r="L112" s="598"/>
      <c r="M112" s="438"/>
      <c r="N112" s="290"/>
      <c r="O112" s="289"/>
      <c r="P112" s="289"/>
      <c r="Q112" s="289"/>
      <c r="R112" s="289"/>
      <c r="S112" s="289"/>
      <c r="T112" s="289"/>
      <c r="U112" s="289"/>
      <c r="V112" s="289"/>
      <c r="W112" s="289"/>
      <c r="X112" s="289"/>
      <c r="Y112" s="289"/>
      <c r="Z112" s="289"/>
      <c r="AA112" s="289"/>
      <c r="AB112" s="144"/>
    </row>
    <row r="113" spans="2:28" s="91" customFormat="1" ht="48" customHeight="1" x14ac:dyDescent="0.2">
      <c r="B113" s="1074"/>
      <c r="C113" s="1075"/>
      <c r="D113" s="1076"/>
      <c r="E113" s="1076"/>
      <c r="F113" s="1076"/>
      <c r="G113" s="1076"/>
      <c r="H113" s="1077"/>
      <c r="I113" s="1076"/>
      <c r="J113" s="1075"/>
      <c r="K113" s="656" t="s">
        <v>312</v>
      </c>
      <c r="L113" s="656" t="s">
        <v>312</v>
      </c>
      <c r="M113" s="438"/>
      <c r="N113" s="290"/>
      <c r="O113" s="289"/>
      <c r="P113" s="289"/>
      <c r="Q113" s="289"/>
      <c r="R113" s="289"/>
      <c r="S113" s="289"/>
      <c r="T113" s="289"/>
      <c r="U113" s="289"/>
      <c r="V113" s="289"/>
      <c r="W113" s="289"/>
      <c r="X113" s="289"/>
      <c r="Y113" s="289"/>
      <c r="Z113" s="289"/>
      <c r="AA113" s="289"/>
      <c r="AB113" s="144"/>
    </row>
    <row r="114" spans="2:28" s="91" customFormat="1" ht="48" customHeight="1" x14ac:dyDescent="0.2">
      <c r="B114" s="1074"/>
      <c r="C114" s="1075"/>
      <c r="D114" s="1076"/>
      <c r="E114" s="1076"/>
      <c r="F114" s="1076"/>
      <c r="G114" s="1076"/>
      <c r="H114" s="1077"/>
      <c r="I114" s="1076"/>
      <c r="J114" s="1075"/>
      <c r="K114" s="288"/>
      <c r="L114" s="288"/>
      <c r="M114" s="442"/>
      <c r="N114" s="290"/>
      <c r="O114" s="289"/>
      <c r="P114" s="289"/>
      <c r="Q114" s="289"/>
      <c r="R114" s="289"/>
      <c r="S114" s="289"/>
      <c r="T114" s="289"/>
      <c r="U114" s="289"/>
      <c r="V114" s="289"/>
      <c r="W114" s="289"/>
      <c r="X114" s="289"/>
      <c r="Y114" s="289"/>
      <c r="Z114" s="289"/>
      <c r="AA114" s="289"/>
      <c r="AB114" s="144"/>
    </row>
    <row r="115" spans="2:28" s="91" customFormat="1" ht="48" customHeight="1" x14ac:dyDescent="0.2">
      <c r="B115" s="1074">
        <v>22</v>
      </c>
      <c r="C115" s="1075"/>
      <c r="D115" s="1076"/>
      <c r="E115" s="1076"/>
      <c r="F115" s="1076"/>
      <c r="G115" s="1076"/>
      <c r="H115" s="1077"/>
      <c r="I115" s="1076"/>
      <c r="J115" s="1075"/>
      <c r="K115" s="598"/>
      <c r="L115" s="598"/>
      <c r="M115" s="438"/>
      <c r="N115" s="290"/>
      <c r="O115" s="289"/>
      <c r="P115" s="289"/>
      <c r="Q115" s="289"/>
      <c r="R115" s="289"/>
      <c r="S115" s="289"/>
      <c r="T115" s="289"/>
      <c r="U115" s="289"/>
      <c r="V115" s="289"/>
      <c r="W115" s="289"/>
      <c r="X115" s="289"/>
      <c r="Y115" s="289"/>
      <c r="Z115" s="289"/>
      <c r="AA115" s="289"/>
      <c r="AB115" s="144"/>
    </row>
    <row r="116" spans="2:28" s="91" customFormat="1" ht="48" customHeight="1" x14ac:dyDescent="0.2">
      <c r="B116" s="1074"/>
      <c r="C116" s="1075"/>
      <c r="D116" s="1076"/>
      <c r="E116" s="1076"/>
      <c r="F116" s="1076"/>
      <c r="G116" s="1076"/>
      <c r="H116" s="1077"/>
      <c r="I116" s="1076"/>
      <c r="J116" s="1075"/>
      <c r="K116" s="598"/>
      <c r="L116" s="598"/>
      <c r="M116" s="438"/>
      <c r="N116" s="290"/>
      <c r="O116" s="289"/>
      <c r="P116" s="289"/>
      <c r="Q116" s="289"/>
      <c r="R116" s="289"/>
      <c r="S116" s="289"/>
      <c r="T116" s="289"/>
      <c r="U116" s="289"/>
      <c r="V116" s="289"/>
      <c r="W116" s="289"/>
      <c r="X116" s="289"/>
      <c r="Y116" s="289"/>
      <c r="Z116" s="289"/>
      <c r="AA116" s="289"/>
      <c r="AB116" s="144"/>
    </row>
    <row r="117" spans="2:28" s="91" customFormat="1" ht="48" customHeight="1" x14ac:dyDescent="0.2">
      <c r="B117" s="1074"/>
      <c r="C117" s="1075"/>
      <c r="D117" s="1076"/>
      <c r="E117" s="1076"/>
      <c r="F117" s="1076"/>
      <c r="G117" s="1076"/>
      <c r="H117" s="1077"/>
      <c r="I117" s="1076"/>
      <c r="J117" s="1075"/>
      <c r="K117" s="598"/>
      <c r="L117" s="598"/>
      <c r="M117" s="438"/>
      <c r="N117" s="290"/>
      <c r="O117" s="289"/>
      <c r="P117" s="289"/>
      <c r="Q117" s="289"/>
      <c r="R117" s="289"/>
      <c r="S117" s="289"/>
      <c r="T117" s="289"/>
      <c r="U117" s="289"/>
      <c r="V117" s="289"/>
      <c r="W117" s="289"/>
      <c r="X117" s="289"/>
      <c r="Y117" s="289"/>
      <c r="Z117" s="289"/>
      <c r="AA117" s="289"/>
      <c r="AB117" s="144"/>
    </row>
    <row r="118" spans="2:28" s="91" customFormat="1" ht="48" customHeight="1" x14ac:dyDescent="0.2">
      <c r="B118" s="1074"/>
      <c r="C118" s="1075"/>
      <c r="D118" s="1076"/>
      <c r="E118" s="1076"/>
      <c r="F118" s="1076"/>
      <c r="G118" s="1076"/>
      <c r="H118" s="1077"/>
      <c r="I118" s="1076"/>
      <c r="J118" s="1075"/>
      <c r="K118" s="656" t="s">
        <v>312</v>
      </c>
      <c r="L118" s="656" t="s">
        <v>312</v>
      </c>
      <c r="M118" s="438"/>
      <c r="N118" s="290"/>
      <c r="O118" s="289"/>
      <c r="P118" s="289"/>
      <c r="Q118" s="289"/>
      <c r="R118" s="289"/>
      <c r="S118" s="289"/>
      <c r="T118" s="289"/>
      <c r="U118" s="289"/>
      <c r="V118" s="289"/>
      <c r="W118" s="289"/>
      <c r="X118" s="289"/>
      <c r="Y118" s="289"/>
      <c r="Z118" s="289"/>
      <c r="AA118" s="289"/>
      <c r="AB118" s="144"/>
    </row>
    <row r="119" spans="2:28" s="91" customFormat="1" ht="48" customHeight="1" x14ac:dyDescent="0.2">
      <c r="B119" s="1074"/>
      <c r="C119" s="1075"/>
      <c r="D119" s="1076"/>
      <c r="E119" s="1076"/>
      <c r="F119" s="1076"/>
      <c r="G119" s="1076"/>
      <c r="H119" s="1077"/>
      <c r="I119" s="1076"/>
      <c r="J119" s="1075"/>
      <c r="K119" s="288"/>
      <c r="L119" s="288"/>
      <c r="M119" s="442"/>
      <c r="N119" s="290"/>
      <c r="O119" s="289"/>
      <c r="P119" s="289"/>
      <c r="Q119" s="289"/>
      <c r="R119" s="289"/>
      <c r="S119" s="289"/>
      <c r="T119" s="289"/>
      <c r="U119" s="289"/>
      <c r="V119" s="289"/>
      <c r="W119" s="289"/>
      <c r="X119" s="289"/>
      <c r="Y119" s="289"/>
      <c r="Z119" s="289"/>
      <c r="AA119" s="289"/>
      <c r="AB119" s="144"/>
    </row>
    <row r="120" spans="2:28" s="91" customFormat="1" ht="48" customHeight="1" x14ac:dyDescent="0.2">
      <c r="B120" s="1074">
        <v>23</v>
      </c>
      <c r="C120" s="1075"/>
      <c r="D120" s="1076"/>
      <c r="E120" s="1076"/>
      <c r="F120" s="1076"/>
      <c r="G120" s="1076"/>
      <c r="H120" s="1077"/>
      <c r="I120" s="1076"/>
      <c r="J120" s="1075"/>
      <c r="K120" s="598"/>
      <c r="L120" s="598"/>
      <c r="M120" s="438"/>
      <c r="N120" s="290"/>
      <c r="O120" s="289"/>
      <c r="P120" s="289"/>
      <c r="Q120" s="289"/>
      <c r="R120" s="289"/>
      <c r="S120" s="289"/>
      <c r="T120" s="289"/>
      <c r="U120" s="289"/>
      <c r="V120" s="289"/>
      <c r="W120" s="289"/>
      <c r="X120" s="289"/>
      <c r="Y120" s="289"/>
      <c r="Z120" s="289"/>
      <c r="AA120" s="289"/>
      <c r="AB120" s="144"/>
    </row>
    <row r="121" spans="2:28" s="91" customFormat="1" ht="48" customHeight="1" x14ac:dyDescent="0.2">
      <c r="B121" s="1074"/>
      <c r="C121" s="1075"/>
      <c r="D121" s="1076"/>
      <c r="E121" s="1076"/>
      <c r="F121" s="1076"/>
      <c r="G121" s="1076"/>
      <c r="H121" s="1077"/>
      <c r="I121" s="1076"/>
      <c r="J121" s="1075"/>
      <c r="K121" s="598"/>
      <c r="L121" s="598"/>
      <c r="M121" s="438"/>
      <c r="N121" s="290"/>
      <c r="O121" s="289"/>
      <c r="P121" s="289"/>
      <c r="Q121" s="289"/>
      <c r="R121" s="289"/>
      <c r="S121" s="289"/>
      <c r="T121" s="289"/>
      <c r="U121" s="289"/>
      <c r="V121" s="289"/>
      <c r="W121" s="289"/>
      <c r="X121" s="289"/>
      <c r="Y121" s="289"/>
      <c r="Z121" s="289"/>
      <c r="AA121" s="289"/>
      <c r="AB121" s="144"/>
    </row>
    <row r="122" spans="2:28" s="91" customFormat="1" ht="48" customHeight="1" x14ac:dyDescent="0.2">
      <c r="B122" s="1074"/>
      <c r="C122" s="1075"/>
      <c r="D122" s="1076"/>
      <c r="E122" s="1076"/>
      <c r="F122" s="1076"/>
      <c r="G122" s="1076"/>
      <c r="H122" s="1077"/>
      <c r="I122" s="1076"/>
      <c r="J122" s="1075"/>
      <c r="K122" s="598"/>
      <c r="L122" s="598"/>
      <c r="M122" s="438"/>
      <c r="N122" s="290"/>
      <c r="O122" s="289"/>
      <c r="P122" s="289"/>
      <c r="Q122" s="289"/>
      <c r="R122" s="289"/>
      <c r="S122" s="289"/>
      <c r="T122" s="289"/>
      <c r="U122" s="289"/>
      <c r="V122" s="289"/>
      <c r="W122" s="289"/>
      <c r="X122" s="289"/>
      <c r="Y122" s="289"/>
      <c r="Z122" s="289"/>
      <c r="AA122" s="289"/>
      <c r="AB122" s="144"/>
    </row>
    <row r="123" spans="2:28" s="91" customFormat="1" ht="48" customHeight="1" x14ac:dyDescent="0.2">
      <c r="B123" s="1074"/>
      <c r="C123" s="1075"/>
      <c r="D123" s="1076"/>
      <c r="E123" s="1076"/>
      <c r="F123" s="1076"/>
      <c r="G123" s="1076"/>
      <c r="H123" s="1077"/>
      <c r="I123" s="1076"/>
      <c r="J123" s="1075"/>
      <c r="K123" s="656" t="s">
        <v>312</v>
      </c>
      <c r="L123" s="656" t="s">
        <v>312</v>
      </c>
      <c r="M123" s="438"/>
      <c r="N123" s="290"/>
      <c r="O123" s="289"/>
      <c r="P123" s="289"/>
      <c r="Q123" s="289"/>
      <c r="R123" s="289"/>
      <c r="S123" s="289"/>
      <c r="T123" s="289"/>
      <c r="U123" s="289"/>
      <c r="V123" s="289"/>
      <c r="W123" s="289"/>
      <c r="X123" s="289"/>
      <c r="Y123" s="289"/>
      <c r="Z123" s="289"/>
      <c r="AA123" s="289"/>
      <c r="AB123" s="144"/>
    </row>
    <row r="124" spans="2:28" s="91" customFormat="1" ht="48" customHeight="1" x14ac:dyDescent="0.2">
      <c r="B124" s="1074"/>
      <c r="C124" s="1075"/>
      <c r="D124" s="1076"/>
      <c r="E124" s="1076"/>
      <c r="F124" s="1076"/>
      <c r="G124" s="1076"/>
      <c r="H124" s="1077"/>
      <c r="I124" s="1076"/>
      <c r="J124" s="1075"/>
      <c r="K124" s="288"/>
      <c r="L124" s="288"/>
      <c r="M124" s="442"/>
      <c r="N124" s="290"/>
      <c r="O124" s="289"/>
      <c r="P124" s="289"/>
      <c r="Q124" s="289"/>
      <c r="R124" s="289"/>
      <c r="S124" s="289"/>
      <c r="T124" s="289"/>
      <c r="U124" s="289"/>
      <c r="V124" s="289"/>
      <c r="W124" s="289"/>
      <c r="X124" s="289"/>
      <c r="Y124" s="289"/>
      <c r="Z124" s="289"/>
      <c r="AA124" s="289"/>
      <c r="AB124" s="144"/>
    </row>
    <row r="125" spans="2:28" s="91" customFormat="1" ht="48" customHeight="1" x14ac:dyDescent="0.2">
      <c r="B125" s="1074">
        <v>24</v>
      </c>
      <c r="C125" s="1075"/>
      <c r="D125" s="1076"/>
      <c r="E125" s="1076"/>
      <c r="F125" s="1076"/>
      <c r="G125" s="1076"/>
      <c r="H125" s="1077"/>
      <c r="I125" s="1076"/>
      <c r="J125" s="1075"/>
      <c r="K125" s="410"/>
      <c r="L125" s="410"/>
      <c r="M125" s="438"/>
      <c r="N125" s="290"/>
      <c r="O125" s="289"/>
      <c r="P125" s="289"/>
      <c r="Q125" s="289"/>
      <c r="R125" s="289"/>
      <c r="S125" s="289"/>
      <c r="T125" s="289"/>
      <c r="U125" s="289"/>
      <c r="V125" s="289"/>
      <c r="W125" s="289"/>
      <c r="X125" s="289"/>
      <c r="Y125" s="289"/>
      <c r="Z125" s="289"/>
      <c r="AA125" s="289"/>
      <c r="AB125" s="144"/>
    </row>
    <row r="126" spans="2:28" s="91" customFormat="1" ht="48" customHeight="1" x14ac:dyDescent="0.2">
      <c r="B126" s="1074"/>
      <c r="C126" s="1075"/>
      <c r="D126" s="1076"/>
      <c r="E126" s="1076"/>
      <c r="F126" s="1076"/>
      <c r="G126" s="1076"/>
      <c r="H126" s="1077"/>
      <c r="I126" s="1076"/>
      <c r="J126" s="1075"/>
      <c r="K126" s="410"/>
      <c r="L126" s="410"/>
      <c r="M126" s="438"/>
      <c r="N126" s="290"/>
      <c r="O126" s="289"/>
      <c r="P126" s="289"/>
      <c r="Q126" s="289"/>
      <c r="R126" s="289"/>
      <c r="S126" s="289"/>
      <c r="T126" s="289"/>
      <c r="U126" s="289"/>
      <c r="V126" s="289"/>
      <c r="W126" s="289"/>
      <c r="X126" s="289"/>
      <c r="Y126" s="289"/>
      <c r="Z126" s="289"/>
      <c r="AA126" s="289"/>
      <c r="AB126" s="144"/>
    </row>
    <row r="127" spans="2:28" s="91" customFormat="1" ht="48" customHeight="1" x14ac:dyDescent="0.2">
      <c r="B127" s="1074"/>
      <c r="C127" s="1075"/>
      <c r="D127" s="1076"/>
      <c r="E127" s="1076"/>
      <c r="F127" s="1076"/>
      <c r="G127" s="1076"/>
      <c r="H127" s="1077"/>
      <c r="I127" s="1076"/>
      <c r="J127" s="1075"/>
      <c r="K127" s="410"/>
      <c r="L127" s="410"/>
      <c r="M127" s="438"/>
      <c r="N127" s="290"/>
      <c r="O127" s="289"/>
      <c r="P127" s="289"/>
      <c r="Q127" s="289"/>
      <c r="R127" s="289"/>
      <c r="S127" s="289"/>
      <c r="T127" s="289"/>
      <c r="U127" s="289"/>
      <c r="V127" s="289"/>
      <c r="W127" s="289"/>
      <c r="X127" s="289"/>
      <c r="Y127" s="289"/>
      <c r="Z127" s="289"/>
      <c r="AA127" s="289"/>
      <c r="AB127" s="144"/>
    </row>
    <row r="128" spans="2:28" s="91" customFormat="1" ht="48" customHeight="1" x14ac:dyDescent="0.2">
      <c r="B128" s="1074"/>
      <c r="C128" s="1075"/>
      <c r="D128" s="1076"/>
      <c r="E128" s="1076"/>
      <c r="F128" s="1076"/>
      <c r="G128" s="1076"/>
      <c r="H128" s="1077"/>
      <c r="I128" s="1076"/>
      <c r="J128" s="1075"/>
      <c r="K128" s="656" t="s">
        <v>312</v>
      </c>
      <c r="L128" s="656" t="s">
        <v>312</v>
      </c>
      <c r="M128" s="438"/>
      <c r="N128" s="290"/>
      <c r="O128" s="289"/>
      <c r="P128" s="289"/>
      <c r="Q128" s="289"/>
      <c r="R128" s="289"/>
      <c r="S128" s="289"/>
      <c r="T128" s="289"/>
      <c r="U128" s="289"/>
      <c r="V128" s="289"/>
      <c r="W128" s="289"/>
      <c r="X128" s="289"/>
      <c r="Y128" s="289"/>
      <c r="Z128" s="289"/>
      <c r="AA128" s="289"/>
      <c r="AB128" s="144"/>
    </row>
    <row r="129" spans="2:28" s="91" customFormat="1" ht="48" customHeight="1" x14ac:dyDescent="0.2">
      <c r="B129" s="1074"/>
      <c r="C129" s="1075"/>
      <c r="D129" s="1076"/>
      <c r="E129" s="1076"/>
      <c r="F129" s="1076"/>
      <c r="G129" s="1076"/>
      <c r="H129" s="1077"/>
      <c r="I129" s="1076"/>
      <c r="J129" s="1075"/>
      <c r="K129" s="288"/>
      <c r="L129" s="288"/>
      <c r="M129" s="442"/>
      <c r="N129" s="290"/>
      <c r="O129" s="289"/>
      <c r="P129" s="289"/>
      <c r="Q129" s="289"/>
      <c r="R129" s="289"/>
      <c r="S129" s="289"/>
      <c r="T129" s="289"/>
      <c r="U129" s="289"/>
      <c r="V129" s="289"/>
      <c r="W129" s="289"/>
      <c r="X129" s="289"/>
      <c r="Y129" s="289"/>
      <c r="Z129" s="289"/>
      <c r="AA129" s="289"/>
      <c r="AB129" s="144"/>
    </row>
    <row r="130" spans="2:28" s="91" customFormat="1" ht="48" customHeight="1" x14ac:dyDescent="0.2">
      <c r="B130" s="1074">
        <v>25</v>
      </c>
      <c r="C130" s="1075"/>
      <c r="D130" s="1076"/>
      <c r="E130" s="1076"/>
      <c r="F130" s="1076"/>
      <c r="G130" s="1076"/>
      <c r="H130" s="1077"/>
      <c r="I130" s="1076"/>
      <c r="J130" s="1075"/>
      <c r="K130" s="410"/>
      <c r="L130" s="410"/>
      <c r="M130" s="438"/>
      <c r="N130" s="290"/>
      <c r="O130" s="289"/>
      <c r="P130" s="289"/>
      <c r="Q130" s="289"/>
      <c r="R130" s="289"/>
      <c r="S130" s="289"/>
      <c r="T130" s="289"/>
      <c r="U130" s="289"/>
      <c r="V130" s="289"/>
      <c r="W130" s="289"/>
      <c r="X130" s="289"/>
      <c r="Y130" s="289"/>
      <c r="Z130" s="289"/>
      <c r="AA130" s="289"/>
      <c r="AB130" s="144"/>
    </row>
    <row r="131" spans="2:28" s="91" customFormat="1" ht="48" customHeight="1" x14ac:dyDescent="0.2">
      <c r="B131" s="1074"/>
      <c r="C131" s="1075"/>
      <c r="D131" s="1076"/>
      <c r="E131" s="1076"/>
      <c r="F131" s="1076"/>
      <c r="G131" s="1076"/>
      <c r="H131" s="1077"/>
      <c r="I131" s="1076"/>
      <c r="J131" s="1075"/>
      <c r="K131" s="410"/>
      <c r="L131" s="410"/>
      <c r="M131" s="438"/>
      <c r="N131" s="290"/>
      <c r="O131" s="289"/>
      <c r="P131" s="289"/>
      <c r="Q131" s="289"/>
      <c r="R131" s="289"/>
      <c r="S131" s="289"/>
      <c r="T131" s="289"/>
      <c r="U131" s="289"/>
      <c r="V131" s="289"/>
      <c r="W131" s="289"/>
      <c r="X131" s="289"/>
      <c r="Y131" s="289"/>
      <c r="Z131" s="289"/>
      <c r="AA131" s="289"/>
      <c r="AB131" s="144"/>
    </row>
    <row r="132" spans="2:28" s="91" customFormat="1" ht="48" customHeight="1" x14ac:dyDescent="0.2">
      <c r="B132" s="1074"/>
      <c r="C132" s="1075"/>
      <c r="D132" s="1076"/>
      <c r="E132" s="1076"/>
      <c r="F132" s="1076"/>
      <c r="G132" s="1076"/>
      <c r="H132" s="1077"/>
      <c r="I132" s="1076"/>
      <c r="J132" s="1075"/>
      <c r="K132" s="410"/>
      <c r="L132" s="410"/>
      <c r="M132" s="438"/>
      <c r="N132" s="290"/>
      <c r="O132" s="289"/>
      <c r="P132" s="289"/>
      <c r="Q132" s="289"/>
      <c r="R132" s="289"/>
      <c r="S132" s="289"/>
      <c r="T132" s="289"/>
      <c r="U132" s="289"/>
      <c r="V132" s="289"/>
      <c r="W132" s="289"/>
      <c r="X132" s="289"/>
      <c r="Y132" s="289"/>
      <c r="Z132" s="289"/>
      <c r="AA132" s="289"/>
      <c r="AB132" s="144"/>
    </row>
    <row r="133" spans="2:28" s="91" customFormat="1" ht="48" customHeight="1" x14ac:dyDescent="0.2">
      <c r="B133" s="1074"/>
      <c r="C133" s="1075"/>
      <c r="D133" s="1076"/>
      <c r="E133" s="1076"/>
      <c r="F133" s="1076"/>
      <c r="G133" s="1076"/>
      <c r="H133" s="1077"/>
      <c r="I133" s="1076"/>
      <c r="J133" s="1075"/>
      <c r="K133" s="656" t="s">
        <v>312</v>
      </c>
      <c r="L133" s="656" t="s">
        <v>312</v>
      </c>
      <c r="M133" s="438"/>
      <c r="N133" s="290"/>
      <c r="O133" s="289"/>
      <c r="P133" s="289"/>
      <c r="Q133" s="289"/>
      <c r="R133" s="289"/>
      <c r="S133" s="289"/>
      <c r="T133" s="289"/>
      <c r="U133" s="289"/>
      <c r="V133" s="289"/>
      <c r="W133" s="289"/>
      <c r="X133" s="289"/>
      <c r="Y133" s="289"/>
      <c r="Z133" s="289"/>
      <c r="AA133" s="289"/>
      <c r="AB133" s="144"/>
    </row>
    <row r="134" spans="2:28" s="91" customFormat="1" ht="48" customHeight="1" x14ac:dyDescent="0.2">
      <c r="B134" s="1074"/>
      <c r="C134" s="1075"/>
      <c r="D134" s="1076"/>
      <c r="E134" s="1076"/>
      <c r="F134" s="1076"/>
      <c r="G134" s="1076"/>
      <c r="H134" s="1077"/>
      <c r="I134" s="1076"/>
      <c r="J134" s="1075"/>
      <c r="K134" s="288"/>
      <c r="L134" s="288"/>
      <c r="M134" s="442"/>
      <c r="N134" s="290"/>
      <c r="O134" s="289"/>
      <c r="P134" s="289"/>
      <c r="Q134" s="289"/>
      <c r="R134" s="289"/>
      <c r="S134" s="289"/>
      <c r="T134" s="289"/>
      <c r="U134" s="289"/>
      <c r="V134" s="289"/>
      <c r="W134" s="289"/>
      <c r="X134" s="289"/>
      <c r="Y134" s="289"/>
      <c r="Z134" s="289"/>
      <c r="AA134" s="289"/>
      <c r="AB134" s="144"/>
    </row>
    <row r="135" spans="2:28" s="91" customFormat="1" ht="48" customHeight="1" x14ac:dyDescent="0.2">
      <c r="B135" s="1074">
        <v>26</v>
      </c>
      <c r="C135" s="1075"/>
      <c r="D135" s="1076"/>
      <c r="E135" s="1076"/>
      <c r="F135" s="1076"/>
      <c r="G135" s="1076"/>
      <c r="H135" s="1077"/>
      <c r="I135" s="1076"/>
      <c r="J135" s="1075"/>
      <c r="K135" s="410"/>
      <c r="L135" s="410"/>
      <c r="M135" s="438"/>
      <c r="N135" s="290"/>
      <c r="O135" s="289"/>
      <c r="P135" s="289"/>
      <c r="Q135" s="289"/>
      <c r="R135" s="289"/>
      <c r="S135" s="289"/>
      <c r="T135" s="289"/>
      <c r="U135" s="289"/>
      <c r="V135" s="289"/>
      <c r="W135" s="289"/>
      <c r="X135" s="289"/>
      <c r="Y135" s="289"/>
      <c r="Z135" s="289"/>
      <c r="AA135" s="289"/>
      <c r="AB135" s="144"/>
    </row>
    <row r="136" spans="2:28" s="91" customFormat="1" ht="48" customHeight="1" x14ac:dyDescent="0.2">
      <c r="B136" s="1074"/>
      <c r="C136" s="1075"/>
      <c r="D136" s="1076"/>
      <c r="E136" s="1076"/>
      <c r="F136" s="1076"/>
      <c r="G136" s="1076"/>
      <c r="H136" s="1077"/>
      <c r="I136" s="1076"/>
      <c r="J136" s="1075"/>
      <c r="K136" s="410"/>
      <c r="L136" s="410"/>
      <c r="M136" s="438"/>
      <c r="N136" s="290"/>
      <c r="O136" s="289"/>
      <c r="P136" s="289"/>
      <c r="Q136" s="289"/>
      <c r="R136" s="289"/>
      <c r="S136" s="289"/>
      <c r="T136" s="289"/>
      <c r="U136" s="289"/>
      <c r="V136" s="289"/>
      <c r="W136" s="289"/>
      <c r="X136" s="289"/>
      <c r="Y136" s="289"/>
      <c r="Z136" s="289"/>
      <c r="AA136" s="289"/>
      <c r="AB136" s="144"/>
    </row>
    <row r="137" spans="2:28" s="91" customFormat="1" ht="48" customHeight="1" x14ac:dyDescent="0.2">
      <c r="B137" s="1074"/>
      <c r="C137" s="1075"/>
      <c r="D137" s="1076"/>
      <c r="E137" s="1076"/>
      <c r="F137" s="1076"/>
      <c r="G137" s="1076"/>
      <c r="H137" s="1077"/>
      <c r="I137" s="1076"/>
      <c r="J137" s="1075"/>
      <c r="K137" s="410"/>
      <c r="L137" s="410"/>
      <c r="M137" s="438"/>
      <c r="N137" s="290"/>
      <c r="O137" s="289"/>
      <c r="P137" s="289"/>
      <c r="Q137" s="289"/>
      <c r="R137" s="289"/>
      <c r="S137" s="289"/>
      <c r="T137" s="289"/>
      <c r="U137" s="289"/>
      <c r="V137" s="289"/>
      <c r="W137" s="289"/>
      <c r="X137" s="289"/>
      <c r="Y137" s="289"/>
      <c r="Z137" s="289"/>
      <c r="AA137" s="289"/>
      <c r="AB137" s="144"/>
    </row>
    <row r="138" spans="2:28" s="91" customFormat="1" ht="48" customHeight="1" x14ac:dyDescent="0.2">
      <c r="B138" s="1074"/>
      <c r="C138" s="1075"/>
      <c r="D138" s="1076"/>
      <c r="E138" s="1076"/>
      <c r="F138" s="1076"/>
      <c r="G138" s="1076"/>
      <c r="H138" s="1077"/>
      <c r="I138" s="1076"/>
      <c r="J138" s="1075"/>
      <c r="K138" s="656" t="s">
        <v>312</v>
      </c>
      <c r="L138" s="656" t="s">
        <v>312</v>
      </c>
      <c r="M138" s="438"/>
      <c r="N138" s="290"/>
      <c r="O138" s="289"/>
      <c r="P138" s="289"/>
      <c r="Q138" s="289"/>
      <c r="R138" s="289"/>
      <c r="S138" s="289"/>
      <c r="T138" s="289"/>
      <c r="U138" s="289"/>
      <c r="V138" s="289"/>
      <c r="W138" s="289"/>
      <c r="X138" s="289"/>
      <c r="Y138" s="289"/>
      <c r="Z138" s="289"/>
      <c r="AA138" s="289"/>
      <c r="AB138" s="144"/>
    </row>
    <row r="139" spans="2:28" s="91" customFormat="1" ht="48" customHeight="1" x14ac:dyDescent="0.2">
      <c r="B139" s="1074"/>
      <c r="C139" s="1075"/>
      <c r="D139" s="1076"/>
      <c r="E139" s="1076"/>
      <c r="F139" s="1076"/>
      <c r="G139" s="1076"/>
      <c r="H139" s="1077"/>
      <c r="I139" s="1076"/>
      <c r="J139" s="1075"/>
      <c r="K139" s="288"/>
      <c r="L139" s="288"/>
      <c r="M139" s="442"/>
      <c r="N139" s="290"/>
      <c r="O139" s="289"/>
      <c r="P139" s="289"/>
      <c r="Q139" s="289"/>
      <c r="R139" s="289"/>
      <c r="S139" s="289"/>
      <c r="T139" s="289"/>
      <c r="U139" s="289"/>
      <c r="V139" s="289"/>
      <c r="W139" s="289"/>
      <c r="X139" s="289"/>
      <c r="Y139" s="289"/>
      <c r="Z139" s="289"/>
      <c r="AA139" s="289"/>
      <c r="AB139" s="144"/>
    </row>
    <row r="140" spans="2:28" s="91" customFormat="1" ht="48" customHeight="1" x14ac:dyDescent="0.2">
      <c r="B140" s="1074">
        <v>27</v>
      </c>
      <c r="C140" s="1075"/>
      <c r="D140" s="1076"/>
      <c r="E140" s="1076"/>
      <c r="F140" s="1076"/>
      <c r="G140" s="1076"/>
      <c r="H140" s="1077"/>
      <c r="I140" s="1076"/>
      <c r="J140" s="1075"/>
      <c r="K140" s="410"/>
      <c r="L140" s="410"/>
      <c r="M140" s="438"/>
      <c r="N140" s="290"/>
      <c r="O140" s="289"/>
      <c r="P140" s="289"/>
      <c r="Q140" s="289"/>
      <c r="R140" s="289"/>
      <c r="S140" s="289"/>
      <c r="T140" s="289"/>
      <c r="U140" s="289"/>
      <c r="V140" s="289"/>
      <c r="W140" s="289"/>
      <c r="X140" s="289"/>
      <c r="Y140" s="289"/>
      <c r="Z140" s="289"/>
      <c r="AA140" s="289"/>
      <c r="AB140" s="144"/>
    </row>
    <row r="141" spans="2:28" s="91" customFormat="1" ht="48" customHeight="1" x14ac:dyDescent="0.2">
      <c r="B141" s="1074"/>
      <c r="C141" s="1075"/>
      <c r="D141" s="1076"/>
      <c r="E141" s="1076"/>
      <c r="F141" s="1076"/>
      <c r="G141" s="1076"/>
      <c r="H141" s="1077"/>
      <c r="I141" s="1076"/>
      <c r="J141" s="1075"/>
      <c r="K141" s="410"/>
      <c r="L141" s="410"/>
      <c r="M141" s="438"/>
      <c r="N141" s="290"/>
      <c r="O141" s="289"/>
      <c r="P141" s="289"/>
      <c r="Q141" s="289"/>
      <c r="R141" s="289"/>
      <c r="S141" s="289"/>
      <c r="T141" s="289"/>
      <c r="U141" s="289"/>
      <c r="V141" s="289"/>
      <c r="W141" s="289"/>
      <c r="X141" s="289"/>
      <c r="Y141" s="289"/>
      <c r="Z141" s="289"/>
      <c r="AA141" s="289"/>
      <c r="AB141" s="144"/>
    </row>
    <row r="142" spans="2:28" s="91" customFormat="1" ht="48" customHeight="1" x14ac:dyDescent="0.2">
      <c r="B142" s="1074"/>
      <c r="C142" s="1075"/>
      <c r="D142" s="1076"/>
      <c r="E142" s="1076"/>
      <c r="F142" s="1076"/>
      <c r="G142" s="1076"/>
      <c r="H142" s="1077"/>
      <c r="I142" s="1076"/>
      <c r="J142" s="1075"/>
      <c r="K142" s="410"/>
      <c r="L142" s="410"/>
      <c r="M142" s="438"/>
      <c r="N142" s="290"/>
      <c r="O142" s="289"/>
      <c r="P142" s="289"/>
      <c r="Q142" s="289"/>
      <c r="R142" s="289"/>
      <c r="S142" s="289"/>
      <c r="T142" s="289"/>
      <c r="U142" s="289"/>
      <c r="V142" s="289"/>
      <c r="W142" s="289"/>
      <c r="X142" s="289"/>
      <c r="Y142" s="289"/>
      <c r="Z142" s="289"/>
      <c r="AA142" s="289"/>
      <c r="AB142" s="144"/>
    </row>
    <row r="143" spans="2:28" s="91" customFormat="1" ht="48" customHeight="1" x14ac:dyDescent="0.2">
      <c r="B143" s="1074"/>
      <c r="C143" s="1075"/>
      <c r="D143" s="1076"/>
      <c r="E143" s="1076"/>
      <c r="F143" s="1076"/>
      <c r="G143" s="1076"/>
      <c r="H143" s="1077"/>
      <c r="I143" s="1076"/>
      <c r="J143" s="1075"/>
      <c r="K143" s="656" t="s">
        <v>312</v>
      </c>
      <c r="L143" s="656" t="s">
        <v>312</v>
      </c>
      <c r="M143" s="438"/>
      <c r="N143" s="290"/>
      <c r="O143" s="289"/>
      <c r="P143" s="289"/>
      <c r="Q143" s="289"/>
      <c r="R143" s="289"/>
      <c r="S143" s="289"/>
      <c r="T143" s="289"/>
      <c r="U143" s="289"/>
      <c r="V143" s="289"/>
      <c r="W143" s="289"/>
      <c r="X143" s="289"/>
      <c r="Y143" s="289"/>
      <c r="Z143" s="289"/>
      <c r="AA143" s="289"/>
      <c r="AB143" s="144"/>
    </row>
    <row r="144" spans="2:28" s="91" customFormat="1" ht="48" customHeight="1" x14ac:dyDescent="0.2">
      <c r="B144" s="1074"/>
      <c r="C144" s="1075"/>
      <c r="D144" s="1076"/>
      <c r="E144" s="1076"/>
      <c r="F144" s="1076"/>
      <c r="G144" s="1076"/>
      <c r="H144" s="1077"/>
      <c r="I144" s="1076"/>
      <c r="J144" s="1075"/>
      <c r="K144" s="288"/>
      <c r="L144" s="288"/>
      <c r="M144" s="442"/>
      <c r="N144" s="290"/>
      <c r="O144" s="289"/>
      <c r="P144" s="289"/>
      <c r="Q144" s="289"/>
      <c r="R144" s="289"/>
      <c r="S144" s="289"/>
      <c r="T144" s="289"/>
      <c r="U144" s="289"/>
      <c r="V144" s="289"/>
      <c r="W144" s="289"/>
      <c r="X144" s="289"/>
      <c r="Y144" s="289"/>
      <c r="Z144" s="289"/>
      <c r="AA144" s="289"/>
      <c r="AB144" s="144"/>
    </row>
    <row r="145" spans="2:28" s="91" customFormat="1" ht="48" customHeight="1" x14ac:dyDescent="0.2">
      <c r="B145" s="1074">
        <v>28</v>
      </c>
      <c r="C145" s="1075"/>
      <c r="D145" s="1076"/>
      <c r="E145" s="1076"/>
      <c r="F145" s="1076"/>
      <c r="G145" s="1076"/>
      <c r="H145" s="1077"/>
      <c r="I145" s="1076"/>
      <c r="J145" s="1075"/>
      <c r="K145" s="410"/>
      <c r="L145" s="410"/>
      <c r="M145" s="438"/>
      <c r="N145" s="290"/>
      <c r="O145" s="289"/>
      <c r="P145" s="289"/>
      <c r="Q145" s="289"/>
      <c r="R145" s="289"/>
      <c r="S145" s="289"/>
      <c r="T145" s="289"/>
      <c r="U145" s="289"/>
      <c r="V145" s="289"/>
      <c r="W145" s="289"/>
      <c r="X145" s="289"/>
      <c r="Y145" s="289"/>
      <c r="Z145" s="289"/>
      <c r="AA145" s="289"/>
      <c r="AB145" s="144"/>
    </row>
    <row r="146" spans="2:28" s="91" customFormat="1" ht="48" customHeight="1" x14ac:dyDescent="0.2">
      <c r="B146" s="1074"/>
      <c r="C146" s="1075"/>
      <c r="D146" s="1076"/>
      <c r="E146" s="1076"/>
      <c r="F146" s="1076"/>
      <c r="G146" s="1076"/>
      <c r="H146" s="1077"/>
      <c r="I146" s="1076"/>
      <c r="J146" s="1075"/>
      <c r="K146" s="410"/>
      <c r="L146" s="410"/>
      <c r="M146" s="438"/>
      <c r="N146" s="290"/>
      <c r="O146" s="289"/>
      <c r="P146" s="289"/>
      <c r="Q146" s="289"/>
      <c r="R146" s="289"/>
      <c r="S146" s="289"/>
      <c r="T146" s="289"/>
      <c r="U146" s="289"/>
      <c r="V146" s="289"/>
      <c r="W146" s="289"/>
      <c r="X146" s="289"/>
      <c r="Y146" s="289"/>
      <c r="Z146" s="289"/>
      <c r="AA146" s="289"/>
      <c r="AB146" s="144"/>
    </row>
    <row r="147" spans="2:28" s="91" customFormat="1" ht="48" customHeight="1" x14ac:dyDescent="0.2">
      <c r="B147" s="1074"/>
      <c r="C147" s="1075"/>
      <c r="D147" s="1076"/>
      <c r="E147" s="1076"/>
      <c r="F147" s="1076"/>
      <c r="G147" s="1076"/>
      <c r="H147" s="1077"/>
      <c r="I147" s="1076"/>
      <c r="J147" s="1075"/>
      <c r="K147" s="410"/>
      <c r="L147" s="410"/>
      <c r="M147" s="438"/>
      <c r="N147" s="290"/>
      <c r="O147" s="289"/>
      <c r="P147" s="289"/>
      <c r="Q147" s="289"/>
      <c r="R147" s="289"/>
      <c r="S147" s="289"/>
      <c r="T147" s="289"/>
      <c r="U147" s="289"/>
      <c r="V147" s="289"/>
      <c r="W147" s="289"/>
      <c r="X147" s="289"/>
      <c r="Y147" s="289"/>
      <c r="Z147" s="289"/>
      <c r="AA147" s="289"/>
      <c r="AB147" s="144"/>
    </row>
    <row r="148" spans="2:28" s="91" customFormat="1" ht="48" customHeight="1" x14ac:dyDescent="0.2">
      <c r="B148" s="1074"/>
      <c r="C148" s="1075"/>
      <c r="D148" s="1076"/>
      <c r="E148" s="1076"/>
      <c r="F148" s="1076"/>
      <c r="G148" s="1076"/>
      <c r="H148" s="1077"/>
      <c r="I148" s="1076"/>
      <c r="J148" s="1075"/>
      <c r="K148" s="656" t="s">
        <v>312</v>
      </c>
      <c r="L148" s="656" t="s">
        <v>312</v>
      </c>
      <c r="M148" s="438"/>
      <c r="N148" s="290"/>
      <c r="O148" s="289"/>
      <c r="P148" s="289"/>
      <c r="Q148" s="289"/>
      <c r="R148" s="289"/>
      <c r="S148" s="289"/>
      <c r="T148" s="289"/>
      <c r="U148" s="289"/>
      <c r="V148" s="289"/>
      <c r="W148" s="289"/>
      <c r="X148" s="289"/>
      <c r="Y148" s="289"/>
      <c r="Z148" s="289"/>
      <c r="AA148" s="289"/>
      <c r="AB148" s="144"/>
    </row>
    <row r="149" spans="2:28" s="91" customFormat="1" ht="48" customHeight="1" x14ac:dyDescent="0.2">
      <c r="B149" s="1074"/>
      <c r="C149" s="1075"/>
      <c r="D149" s="1076"/>
      <c r="E149" s="1076"/>
      <c r="F149" s="1076"/>
      <c r="G149" s="1076"/>
      <c r="H149" s="1077"/>
      <c r="I149" s="1076"/>
      <c r="J149" s="1075"/>
      <c r="K149" s="288"/>
      <c r="L149" s="288"/>
      <c r="M149" s="442"/>
      <c r="N149" s="290"/>
      <c r="O149" s="289"/>
      <c r="P149" s="289"/>
      <c r="Q149" s="289"/>
      <c r="R149" s="289"/>
      <c r="S149" s="289"/>
      <c r="T149" s="289"/>
      <c r="U149" s="289"/>
      <c r="V149" s="289"/>
      <c r="W149" s="289"/>
      <c r="X149" s="289"/>
      <c r="Y149" s="289"/>
      <c r="Z149" s="289"/>
      <c r="AA149" s="289"/>
      <c r="AB149" s="144"/>
    </row>
    <row r="150" spans="2:28" s="91" customFormat="1" ht="48" customHeight="1" x14ac:dyDescent="0.2">
      <c r="B150" s="1074">
        <v>29</v>
      </c>
      <c r="C150" s="1075"/>
      <c r="D150" s="1076"/>
      <c r="E150" s="1076"/>
      <c r="F150" s="1076"/>
      <c r="G150" s="1076"/>
      <c r="H150" s="1077"/>
      <c r="I150" s="1076"/>
      <c r="J150" s="1075"/>
      <c r="K150" s="410"/>
      <c r="L150" s="410"/>
      <c r="M150" s="438"/>
      <c r="N150" s="290"/>
      <c r="O150" s="289"/>
      <c r="P150" s="289"/>
      <c r="Q150" s="289"/>
      <c r="R150" s="289"/>
      <c r="S150" s="289"/>
      <c r="T150" s="289"/>
      <c r="U150" s="289"/>
      <c r="V150" s="289"/>
      <c r="W150" s="289"/>
      <c r="X150" s="289"/>
      <c r="Y150" s="289"/>
      <c r="Z150" s="289"/>
      <c r="AA150" s="289"/>
      <c r="AB150" s="144"/>
    </row>
    <row r="151" spans="2:28" s="91" customFormat="1" ht="48" customHeight="1" x14ac:dyDescent="0.2">
      <c r="B151" s="1074"/>
      <c r="C151" s="1075"/>
      <c r="D151" s="1076"/>
      <c r="E151" s="1076"/>
      <c r="F151" s="1076"/>
      <c r="G151" s="1076"/>
      <c r="H151" s="1077"/>
      <c r="I151" s="1076"/>
      <c r="J151" s="1075"/>
      <c r="K151" s="410"/>
      <c r="L151" s="410"/>
      <c r="M151" s="438"/>
      <c r="N151" s="290"/>
      <c r="O151" s="289"/>
      <c r="P151" s="289"/>
      <c r="Q151" s="289"/>
      <c r="R151" s="289"/>
      <c r="S151" s="289"/>
      <c r="T151" s="289"/>
      <c r="U151" s="289"/>
      <c r="V151" s="289"/>
      <c r="W151" s="289"/>
      <c r="X151" s="289"/>
      <c r="Y151" s="289"/>
      <c r="Z151" s="289"/>
      <c r="AA151" s="289"/>
      <c r="AB151" s="144"/>
    </row>
    <row r="152" spans="2:28" s="91" customFormat="1" ht="48" customHeight="1" x14ac:dyDescent="0.2">
      <c r="B152" s="1074"/>
      <c r="C152" s="1075"/>
      <c r="D152" s="1076"/>
      <c r="E152" s="1076"/>
      <c r="F152" s="1076"/>
      <c r="G152" s="1076"/>
      <c r="H152" s="1077"/>
      <c r="I152" s="1076"/>
      <c r="J152" s="1075"/>
      <c r="K152" s="410"/>
      <c r="L152" s="410"/>
      <c r="M152" s="438"/>
      <c r="N152" s="290"/>
      <c r="O152" s="289"/>
      <c r="P152" s="289"/>
      <c r="Q152" s="289"/>
      <c r="R152" s="289"/>
      <c r="S152" s="289"/>
      <c r="T152" s="289"/>
      <c r="U152" s="289"/>
      <c r="V152" s="289"/>
      <c r="W152" s="289"/>
      <c r="X152" s="289"/>
      <c r="Y152" s="289"/>
      <c r="Z152" s="289"/>
      <c r="AA152" s="289"/>
      <c r="AB152" s="144"/>
    </row>
    <row r="153" spans="2:28" s="91" customFormat="1" ht="48" customHeight="1" x14ac:dyDescent="0.2">
      <c r="B153" s="1074"/>
      <c r="C153" s="1075"/>
      <c r="D153" s="1076"/>
      <c r="E153" s="1076"/>
      <c r="F153" s="1076"/>
      <c r="G153" s="1076"/>
      <c r="H153" s="1077"/>
      <c r="I153" s="1076"/>
      <c r="J153" s="1075"/>
      <c r="K153" s="656" t="s">
        <v>312</v>
      </c>
      <c r="L153" s="656" t="s">
        <v>312</v>
      </c>
      <c r="M153" s="438"/>
      <c r="N153" s="290"/>
      <c r="O153" s="289"/>
      <c r="P153" s="289"/>
      <c r="Q153" s="289"/>
      <c r="R153" s="289"/>
      <c r="S153" s="289"/>
      <c r="T153" s="289"/>
      <c r="U153" s="289"/>
      <c r="V153" s="289"/>
      <c r="W153" s="289"/>
      <c r="X153" s="289"/>
      <c r="Y153" s="289"/>
      <c r="Z153" s="289"/>
      <c r="AA153" s="289"/>
      <c r="AB153" s="144"/>
    </row>
    <row r="154" spans="2:28" s="91" customFormat="1" ht="48" customHeight="1" x14ac:dyDescent="0.2">
      <c r="B154" s="1074"/>
      <c r="C154" s="1075"/>
      <c r="D154" s="1076"/>
      <c r="E154" s="1076"/>
      <c r="F154" s="1076"/>
      <c r="G154" s="1076"/>
      <c r="H154" s="1077"/>
      <c r="I154" s="1076"/>
      <c r="J154" s="1075"/>
      <c r="K154" s="288"/>
      <c r="L154" s="288"/>
      <c r="M154" s="442"/>
      <c r="N154" s="290"/>
      <c r="O154" s="289"/>
      <c r="P154" s="289"/>
      <c r="Q154" s="289"/>
      <c r="R154" s="289"/>
      <c r="S154" s="289"/>
      <c r="T154" s="289"/>
      <c r="U154" s="289"/>
      <c r="V154" s="289"/>
      <c r="W154" s="289"/>
      <c r="X154" s="289"/>
      <c r="Y154" s="289"/>
      <c r="Z154" s="289"/>
      <c r="AA154" s="289"/>
      <c r="AB154" s="144"/>
    </row>
    <row r="155" spans="2:28" s="91" customFormat="1" ht="48" customHeight="1" x14ac:dyDescent="0.2">
      <c r="B155" s="1074">
        <v>30</v>
      </c>
      <c r="C155" s="1075"/>
      <c r="D155" s="1076"/>
      <c r="E155" s="1076"/>
      <c r="F155" s="1076"/>
      <c r="G155" s="1076"/>
      <c r="H155" s="1077"/>
      <c r="I155" s="1076"/>
      <c r="J155" s="1075"/>
      <c r="K155" s="410"/>
      <c r="L155" s="410"/>
      <c r="M155" s="438"/>
      <c r="N155" s="290"/>
      <c r="O155" s="289"/>
      <c r="P155" s="289"/>
      <c r="Q155" s="289"/>
      <c r="R155" s="289"/>
      <c r="S155" s="289"/>
      <c r="T155" s="289"/>
      <c r="U155" s="289"/>
      <c r="V155" s="289"/>
      <c r="W155" s="289"/>
      <c r="X155" s="289"/>
      <c r="Y155" s="289"/>
      <c r="Z155" s="289"/>
      <c r="AA155" s="289"/>
      <c r="AB155" s="144"/>
    </row>
    <row r="156" spans="2:28" s="91" customFormat="1" ht="48" customHeight="1" x14ac:dyDescent="0.2">
      <c r="B156" s="1074"/>
      <c r="C156" s="1075"/>
      <c r="D156" s="1076"/>
      <c r="E156" s="1076"/>
      <c r="F156" s="1076"/>
      <c r="G156" s="1076"/>
      <c r="H156" s="1077"/>
      <c r="I156" s="1076"/>
      <c r="J156" s="1075"/>
      <c r="K156" s="410"/>
      <c r="L156" s="410"/>
      <c r="M156" s="438"/>
      <c r="N156" s="290"/>
      <c r="O156" s="289"/>
      <c r="P156" s="289"/>
      <c r="Q156" s="289"/>
      <c r="R156" s="289"/>
      <c r="S156" s="289"/>
      <c r="T156" s="289"/>
      <c r="U156" s="289"/>
      <c r="V156" s="289"/>
      <c r="W156" s="289"/>
      <c r="X156" s="289"/>
      <c r="Y156" s="289"/>
      <c r="Z156" s="289"/>
      <c r="AA156" s="289"/>
      <c r="AB156" s="144"/>
    </row>
    <row r="157" spans="2:28" s="91" customFormat="1" ht="48" customHeight="1" x14ac:dyDescent="0.2">
      <c r="B157" s="1074"/>
      <c r="C157" s="1075"/>
      <c r="D157" s="1076"/>
      <c r="E157" s="1076"/>
      <c r="F157" s="1076"/>
      <c r="G157" s="1076"/>
      <c r="H157" s="1077"/>
      <c r="I157" s="1076"/>
      <c r="J157" s="1075"/>
      <c r="K157" s="410"/>
      <c r="L157" s="410"/>
      <c r="M157" s="438"/>
      <c r="N157" s="290"/>
      <c r="O157" s="289"/>
      <c r="P157" s="289"/>
      <c r="Q157" s="289"/>
      <c r="R157" s="289"/>
      <c r="S157" s="289"/>
      <c r="T157" s="289"/>
      <c r="U157" s="289"/>
      <c r="V157" s="289"/>
      <c r="W157" s="289"/>
      <c r="X157" s="289"/>
      <c r="Y157" s="289"/>
      <c r="Z157" s="289"/>
      <c r="AA157" s="289"/>
      <c r="AB157" s="144"/>
    </row>
    <row r="158" spans="2:28" s="91" customFormat="1" ht="48" customHeight="1" x14ac:dyDescent="0.2">
      <c r="B158" s="1074"/>
      <c r="C158" s="1075"/>
      <c r="D158" s="1076"/>
      <c r="E158" s="1076"/>
      <c r="F158" s="1076"/>
      <c r="G158" s="1076"/>
      <c r="H158" s="1077"/>
      <c r="I158" s="1076"/>
      <c r="J158" s="1075"/>
      <c r="K158" s="656" t="s">
        <v>312</v>
      </c>
      <c r="L158" s="656" t="s">
        <v>312</v>
      </c>
      <c r="M158" s="438"/>
      <c r="N158" s="290"/>
      <c r="O158" s="289"/>
      <c r="P158" s="289"/>
      <c r="Q158" s="289"/>
      <c r="R158" s="289"/>
      <c r="S158" s="289"/>
      <c r="T158" s="289"/>
      <c r="U158" s="289"/>
      <c r="V158" s="289"/>
      <c r="W158" s="289"/>
      <c r="X158" s="289"/>
      <c r="Y158" s="289"/>
      <c r="Z158" s="289"/>
      <c r="AA158" s="289"/>
      <c r="AB158" s="144"/>
    </row>
    <row r="159" spans="2:28" s="91" customFormat="1" ht="48" customHeight="1" x14ac:dyDescent="0.2">
      <c r="B159" s="1074"/>
      <c r="C159" s="1075"/>
      <c r="D159" s="1076"/>
      <c r="E159" s="1076"/>
      <c r="F159" s="1076"/>
      <c r="G159" s="1076"/>
      <c r="H159" s="1077"/>
      <c r="I159" s="1076"/>
      <c r="J159" s="1075"/>
      <c r="K159" s="288"/>
      <c r="L159" s="288"/>
      <c r="M159" s="442"/>
      <c r="N159" s="290"/>
      <c r="O159" s="289"/>
      <c r="P159" s="289"/>
      <c r="Q159" s="289"/>
      <c r="R159" s="289"/>
      <c r="S159" s="289"/>
      <c r="T159" s="289"/>
      <c r="U159" s="289"/>
      <c r="V159" s="289"/>
      <c r="W159" s="289"/>
      <c r="X159" s="289"/>
      <c r="Y159" s="289"/>
      <c r="Z159" s="289"/>
      <c r="AA159" s="289"/>
      <c r="AB159" s="144"/>
    </row>
    <row r="160" spans="2:28" s="91" customFormat="1" ht="48" customHeight="1" x14ac:dyDescent="0.2">
      <c r="B160" s="1074">
        <v>31</v>
      </c>
      <c r="C160" s="1075"/>
      <c r="D160" s="1076"/>
      <c r="E160" s="1076"/>
      <c r="F160" s="1076"/>
      <c r="G160" s="1076"/>
      <c r="H160" s="1077"/>
      <c r="I160" s="1076"/>
      <c r="J160" s="1075"/>
      <c r="K160" s="410"/>
      <c r="L160" s="410"/>
      <c r="M160" s="438"/>
      <c r="N160" s="290"/>
      <c r="O160" s="289"/>
      <c r="P160" s="289"/>
      <c r="Q160" s="289"/>
      <c r="R160" s="289"/>
      <c r="S160" s="289"/>
      <c r="T160" s="289"/>
      <c r="U160" s="289"/>
      <c r="V160" s="289"/>
      <c r="W160" s="289"/>
      <c r="X160" s="289"/>
      <c r="Y160" s="289"/>
      <c r="Z160" s="289"/>
      <c r="AA160" s="289"/>
      <c r="AB160" s="144"/>
    </row>
    <row r="161" spans="2:28" s="91" customFormat="1" ht="48" customHeight="1" x14ac:dyDescent="0.2">
      <c r="B161" s="1074"/>
      <c r="C161" s="1075"/>
      <c r="D161" s="1076"/>
      <c r="E161" s="1076"/>
      <c r="F161" s="1076"/>
      <c r="G161" s="1076"/>
      <c r="H161" s="1077"/>
      <c r="I161" s="1076"/>
      <c r="J161" s="1075"/>
      <c r="K161" s="410"/>
      <c r="L161" s="410"/>
      <c r="M161" s="438"/>
      <c r="N161" s="290"/>
      <c r="O161" s="289"/>
      <c r="P161" s="289"/>
      <c r="Q161" s="289"/>
      <c r="R161" s="289"/>
      <c r="S161" s="289"/>
      <c r="T161" s="289"/>
      <c r="U161" s="289"/>
      <c r="V161" s="289"/>
      <c r="W161" s="289"/>
      <c r="X161" s="289"/>
      <c r="Y161" s="289"/>
      <c r="Z161" s="289"/>
      <c r="AA161" s="289"/>
      <c r="AB161" s="144"/>
    </row>
    <row r="162" spans="2:28" s="91" customFormat="1" ht="48" customHeight="1" x14ac:dyDescent="0.2">
      <c r="B162" s="1074"/>
      <c r="C162" s="1075"/>
      <c r="D162" s="1076"/>
      <c r="E162" s="1076"/>
      <c r="F162" s="1076"/>
      <c r="G162" s="1076"/>
      <c r="H162" s="1077"/>
      <c r="I162" s="1076"/>
      <c r="J162" s="1075"/>
      <c r="K162" s="410"/>
      <c r="L162" s="410"/>
      <c r="M162" s="438"/>
      <c r="N162" s="290"/>
      <c r="O162" s="289"/>
      <c r="P162" s="289"/>
      <c r="Q162" s="289"/>
      <c r="R162" s="289"/>
      <c r="S162" s="289"/>
      <c r="T162" s="289"/>
      <c r="U162" s="289"/>
      <c r="V162" s="289"/>
      <c r="W162" s="289"/>
      <c r="X162" s="289"/>
      <c r="Y162" s="289"/>
      <c r="Z162" s="289"/>
      <c r="AA162" s="289"/>
      <c r="AB162" s="144"/>
    </row>
    <row r="163" spans="2:28" s="91" customFormat="1" ht="48" customHeight="1" x14ac:dyDescent="0.2">
      <c r="B163" s="1074"/>
      <c r="C163" s="1075"/>
      <c r="D163" s="1076"/>
      <c r="E163" s="1076"/>
      <c r="F163" s="1076"/>
      <c r="G163" s="1076"/>
      <c r="H163" s="1077"/>
      <c r="I163" s="1076"/>
      <c r="J163" s="1075"/>
      <c r="K163" s="656" t="s">
        <v>312</v>
      </c>
      <c r="L163" s="656" t="s">
        <v>312</v>
      </c>
      <c r="M163" s="438"/>
      <c r="N163" s="290"/>
      <c r="O163" s="289"/>
      <c r="P163" s="289"/>
      <c r="Q163" s="289"/>
      <c r="R163" s="289"/>
      <c r="S163" s="289"/>
      <c r="T163" s="289"/>
      <c r="U163" s="289"/>
      <c r="V163" s="289"/>
      <c r="W163" s="289"/>
      <c r="X163" s="289"/>
      <c r="Y163" s="289"/>
      <c r="Z163" s="289"/>
      <c r="AA163" s="289"/>
      <c r="AB163" s="144"/>
    </row>
    <row r="164" spans="2:28" s="91" customFormat="1" ht="48" customHeight="1" x14ac:dyDescent="0.2">
      <c r="B164" s="1074"/>
      <c r="C164" s="1075"/>
      <c r="D164" s="1076"/>
      <c r="E164" s="1076"/>
      <c r="F164" s="1076"/>
      <c r="G164" s="1076"/>
      <c r="H164" s="1077"/>
      <c r="I164" s="1076"/>
      <c r="J164" s="1075"/>
      <c r="K164" s="288"/>
      <c r="L164" s="288"/>
      <c r="M164" s="442"/>
      <c r="N164" s="290"/>
      <c r="O164" s="289"/>
      <c r="P164" s="289"/>
      <c r="Q164" s="289"/>
      <c r="R164" s="289"/>
      <c r="S164" s="289"/>
      <c r="T164" s="289"/>
      <c r="U164" s="289"/>
      <c r="V164" s="289"/>
      <c r="W164" s="289"/>
      <c r="X164" s="289"/>
      <c r="Y164" s="289"/>
      <c r="Z164" s="289"/>
      <c r="AA164" s="289"/>
      <c r="AB164" s="144"/>
    </row>
    <row r="165" spans="2:28" s="91" customFormat="1" ht="48" customHeight="1" x14ac:dyDescent="0.2">
      <c r="B165" s="1074">
        <v>32</v>
      </c>
      <c r="C165" s="1075"/>
      <c r="D165" s="1076"/>
      <c r="E165" s="1076"/>
      <c r="F165" s="1076"/>
      <c r="G165" s="1076"/>
      <c r="H165" s="1077"/>
      <c r="I165" s="1076"/>
      <c r="J165" s="1075"/>
      <c r="K165" s="410"/>
      <c r="L165" s="410"/>
      <c r="M165" s="438"/>
      <c r="N165" s="290"/>
      <c r="O165" s="289"/>
      <c r="P165" s="289"/>
      <c r="Q165" s="289"/>
      <c r="R165" s="289"/>
      <c r="S165" s="289"/>
      <c r="T165" s="289"/>
      <c r="U165" s="289"/>
      <c r="V165" s="289"/>
      <c r="W165" s="289"/>
      <c r="X165" s="289"/>
      <c r="Y165" s="289"/>
      <c r="Z165" s="289"/>
      <c r="AA165" s="289"/>
      <c r="AB165" s="144"/>
    </row>
    <row r="166" spans="2:28" s="91" customFormat="1" ht="48" customHeight="1" x14ac:dyDescent="0.2">
      <c r="B166" s="1074"/>
      <c r="C166" s="1075"/>
      <c r="D166" s="1076"/>
      <c r="E166" s="1076"/>
      <c r="F166" s="1076"/>
      <c r="G166" s="1076"/>
      <c r="H166" s="1077"/>
      <c r="I166" s="1076"/>
      <c r="J166" s="1075"/>
      <c r="K166" s="410"/>
      <c r="L166" s="410"/>
      <c r="M166" s="438"/>
      <c r="N166" s="290"/>
      <c r="O166" s="289"/>
      <c r="P166" s="289"/>
      <c r="Q166" s="289"/>
      <c r="R166" s="289"/>
      <c r="S166" s="289"/>
      <c r="T166" s="289"/>
      <c r="U166" s="289"/>
      <c r="V166" s="289"/>
      <c r="W166" s="289"/>
      <c r="X166" s="289"/>
      <c r="Y166" s="289"/>
      <c r="Z166" s="289"/>
      <c r="AA166" s="289"/>
      <c r="AB166" s="144"/>
    </row>
    <row r="167" spans="2:28" s="91" customFormat="1" ht="48" customHeight="1" x14ac:dyDescent="0.2">
      <c r="B167" s="1074"/>
      <c r="C167" s="1075"/>
      <c r="D167" s="1076"/>
      <c r="E167" s="1076"/>
      <c r="F167" s="1076"/>
      <c r="G167" s="1076"/>
      <c r="H167" s="1077"/>
      <c r="I167" s="1076"/>
      <c r="J167" s="1075"/>
      <c r="K167" s="410"/>
      <c r="L167" s="410"/>
      <c r="M167" s="438"/>
      <c r="N167" s="290"/>
      <c r="O167" s="289"/>
      <c r="P167" s="289"/>
      <c r="Q167" s="289"/>
      <c r="R167" s="289"/>
      <c r="S167" s="289"/>
      <c r="T167" s="289"/>
      <c r="U167" s="289"/>
      <c r="V167" s="289"/>
      <c r="W167" s="289"/>
      <c r="X167" s="289"/>
      <c r="Y167" s="289"/>
      <c r="Z167" s="289"/>
      <c r="AA167" s="289"/>
      <c r="AB167" s="144"/>
    </row>
    <row r="168" spans="2:28" s="91" customFormat="1" ht="48" customHeight="1" x14ac:dyDescent="0.2">
      <c r="B168" s="1074"/>
      <c r="C168" s="1075"/>
      <c r="D168" s="1076"/>
      <c r="E168" s="1076"/>
      <c r="F168" s="1076"/>
      <c r="G168" s="1076"/>
      <c r="H168" s="1077"/>
      <c r="I168" s="1076"/>
      <c r="J168" s="1075"/>
      <c r="K168" s="656" t="s">
        <v>312</v>
      </c>
      <c r="L168" s="656" t="s">
        <v>312</v>
      </c>
      <c r="M168" s="438"/>
      <c r="N168" s="290"/>
      <c r="O168" s="289"/>
      <c r="P168" s="289"/>
      <c r="Q168" s="289"/>
      <c r="R168" s="289"/>
      <c r="S168" s="289"/>
      <c r="T168" s="289"/>
      <c r="U168" s="289"/>
      <c r="V168" s="289"/>
      <c r="W168" s="289"/>
      <c r="X168" s="289"/>
      <c r="Y168" s="289"/>
      <c r="Z168" s="289"/>
      <c r="AA168" s="289"/>
      <c r="AB168" s="144"/>
    </row>
    <row r="169" spans="2:28" s="91" customFormat="1" ht="48" customHeight="1" x14ac:dyDescent="0.2">
      <c r="B169" s="1074"/>
      <c r="C169" s="1075"/>
      <c r="D169" s="1076"/>
      <c r="E169" s="1076"/>
      <c r="F169" s="1076"/>
      <c r="G169" s="1076"/>
      <c r="H169" s="1077"/>
      <c r="I169" s="1076"/>
      <c r="J169" s="1075"/>
      <c r="K169" s="288"/>
      <c r="L169" s="288"/>
      <c r="M169" s="442"/>
      <c r="N169" s="290"/>
      <c r="O169" s="289"/>
      <c r="P169" s="289"/>
      <c r="Q169" s="289"/>
      <c r="R169" s="289"/>
      <c r="S169" s="289"/>
      <c r="T169" s="289"/>
      <c r="U169" s="289"/>
      <c r="V169" s="289"/>
      <c r="W169" s="289"/>
      <c r="X169" s="289"/>
      <c r="Y169" s="289"/>
      <c r="Z169" s="289"/>
      <c r="AA169" s="289"/>
      <c r="AB169" s="144"/>
    </row>
    <row r="170" spans="2:28" s="91" customFormat="1" ht="48" customHeight="1" x14ac:dyDescent="0.2">
      <c r="B170" s="1074">
        <v>33</v>
      </c>
      <c r="C170" s="1075"/>
      <c r="D170" s="1076"/>
      <c r="E170" s="1076"/>
      <c r="F170" s="1076"/>
      <c r="G170" s="1076"/>
      <c r="H170" s="1077"/>
      <c r="I170" s="1076"/>
      <c r="J170" s="1075"/>
      <c r="K170" s="410"/>
      <c r="L170" s="410"/>
      <c r="M170" s="438"/>
      <c r="N170" s="290"/>
      <c r="O170" s="289"/>
      <c r="P170" s="289"/>
      <c r="Q170" s="289"/>
      <c r="R170" s="289"/>
      <c r="S170" s="289"/>
      <c r="T170" s="289"/>
      <c r="U170" s="289"/>
      <c r="V170" s="289"/>
      <c r="W170" s="289"/>
      <c r="X170" s="289"/>
      <c r="Y170" s="289"/>
      <c r="Z170" s="289"/>
      <c r="AA170" s="289"/>
      <c r="AB170" s="144"/>
    </row>
    <row r="171" spans="2:28" s="91" customFormat="1" ht="48" customHeight="1" x14ac:dyDescent="0.2">
      <c r="B171" s="1074"/>
      <c r="C171" s="1075"/>
      <c r="D171" s="1076"/>
      <c r="E171" s="1076"/>
      <c r="F171" s="1076"/>
      <c r="G171" s="1076"/>
      <c r="H171" s="1077"/>
      <c r="I171" s="1076"/>
      <c r="J171" s="1075"/>
      <c r="K171" s="410"/>
      <c r="L171" s="410"/>
      <c r="M171" s="438"/>
      <c r="N171" s="290"/>
      <c r="O171" s="289"/>
      <c r="P171" s="289"/>
      <c r="Q171" s="289"/>
      <c r="R171" s="289"/>
      <c r="S171" s="289"/>
      <c r="T171" s="289"/>
      <c r="U171" s="289"/>
      <c r="V171" s="289"/>
      <c r="W171" s="289"/>
      <c r="X171" s="289"/>
      <c r="Y171" s="289"/>
      <c r="Z171" s="289"/>
      <c r="AA171" s="289"/>
      <c r="AB171" s="144"/>
    </row>
    <row r="172" spans="2:28" s="91" customFormat="1" ht="48" customHeight="1" x14ac:dyDescent="0.2">
      <c r="B172" s="1074"/>
      <c r="C172" s="1075"/>
      <c r="D172" s="1076"/>
      <c r="E172" s="1076"/>
      <c r="F172" s="1076"/>
      <c r="G172" s="1076"/>
      <c r="H172" s="1077"/>
      <c r="I172" s="1076"/>
      <c r="J172" s="1075"/>
      <c r="K172" s="410"/>
      <c r="L172" s="410"/>
      <c r="M172" s="438"/>
      <c r="N172" s="290"/>
      <c r="O172" s="289"/>
      <c r="P172" s="289"/>
      <c r="Q172" s="289"/>
      <c r="R172" s="289"/>
      <c r="S172" s="289"/>
      <c r="T172" s="289"/>
      <c r="U172" s="289"/>
      <c r="V172" s="289"/>
      <c r="W172" s="289"/>
      <c r="X172" s="289"/>
      <c r="Y172" s="289"/>
      <c r="Z172" s="289"/>
      <c r="AA172" s="289"/>
      <c r="AB172" s="144"/>
    </row>
    <row r="173" spans="2:28" s="91" customFormat="1" ht="48" customHeight="1" x14ac:dyDescent="0.2">
      <c r="B173" s="1074"/>
      <c r="C173" s="1075"/>
      <c r="D173" s="1076"/>
      <c r="E173" s="1076"/>
      <c r="F173" s="1076"/>
      <c r="G173" s="1076"/>
      <c r="H173" s="1077"/>
      <c r="I173" s="1076"/>
      <c r="J173" s="1075"/>
      <c r="K173" s="656" t="s">
        <v>312</v>
      </c>
      <c r="L173" s="656" t="s">
        <v>312</v>
      </c>
      <c r="M173" s="438"/>
      <c r="N173" s="290"/>
      <c r="O173" s="289"/>
      <c r="P173" s="289"/>
      <c r="Q173" s="289"/>
      <c r="R173" s="289"/>
      <c r="S173" s="289"/>
      <c r="T173" s="289"/>
      <c r="U173" s="289"/>
      <c r="V173" s="289"/>
      <c r="W173" s="289"/>
      <c r="X173" s="289"/>
      <c r="Y173" s="289"/>
      <c r="Z173" s="289"/>
      <c r="AA173" s="289"/>
      <c r="AB173" s="144"/>
    </row>
    <row r="174" spans="2:28" s="91" customFormat="1" ht="48" customHeight="1" x14ac:dyDescent="0.2">
      <c r="B174" s="1074"/>
      <c r="C174" s="1075"/>
      <c r="D174" s="1076"/>
      <c r="E174" s="1076"/>
      <c r="F174" s="1076"/>
      <c r="G174" s="1076"/>
      <c r="H174" s="1077"/>
      <c r="I174" s="1076"/>
      <c r="J174" s="1075"/>
      <c r="K174" s="288"/>
      <c r="L174" s="288"/>
      <c r="M174" s="442"/>
      <c r="N174" s="290"/>
      <c r="O174" s="289"/>
      <c r="P174" s="289"/>
      <c r="Q174" s="289"/>
      <c r="R174" s="289"/>
      <c r="S174" s="289"/>
      <c r="T174" s="289"/>
      <c r="U174" s="289"/>
      <c r="V174" s="289"/>
      <c r="W174" s="289"/>
      <c r="X174" s="289"/>
      <c r="Y174" s="289"/>
      <c r="Z174" s="289"/>
      <c r="AA174" s="289"/>
      <c r="AB174" s="144"/>
    </row>
    <row r="175" spans="2:28" s="91" customFormat="1" ht="48" customHeight="1" x14ac:dyDescent="0.2">
      <c r="B175" s="1074">
        <v>34</v>
      </c>
      <c r="C175" s="1075"/>
      <c r="D175" s="1076"/>
      <c r="E175" s="1076"/>
      <c r="F175" s="1076"/>
      <c r="G175" s="1076"/>
      <c r="H175" s="1077"/>
      <c r="I175" s="1076"/>
      <c r="J175" s="1075"/>
      <c r="K175" s="410"/>
      <c r="L175" s="410"/>
      <c r="M175" s="438"/>
      <c r="N175" s="290"/>
      <c r="O175" s="289"/>
      <c r="P175" s="289"/>
      <c r="Q175" s="289"/>
      <c r="R175" s="289"/>
      <c r="S175" s="289"/>
      <c r="T175" s="289"/>
      <c r="U175" s="289"/>
      <c r="V175" s="289"/>
      <c r="W175" s="289"/>
      <c r="X175" s="289"/>
      <c r="Y175" s="289"/>
      <c r="Z175" s="289"/>
      <c r="AA175" s="289"/>
      <c r="AB175" s="144"/>
    </row>
    <row r="176" spans="2:28" s="91" customFormat="1" ht="48" customHeight="1" x14ac:dyDescent="0.2">
      <c r="B176" s="1074"/>
      <c r="C176" s="1075"/>
      <c r="D176" s="1076"/>
      <c r="E176" s="1076"/>
      <c r="F176" s="1076"/>
      <c r="G176" s="1076"/>
      <c r="H176" s="1077"/>
      <c r="I176" s="1076"/>
      <c r="J176" s="1075"/>
      <c r="K176" s="410"/>
      <c r="L176" s="410"/>
      <c r="M176" s="438"/>
      <c r="N176" s="290"/>
      <c r="O176" s="289"/>
      <c r="P176" s="289"/>
      <c r="Q176" s="289"/>
      <c r="R176" s="289"/>
      <c r="S176" s="289"/>
      <c r="T176" s="289"/>
      <c r="U176" s="289"/>
      <c r="V176" s="289"/>
      <c r="W176" s="289"/>
      <c r="X176" s="289"/>
      <c r="Y176" s="289"/>
      <c r="Z176" s="289"/>
      <c r="AA176" s="289"/>
      <c r="AB176" s="144"/>
    </row>
    <row r="177" spans="2:28" s="91" customFormat="1" ht="48" customHeight="1" x14ac:dyDescent="0.2">
      <c r="B177" s="1074"/>
      <c r="C177" s="1075"/>
      <c r="D177" s="1076"/>
      <c r="E177" s="1076"/>
      <c r="F177" s="1076"/>
      <c r="G177" s="1076"/>
      <c r="H177" s="1077"/>
      <c r="I177" s="1076"/>
      <c r="J177" s="1075"/>
      <c r="K177" s="410"/>
      <c r="L177" s="410"/>
      <c r="M177" s="438"/>
      <c r="N177" s="290"/>
      <c r="O177" s="289"/>
      <c r="P177" s="289"/>
      <c r="Q177" s="289"/>
      <c r="R177" s="289"/>
      <c r="S177" s="289"/>
      <c r="T177" s="289"/>
      <c r="U177" s="289"/>
      <c r="V177" s="289"/>
      <c r="W177" s="289"/>
      <c r="X177" s="289"/>
      <c r="Y177" s="289"/>
      <c r="Z177" s="289"/>
      <c r="AA177" s="289"/>
      <c r="AB177" s="144"/>
    </row>
    <row r="178" spans="2:28" s="91" customFormat="1" ht="48" customHeight="1" x14ac:dyDescent="0.2">
      <c r="B178" s="1074"/>
      <c r="C178" s="1075"/>
      <c r="D178" s="1076"/>
      <c r="E178" s="1076"/>
      <c r="F178" s="1076"/>
      <c r="G178" s="1076"/>
      <c r="H178" s="1077"/>
      <c r="I178" s="1076"/>
      <c r="J178" s="1075"/>
      <c r="K178" s="656" t="s">
        <v>312</v>
      </c>
      <c r="L178" s="656" t="s">
        <v>312</v>
      </c>
      <c r="M178" s="438"/>
      <c r="N178" s="290"/>
      <c r="O178" s="289"/>
      <c r="P178" s="289"/>
      <c r="Q178" s="289"/>
      <c r="R178" s="289"/>
      <c r="S178" s="289"/>
      <c r="T178" s="289"/>
      <c r="U178" s="289"/>
      <c r="V178" s="289"/>
      <c r="W178" s="289"/>
      <c r="X178" s="289"/>
      <c r="Y178" s="289"/>
      <c r="Z178" s="289"/>
      <c r="AA178" s="289"/>
      <c r="AB178" s="144"/>
    </row>
    <row r="179" spans="2:28" s="91" customFormat="1" ht="48" customHeight="1" x14ac:dyDescent="0.2">
      <c r="B179" s="1074"/>
      <c r="C179" s="1075"/>
      <c r="D179" s="1076"/>
      <c r="E179" s="1076"/>
      <c r="F179" s="1076"/>
      <c r="G179" s="1076"/>
      <c r="H179" s="1077"/>
      <c r="I179" s="1076"/>
      <c r="J179" s="1075"/>
      <c r="K179" s="288"/>
      <c r="L179" s="288"/>
      <c r="M179" s="442"/>
      <c r="N179" s="290"/>
      <c r="O179" s="289"/>
      <c r="P179" s="289"/>
      <c r="Q179" s="289"/>
      <c r="R179" s="289"/>
      <c r="S179" s="289"/>
      <c r="T179" s="289"/>
      <c r="U179" s="289"/>
      <c r="V179" s="289"/>
      <c r="W179" s="289"/>
      <c r="X179" s="289"/>
      <c r="Y179" s="289"/>
      <c r="Z179" s="289"/>
      <c r="AA179" s="289"/>
      <c r="AB179" s="144"/>
    </row>
    <row r="180" spans="2:28" s="91" customFormat="1" ht="48" customHeight="1" x14ac:dyDescent="0.2">
      <c r="B180" s="1074">
        <v>35</v>
      </c>
      <c r="C180" s="1075"/>
      <c r="D180" s="1076"/>
      <c r="E180" s="1076"/>
      <c r="F180" s="1076"/>
      <c r="G180" s="1076"/>
      <c r="H180" s="1077"/>
      <c r="I180" s="1076"/>
      <c r="J180" s="1075"/>
      <c r="K180" s="410"/>
      <c r="L180" s="410"/>
      <c r="M180" s="438"/>
      <c r="N180" s="290"/>
      <c r="O180" s="289"/>
      <c r="P180" s="289"/>
      <c r="Q180" s="289"/>
      <c r="R180" s="289"/>
      <c r="S180" s="289"/>
      <c r="T180" s="289"/>
      <c r="U180" s="289"/>
      <c r="V180" s="289"/>
      <c r="W180" s="289"/>
      <c r="X180" s="289"/>
      <c r="Y180" s="289"/>
      <c r="Z180" s="289"/>
      <c r="AA180" s="289"/>
      <c r="AB180" s="144"/>
    </row>
    <row r="181" spans="2:28" s="91" customFormat="1" ht="48" customHeight="1" x14ac:dyDescent="0.2">
      <c r="B181" s="1074"/>
      <c r="C181" s="1075"/>
      <c r="D181" s="1076"/>
      <c r="E181" s="1076"/>
      <c r="F181" s="1076"/>
      <c r="G181" s="1076"/>
      <c r="H181" s="1077"/>
      <c r="I181" s="1076"/>
      <c r="J181" s="1075"/>
      <c r="K181" s="410"/>
      <c r="L181" s="410"/>
      <c r="M181" s="438"/>
      <c r="N181" s="290"/>
      <c r="O181" s="289"/>
      <c r="P181" s="289"/>
      <c r="Q181" s="289"/>
      <c r="R181" s="289"/>
      <c r="S181" s="289"/>
      <c r="T181" s="289"/>
      <c r="U181" s="289"/>
      <c r="V181" s="289"/>
      <c r="W181" s="289"/>
      <c r="X181" s="289"/>
      <c r="Y181" s="289"/>
      <c r="Z181" s="289"/>
      <c r="AA181" s="289"/>
      <c r="AB181" s="144"/>
    </row>
    <row r="182" spans="2:28" s="91" customFormat="1" ht="48" customHeight="1" x14ac:dyDescent="0.2">
      <c r="B182" s="1074"/>
      <c r="C182" s="1075"/>
      <c r="D182" s="1076"/>
      <c r="E182" s="1076"/>
      <c r="F182" s="1076"/>
      <c r="G182" s="1076"/>
      <c r="H182" s="1077"/>
      <c r="I182" s="1076"/>
      <c r="J182" s="1075"/>
      <c r="K182" s="410"/>
      <c r="L182" s="410"/>
      <c r="M182" s="438"/>
      <c r="N182" s="290"/>
      <c r="O182" s="289"/>
      <c r="P182" s="289"/>
      <c r="Q182" s="289"/>
      <c r="R182" s="289"/>
      <c r="S182" s="289"/>
      <c r="T182" s="289"/>
      <c r="U182" s="289"/>
      <c r="V182" s="289"/>
      <c r="W182" s="289"/>
      <c r="X182" s="289"/>
      <c r="Y182" s="289"/>
      <c r="Z182" s="289"/>
      <c r="AA182" s="289"/>
      <c r="AB182" s="144"/>
    </row>
    <row r="183" spans="2:28" s="91" customFormat="1" ht="48" customHeight="1" x14ac:dyDescent="0.2">
      <c r="B183" s="1074"/>
      <c r="C183" s="1075"/>
      <c r="D183" s="1076"/>
      <c r="E183" s="1076"/>
      <c r="F183" s="1076"/>
      <c r="G183" s="1076"/>
      <c r="H183" s="1077"/>
      <c r="I183" s="1076"/>
      <c r="J183" s="1075"/>
      <c r="K183" s="656" t="s">
        <v>312</v>
      </c>
      <c r="L183" s="656" t="s">
        <v>312</v>
      </c>
      <c r="M183" s="438"/>
      <c r="N183" s="290"/>
      <c r="O183" s="289"/>
      <c r="P183" s="289"/>
      <c r="Q183" s="289"/>
      <c r="R183" s="289"/>
      <c r="S183" s="289"/>
      <c r="T183" s="289"/>
      <c r="U183" s="289"/>
      <c r="V183" s="289"/>
      <c r="W183" s="289"/>
      <c r="X183" s="289"/>
      <c r="Y183" s="289"/>
      <c r="Z183" s="289"/>
      <c r="AA183" s="289"/>
      <c r="AB183" s="144"/>
    </row>
    <row r="184" spans="2:28" s="91" customFormat="1" ht="48" customHeight="1" x14ac:dyDescent="0.2">
      <c r="B184" s="1074"/>
      <c r="C184" s="1075"/>
      <c r="D184" s="1076"/>
      <c r="E184" s="1076"/>
      <c r="F184" s="1076"/>
      <c r="G184" s="1076"/>
      <c r="H184" s="1077"/>
      <c r="I184" s="1076"/>
      <c r="J184" s="1075"/>
      <c r="K184" s="288"/>
      <c r="L184" s="288"/>
      <c r="M184" s="442"/>
      <c r="N184" s="290"/>
      <c r="O184" s="289"/>
      <c r="P184" s="289"/>
      <c r="Q184" s="289"/>
      <c r="R184" s="289"/>
      <c r="S184" s="289"/>
      <c r="T184" s="289"/>
      <c r="U184" s="289"/>
      <c r="V184" s="289"/>
      <c r="W184" s="289"/>
      <c r="X184" s="289"/>
      <c r="Y184" s="289"/>
      <c r="Z184" s="289"/>
      <c r="AA184" s="289"/>
      <c r="AB184" s="144"/>
    </row>
    <row r="185" spans="2:28" s="91" customFormat="1" ht="48" customHeight="1" x14ac:dyDescent="0.2">
      <c r="B185" s="1074">
        <v>36</v>
      </c>
      <c r="C185" s="1075"/>
      <c r="D185" s="1076"/>
      <c r="E185" s="1076"/>
      <c r="F185" s="1076"/>
      <c r="G185" s="1076"/>
      <c r="H185" s="1077"/>
      <c r="I185" s="1076"/>
      <c r="J185" s="1075"/>
      <c r="K185" s="410"/>
      <c r="L185" s="410"/>
      <c r="M185" s="438"/>
      <c r="N185" s="290"/>
      <c r="O185" s="289"/>
      <c r="P185" s="289"/>
      <c r="Q185" s="289"/>
      <c r="R185" s="289"/>
      <c r="S185" s="289"/>
      <c r="T185" s="289"/>
      <c r="U185" s="289"/>
      <c r="V185" s="289"/>
      <c r="W185" s="289"/>
      <c r="X185" s="289"/>
      <c r="Y185" s="289"/>
      <c r="Z185" s="289"/>
      <c r="AA185" s="289"/>
      <c r="AB185" s="144"/>
    </row>
    <row r="186" spans="2:28" s="91" customFormat="1" ht="48" customHeight="1" x14ac:dyDescent="0.2">
      <c r="B186" s="1074"/>
      <c r="C186" s="1075"/>
      <c r="D186" s="1076"/>
      <c r="E186" s="1076"/>
      <c r="F186" s="1076"/>
      <c r="G186" s="1076"/>
      <c r="H186" s="1077"/>
      <c r="I186" s="1076"/>
      <c r="J186" s="1075"/>
      <c r="K186" s="410"/>
      <c r="L186" s="410"/>
      <c r="M186" s="438"/>
      <c r="N186" s="290"/>
      <c r="O186" s="289"/>
      <c r="P186" s="289"/>
      <c r="Q186" s="289"/>
      <c r="R186" s="289"/>
      <c r="S186" s="289"/>
      <c r="T186" s="289"/>
      <c r="U186" s="289"/>
      <c r="V186" s="289"/>
      <c r="W186" s="289"/>
      <c r="X186" s="289"/>
      <c r="Y186" s="289"/>
      <c r="Z186" s="289"/>
      <c r="AA186" s="289"/>
      <c r="AB186" s="144"/>
    </row>
    <row r="187" spans="2:28" s="91" customFormat="1" ht="48" customHeight="1" x14ac:dyDescent="0.2">
      <c r="B187" s="1074"/>
      <c r="C187" s="1075"/>
      <c r="D187" s="1076"/>
      <c r="E187" s="1076"/>
      <c r="F187" s="1076"/>
      <c r="G187" s="1076"/>
      <c r="H187" s="1077"/>
      <c r="I187" s="1076"/>
      <c r="J187" s="1075"/>
      <c r="K187" s="410"/>
      <c r="L187" s="410"/>
      <c r="M187" s="438"/>
      <c r="N187" s="290"/>
      <c r="O187" s="289"/>
      <c r="P187" s="289"/>
      <c r="Q187" s="289"/>
      <c r="R187" s="289"/>
      <c r="S187" s="289"/>
      <c r="T187" s="289"/>
      <c r="U187" s="289"/>
      <c r="V187" s="289"/>
      <c r="W187" s="289"/>
      <c r="X187" s="289"/>
      <c r="Y187" s="289"/>
      <c r="Z187" s="289"/>
      <c r="AA187" s="289"/>
      <c r="AB187" s="144"/>
    </row>
    <row r="188" spans="2:28" s="91" customFormat="1" ht="48" customHeight="1" x14ac:dyDescent="0.2">
      <c r="B188" s="1074"/>
      <c r="C188" s="1075"/>
      <c r="D188" s="1076"/>
      <c r="E188" s="1076"/>
      <c r="F188" s="1076"/>
      <c r="G188" s="1076"/>
      <c r="H188" s="1077"/>
      <c r="I188" s="1076"/>
      <c r="J188" s="1075"/>
      <c r="K188" s="656" t="s">
        <v>312</v>
      </c>
      <c r="L188" s="656" t="s">
        <v>312</v>
      </c>
      <c r="M188" s="438"/>
      <c r="N188" s="290"/>
      <c r="O188" s="289"/>
      <c r="P188" s="289"/>
      <c r="Q188" s="289"/>
      <c r="R188" s="289"/>
      <c r="S188" s="289"/>
      <c r="T188" s="289"/>
      <c r="U188" s="289"/>
      <c r="V188" s="289"/>
      <c r="W188" s="289"/>
      <c r="X188" s="289"/>
      <c r="Y188" s="289"/>
      <c r="Z188" s="289"/>
      <c r="AA188" s="289"/>
      <c r="AB188" s="144"/>
    </row>
    <row r="189" spans="2:28" s="91" customFormat="1" ht="48" customHeight="1" x14ac:dyDescent="0.2">
      <c r="B189" s="1074"/>
      <c r="C189" s="1075"/>
      <c r="D189" s="1076"/>
      <c r="E189" s="1076"/>
      <c r="F189" s="1076"/>
      <c r="G189" s="1076"/>
      <c r="H189" s="1077"/>
      <c r="I189" s="1076"/>
      <c r="J189" s="1075"/>
      <c r="K189" s="288"/>
      <c r="L189" s="288"/>
      <c r="M189" s="442"/>
      <c r="N189" s="290"/>
      <c r="O189" s="289"/>
      <c r="P189" s="289"/>
      <c r="Q189" s="289"/>
      <c r="R189" s="289"/>
      <c r="S189" s="289"/>
      <c r="T189" s="289"/>
      <c r="U189" s="289"/>
      <c r="V189" s="289"/>
      <c r="W189" s="289"/>
      <c r="X189" s="289"/>
      <c r="Y189" s="289"/>
      <c r="Z189" s="289"/>
      <c r="AA189" s="289"/>
      <c r="AB189" s="144"/>
    </row>
    <row r="190" spans="2:28" s="91" customFormat="1" ht="48" customHeight="1" x14ac:dyDescent="0.2">
      <c r="B190" s="1074">
        <v>37</v>
      </c>
      <c r="C190" s="1075"/>
      <c r="D190" s="1076"/>
      <c r="E190" s="1076"/>
      <c r="F190" s="1076"/>
      <c r="G190" s="1076"/>
      <c r="H190" s="1077"/>
      <c r="I190" s="1076"/>
      <c r="J190" s="1075"/>
      <c r="K190" s="410"/>
      <c r="L190" s="410"/>
      <c r="M190" s="438"/>
      <c r="N190" s="290"/>
      <c r="O190" s="289"/>
      <c r="P190" s="289"/>
      <c r="Q190" s="289"/>
      <c r="R190" s="289"/>
      <c r="S190" s="289"/>
      <c r="T190" s="289"/>
      <c r="U190" s="289"/>
      <c r="V190" s="289"/>
      <c r="W190" s="289"/>
      <c r="X190" s="289"/>
      <c r="Y190" s="289"/>
      <c r="Z190" s="289"/>
      <c r="AA190" s="289"/>
      <c r="AB190" s="144"/>
    </row>
    <row r="191" spans="2:28" s="91" customFormat="1" ht="48" customHeight="1" x14ac:dyDescent="0.2">
      <c r="B191" s="1074"/>
      <c r="C191" s="1075"/>
      <c r="D191" s="1076"/>
      <c r="E191" s="1076"/>
      <c r="F191" s="1076"/>
      <c r="G191" s="1076"/>
      <c r="H191" s="1077"/>
      <c r="I191" s="1076"/>
      <c r="J191" s="1075"/>
      <c r="K191" s="410"/>
      <c r="L191" s="410"/>
      <c r="M191" s="438"/>
      <c r="N191" s="290"/>
      <c r="O191" s="289"/>
      <c r="P191" s="289"/>
      <c r="Q191" s="289"/>
      <c r="R191" s="289"/>
      <c r="S191" s="289"/>
      <c r="T191" s="289"/>
      <c r="U191" s="289"/>
      <c r="V191" s="289"/>
      <c r="W191" s="289"/>
      <c r="X191" s="289"/>
      <c r="Y191" s="289"/>
      <c r="Z191" s="289"/>
      <c r="AA191" s="289"/>
      <c r="AB191" s="144"/>
    </row>
    <row r="192" spans="2:28" s="91" customFormat="1" ht="48" customHeight="1" x14ac:dyDescent="0.2">
      <c r="B192" s="1074"/>
      <c r="C192" s="1075"/>
      <c r="D192" s="1076"/>
      <c r="E192" s="1076"/>
      <c r="F192" s="1076"/>
      <c r="G192" s="1076"/>
      <c r="H192" s="1077"/>
      <c r="I192" s="1076"/>
      <c r="J192" s="1075"/>
      <c r="K192" s="410"/>
      <c r="L192" s="410"/>
      <c r="M192" s="438"/>
      <c r="N192" s="290"/>
      <c r="O192" s="289"/>
      <c r="P192" s="289"/>
      <c r="Q192" s="289"/>
      <c r="R192" s="289"/>
      <c r="S192" s="289"/>
      <c r="T192" s="289"/>
      <c r="U192" s="289"/>
      <c r="V192" s="289"/>
      <c r="W192" s="289"/>
      <c r="X192" s="289"/>
      <c r="Y192" s="289"/>
      <c r="Z192" s="289"/>
      <c r="AA192" s="289"/>
      <c r="AB192" s="144"/>
    </row>
    <row r="193" spans="2:28" s="91" customFormat="1" ht="48" customHeight="1" x14ac:dyDescent="0.2">
      <c r="B193" s="1074"/>
      <c r="C193" s="1075"/>
      <c r="D193" s="1076"/>
      <c r="E193" s="1076"/>
      <c r="F193" s="1076"/>
      <c r="G193" s="1076"/>
      <c r="H193" s="1077"/>
      <c r="I193" s="1076"/>
      <c r="J193" s="1075"/>
      <c r="K193" s="656" t="s">
        <v>312</v>
      </c>
      <c r="L193" s="656" t="s">
        <v>312</v>
      </c>
      <c r="M193" s="438"/>
      <c r="N193" s="290"/>
      <c r="O193" s="289"/>
      <c r="P193" s="289"/>
      <c r="Q193" s="289"/>
      <c r="R193" s="289"/>
      <c r="S193" s="289"/>
      <c r="T193" s="289"/>
      <c r="U193" s="289"/>
      <c r="V193" s="289"/>
      <c r="W193" s="289"/>
      <c r="X193" s="289"/>
      <c r="Y193" s="289"/>
      <c r="Z193" s="289"/>
      <c r="AA193" s="289"/>
      <c r="AB193" s="144"/>
    </row>
    <row r="194" spans="2:28" s="91" customFormat="1" ht="48" customHeight="1" x14ac:dyDescent="0.2">
      <c r="B194" s="1074"/>
      <c r="C194" s="1075"/>
      <c r="D194" s="1076"/>
      <c r="E194" s="1076"/>
      <c r="F194" s="1076"/>
      <c r="G194" s="1076"/>
      <c r="H194" s="1077"/>
      <c r="I194" s="1076"/>
      <c r="J194" s="1075"/>
      <c r="K194" s="288"/>
      <c r="L194" s="288"/>
      <c r="M194" s="442"/>
      <c r="N194" s="290"/>
      <c r="O194" s="289"/>
      <c r="P194" s="289"/>
      <c r="Q194" s="289"/>
      <c r="R194" s="289"/>
      <c r="S194" s="289"/>
      <c r="T194" s="289"/>
      <c r="U194" s="289"/>
      <c r="V194" s="289"/>
      <c r="W194" s="289"/>
      <c r="X194" s="289"/>
      <c r="Y194" s="289"/>
      <c r="Z194" s="289"/>
      <c r="AA194" s="289"/>
      <c r="AB194" s="144"/>
    </row>
    <row r="195" spans="2:28" s="91" customFormat="1" ht="48" customHeight="1" x14ac:dyDescent="0.2">
      <c r="B195" s="1074">
        <v>38</v>
      </c>
      <c r="C195" s="1075"/>
      <c r="D195" s="1076"/>
      <c r="E195" s="1076"/>
      <c r="F195" s="1076"/>
      <c r="G195" s="1076"/>
      <c r="H195" s="1077"/>
      <c r="I195" s="1076"/>
      <c r="J195" s="1075"/>
      <c r="K195" s="410"/>
      <c r="L195" s="410"/>
      <c r="M195" s="438"/>
      <c r="N195" s="290"/>
      <c r="O195" s="289"/>
      <c r="P195" s="289"/>
      <c r="Q195" s="289"/>
      <c r="R195" s="289"/>
      <c r="S195" s="289"/>
      <c r="T195" s="289"/>
      <c r="U195" s="289"/>
      <c r="V195" s="289"/>
      <c r="W195" s="289"/>
      <c r="X195" s="289"/>
      <c r="Y195" s="289"/>
      <c r="Z195" s="289"/>
      <c r="AA195" s="289"/>
      <c r="AB195" s="144"/>
    </row>
    <row r="196" spans="2:28" s="91" customFormat="1" ht="48" customHeight="1" x14ac:dyDescent="0.2">
      <c r="B196" s="1074"/>
      <c r="C196" s="1075"/>
      <c r="D196" s="1076"/>
      <c r="E196" s="1076"/>
      <c r="F196" s="1076"/>
      <c r="G196" s="1076"/>
      <c r="H196" s="1077"/>
      <c r="I196" s="1076"/>
      <c r="J196" s="1075"/>
      <c r="K196" s="410"/>
      <c r="L196" s="410"/>
      <c r="M196" s="438"/>
      <c r="N196" s="290"/>
      <c r="O196" s="289"/>
      <c r="P196" s="289"/>
      <c r="Q196" s="289"/>
      <c r="R196" s="289"/>
      <c r="S196" s="289"/>
      <c r="T196" s="289"/>
      <c r="U196" s="289"/>
      <c r="V196" s="289"/>
      <c r="W196" s="289"/>
      <c r="X196" s="289"/>
      <c r="Y196" s="289"/>
      <c r="Z196" s="289"/>
      <c r="AA196" s="289"/>
      <c r="AB196" s="144"/>
    </row>
    <row r="197" spans="2:28" s="91" customFormat="1" ht="48" customHeight="1" x14ac:dyDescent="0.2">
      <c r="B197" s="1074"/>
      <c r="C197" s="1075"/>
      <c r="D197" s="1076"/>
      <c r="E197" s="1076"/>
      <c r="F197" s="1076"/>
      <c r="G197" s="1076"/>
      <c r="H197" s="1077"/>
      <c r="I197" s="1076"/>
      <c r="J197" s="1075"/>
      <c r="K197" s="410"/>
      <c r="L197" s="410"/>
      <c r="M197" s="438"/>
      <c r="N197" s="290"/>
      <c r="O197" s="289"/>
      <c r="P197" s="289"/>
      <c r="Q197" s="289"/>
      <c r="R197" s="289"/>
      <c r="S197" s="289"/>
      <c r="T197" s="289"/>
      <c r="U197" s="289"/>
      <c r="V197" s="289"/>
      <c r="W197" s="289"/>
      <c r="X197" s="289"/>
      <c r="Y197" s="289"/>
      <c r="Z197" s="289"/>
      <c r="AA197" s="289"/>
      <c r="AB197" s="144"/>
    </row>
    <row r="198" spans="2:28" s="91" customFormat="1" ht="48" customHeight="1" x14ac:dyDescent="0.2">
      <c r="B198" s="1074"/>
      <c r="C198" s="1075"/>
      <c r="D198" s="1076"/>
      <c r="E198" s="1076"/>
      <c r="F198" s="1076"/>
      <c r="G198" s="1076"/>
      <c r="H198" s="1077"/>
      <c r="I198" s="1076"/>
      <c r="J198" s="1075"/>
      <c r="K198" s="656" t="s">
        <v>312</v>
      </c>
      <c r="L198" s="656" t="s">
        <v>312</v>
      </c>
      <c r="M198" s="438"/>
      <c r="N198" s="290"/>
      <c r="O198" s="289"/>
      <c r="P198" s="289"/>
      <c r="Q198" s="289"/>
      <c r="R198" s="289"/>
      <c r="S198" s="289"/>
      <c r="T198" s="289"/>
      <c r="U198" s="289"/>
      <c r="V198" s="289"/>
      <c r="W198" s="289"/>
      <c r="X198" s="289"/>
      <c r="Y198" s="289"/>
      <c r="Z198" s="289"/>
      <c r="AA198" s="289"/>
      <c r="AB198" s="144"/>
    </row>
    <row r="199" spans="2:28" s="91" customFormat="1" ht="48" customHeight="1" x14ac:dyDescent="0.2">
      <c r="B199" s="1074"/>
      <c r="C199" s="1075"/>
      <c r="D199" s="1076"/>
      <c r="E199" s="1076"/>
      <c r="F199" s="1076"/>
      <c r="G199" s="1076"/>
      <c r="H199" s="1077"/>
      <c r="I199" s="1076"/>
      <c r="J199" s="1075"/>
      <c r="K199" s="288"/>
      <c r="L199" s="288"/>
      <c r="M199" s="442"/>
      <c r="N199" s="290"/>
      <c r="O199" s="289"/>
      <c r="P199" s="289"/>
      <c r="Q199" s="289"/>
      <c r="R199" s="289"/>
      <c r="S199" s="289"/>
      <c r="T199" s="289"/>
      <c r="U199" s="289"/>
      <c r="V199" s="289"/>
      <c r="W199" s="289"/>
      <c r="X199" s="289"/>
      <c r="Y199" s="289"/>
      <c r="Z199" s="289"/>
      <c r="AA199" s="289"/>
      <c r="AB199" s="144"/>
    </row>
    <row r="200" spans="2:28" s="91" customFormat="1" ht="48" customHeight="1" x14ac:dyDescent="0.2">
      <c r="B200" s="1074">
        <v>39</v>
      </c>
      <c r="C200" s="1075"/>
      <c r="D200" s="1076"/>
      <c r="E200" s="1076"/>
      <c r="F200" s="1076"/>
      <c r="G200" s="1076"/>
      <c r="H200" s="1077"/>
      <c r="I200" s="1076"/>
      <c r="J200" s="1075"/>
      <c r="K200" s="410"/>
      <c r="L200" s="410"/>
      <c r="M200" s="438"/>
      <c r="N200" s="290"/>
      <c r="O200" s="289"/>
      <c r="P200" s="289"/>
      <c r="Q200" s="289"/>
      <c r="R200" s="289"/>
      <c r="S200" s="289"/>
      <c r="T200" s="289"/>
      <c r="U200" s="289"/>
      <c r="V200" s="289"/>
      <c r="W200" s="289"/>
      <c r="X200" s="289"/>
      <c r="Y200" s="289"/>
      <c r="Z200" s="289"/>
      <c r="AA200" s="289"/>
      <c r="AB200" s="144"/>
    </row>
    <row r="201" spans="2:28" s="91" customFormat="1" ht="48" customHeight="1" x14ac:dyDescent="0.2">
      <c r="B201" s="1074"/>
      <c r="C201" s="1075"/>
      <c r="D201" s="1076"/>
      <c r="E201" s="1076"/>
      <c r="F201" s="1076"/>
      <c r="G201" s="1076"/>
      <c r="H201" s="1077"/>
      <c r="I201" s="1076"/>
      <c r="J201" s="1075"/>
      <c r="K201" s="410"/>
      <c r="L201" s="410"/>
      <c r="M201" s="438"/>
      <c r="N201" s="290"/>
      <c r="O201" s="289"/>
      <c r="P201" s="289"/>
      <c r="Q201" s="289"/>
      <c r="R201" s="289"/>
      <c r="S201" s="289"/>
      <c r="T201" s="289"/>
      <c r="U201" s="289"/>
      <c r="V201" s="289"/>
      <c r="W201" s="289"/>
      <c r="X201" s="289"/>
      <c r="Y201" s="289"/>
      <c r="Z201" s="289"/>
      <c r="AA201" s="289"/>
      <c r="AB201" s="144"/>
    </row>
    <row r="202" spans="2:28" s="91" customFormat="1" ht="48" customHeight="1" x14ac:dyDescent="0.2">
      <c r="B202" s="1074"/>
      <c r="C202" s="1075"/>
      <c r="D202" s="1076"/>
      <c r="E202" s="1076"/>
      <c r="F202" s="1076"/>
      <c r="G202" s="1076"/>
      <c r="H202" s="1077"/>
      <c r="I202" s="1076"/>
      <c r="J202" s="1075"/>
      <c r="K202" s="410"/>
      <c r="L202" s="410"/>
      <c r="M202" s="438"/>
      <c r="N202" s="290"/>
      <c r="O202" s="289"/>
      <c r="P202" s="289"/>
      <c r="Q202" s="289"/>
      <c r="R202" s="289"/>
      <c r="S202" s="289"/>
      <c r="T202" s="289"/>
      <c r="U202" s="289"/>
      <c r="V202" s="289"/>
      <c r="W202" s="289"/>
      <c r="X202" s="289"/>
      <c r="Y202" s="289"/>
      <c r="Z202" s="289"/>
      <c r="AA202" s="289"/>
      <c r="AB202" s="144"/>
    </row>
    <row r="203" spans="2:28" s="91" customFormat="1" ht="48" customHeight="1" x14ac:dyDescent="0.2">
      <c r="B203" s="1074"/>
      <c r="C203" s="1075"/>
      <c r="D203" s="1076"/>
      <c r="E203" s="1076"/>
      <c r="F203" s="1076"/>
      <c r="G203" s="1076"/>
      <c r="H203" s="1077"/>
      <c r="I203" s="1076"/>
      <c r="J203" s="1075"/>
      <c r="K203" s="656" t="s">
        <v>312</v>
      </c>
      <c r="L203" s="656" t="s">
        <v>312</v>
      </c>
      <c r="M203" s="438"/>
      <c r="N203" s="290"/>
      <c r="O203" s="289"/>
      <c r="P203" s="289"/>
      <c r="Q203" s="289"/>
      <c r="R203" s="289"/>
      <c r="S203" s="289"/>
      <c r="T203" s="289"/>
      <c r="U203" s="289"/>
      <c r="V203" s="289"/>
      <c r="W203" s="289"/>
      <c r="X203" s="289"/>
      <c r="Y203" s="289"/>
      <c r="Z203" s="289"/>
      <c r="AA203" s="289"/>
      <c r="AB203" s="144"/>
    </row>
    <row r="204" spans="2:28" s="91" customFormat="1" ht="48" customHeight="1" x14ac:dyDescent="0.2">
      <c r="B204" s="1074"/>
      <c r="C204" s="1075"/>
      <c r="D204" s="1076"/>
      <c r="E204" s="1076"/>
      <c r="F204" s="1076"/>
      <c r="G204" s="1076"/>
      <c r="H204" s="1077"/>
      <c r="I204" s="1076"/>
      <c r="J204" s="1075"/>
      <c r="K204" s="288"/>
      <c r="L204" s="288"/>
      <c r="M204" s="442"/>
      <c r="N204" s="290"/>
      <c r="O204" s="289"/>
      <c r="P204" s="289"/>
      <c r="Q204" s="289"/>
      <c r="R204" s="289"/>
      <c r="S204" s="289"/>
      <c r="T204" s="289"/>
      <c r="U204" s="289"/>
      <c r="V204" s="289"/>
      <c r="W204" s="289"/>
      <c r="X204" s="289"/>
      <c r="Y204" s="289"/>
      <c r="Z204" s="289"/>
      <c r="AA204" s="289"/>
      <c r="AB204" s="144"/>
    </row>
    <row r="205" spans="2:28" s="91" customFormat="1" ht="20.100000000000001" customHeight="1" x14ac:dyDescent="0.2">
      <c r="B205" s="144"/>
      <c r="C205" s="144"/>
      <c r="D205" s="144"/>
      <c r="E205" s="144"/>
      <c r="H205" s="144"/>
      <c r="I205" s="144"/>
      <c r="M205" s="438"/>
      <c r="N205" s="116"/>
    </row>
    <row r="206" spans="2:28" s="91" customFormat="1" ht="39.9" customHeight="1" x14ac:dyDescent="0.2">
      <c r="B206" s="144"/>
      <c r="C206" s="144"/>
      <c r="D206" s="144"/>
      <c r="E206" s="144"/>
      <c r="H206" s="144"/>
      <c r="I206" s="144"/>
      <c r="M206" s="438"/>
      <c r="N206" s="116"/>
    </row>
    <row r="207" spans="2:28" s="91" customFormat="1" ht="39.9" customHeight="1" x14ac:dyDescent="0.2">
      <c r="B207" s="144"/>
      <c r="C207" s="144"/>
      <c r="D207" s="144"/>
      <c r="E207" s="144"/>
      <c r="H207" s="144"/>
      <c r="I207" s="144"/>
      <c r="M207" s="438"/>
      <c r="N207" s="116"/>
    </row>
    <row r="208" spans="2:28" s="91" customFormat="1" ht="30" customHeight="1" x14ac:dyDescent="0.2">
      <c r="B208" s="144"/>
      <c r="C208" s="144"/>
      <c r="D208" s="144"/>
      <c r="E208" s="144"/>
      <c r="H208" s="144"/>
      <c r="I208" s="144"/>
      <c r="M208" s="438"/>
      <c r="N208" s="116"/>
    </row>
    <row r="209" spans="2:27" s="91" customFormat="1" ht="39.9" customHeight="1" x14ac:dyDescent="0.2">
      <c r="B209" s="144"/>
      <c r="C209" s="144"/>
      <c r="D209" s="144"/>
      <c r="E209" s="144"/>
      <c r="H209" s="144"/>
      <c r="I209" s="144"/>
      <c r="M209" s="442"/>
      <c r="N209" s="116"/>
    </row>
    <row r="210" spans="2:27" s="91" customFormat="1" ht="20.100000000000001" customHeight="1" x14ac:dyDescent="0.2">
      <c r="B210" s="144"/>
      <c r="C210" s="144"/>
      <c r="D210" s="144"/>
      <c r="E210" s="144"/>
      <c r="H210" s="144"/>
      <c r="I210" s="144"/>
      <c r="M210" s="438"/>
      <c r="N210" s="116"/>
    </row>
    <row r="211" spans="2:27" s="91" customFormat="1" ht="39.9" customHeight="1" x14ac:dyDescent="0.2">
      <c r="B211" s="144"/>
      <c r="C211" s="144"/>
      <c r="D211" s="144"/>
      <c r="E211" s="144"/>
      <c r="H211" s="144"/>
      <c r="I211" s="144"/>
      <c r="M211" s="438"/>
      <c r="N211" s="116"/>
    </row>
    <row r="212" spans="2:27" s="91" customFormat="1" ht="39.9" customHeight="1" x14ac:dyDescent="0.2">
      <c r="B212" s="144"/>
      <c r="C212" s="144"/>
      <c r="D212" s="144"/>
      <c r="E212" s="144"/>
      <c r="H212" s="144"/>
      <c r="I212" s="144"/>
      <c r="M212" s="438"/>
      <c r="N212" s="116"/>
    </row>
    <row r="213" spans="2:27" s="91" customFormat="1" ht="30" customHeight="1" x14ac:dyDescent="0.2">
      <c r="B213" s="144"/>
      <c r="C213" s="144"/>
      <c r="D213" s="144"/>
      <c r="E213" s="144"/>
      <c r="H213" s="144"/>
      <c r="I213" s="144"/>
      <c r="M213" s="438"/>
      <c r="N213" s="116"/>
    </row>
    <row r="214" spans="2:27" s="91" customFormat="1" ht="39.9" customHeight="1" x14ac:dyDescent="0.2">
      <c r="B214" s="144"/>
      <c r="C214" s="144"/>
      <c r="D214" s="144"/>
      <c r="E214" s="144"/>
      <c r="H214" s="144"/>
      <c r="I214" s="144"/>
      <c r="M214" s="442"/>
      <c r="N214" s="116"/>
    </row>
    <row r="215" spans="2:27" s="91" customFormat="1" ht="20.100000000000001" customHeight="1" x14ac:dyDescent="0.2">
      <c r="B215" s="144"/>
      <c r="C215" s="144"/>
      <c r="D215" s="144"/>
      <c r="E215" s="144"/>
      <c r="H215" s="144"/>
      <c r="I215" s="144"/>
      <c r="M215" s="438"/>
      <c r="N215" s="116"/>
    </row>
    <row r="216" spans="2:27" s="91" customFormat="1" ht="39.9" customHeight="1" x14ac:dyDescent="0.2">
      <c r="B216" s="144"/>
      <c r="C216" s="144"/>
      <c r="D216" s="144"/>
      <c r="E216" s="144"/>
      <c r="H216" s="144"/>
      <c r="I216" s="144"/>
      <c r="M216" s="438"/>
      <c r="N216" s="116"/>
    </row>
    <row r="217" spans="2:27" s="91" customFormat="1" ht="39.9" customHeight="1" x14ac:dyDescent="0.2">
      <c r="B217" s="144"/>
      <c r="C217" s="144"/>
      <c r="D217" s="144"/>
      <c r="E217" s="144"/>
      <c r="H217" s="144"/>
      <c r="I217" s="144"/>
      <c r="M217" s="438"/>
      <c r="N217" s="116"/>
    </row>
    <row r="218" spans="2:27" s="91" customFormat="1" ht="30" customHeight="1" x14ac:dyDescent="0.2">
      <c r="B218" s="144"/>
      <c r="C218" s="144"/>
      <c r="D218" s="144"/>
      <c r="E218" s="144"/>
      <c r="H218" s="144"/>
      <c r="I218" s="144"/>
      <c r="M218" s="438"/>
      <c r="N218" s="116"/>
    </row>
    <row r="219" spans="2:27" s="91" customFormat="1" ht="39.9" customHeight="1" x14ac:dyDescent="0.2">
      <c r="B219" s="144"/>
      <c r="C219" s="144"/>
      <c r="D219" s="144"/>
      <c r="E219" s="144"/>
      <c r="H219" s="144"/>
      <c r="I219" s="144"/>
      <c r="M219" s="442"/>
      <c r="N219" s="116"/>
    </row>
    <row r="220" spans="2:27" s="91" customFormat="1" ht="20.100000000000001" customHeight="1" x14ac:dyDescent="0.2">
      <c r="B220" s="144"/>
      <c r="C220" s="144"/>
      <c r="D220" s="144"/>
      <c r="E220" s="144"/>
      <c r="H220" s="144"/>
      <c r="I220" s="144"/>
      <c r="M220" s="438"/>
      <c r="N220" s="116"/>
    </row>
    <row r="221" spans="2:27" s="91" customFormat="1" ht="39.9" customHeight="1" x14ac:dyDescent="0.2">
      <c r="B221" s="144"/>
      <c r="C221" s="144"/>
      <c r="D221" s="144"/>
      <c r="E221" s="144"/>
      <c r="H221" s="144"/>
      <c r="I221" s="144"/>
      <c r="M221" s="438"/>
      <c r="N221" s="116"/>
    </row>
    <row r="222" spans="2:27" s="91" customFormat="1" ht="39.9" customHeight="1" x14ac:dyDescent="0.2">
      <c r="B222" s="144"/>
      <c r="C222" s="144"/>
      <c r="D222" s="144"/>
      <c r="E222" s="144"/>
      <c r="H222" s="144"/>
      <c r="I222" s="144"/>
      <c r="M222" s="438"/>
      <c r="N222" s="115"/>
      <c r="O222" s="115"/>
      <c r="P222" s="115"/>
      <c r="Q222" s="115"/>
      <c r="R222" s="115"/>
      <c r="S222" s="115"/>
      <c r="T222" s="115"/>
      <c r="U222" s="115"/>
      <c r="V222" s="115"/>
      <c r="W222" s="115"/>
      <c r="X222" s="115"/>
      <c r="Y222" s="115"/>
      <c r="Z222" s="115"/>
      <c r="AA222" s="115"/>
    </row>
    <row r="223" spans="2:27" s="91" customFormat="1" ht="30" customHeight="1" x14ac:dyDescent="0.2">
      <c r="B223" s="144"/>
      <c r="C223" s="144"/>
      <c r="D223" s="144"/>
      <c r="E223" s="144"/>
      <c r="H223" s="144"/>
      <c r="I223" s="144"/>
      <c r="M223" s="438"/>
      <c r="N223" s="115"/>
      <c r="O223" s="115"/>
      <c r="P223" s="115"/>
      <c r="Q223" s="115"/>
      <c r="R223" s="115"/>
      <c r="S223" s="115"/>
      <c r="T223" s="115"/>
      <c r="U223" s="115"/>
      <c r="V223" s="115"/>
      <c r="W223" s="115"/>
      <c r="X223" s="115"/>
      <c r="Y223" s="115"/>
      <c r="Z223" s="115"/>
      <c r="AA223" s="115"/>
    </row>
    <row r="224" spans="2:27" s="91" customFormat="1" ht="39.9" customHeight="1" x14ac:dyDescent="0.2">
      <c r="B224" s="144"/>
      <c r="C224" s="144"/>
      <c r="D224" s="144"/>
      <c r="E224" s="144"/>
      <c r="H224" s="144"/>
      <c r="I224" s="144"/>
      <c r="M224" s="442"/>
      <c r="N224" s="115"/>
      <c r="O224" s="115"/>
      <c r="P224" s="115"/>
      <c r="Q224" s="115"/>
      <c r="R224" s="115"/>
      <c r="S224" s="115"/>
      <c r="T224" s="115"/>
      <c r="U224" s="115"/>
      <c r="V224" s="115"/>
      <c r="W224" s="115"/>
      <c r="X224" s="115"/>
      <c r="Y224" s="115"/>
      <c r="Z224" s="115"/>
      <c r="AA224" s="115"/>
    </row>
    <row r="229" spans="13:13" ht="15.75" customHeight="1" x14ac:dyDescent="0.2">
      <c r="M229" s="442"/>
    </row>
    <row r="234" spans="13:13" ht="15.75" customHeight="1" x14ac:dyDescent="0.2">
      <c r="M234" s="442"/>
    </row>
    <row r="239" spans="13:13" ht="15.75" customHeight="1" x14ac:dyDescent="0.2">
      <c r="M239" s="442"/>
    </row>
    <row r="244" spans="13:13" ht="15.75" customHeight="1" x14ac:dyDescent="0.2">
      <c r="M244" s="442"/>
    </row>
    <row r="245" spans="13:13" ht="15.75" customHeight="1" x14ac:dyDescent="0.2">
      <c r="M245" s="443"/>
    </row>
    <row r="246" spans="13:13" ht="15.75" customHeight="1" x14ac:dyDescent="0.2">
      <c r="M246" s="443"/>
    </row>
    <row r="247" spans="13:13" ht="15.75" customHeight="1" x14ac:dyDescent="0.2">
      <c r="M247" s="443"/>
    </row>
    <row r="248" spans="13:13" ht="15.75" customHeight="1" x14ac:dyDescent="0.2">
      <c r="M248" s="443"/>
    </row>
    <row r="249" spans="13:13" ht="15.75" customHeight="1" x14ac:dyDescent="0.2">
      <c r="M249" s="443"/>
    </row>
    <row r="250" spans="13:13" ht="15.75" customHeight="1" x14ac:dyDescent="0.2">
      <c r="M250" s="443"/>
    </row>
    <row r="251" spans="13:13" ht="15.75" customHeight="1" x14ac:dyDescent="0.2">
      <c r="M251" s="443"/>
    </row>
    <row r="252" spans="13:13" ht="15.75" customHeight="1" x14ac:dyDescent="0.2">
      <c r="M252" s="443"/>
    </row>
    <row r="253" spans="13:13" ht="15.75" customHeight="1" x14ac:dyDescent="0.2">
      <c r="M253" s="443"/>
    </row>
    <row r="254" spans="13:13" ht="15.75" customHeight="1" x14ac:dyDescent="0.2">
      <c r="M254" s="443"/>
    </row>
    <row r="255" spans="13:13" ht="15.75" customHeight="1" x14ac:dyDescent="0.2">
      <c r="M255" s="443"/>
    </row>
    <row r="256" spans="13:13" ht="15.75" customHeight="1" x14ac:dyDescent="0.2">
      <c r="M256" s="443"/>
    </row>
    <row r="257" spans="13:13" ht="15.75" customHeight="1" x14ac:dyDescent="0.2">
      <c r="M257" s="443"/>
    </row>
    <row r="258" spans="13:13" ht="15.75" customHeight="1" x14ac:dyDescent="0.2">
      <c r="M258" s="443"/>
    </row>
    <row r="259" spans="13:13" ht="15.75" customHeight="1" x14ac:dyDescent="0.2">
      <c r="M259" s="443"/>
    </row>
    <row r="260" spans="13:13" ht="15.75" customHeight="1" x14ac:dyDescent="0.2">
      <c r="M260" s="443"/>
    </row>
    <row r="261" spans="13:13" ht="15.75" customHeight="1" x14ac:dyDescent="0.2">
      <c r="M261" s="443"/>
    </row>
    <row r="262" spans="13:13" ht="15.75" customHeight="1" x14ac:dyDescent="0.2">
      <c r="M262" s="443"/>
    </row>
    <row r="263" spans="13:13" ht="15.75" customHeight="1" x14ac:dyDescent="0.2">
      <c r="M263" s="443"/>
    </row>
    <row r="264" spans="13:13" ht="15.75" customHeight="1" x14ac:dyDescent="0.2">
      <c r="M264" s="443"/>
    </row>
  </sheetData>
  <sheetProtection algorithmName="SHA-512" hashValue="D2g2enSc5C851gW9t1GcCOcEMQ/hvAkp7vel/KC6XDsphQNT1EW4K3Um1qswUrntWcMbMbmcCzdhNeuemPrzOA==" saltValue="2KjgrkD9wODVlwiNNflLug==" spinCount="100000" sheet="1" insertColumns="0" insertRows="0" deleteColumns="0" deleteRows="0"/>
  <mergeCells count="370">
    <mergeCell ref="G165:G169"/>
    <mergeCell ref="H165:H169"/>
    <mergeCell ref="I165:I169"/>
    <mergeCell ref="N7:AA7"/>
    <mergeCell ref="J165:J169"/>
    <mergeCell ref="J170:J174"/>
    <mergeCell ref="J175:J179"/>
    <mergeCell ref="J180:J184"/>
    <mergeCell ref="J185:J189"/>
    <mergeCell ref="H155:H159"/>
    <mergeCell ref="H175:H179"/>
    <mergeCell ref="H185:H189"/>
    <mergeCell ref="H150:H154"/>
    <mergeCell ref="J190:J194"/>
    <mergeCell ref="J195:J199"/>
    <mergeCell ref="K7:L7"/>
    <mergeCell ref="I150:I154"/>
    <mergeCell ref="I175:I179"/>
    <mergeCell ref="I180:I184"/>
    <mergeCell ref="J145:J149"/>
    <mergeCell ref="J150:J154"/>
    <mergeCell ref="J155:J159"/>
    <mergeCell ref="J160:J164"/>
    <mergeCell ref="J130:J134"/>
    <mergeCell ref="J135:J139"/>
    <mergeCell ref="J140:J144"/>
    <mergeCell ref="I155:I159"/>
    <mergeCell ref="I185:I189"/>
    <mergeCell ref="I30:I34"/>
    <mergeCell ref="J30:J34"/>
    <mergeCell ref="J200:J204"/>
    <mergeCell ref="D170:D174"/>
    <mergeCell ref="E170:E174"/>
    <mergeCell ref="F170:F174"/>
    <mergeCell ref="G170:G174"/>
    <mergeCell ref="H170:H174"/>
    <mergeCell ref="I170:I174"/>
    <mergeCell ref="H130:H134"/>
    <mergeCell ref="B10:B14"/>
    <mergeCell ref="C125:C129"/>
    <mergeCell ref="D125:D129"/>
    <mergeCell ref="E125:E129"/>
    <mergeCell ref="B135:B139"/>
    <mergeCell ref="E130:E134"/>
    <mergeCell ref="F130:F134"/>
    <mergeCell ref="B140:B144"/>
    <mergeCell ref="C140:C144"/>
    <mergeCell ref="D140:D144"/>
    <mergeCell ref="E140:E144"/>
    <mergeCell ref="F140:F144"/>
    <mergeCell ref="C10:C14"/>
    <mergeCell ref="D10:D14"/>
    <mergeCell ref="E10:E14"/>
    <mergeCell ref="F10:F14"/>
    <mergeCell ref="B125:B129"/>
    <mergeCell ref="F125:F129"/>
    <mergeCell ref="G125:G129"/>
    <mergeCell ref="H125:H129"/>
    <mergeCell ref="B130:B134"/>
    <mergeCell ref="C130:C134"/>
    <mergeCell ref="N5:AA5"/>
    <mergeCell ref="B6:D6"/>
    <mergeCell ref="N6:AA6"/>
    <mergeCell ref="B7:D7"/>
    <mergeCell ref="N9:AA9"/>
    <mergeCell ref="K8:K9"/>
    <mergeCell ref="I8:I9"/>
    <mergeCell ref="I10:I14"/>
    <mergeCell ref="L8:L9"/>
    <mergeCell ref="J10:J14"/>
    <mergeCell ref="B8:B9"/>
    <mergeCell ref="C8:C9"/>
    <mergeCell ref="D8:D9"/>
    <mergeCell ref="F8:G8"/>
    <mergeCell ref="E8:E9"/>
    <mergeCell ref="H8:H9"/>
    <mergeCell ref="K6:L6"/>
    <mergeCell ref="B15:B19"/>
    <mergeCell ref="C135:C139"/>
    <mergeCell ref="D135:D139"/>
    <mergeCell ref="E135:E139"/>
    <mergeCell ref="F135:F139"/>
    <mergeCell ref="G135:G139"/>
    <mergeCell ref="B145:B149"/>
    <mergeCell ref="C145:C149"/>
    <mergeCell ref="D145:D149"/>
    <mergeCell ref="D130:D134"/>
    <mergeCell ref="G130:G134"/>
    <mergeCell ref="B160:B164"/>
    <mergeCell ref="C160:C164"/>
    <mergeCell ref="D160:D164"/>
    <mergeCell ref="E160:E164"/>
    <mergeCell ref="F160:F164"/>
    <mergeCell ref="G160:G164"/>
    <mergeCell ref="H160:H164"/>
    <mergeCell ref="I160:I164"/>
    <mergeCell ref="B155:B159"/>
    <mergeCell ref="C155:C159"/>
    <mergeCell ref="D155:D159"/>
    <mergeCell ref="E155:E159"/>
    <mergeCell ref="F155:F159"/>
    <mergeCell ref="G155:G159"/>
    <mergeCell ref="B150:B154"/>
    <mergeCell ref="C150:C154"/>
    <mergeCell ref="D150:D154"/>
    <mergeCell ref="E150:E154"/>
    <mergeCell ref="F150:F154"/>
    <mergeCell ref="G150:G154"/>
    <mergeCell ref="B190:B194"/>
    <mergeCell ref="C190:C194"/>
    <mergeCell ref="D190:D194"/>
    <mergeCell ref="E190:E194"/>
    <mergeCell ref="F190:F194"/>
    <mergeCell ref="B185:B189"/>
    <mergeCell ref="C185:C189"/>
    <mergeCell ref="D185:D189"/>
    <mergeCell ref="E185:E189"/>
    <mergeCell ref="F185:F189"/>
    <mergeCell ref="G185:G189"/>
    <mergeCell ref="B170:B174"/>
    <mergeCell ref="C170:C174"/>
    <mergeCell ref="B165:B169"/>
    <mergeCell ref="C165:C169"/>
    <mergeCell ref="D165:D169"/>
    <mergeCell ref="E165:E169"/>
    <mergeCell ref="F165:F169"/>
    <mergeCell ref="B180:B184"/>
    <mergeCell ref="C180:C184"/>
    <mergeCell ref="D180:D184"/>
    <mergeCell ref="E180:E184"/>
    <mergeCell ref="F180:F184"/>
    <mergeCell ref="G180:G184"/>
    <mergeCell ref="H180:H184"/>
    <mergeCell ref="B175:B179"/>
    <mergeCell ref="C175:C179"/>
    <mergeCell ref="D175:D179"/>
    <mergeCell ref="E175:E179"/>
    <mergeCell ref="F175:F179"/>
    <mergeCell ref="G175:G179"/>
    <mergeCell ref="B200:B204"/>
    <mergeCell ref="C200:C204"/>
    <mergeCell ref="D200:D204"/>
    <mergeCell ref="E200:E204"/>
    <mergeCell ref="F200:F204"/>
    <mergeCell ref="G200:G204"/>
    <mergeCell ref="H200:H204"/>
    <mergeCell ref="I200:I204"/>
    <mergeCell ref="B195:B199"/>
    <mergeCell ref="C195:C199"/>
    <mergeCell ref="D195:D199"/>
    <mergeCell ref="E195:E199"/>
    <mergeCell ref="F195:F199"/>
    <mergeCell ref="G195:G199"/>
    <mergeCell ref="H195:H199"/>
    <mergeCell ref="I195:I199"/>
    <mergeCell ref="G190:G194"/>
    <mergeCell ref="H190:H194"/>
    <mergeCell ref="I190:I194"/>
    <mergeCell ref="E6:H6"/>
    <mergeCell ref="J125:J129"/>
    <mergeCell ref="H135:H139"/>
    <mergeCell ref="I135:I139"/>
    <mergeCell ref="J8:J9"/>
    <mergeCell ref="H10:H14"/>
    <mergeCell ref="E145:E149"/>
    <mergeCell ref="F145:F149"/>
    <mergeCell ref="G145:G149"/>
    <mergeCell ref="H145:H149"/>
    <mergeCell ref="I145:I149"/>
    <mergeCell ref="I125:I129"/>
    <mergeCell ref="I130:I134"/>
    <mergeCell ref="G140:G144"/>
    <mergeCell ref="H140:H144"/>
    <mergeCell ref="I140:I144"/>
    <mergeCell ref="J15:J19"/>
    <mergeCell ref="J20:J24"/>
    <mergeCell ref="I25:I29"/>
    <mergeCell ref="J25:J29"/>
    <mergeCell ref="G10:G14"/>
    <mergeCell ref="C15:C19"/>
    <mergeCell ref="D15:D19"/>
    <mergeCell ref="E15:E19"/>
    <mergeCell ref="F15:F19"/>
    <mergeCell ref="G15:G19"/>
    <mergeCell ref="H15:H19"/>
    <mergeCell ref="I15:I19"/>
    <mergeCell ref="B20:B24"/>
    <mergeCell ref="C20:C24"/>
    <mergeCell ref="D20:D24"/>
    <mergeCell ref="E20:E24"/>
    <mergeCell ref="F20:F24"/>
    <mergeCell ref="G20:G24"/>
    <mergeCell ref="H20:H24"/>
    <mergeCell ref="I20:I24"/>
    <mergeCell ref="B25:B29"/>
    <mergeCell ref="C25:C29"/>
    <mergeCell ref="D25:D29"/>
    <mergeCell ref="E25:E29"/>
    <mergeCell ref="F25:F29"/>
    <mergeCell ref="G25:G29"/>
    <mergeCell ref="H25:H29"/>
    <mergeCell ref="B30:B34"/>
    <mergeCell ref="C30:C34"/>
    <mergeCell ref="D30:D34"/>
    <mergeCell ref="E30:E34"/>
    <mergeCell ref="F30:F34"/>
    <mergeCell ref="G30:G34"/>
    <mergeCell ref="H30:H34"/>
    <mergeCell ref="B35:B39"/>
    <mergeCell ref="C35:C39"/>
    <mergeCell ref="D35:D39"/>
    <mergeCell ref="E35:E39"/>
    <mergeCell ref="F35:F39"/>
    <mergeCell ref="G35:G39"/>
    <mergeCell ref="H35:H39"/>
    <mergeCell ref="I35:I39"/>
    <mergeCell ref="J35:J39"/>
    <mergeCell ref="B40:B44"/>
    <mergeCell ref="C40:C44"/>
    <mergeCell ref="D40:D44"/>
    <mergeCell ref="E40:E44"/>
    <mergeCell ref="F40:F44"/>
    <mergeCell ref="G40:G44"/>
    <mergeCell ref="H40:H44"/>
    <mergeCell ref="I40:I44"/>
    <mergeCell ref="J40:J44"/>
    <mergeCell ref="B45:B49"/>
    <mergeCell ref="C45:C49"/>
    <mergeCell ref="D45:D49"/>
    <mergeCell ref="E45:E49"/>
    <mergeCell ref="F45:F49"/>
    <mergeCell ref="G45:G49"/>
    <mergeCell ref="H45:H49"/>
    <mergeCell ref="I45:I49"/>
    <mergeCell ref="J45:J49"/>
    <mergeCell ref="B50:B54"/>
    <mergeCell ref="C50:C54"/>
    <mergeCell ref="D50:D54"/>
    <mergeCell ref="E50:E54"/>
    <mergeCell ref="F50:F54"/>
    <mergeCell ref="G50:G54"/>
    <mergeCell ref="H50:H54"/>
    <mergeCell ref="I50:I54"/>
    <mergeCell ref="J50:J54"/>
    <mergeCell ref="B55:B59"/>
    <mergeCell ref="C55:C59"/>
    <mergeCell ref="D55:D59"/>
    <mergeCell ref="E55:E59"/>
    <mergeCell ref="F55:F59"/>
    <mergeCell ref="G55:G59"/>
    <mergeCell ref="H55:H59"/>
    <mergeCell ref="I55:I59"/>
    <mergeCell ref="J55:J59"/>
    <mergeCell ref="B60:B64"/>
    <mergeCell ref="C60:C64"/>
    <mergeCell ref="D60:D64"/>
    <mergeCell ref="E60:E64"/>
    <mergeCell ref="F60:F64"/>
    <mergeCell ref="G60:G64"/>
    <mergeCell ref="H60:H64"/>
    <mergeCell ref="I60:I64"/>
    <mergeCell ref="J60:J64"/>
    <mergeCell ref="B65:B69"/>
    <mergeCell ref="C65:C69"/>
    <mergeCell ref="D65:D69"/>
    <mergeCell ref="E65:E69"/>
    <mergeCell ref="F65:F69"/>
    <mergeCell ref="G65:G69"/>
    <mergeCell ref="H65:H69"/>
    <mergeCell ref="I65:I69"/>
    <mergeCell ref="J65:J69"/>
    <mergeCell ref="B70:B74"/>
    <mergeCell ref="C70:C74"/>
    <mergeCell ref="D70:D74"/>
    <mergeCell ref="E70:E74"/>
    <mergeCell ref="F70:F74"/>
    <mergeCell ref="G70:G74"/>
    <mergeCell ref="H70:H74"/>
    <mergeCell ref="I70:I74"/>
    <mergeCell ref="J70:J74"/>
    <mergeCell ref="B75:B79"/>
    <mergeCell ref="C75:C79"/>
    <mergeCell ref="D75:D79"/>
    <mergeCell ref="E75:E79"/>
    <mergeCell ref="F75:F79"/>
    <mergeCell ref="G75:G79"/>
    <mergeCell ref="H75:H79"/>
    <mergeCell ref="I75:I79"/>
    <mergeCell ref="J75:J79"/>
    <mergeCell ref="B80:B84"/>
    <mergeCell ref="C80:C84"/>
    <mergeCell ref="D80:D84"/>
    <mergeCell ref="E80:E84"/>
    <mergeCell ref="F80:F84"/>
    <mergeCell ref="G80:G84"/>
    <mergeCell ref="H80:H84"/>
    <mergeCell ref="I80:I84"/>
    <mergeCell ref="J80:J84"/>
    <mergeCell ref="B85:B89"/>
    <mergeCell ref="C85:C89"/>
    <mergeCell ref="D85:D89"/>
    <mergeCell ref="E85:E89"/>
    <mergeCell ref="F85:F89"/>
    <mergeCell ref="G85:G89"/>
    <mergeCell ref="H85:H89"/>
    <mergeCell ref="I85:I89"/>
    <mergeCell ref="J85:J89"/>
    <mergeCell ref="B90:B94"/>
    <mergeCell ref="C90:C94"/>
    <mergeCell ref="D90:D94"/>
    <mergeCell ref="E90:E94"/>
    <mergeCell ref="F90:F94"/>
    <mergeCell ref="G90:G94"/>
    <mergeCell ref="H90:H94"/>
    <mergeCell ref="I90:I94"/>
    <mergeCell ref="J90:J94"/>
    <mergeCell ref="B95:B99"/>
    <mergeCell ref="C95:C99"/>
    <mergeCell ref="D95:D99"/>
    <mergeCell ref="E95:E99"/>
    <mergeCell ref="F95:F99"/>
    <mergeCell ref="G95:G99"/>
    <mergeCell ref="H95:H99"/>
    <mergeCell ref="I95:I99"/>
    <mergeCell ref="J95:J99"/>
    <mergeCell ref="B100:B104"/>
    <mergeCell ref="C100:C104"/>
    <mergeCell ref="D100:D104"/>
    <mergeCell ref="E100:E104"/>
    <mergeCell ref="F100:F104"/>
    <mergeCell ref="G100:G104"/>
    <mergeCell ref="H100:H104"/>
    <mergeCell ref="I100:I104"/>
    <mergeCell ref="J100:J104"/>
    <mergeCell ref="B105:B109"/>
    <mergeCell ref="C105:C109"/>
    <mergeCell ref="D105:D109"/>
    <mergeCell ref="E105:E109"/>
    <mergeCell ref="F105:F109"/>
    <mergeCell ref="G105:G109"/>
    <mergeCell ref="H105:H109"/>
    <mergeCell ref="I105:I109"/>
    <mergeCell ref="J105:J109"/>
    <mergeCell ref="B110:B114"/>
    <mergeCell ref="C110:C114"/>
    <mergeCell ref="D110:D114"/>
    <mergeCell ref="E110:E114"/>
    <mergeCell ref="F110:F114"/>
    <mergeCell ref="G110:G114"/>
    <mergeCell ref="H110:H114"/>
    <mergeCell ref="I110:I114"/>
    <mergeCell ref="J110:J114"/>
    <mergeCell ref="B115:B119"/>
    <mergeCell ref="C115:C119"/>
    <mergeCell ref="D115:D119"/>
    <mergeCell ref="E115:E119"/>
    <mergeCell ref="F115:F119"/>
    <mergeCell ref="G115:G119"/>
    <mergeCell ref="H115:H119"/>
    <mergeCell ref="I115:I119"/>
    <mergeCell ref="J115:J119"/>
    <mergeCell ref="B120:B124"/>
    <mergeCell ref="C120:C124"/>
    <mergeCell ref="D120:D124"/>
    <mergeCell ref="E120:E124"/>
    <mergeCell ref="F120:F124"/>
    <mergeCell ref="G120:G124"/>
    <mergeCell ref="H120:H124"/>
    <mergeCell ref="I120:I124"/>
    <mergeCell ref="J120:J124"/>
  </mergeCells>
  <phoneticPr fontId="1"/>
  <conditionalFormatting sqref="D10:D14 J10 C200:D200 C195:D195 C190:D190 C185:D185 C180:D180 C175:D175 C170:D170 C165:D165 C160:D160 C155:D155 C150:D150 C145:D145 C140:D140 C135:D135 J125 J130 J135 J140 J145 J150 J155 J160 J165 J170 J175 J180 J185 J190 J195 J200">
    <cfRule type="containsBlanks" dxfId="935" priority="2055">
      <formula>LEN(TRIM(C10))=0</formula>
    </cfRule>
  </conditionalFormatting>
  <conditionalFormatting sqref="K10 K125:K127 K130 K135 K140 K145 K150 K155 K160 K165 K170 K175 K180 K185 K190 K195 K200">
    <cfRule type="containsBlanks" dxfId="934" priority="2049">
      <formula>LEN(TRIM(K10))=0</formula>
    </cfRule>
  </conditionalFormatting>
  <conditionalFormatting sqref="C10:C14">
    <cfRule type="containsBlanks" dxfId="933" priority="2048">
      <formula>LEN(TRIM(C10))=0</formula>
    </cfRule>
  </conditionalFormatting>
  <conditionalFormatting sqref="E6">
    <cfRule type="cellIs" dxfId="932" priority="2056" operator="equal">
      <formula>0</formula>
    </cfRule>
  </conditionalFormatting>
  <conditionalFormatting sqref="H8">
    <cfRule type="containsBlanks" dxfId="931" priority="1191">
      <formula>LEN(TRIM(H8))=0</formula>
    </cfRule>
  </conditionalFormatting>
  <conditionalFormatting sqref="L10 L125:L127 L130 L135 L140 L145 L150 L155 L160 L165 L170 L175 L180 L185 L190 L195 L200">
    <cfRule type="containsBlanks" dxfId="930" priority="1211">
      <formula>LEN(TRIM(L10))=0</formula>
    </cfRule>
  </conditionalFormatting>
  <conditionalFormatting sqref="E8">
    <cfRule type="containsBlanks" dxfId="929" priority="1205">
      <formula>LEN(TRIM(E8))=0</formula>
    </cfRule>
  </conditionalFormatting>
  <conditionalFormatting sqref="E8">
    <cfRule type="containsBlanks" dxfId="928" priority="1204">
      <formula>LEN(TRIM(E8))=0</formula>
    </cfRule>
  </conditionalFormatting>
  <conditionalFormatting sqref="E8">
    <cfRule type="containsBlanks" dxfId="927" priority="1203">
      <formula>LEN(TRIM(E8))=0</formula>
    </cfRule>
  </conditionalFormatting>
  <conditionalFormatting sqref="E10:E13">
    <cfRule type="containsBlanks" dxfId="926" priority="1200">
      <formula>LEN(TRIM(E10))=0</formula>
    </cfRule>
  </conditionalFormatting>
  <conditionalFormatting sqref="E10:E13">
    <cfRule type="containsBlanks" dxfId="925" priority="1199">
      <formula>LEN(TRIM(E10))=0</formula>
    </cfRule>
  </conditionalFormatting>
  <conditionalFormatting sqref="F10:F13">
    <cfRule type="containsBlanks" dxfId="924" priority="1196">
      <formula>LEN(TRIM(F10))=0</formula>
    </cfRule>
  </conditionalFormatting>
  <conditionalFormatting sqref="F10:F13">
    <cfRule type="containsBlanks" dxfId="923" priority="1195">
      <formula>LEN(TRIM(F10))=0</formula>
    </cfRule>
  </conditionalFormatting>
  <conditionalFormatting sqref="G10:G13">
    <cfRule type="containsBlanks" dxfId="922" priority="1194">
      <formula>LEN(TRIM(G10))=0</formula>
    </cfRule>
  </conditionalFormatting>
  <conditionalFormatting sqref="G10:G13">
    <cfRule type="containsBlanks" dxfId="921" priority="1193">
      <formula>LEN(TRIM(G10))=0</formula>
    </cfRule>
  </conditionalFormatting>
  <conditionalFormatting sqref="H8">
    <cfRule type="containsBlanks" dxfId="920" priority="1192">
      <formula>LEN(TRIM(H8))=0</formula>
    </cfRule>
  </conditionalFormatting>
  <conditionalFormatting sqref="I8:J8">
    <cfRule type="containsBlanks" dxfId="919" priority="1190">
      <formula>LEN(TRIM(I8))=0</formula>
    </cfRule>
  </conditionalFormatting>
  <conditionalFormatting sqref="I10:J13 J125:J128 J130:J133 J135:J138 J140:J143 J145:J148 J150:J153 J155:J158 J160:J163 J165:J168 J170:J173 J175:J178 J180:J183 J185:J188 J190:J193 J195:J198 J200:J203">
    <cfRule type="containsBlanks" dxfId="918" priority="1186">
      <formula>LEN(TRIM(I10))=0</formula>
    </cfRule>
  </conditionalFormatting>
  <conditionalFormatting sqref="I10:J13 J125:J128 J130:J133 J135:J138 J140:J143 J145:J148 J150:J153 J155:J158 J160:J163 J165:J168 J170:J173 J175:J178 J180:J183 J185:J188 J190:J193 J195:J198 J200:J203">
    <cfRule type="containsBlanks" dxfId="917" priority="1185">
      <formula>LEN(TRIM(I10))=0</formula>
    </cfRule>
  </conditionalFormatting>
  <conditionalFormatting sqref="I8:J8">
    <cfRule type="containsBlanks" dxfId="916" priority="1189">
      <formula>LEN(TRIM(I8))=0</formula>
    </cfRule>
  </conditionalFormatting>
  <conditionalFormatting sqref="H10:H13 H125:H128 H130 H135 H140 H145 H150 H155 H160 H165 H170 H175 H180 H185 H190 H195 H200">
    <cfRule type="containsBlanks" dxfId="915" priority="1188">
      <formula>LEN(TRIM(H10))=0</formula>
    </cfRule>
  </conditionalFormatting>
  <conditionalFormatting sqref="H10:H13 H125:H128 H130 H135 H140 H145 H150 H155 H160 H165 H170 H175 H180 H185 H190 H195 H200">
    <cfRule type="containsBlanks" dxfId="914" priority="1187">
      <formula>LEN(TRIM(H10))=0</formula>
    </cfRule>
  </conditionalFormatting>
  <conditionalFormatting sqref="I125:I128 I130 I135 I140 I145 I150 I155 I160 I165 I170 I175 I180 I185 I190 I195 I200">
    <cfRule type="containsBlanks" dxfId="913" priority="1166">
      <formula>LEN(TRIM(I125))=0</formula>
    </cfRule>
  </conditionalFormatting>
  <conditionalFormatting sqref="L14">
    <cfRule type="containsBlanks" dxfId="912" priority="1183">
      <formula>LEN(TRIM(L14))=0</formula>
    </cfRule>
  </conditionalFormatting>
  <conditionalFormatting sqref="D125:D130">
    <cfRule type="containsBlanks" dxfId="911" priority="1182">
      <formula>LEN(TRIM(D125))=0</formula>
    </cfRule>
  </conditionalFormatting>
  <conditionalFormatting sqref="C125:C130">
    <cfRule type="containsBlanks" dxfId="910" priority="1179">
      <formula>LEN(TRIM(C125))=0</formula>
    </cfRule>
  </conditionalFormatting>
  <conditionalFormatting sqref="F125:F128 F130 F135 F140 F145 F150 F155 F160 F165 F170 F175 F180 F185 F190 F195 F200">
    <cfRule type="containsBlanks" dxfId="909" priority="1173">
      <formula>LEN(TRIM(F125))=0</formula>
    </cfRule>
  </conditionalFormatting>
  <conditionalFormatting sqref="I125:I128 I130 I135 I140 I145 I150 I155 I160 I165 I170 I175 I180 I185 I190 I195 I200">
    <cfRule type="containsBlanks" dxfId="908" priority="1167">
      <formula>LEN(TRIM(I125))=0</formula>
    </cfRule>
  </conditionalFormatting>
  <conditionalFormatting sqref="E130 E135 E140 E145 E150 E155 E160 E165 E170 E175 E180 E185 E190 E195 E200">
    <cfRule type="containsBlanks" dxfId="907" priority="1177">
      <formula>LEN(TRIM(E130))=0</formula>
    </cfRule>
  </conditionalFormatting>
  <conditionalFormatting sqref="E130 E135 E140 E145 E150 E155 E160 E165 E170 E175 E180 E185 E190 E195 E200">
    <cfRule type="containsBlanks" dxfId="906" priority="1176">
      <formula>LEN(TRIM(E130))=0</formula>
    </cfRule>
  </conditionalFormatting>
  <conditionalFormatting sqref="G125:G128 G130 G135 G140 G145 G150 G155 G160 G165 G170 G175 G180 G185 G190 G195 G200">
    <cfRule type="containsBlanks" dxfId="905" priority="1171">
      <formula>LEN(TRIM(G125))=0</formula>
    </cfRule>
  </conditionalFormatting>
  <conditionalFormatting sqref="F125:F128 F130 F135 F140 F145 F150 F155 F160 F165 F170 F175 F180 F185 F190 F195 F200">
    <cfRule type="containsBlanks" dxfId="904" priority="1172">
      <formula>LEN(TRIM(F125))=0</formula>
    </cfRule>
  </conditionalFormatting>
  <conditionalFormatting sqref="G125:G128 G130 G135 G140 G145 G150 G155 G160 G165 G170 G175 G180 G185 G190 G195 G200">
    <cfRule type="containsBlanks" dxfId="903" priority="1170">
      <formula>LEN(TRIM(G125))=0</formula>
    </cfRule>
  </conditionalFormatting>
  <conditionalFormatting sqref="L125:L127 L130 L135 L140 L145 L150 L155 L160 L165 L170 L175 L180 L185 L190 L195 L200">
    <cfRule type="containsBlanks" dxfId="902" priority="1142">
      <formula>LEN(TRIM(L125))=0</formula>
    </cfRule>
  </conditionalFormatting>
  <conditionalFormatting sqref="K125:K127 K130 K135 K140 K145 K150 K155 K160 K165 K170 K175 K180 K185 K190 K195 K200">
    <cfRule type="containsBlanks" dxfId="901" priority="1143">
      <formula>LEN(TRIM(K125))=0</formula>
    </cfRule>
  </conditionalFormatting>
  <conditionalFormatting sqref="D131:D134">
    <cfRule type="containsBlanks" dxfId="900" priority="1116">
      <formula>LEN(TRIM(D131))=0</formula>
    </cfRule>
  </conditionalFormatting>
  <conditionalFormatting sqref="L2 J2">
    <cfRule type="cellIs" dxfId="899" priority="1135" operator="equal">
      <formula>0</formula>
    </cfRule>
  </conditionalFormatting>
  <conditionalFormatting sqref="E125:E128">
    <cfRule type="containsBlanks" dxfId="898" priority="1134">
      <formula>LEN(TRIM(E125))=0</formula>
    </cfRule>
  </conditionalFormatting>
  <conditionalFormatting sqref="E125:E128">
    <cfRule type="containsBlanks" dxfId="897" priority="1133">
      <formula>LEN(TRIM(E125))=0</formula>
    </cfRule>
  </conditionalFormatting>
  <conditionalFormatting sqref="K11">
    <cfRule type="containsBlanks" dxfId="896" priority="1132">
      <formula>LEN(TRIM(K11))=0</formula>
    </cfRule>
  </conditionalFormatting>
  <conditionalFormatting sqref="K12">
    <cfRule type="containsBlanks" dxfId="895" priority="1131">
      <formula>LEN(TRIM(K12))=0</formula>
    </cfRule>
  </conditionalFormatting>
  <conditionalFormatting sqref="L11">
    <cfRule type="containsBlanks" dxfId="894" priority="1130">
      <formula>LEN(TRIM(L11))=0</formula>
    </cfRule>
  </conditionalFormatting>
  <conditionalFormatting sqref="L12">
    <cfRule type="containsBlanks" dxfId="893" priority="1129">
      <formula>LEN(TRIM(L12))=0</formula>
    </cfRule>
  </conditionalFormatting>
  <conditionalFormatting sqref="K13">
    <cfRule type="containsBlanks" dxfId="892" priority="1128">
      <formula>LEN(TRIM(K13))=0</formula>
    </cfRule>
  </conditionalFormatting>
  <conditionalFormatting sqref="K14">
    <cfRule type="containsBlanks" dxfId="891" priority="1125">
      <formula>LEN(TRIM(K14))=0</formula>
    </cfRule>
  </conditionalFormatting>
  <conditionalFormatting sqref="L13">
    <cfRule type="containsBlanks" dxfId="890" priority="1126">
      <formula>LEN(TRIM(L13))=0</formula>
    </cfRule>
  </conditionalFormatting>
  <conditionalFormatting sqref="L128">
    <cfRule type="containsBlanks" dxfId="889" priority="1121">
      <formula>LEN(TRIM(L128))=0</formula>
    </cfRule>
  </conditionalFormatting>
  <conditionalFormatting sqref="K128">
    <cfRule type="containsBlanks" dxfId="888" priority="1124">
      <formula>LEN(TRIM(K128))=0</formula>
    </cfRule>
  </conditionalFormatting>
  <conditionalFormatting sqref="K129">
    <cfRule type="containsBlanks" dxfId="887" priority="1123">
      <formula>LEN(TRIM(K129))=0</formula>
    </cfRule>
  </conditionalFormatting>
  <conditionalFormatting sqref="L129">
    <cfRule type="containsBlanks" dxfId="886" priority="1122">
      <formula>LEN(TRIM(L129))=0</formula>
    </cfRule>
  </conditionalFormatting>
  <conditionalFormatting sqref="L133">
    <cfRule type="containsBlanks" dxfId="885" priority="1101">
      <formula>LEN(TRIM(L133))=0</formula>
    </cfRule>
  </conditionalFormatting>
  <conditionalFormatting sqref="K131:K132">
    <cfRule type="containsBlanks" dxfId="884" priority="1120">
      <formula>LEN(TRIM(K131))=0</formula>
    </cfRule>
  </conditionalFormatting>
  <conditionalFormatting sqref="L131:L132">
    <cfRule type="containsBlanks" dxfId="883" priority="1119">
      <formula>LEN(TRIM(L131))=0</formula>
    </cfRule>
  </conditionalFormatting>
  <conditionalFormatting sqref="H131:H133">
    <cfRule type="containsBlanks" dxfId="882" priority="1118">
      <formula>LEN(TRIM(H131))=0</formula>
    </cfRule>
  </conditionalFormatting>
  <conditionalFormatting sqref="H131:H133">
    <cfRule type="containsBlanks" dxfId="881" priority="1117">
      <formula>LEN(TRIM(H131))=0</formula>
    </cfRule>
  </conditionalFormatting>
  <conditionalFormatting sqref="I131:I133">
    <cfRule type="containsBlanks" dxfId="880" priority="1109">
      <formula>LEN(TRIM(I131))=0</formula>
    </cfRule>
  </conditionalFormatting>
  <conditionalFormatting sqref="D136:D139">
    <cfRule type="containsBlanks" dxfId="879" priority="1096">
      <formula>LEN(TRIM(D136))=0</formula>
    </cfRule>
  </conditionalFormatting>
  <conditionalFormatting sqref="C131:C134">
    <cfRule type="containsBlanks" dxfId="878" priority="1115">
      <formula>LEN(TRIM(C131))=0</formula>
    </cfRule>
  </conditionalFormatting>
  <conditionalFormatting sqref="F131:F133">
    <cfRule type="containsBlanks" dxfId="877" priority="1114">
      <formula>LEN(TRIM(F131))=0</formula>
    </cfRule>
  </conditionalFormatting>
  <conditionalFormatting sqref="I131:I133">
    <cfRule type="containsBlanks" dxfId="876" priority="1110">
      <formula>LEN(TRIM(I131))=0</formula>
    </cfRule>
  </conditionalFormatting>
  <conditionalFormatting sqref="G131:G133">
    <cfRule type="containsBlanks" dxfId="875" priority="1112">
      <formula>LEN(TRIM(G131))=0</formula>
    </cfRule>
  </conditionalFormatting>
  <conditionalFormatting sqref="F131:F133">
    <cfRule type="containsBlanks" dxfId="874" priority="1113">
      <formula>LEN(TRIM(F131))=0</formula>
    </cfRule>
  </conditionalFormatting>
  <conditionalFormatting sqref="G131:G133">
    <cfRule type="containsBlanks" dxfId="873" priority="1111">
      <formula>LEN(TRIM(G131))=0</formula>
    </cfRule>
  </conditionalFormatting>
  <conditionalFormatting sqref="L131:L132">
    <cfRule type="containsBlanks" dxfId="872" priority="1107">
      <formula>LEN(TRIM(L131))=0</formula>
    </cfRule>
  </conditionalFormatting>
  <conditionalFormatting sqref="K131:K132">
    <cfRule type="containsBlanks" dxfId="871" priority="1108">
      <formula>LEN(TRIM(K131))=0</formula>
    </cfRule>
  </conditionalFormatting>
  <conditionalFormatting sqref="E131:E133">
    <cfRule type="containsBlanks" dxfId="870" priority="1106">
      <formula>LEN(TRIM(E131))=0</formula>
    </cfRule>
  </conditionalFormatting>
  <conditionalFormatting sqref="E131:E133">
    <cfRule type="containsBlanks" dxfId="869" priority="1105">
      <formula>LEN(TRIM(E131))=0</formula>
    </cfRule>
  </conditionalFormatting>
  <conditionalFormatting sqref="L138">
    <cfRule type="containsBlanks" dxfId="868" priority="1081">
      <formula>LEN(TRIM(L138))=0</formula>
    </cfRule>
  </conditionalFormatting>
  <conditionalFormatting sqref="K133">
    <cfRule type="containsBlanks" dxfId="867" priority="1104">
      <formula>LEN(TRIM(K133))=0</formula>
    </cfRule>
  </conditionalFormatting>
  <conditionalFormatting sqref="K134">
    <cfRule type="containsBlanks" dxfId="866" priority="1103">
      <formula>LEN(TRIM(K134))=0</formula>
    </cfRule>
  </conditionalFormatting>
  <conditionalFormatting sqref="L134">
    <cfRule type="containsBlanks" dxfId="865" priority="1102">
      <formula>LEN(TRIM(L134))=0</formula>
    </cfRule>
  </conditionalFormatting>
  <conditionalFormatting sqref="D141:D144">
    <cfRule type="containsBlanks" dxfId="864" priority="1076">
      <formula>LEN(TRIM(D141))=0</formula>
    </cfRule>
  </conditionalFormatting>
  <conditionalFormatting sqref="L143">
    <cfRule type="containsBlanks" dxfId="863" priority="1061">
      <formula>LEN(TRIM(L143))=0</formula>
    </cfRule>
  </conditionalFormatting>
  <conditionalFormatting sqref="K136:K137">
    <cfRule type="containsBlanks" dxfId="862" priority="1100">
      <formula>LEN(TRIM(K136))=0</formula>
    </cfRule>
  </conditionalFormatting>
  <conditionalFormatting sqref="L136:L137">
    <cfRule type="containsBlanks" dxfId="861" priority="1099">
      <formula>LEN(TRIM(L136))=0</formula>
    </cfRule>
  </conditionalFormatting>
  <conditionalFormatting sqref="H136:H138">
    <cfRule type="containsBlanks" dxfId="860" priority="1098">
      <formula>LEN(TRIM(H136))=0</formula>
    </cfRule>
  </conditionalFormatting>
  <conditionalFormatting sqref="H136:H138">
    <cfRule type="containsBlanks" dxfId="859" priority="1097">
      <formula>LEN(TRIM(H136))=0</formula>
    </cfRule>
  </conditionalFormatting>
  <conditionalFormatting sqref="I136:I138">
    <cfRule type="containsBlanks" dxfId="858" priority="1089">
      <formula>LEN(TRIM(I136))=0</formula>
    </cfRule>
  </conditionalFormatting>
  <conditionalFormatting sqref="C136:C139">
    <cfRule type="containsBlanks" dxfId="857" priority="1095">
      <formula>LEN(TRIM(C136))=0</formula>
    </cfRule>
  </conditionalFormatting>
  <conditionalFormatting sqref="F136:F138">
    <cfRule type="containsBlanks" dxfId="856" priority="1094">
      <formula>LEN(TRIM(F136))=0</formula>
    </cfRule>
  </conditionalFormatting>
  <conditionalFormatting sqref="I136:I138">
    <cfRule type="containsBlanks" dxfId="855" priority="1090">
      <formula>LEN(TRIM(I136))=0</formula>
    </cfRule>
  </conditionalFormatting>
  <conditionalFormatting sqref="G136:G138">
    <cfRule type="containsBlanks" dxfId="854" priority="1092">
      <formula>LEN(TRIM(G136))=0</formula>
    </cfRule>
  </conditionalFormatting>
  <conditionalFormatting sqref="F136:F138">
    <cfRule type="containsBlanks" dxfId="853" priority="1093">
      <formula>LEN(TRIM(F136))=0</formula>
    </cfRule>
  </conditionalFormatting>
  <conditionalFormatting sqref="G136:G138">
    <cfRule type="containsBlanks" dxfId="852" priority="1091">
      <formula>LEN(TRIM(G136))=0</formula>
    </cfRule>
  </conditionalFormatting>
  <conditionalFormatting sqref="L136:L137">
    <cfRule type="containsBlanks" dxfId="851" priority="1087">
      <formula>LEN(TRIM(L136))=0</formula>
    </cfRule>
  </conditionalFormatting>
  <conditionalFormatting sqref="K136:K137">
    <cfRule type="containsBlanks" dxfId="850" priority="1088">
      <formula>LEN(TRIM(K136))=0</formula>
    </cfRule>
  </conditionalFormatting>
  <conditionalFormatting sqref="E136:E138">
    <cfRule type="containsBlanks" dxfId="849" priority="1086">
      <formula>LEN(TRIM(E136))=0</formula>
    </cfRule>
  </conditionalFormatting>
  <conditionalFormatting sqref="E136:E138">
    <cfRule type="containsBlanks" dxfId="848" priority="1085">
      <formula>LEN(TRIM(E136))=0</formula>
    </cfRule>
  </conditionalFormatting>
  <conditionalFormatting sqref="K138">
    <cfRule type="containsBlanks" dxfId="847" priority="1084">
      <formula>LEN(TRIM(K138))=0</formula>
    </cfRule>
  </conditionalFormatting>
  <conditionalFormatting sqref="K139">
    <cfRule type="containsBlanks" dxfId="846" priority="1083">
      <formula>LEN(TRIM(K139))=0</formula>
    </cfRule>
  </conditionalFormatting>
  <conditionalFormatting sqref="L139">
    <cfRule type="containsBlanks" dxfId="845" priority="1082">
      <formula>LEN(TRIM(L139))=0</formula>
    </cfRule>
  </conditionalFormatting>
  <conditionalFormatting sqref="D146:D149">
    <cfRule type="containsBlanks" dxfId="844" priority="1056">
      <formula>LEN(TRIM(D146))=0</formula>
    </cfRule>
  </conditionalFormatting>
  <conditionalFormatting sqref="L148">
    <cfRule type="containsBlanks" dxfId="843" priority="1041">
      <formula>LEN(TRIM(L148))=0</formula>
    </cfRule>
  </conditionalFormatting>
  <conditionalFormatting sqref="K141:K142">
    <cfRule type="containsBlanks" dxfId="842" priority="1080">
      <formula>LEN(TRIM(K141))=0</formula>
    </cfRule>
  </conditionalFormatting>
  <conditionalFormatting sqref="L141:L142">
    <cfRule type="containsBlanks" dxfId="841" priority="1079">
      <formula>LEN(TRIM(L141))=0</formula>
    </cfRule>
  </conditionalFormatting>
  <conditionalFormatting sqref="H141:H143">
    <cfRule type="containsBlanks" dxfId="840" priority="1078">
      <formula>LEN(TRIM(H141))=0</formula>
    </cfRule>
  </conditionalFormatting>
  <conditionalFormatting sqref="H141:H143">
    <cfRule type="containsBlanks" dxfId="839" priority="1077">
      <formula>LEN(TRIM(H141))=0</formula>
    </cfRule>
  </conditionalFormatting>
  <conditionalFormatting sqref="I141:I143">
    <cfRule type="containsBlanks" dxfId="838" priority="1069">
      <formula>LEN(TRIM(I141))=0</formula>
    </cfRule>
  </conditionalFormatting>
  <conditionalFormatting sqref="C141:C144">
    <cfRule type="containsBlanks" dxfId="837" priority="1075">
      <formula>LEN(TRIM(C141))=0</formula>
    </cfRule>
  </conditionalFormatting>
  <conditionalFormatting sqref="F141:F143">
    <cfRule type="containsBlanks" dxfId="836" priority="1074">
      <formula>LEN(TRIM(F141))=0</formula>
    </cfRule>
  </conditionalFormatting>
  <conditionalFormatting sqref="I141:I143">
    <cfRule type="containsBlanks" dxfId="835" priority="1070">
      <formula>LEN(TRIM(I141))=0</formula>
    </cfRule>
  </conditionalFormatting>
  <conditionalFormatting sqref="G141:G143">
    <cfRule type="containsBlanks" dxfId="834" priority="1072">
      <formula>LEN(TRIM(G141))=0</formula>
    </cfRule>
  </conditionalFormatting>
  <conditionalFormatting sqref="F141:F143">
    <cfRule type="containsBlanks" dxfId="833" priority="1073">
      <formula>LEN(TRIM(F141))=0</formula>
    </cfRule>
  </conditionalFormatting>
  <conditionalFormatting sqref="G141:G143">
    <cfRule type="containsBlanks" dxfId="832" priority="1071">
      <formula>LEN(TRIM(G141))=0</formula>
    </cfRule>
  </conditionalFormatting>
  <conditionalFormatting sqref="L141:L142">
    <cfRule type="containsBlanks" dxfId="831" priority="1067">
      <formula>LEN(TRIM(L141))=0</formula>
    </cfRule>
  </conditionalFormatting>
  <conditionalFormatting sqref="K141:K142">
    <cfRule type="containsBlanks" dxfId="830" priority="1068">
      <formula>LEN(TRIM(K141))=0</formula>
    </cfRule>
  </conditionalFormatting>
  <conditionalFormatting sqref="E141:E143">
    <cfRule type="containsBlanks" dxfId="829" priority="1066">
      <formula>LEN(TRIM(E141))=0</formula>
    </cfRule>
  </conditionalFormatting>
  <conditionalFormatting sqref="E141:E143">
    <cfRule type="containsBlanks" dxfId="828" priority="1065">
      <formula>LEN(TRIM(E141))=0</formula>
    </cfRule>
  </conditionalFormatting>
  <conditionalFormatting sqref="K143">
    <cfRule type="containsBlanks" dxfId="827" priority="1064">
      <formula>LEN(TRIM(K143))=0</formula>
    </cfRule>
  </conditionalFormatting>
  <conditionalFormatting sqref="K144">
    <cfRule type="containsBlanks" dxfId="826" priority="1063">
      <formula>LEN(TRIM(K144))=0</formula>
    </cfRule>
  </conditionalFormatting>
  <conditionalFormatting sqref="L144">
    <cfRule type="containsBlanks" dxfId="825" priority="1062">
      <formula>LEN(TRIM(L144))=0</formula>
    </cfRule>
  </conditionalFormatting>
  <conditionalFormatting sqref="D151:D154">
    <cfRule type="containsBlanks" dxfId="824" priority="1036">
      <formula>LEN(TRIM(D151))=0</formula>
    </cfRule>
  </conditionalFormatting>
  <conditionalFormatting sqref="L153">
    <cfRule type="containsBlanks" dxfId="823" priority="1021">
      <formula>LEN(TRIM(L153))=0</formula>
    </cfRule>
  </conditionalFormatting>
  <conditionalFormatting sqref="K146:K147">
    <cfRule type="containsBlanks" dxfId="822" priority="1060">
      <formula>LEN(TRIM(K146))=0</formula>
    </cfRule>
  </conditionalFormatting>
  <conditionalFormatting sqref="L146:L147">
    <cfRule type="containsBlanks" dxfId="821" priority="1059">
      <formula>LEN(TRIM(L146))=0</formula>
    </cfRule>
  </conditionalFormatting>
  <conditionalFormatting sqref="H146:H148">
    <cfRule type="containsBlanks" dxfId="820" priority="1058">
      <formula>LEN(TRIM(H146))=0</formula>
    </cfRule>
  </conditionalFormatting>
  <conditionalFormatting sqref="H146:H148">
    <cfRule type="containsBlanks" dxfId="819" priority="1057">
      <formula>LEN(TRIM(H146))=0</formula>
    </cfRule>
  </conditionalFormatting>
  <conditionalFormatting sqref="I146:I148">
    <cfRule type="containsBlanks" dxfId="818" priority="1049">
      <formula>LEN(TRIM(I146))=0</formula>
    </cfRule>
  </conditionalFormatting>
  <conditionalFormatting sqref="C146:C149">
    <cfRule type="containsBlanks" dxfId="817" priority="1055">
      <formula>LEN(TRIM(C146))=0</formula>
    </cfRule>
  </conditionalFormatting>
  <conditionalFormatting sqref="F146:F148">
    <cfRule type="containsBlanks" dxfId="816" priority="1054">
      <formula>LEN(TRIM(F146))=0</formula>
    </cfRule>
  </conditionalFormatting>
  <conditionalFormatting sqref="I146:I148">
    <cfRule type="containsBlanks" dxfId="815" priority="1050">
      <formula>LEN(TRIM(I146))=0</formula>
    </cfRule>
  </conditionalFormatting>
  <conditionalFormatting sqref="G146:G148">
    <cfRule type="containsBlanks" dxfId="814" priority="1052">
      <formula>LEN(TRIM(G146))=0</formula>
    </cfRule>
  </conditionalFormatting>
  <conditionalFormatting sqref="F146:F148">
    <cfRule type="containsBlanks" dxfId="813" priority="1053">
      <formula>LEN(TRIM(F146))=0</formula>
    </cfRule>
  </conditionalFormatting>
  <conditionalFormatting sqref="G146:G148">
    <cfRule type="containsBlanks" dxfId="812" priority="1051">
      <formula>LEN(TRIM(G146))=0</formula>
    </cfRule>
  </conditionalFormatting>
  <conditionalFormatting sqref="L146:L147">
    <cfRule type="containsBlanks" dxfId="811" priority="1047">
      <formula>LEN(TRIM(L146))=0</formula>
    </cfRule>
  </conditionalFormatting>
  <conditionalFormatting sqref="K146:K147">
    <cfRule type="containsBlanks" dxfId="810" priority="1048">
      <formula>LEN(TRIM(K146))=0</formula>
    </cfRule>
  </conditionalFormatting>
  <conditionalFormatting sqref="E146:E148">
    <cfRule type="containsBlanks" dxfId="809" priority="1046">
      <formula>LEN(TRIM(E146))=0</formula>
    </cfRule>
  </conditionalFormatting>
  <conditionalFormatting sqref="E146:E148">
    <cfRule type="containsBlanks" dxfId="808" priority="1045">
      <formula>LEN(TRIM(E146))=0</formula>
    </cfRule>
  </conditionalFormatting>
  <conditionalFormatting sqref="K148">
    <cfRule type="containsBlanks" dxfId="807" priority="1044">
      <formula>LEN(TRIM(K148))=0</formula>
    </cfRule>
  </conditionalFormatting>
  <conditionalFormatting sqref="K149">
    <cfRule type="containsBlanks" dxfId="806" priority="1043">
      <formula>LEN(TRIM(K149))=0</formula>
    </cfRule>
  </conditionalFormatting>
  <conditionalFormatting sqref="L149">
    <cfRule type="containsBlanks" dxfId="805" priority="1042">
      <formula>LEN(TRIM(L149))=0</formula>
    </cfRule>
  </conditionalFormatting>
  <conditionalFormatting sqref="D156:D159">
    <cfRule type="containsBlanks" dxfId="804" priority="1016">
      <formula>LEN(TRIM(D156))=0</formula>
    </cfRule>
  </conditionalFormatting>
  <conditionalFormatting sqref="L158">
    <cfRule type="containsBlanks" dxfId="803" priority="1001">
      <formula>LEN(TRIM(L158))=0</formula>
    </cfRule>
  </conditionalFormatting>
  <conditionalFormatting sqref="K151:K152">
    <cfRule type="containsBlanks" dxfId="802" priority="1040">
      <formula>LEN(TRIM(K151))=0</formula>
    </cfRule>
  </conditionalFormatting>
  <conditionalFormatting sqref="L151:L152">
    <cfRule type="containsBlanks" dxfId="801" priority="1039">
      <formula>LEN(TRIM(L151))=0</formula>
    </cfRule>
  </conditionalFormatting>
  <conditionalFormatting sqref="H151:H153">
    <cfRule type="containsBlanks" dxfId="800" priority="1038">
      <formula>LEN(TRIM(H151))=0</formula>
    </cfRule>
  </conditionalFormatting>
  <conditionalFormatting sqref="H151:H153">
    <cfRule type="containsBlanks" dxfId="799" priority="1037">
      <formula>LEN(TRIM(H151))=0</formula>
    </cfRule>
  </conditionalFormatting>
  <conditionalFormatting sqref="I151:I153">
    <cfRule type="containsBlanks" dxfId="798" priority="1029">
      <formula>LEN(TRIM(I151))=0</formula>
    </cfRule>
  </conditionalFormatting>
  <conditionalFormatting sqref="C151:C154">
    <cfRule type="containsBlanks" dxfId="797" priority="1035">
      <formula>LEN(TRIM(C151))=0</formula>
    </cfRule>
  </conditionalFormatting>
  <conditionalFormatting sqref="F151:F153">
    <cfRule type="containsBlanks" dxfId="796" priority="1034">
      <formula>LEN(TRIM(F151))=0</formula>
    </cfRule>
  </conditionalFormatting>
  <conditionalFormatting sqref="I151:I153">
    <cfRule type="containsBlanks" dxfId="795" priority="1030">
      <formula>LEN(TRIM(I151))=0</formula>
    </cfRule>
  </conditionalFormatting>
  <conditionalFormatting sqref="G151:G153">
    <cfRule type="containsBlanks" dxfId="794" priority="1032">
      <formula>LEN(TRIM(G151))=0</formula>
    </cfRule>
  </conditionalFormatting>
  <conditionalFormatting sqref="F151:F153">
    <cfRule type="containsBlanks" dxfId="793" priority="1033">
      <formula>LEN(TRIM(F151))=0</formula>
    </cfRule>
  </conditionalFormatting>
  <conditionalFormatting sqref="G151:G153">
    <cfRule type="containsBlanks" dxfId="792" priority="1031">
      <formula>LEN(TRIM(G151))=0</formula>
    </cfRule>
  </conditionalFormatting>
  <conditionalFormatting sqref="L151:L152">
    <cfRule type="containsBlanks" dxfId="791" priority="1027">
      <formula>LEN(TRIM(L151))=0</formula>
    </cfRule>
  </conditionalFormatting>
  <conditionalFormatting sqref="K151:K152">
    <cfRule type="containsBlanks" dxfId="790" priority="1028">
      <formula>LEN(TRIM(K151))=0</formula>
    </cfRule>
  </conditionalFormatting>
  <conditionalFormatting sqref="E151:E153">
    <cfRule type="containsBlanks" dxfId="789" priority="1026">
      <formula>LEN(TRIM(E151))=0</formula>
    </cfRule>
  </conditionalFormatting>
  <conditionalFormatting sqref="E151:E153">
    <cfRule type="containsBlanks" dxfId="788" priority="1025">
      <formula>LEN(TRIM(E151))=0</formula>
    </cfRule>
  </conditionalFormatting>
  <conditionalFormatting sqref="K153">
    <cfRule type="containsBlanks" dxfId="787" priority="1024">
      <formula>LEN(TRIM(K153))=0</formula>
    </cfRule>
  </conditionalFormatting>
  <conditionalFormatting sqref="K154">
    <cfRule type="containsBlanks" dxfId="786" priority="1023">
      <formula>LEN(TRIM(K154))=0</formula>
    </cfRule>
  </conditionalFormatting>
  <conditionalFormatting sqref="L154">
    <cfRule type="containsBlanks" dxfId="785" priority="1022">
      <formula>LEN(TRIM(L154))=0</formula>
    </cfRule>
  </conditionalFormatting>
  <conditionalFormatting sqref="D161:D164">
    <cfRule type="containsBlanks" dxfId="784" priority="996">
      <formula>LEN(TRIM(D161))=0</formula>
    </cfRule>
  </conditionalFormatting>
  <conditionalFormatting sqref="L163">
    <cfRule type="containsBlanks" dxfId="783" priority="981">
      <formula>LEN(TRIM(L163))=0</formula>
    </cfRule>
  </conditionalFormatting>
  <conditionalFormatting sqref="K156:K157">
    <cfRule type="containsBlanks" dxfId="782" priority="1020">
      <formula>LEN(TRIM(K156))=0</formula>
    </cfRule>
  </conditionalFormatting>
  <conditionalFormatting sqref="L156:L157">
    <cfRule type="containsBlanks" dxfId="781" priority="1019">
      <formula>LEN(TRIM(L156))=0</formula>
    </cfRule>
  </conditionalFormatting>
  <conditionalFormatting sqref="H156:H158">
    <cfRule type="containsBlanks" dxfId="780" priority="1018">
      <formula>LEN(TRIM(H156))=0</formula>
    </cfRule>
  </conditionalFormatting>
  <conditionalFormatting sqref="H156:H158">
    <cfRule type="containsBlanks" dxfId="779" priority="1017">
      <formula>LEN(TRIM(H156))=0</formula>
    </cfRule>
  </conditionalFormatting>
  <conditionalFormatting sqref="I156:I158">
    <cfRule type="containsBlanks" dxfId="778" priority="1009">
      <formula>LEN(TRIM(I156))=0</formula>
    </cfRule>
  </conditionalFormatting>
  <conditionalFormatting sqref="C156:C159">
    <cfRule type="containsBlanks" dxfId="777" priority="1015">
      <formula>LEN(TRIM(C156))=0</formula>
    </cfRule>
  </conditionalFormatting>
  <conditionalFormatting sqref="F156:F158">
    <cfRule type="containsBlanks" dxfId="776" priority="1014">
      <formula>LEN(TRIM(F156))=0</formula>
    </cfRule>
  </conditionalFormatting>
  <conditionalFormatting sqref="I156:I158">
    <cfRule type="containsBlanks" dxfId="775" priority="1010">
      <formula>LEN(TRIM(I156))=0</formula>
    </cfRule>
  </conditionalFormatting>
  <conditionalFormatting sqref="G156:G158">
    <cfRule type="containsBlanks" dxfId="774" priority="1012">
      <formula>LEN(TRIM(G156))=0</formula>
    </cfRule>
  </conditionalFormatting>
  <conditionalFormatting sqref="F156:F158">
    <cfRule type="containsBlanks" dxfId="773" priority="1013">
      <formula>LEN(TRIM(F156))=0</formula>
    </cfRule>
  </conditionalFormatting>
  <conditionalFormatting sqref="G156:G158">
    <cfRule type="containsBlanks" dxfId="772" priority="1011">
      <formula>LEN(TRIM(G156))=0</formula>
    </cfRule>
  </conditionalFormatting>
  <conditionalFormatting sqref="L156:L157">
    <cfRule type="containsBlanks" dxfId="771" priority="1007">
      <formula>LEN(TRIM(L156))=0</formula>
    </cfRule>
  </conditionalFormatting>
  <conditionalFormatting sqref="K156:K157">
    <cfRule type="containsBlanks" dxfId="770" priority="1008">
      <formula>LEN(TRIM(K156))=0</formula>
    </cfRule>
  </conditionalFormatting>
  <conditionalFormatting sqref="E156:E158">
    <cfRule type="containsBlanks" dxfId="769" priority="1006">
      <formula>LEN(TRIM(E156))=0</formula>
    </cfRule>
  </conditionalFormatting>
  <conditionalFormatting sqref="E156:E158">
    <cfRule type="containsBlanks" dxfId="768" priority="1005">
      <formula>LEN(TRIM(E156))=0</formula>
    </cfRule>
  </conditionalFormatting>
  <conditionalFormatting sqref="K158">
    <cfRule type="containsBlanks" dxfId="767" priority="1004">
      <formula>LEN(TRIM(K158))=0</formula>
    </cfRule>
  </conditionalFormatting>
  <conditionalFormatting sqref="K159">
    <cfRule type="containsBlanks" dxfId="766" priority="1003">
      <formula>LEN(TRIM(K159))=0</formula>
    </cfRule>
  </conditionalFormatting>
  <conditionalFormatting sqref="L159">
    <cfRule type="containsBlanks" dxfId="765" priority="1002">
      <formula>LEN(TRIM(L159))=0</formula>
    </cfRule>
  </conditionalFormatting>
  <conditionalFormatting sqref="D166:D169">
    <cfRule type="containsBlanks" dxfId="764" priority="976">
      <formula>LEN(TRIM(D166))=0</formula>
    </cfRule>
  </conditionalFormatting>
  <conditionalFormatting sqref="L168">
    <cfRule type="containsBlanks" dxfId="763" priority="961">
      <formula>LEN(TRIM(L168))=0</formula>
    </cfRule>
  </conditionalFormatting>
  <conditionalFormatting sqref="K161:K162">
    <cfRule type="containsBlanks" dxfId="762" priority="1000">
      <formula>LEN(TRIM(K161))=0</formula>
    </cfRule>
  </conditionalFormatting>
  <conditionalFormatting sqref="L161:L162">
    <cfRule type="containsBlanks" dxfId="761" priority="999">
      <formula>LEN(TRIM(L161))=0</formula>
    </cfRule>
  </conditionalFormatting>
  <conditionalFormatting sqref="H161:H163">
    <cfRule type="containsBlanks" dxfId="760" priority="998">
      <formula>LEN(TRIM(H161))=0</formula>
    </cfRule>
  </conditionalFormatting>
  <conditionalFormatting sqref="H161:H163">
    <cfRule type="containsBlanks" dxfId="759" priority="997">
      <formula>LEN(TRIM(H161))=0</formula>
    </cfRule>
  </conditionalFormatting>
  <conditionalFormatting sqref="I161:I163">
    <cfRule type="containsBlanks" dxfId="758" priority="989">
      <formula>LEN(TRIM(I161))=0</formula>
    </cfRule>
  </conditionalFormatting>
  <conditionalFormatting sqref="C161:C164">
    <cfRule type="containsBlanks" dxfId="757" priority="995">
      <formula>LEN(TRIM(C161))=0</formula>
    </cfRule>
  </conditionalFormatting>
  <conditionalFormatting sqref="F161:F163">
    <cfRule type="containsBlanks" dxfId="756" priority="994">
      <formula>LEN(TRIM(F161))=0</formula>
    </cfRule>
  </conditionalFormatting>
  <conditionalFormatting sqref="I161:I163">
    <cfRule type="containsBlanks" dxfId="755" priority="990">
      <formula>LEN(TRIM(I161))=0</formula>
    </cfRule>
  </conditionalFormatting>
  <conditionalFormatting sqref="G161:G163">
    <cfRule type="containsBlanks" dxfId="754" priority="992">
      <formula>LEN(TRIM(G161))=0</formula>
    </cfRule>
  </conditionalFormatting>
  <conditionalFormatting sqref="F161:F163">
    <cfRule type="containsBlanks" dxfId="753" priority="993">
      <formula>LEN(TRIM(F161))=0</formula>
    </cfRule>
  </conditionalFormatting>
  <conditionalFormatting sqref="G161:G163">
    <cfRule type="containsBlanks" dxfId="752" priority="991">
      <formula>LEN(TRIM(G161))=0</formula>
    </cfRule>
  </conditionalFormatting>
  <conditionalFormatting sqref="L161:L162">
    <cfRule type="containsBlanks" dxfId="751" priority="987">
      <formula>LEN(TRIM(L161))=0</formula>
    </cfRule>
  </conditionalFormatting>
  <conditionalFormatting sqref="K161:K162">
    <cfRule type="containsBlanks" dxfId="750" priority="988">
      <formula>LEN(TRIM(K161))=0</formula>
    </cfRule>
  </conditionalFormatting>
  <conditionalFormatting sqref="E161:E163">
    <cfRule type="containsBlanks" dxfId="749" priority="986">
      <formula>LEN(TRIM(E161))=0</formula>
    </cfRule>
  </conditionalFormatting>
  <conditionalFormatting sqref="E161:E163">
    <cfRule type="containsBlanks" dxfId="748" priority="985">
      <formula>LEN(TRIM(E161))=0</formula>
    </cfRule>
  </conditionalFormatting>
  <conditionalFormatting sqref="K163">
    <cfRule type="containsBlanks" dxfId="747" priority="984">
      <formula>LEN(TRIM(K163))=0</formula>
    </cfRule>
  </conditionalFormatting>
  <conditionalFormatting sqref="K164">
    <cfRule type="containsBlanks" dxfId="746" priority="983">
      <formula>LEN(TRIM(K164))=0</formula>
    </cfRule>
  </conditionalFormatting>
  <conditionalFormatting sqref="L164">
    <cfRule type="containsBlanks" dxfId="745" priority="982">
      <formula>LEN(TRIM(L164))=0</formula>
    </cfRule>
  </conditionalFormatting>
  <conditionalFormatting sqref="D171:D174">
    <cfRule type="containsBlanks" dxfId="744" priority="956">
      <formula>LEN(TRIM(D171))=0</formula>
    </cfRule>
  </conditionalFormatting>
  <conditionalFormatting sqref="L173">
    <cfRule type="containsBlanks" dxfId="743" priority="941">
      <formula>LEN(TRIM(L173))=0</formula>
    </cfRule>
  </conditionalFormatting>
  <conditionalFormatting sqref="K166:K167">
    <cfRule type="containsBlanks" dxfId="742" priority="980">
      <formula>LEN(TRIM(K166))=0</formula>
    </cfRule>
  </conditionalFormatting>
  <conditionalFormatting sqref="L166:L167">
    <cfRule type="containsBlanks" dxfId="741" priority="979">
      <formula>LEN(TRIM(L166))=0</formula>
    </cfRule>
  </conditionalFormatting>
  <conditionalFormatting sqref="H166:H168">
    <cfRule type="containsBlanks" dxfId="740" priority="978">
      <formula>LEN(TRIM(H166))=0</formula>
    </cfRule>
  </conditionalFormatting>
  <conditionalFormatting sqref="H166:H168">
    <cfRule type="containsBlanks" dxfId="739" priority="977">
      <formula>LEN(TRIM(H166))=0</formula>
    </cfRule>
  </conditionalFormatting>
  <conditionalFormatting sqref="I166:I168">
    <cfRule type="containsBlanks" dxfId="738" priority="969">
      <formula>LEN(TRIM(I166))=0</formula>
    </cfRule>
  </conditionalFormatting>
  <conditionalFormatting sqref="C166:C169">
    <cfRule type="containsBlanks" dxfId="737" priority="975">
      <formula>LEN(TRIM(C166))=0</formula>
    </cfRule>
  </conditionalFormatting>
  <conditionalFormatting sqref="F166:F168">
    <cfRule type="containsBlanks" dxfId="736" priority="974">
      <formula>LEN(TRIM(F166))=0</formula>
    </cfRule>
  </conditionalFormatting>
  <conditionalFormatting sqref="I166:I168">
    <cfRule type="containsBlanks" dxfId="735" priority="970">
      <formula>LEN(TRIM(I166))=0</formula>
    </cfRule>
  </conditionalFormatting>
  <conditionalFormatting sqref="G166:G168">
    <cfRule type="containsBlanks" dxfId="734" priority="972">
      <formula>LEN(TRIM(G166))=0</formula>
    </cfRule>
  </conditionalFormatting>
  <conditionalFormatting sqref="F166:F168">
    <cfRule type="containsBlanks" dxfId="733" priority="973">
      <formula>LEN(TRIM(F166))=0</formula>
    </cfRule>
  </conditionalFormatting>
  <conditionalFormatting sqref="G166:G168">
    <cfRule type="containsBlanks" dxfId="732" priority="971">
      <formula>LEN(TRIM(G166))=0</formula>
    </cfRule>
  </conditionalFormatting>
  <conditionalFormatting sqref="L166:L167">
    <cfRule type="containsBlanks" dxfId="731" priority="967">
      <formula>LEN(TRIM(L166))=0</formula>
    </cfRule>
  </conditionalFormatting>
  <conditionalFormatting sqref="K166:K167">
    <cfRule type="containsBlanks" dxfId="730" priority="968">
      <formula>LEN(TRIM(K166))=0</formula>
    </cfRule>
  </conditionalFormatting>
  <conditionalFormatting sqref="E166:E168">
    <cfRule type="containsBlanks" dxfId="729" priority="966">
      <formula>LEN(TRIM(E166))=0</formula>
    </cfRule>
  </conditionalFormatting>
  <conditionalFormatting sqref="E166:E168">
    <cfRule type="containsBlanks" dxfId="728" priority="965">
      <formula>LEN(TRIM(E166))=0</formula>
    </cfRule>
  </conditionalFormatting>
  <conditionalFormatting sqref="K168">
    <cfRule type="containsBlanks" dxfId="727" priority="964">
      <formula>LEN(TRIM(K168))=0</formula>
    </cfRule>
  </conditionalFormatting>
  <conditionalFormatting sqref="K169">
    <cfRule type="containsBlanks" dxfId="726" priority="963">
      <formula>LEN(TRIM(K169))=0</formula>
    </cfRule>
  </conditionalFormatting>
  <conditionalFormatting sqref="L169">
    <cfRule type="containsBlanks" dxfId="725" priority="962">
      <formula>LEN(TRIM(L169))=0</formula>
    </cfRule>
  </conditionalFormatting>
  <conditionalFormatting sqref="D176:D179">
    <cfRule type="containsBlanks" dxfId="724" priority="936">
      <formula>LEN(TRIM(D176))=0</formula>
    </cfRule>
  </conditionalFormatting>
  <conditionalFormatting sqref="L178">
    <cfRule type="containsBlanks" dxfId="723" priority="921">
      <formula>LEN(TRIM(L178))=0</formula>
    </cfRule>
  </conditionalFormatting>
  <conditionalFormatting sqref="K171:K172">
    <cfRule type="containsBlanks" dxfId="722" priority="960">
      <formula>LEN(TRIM(K171))=0</formula>
    </cfRule>
  </conditionalFormatting>
  <conditionalFormatting sqref="L171:L172">
    <cfRule type="containsBlanks" dxfId="721" priority="959">
      <formula>LEN(TRIM(L171))=0</formula>
    </cfRule>
  </conditionalFormatting>
  <conditionalFormatting sqref="H171:H173">
    <cfRule type="containsBlanks" dxfId="720" priority="958">
      <formula>LEN(TRIM(H171))=0</formula>
    </cfRule>
  </conditionalFormatting>
  <conditionalFormatting sqref="H171:H173">
    <cfRule type="containsBlanks" dxfId="719" priority="957">
      <formula>LEN(TRIM(H171))=0</formula>
    </cfRule>
  </conditionalFormatting>
  <conditionalFormatting sqref="I171:I173">
    <cfRule type="containsBlanks" dxfId="718" priority="949">
      <formula>LEN(TRIM(I171))=0</formula>
    </cfRule>
  </conditionalFormatting>
  <conditionalFormatting sqref="C171:C174">
    <cfRule type="containsBlanks" dxfId="717" priority="955">
      <formula>LEN(TRIM(C171))=0</formula>
    </cfRule>
  </conditionalFormatting>
  <conditionalFormatting sqref="F171:F173">
    <cfRule type="containsBlanks" dxfId="716" priority="954">
      <formula>LEN(TRIM(F171))=0</formula>
    </cfRule>
  </conditionalFormatting>
  <conditionalFormatting sqref="I171:I173">
    <cfRule type="containsBlanks" dxfId="715" priority="950">
      <formula>LEN(TRIM(I171))=0</formula>
    </cfRule>
  </conditionalFormatting>
  <conditionalFormatting sqref="G171:G173">
    <cfRule type="containsBlanks" dxfId="714" priority="952">
      <formula>LEN(TRIM(G171))=0</formula>
    </cfRule>
  </conditionalFormatting>
  <conditionalFormatting sqref="F171:F173">
    <cfRule type="containsBlanks" dxfId="713" priority="953">
      <formula>LEN(TRIM(F171))=0</formula>
    </cfRule>
  </conditionalFormatting>
  <conditionalFormatting sqref="G171:G173">
    <cfRule type="containsBlanks" dxfId="712" priority="951">
      <formula>LEN(TRIM(G171))=0</formula>
    </cfRule>
  </conditionalFormatting>
  <conditionalFormatting sqref="L171:L172">
    <cfRule type="containsBlanks" dxfId="711" priority="947">
      <formula>LEN(TRIM(L171))=0</formula>
    </cfRule>
  </conditionalFormatting>
  <conditionalFormatting sqref="K171:K172">
    <cfRule type="containsBlanks" dxfId="710" priority="948">
      <formula>LEN(TRIM(K171))=0</formula>
    </cfRule>
  </conditionalFormatting>
  <conditionalFormatting sqref="E171:E173">
    <cfRule type="containsBlanks" dxfId="709" priority="946">
      <formula>LEN(TRIM(E171))=0</formula>
    </cfRule>
  </conditionalFormatting>
  <conditionalFormatting sqref="E171:E173">
    <cfRule type="containsBlanks" dxfId="708" priority="945">
      <formula>LEN(TRIM(E171))=0</formula>
    </cfRule>
  </conditionalFormatting>
  <conditionalFormatting sqref="K173">
    <cfRule type="containsBlanks" dxfId="707" priority="944">
      <formula>LEN(TRIM(K173))=0</formula>
    </cfRule>
  </conditionalFormatting>
  <conditionalFormatting sqref="K174">
    <cfRule type="containsBlanks" dxfId="706" priority="943">
      <formula>LEN(TRIM(K174))=0</formula>
    </cfRule>
  </conditionalFormatting>
  <conditionalFormatting sqref="L174">
    <cfRule type="containsBlanks" dxfId="705" priority="942">
      <formula>LEN(TRIM(L174))=0</formula>
    </cfRule>
  </conditionalFormatting>
  <conditionalFormatting sqref="D181:D184">
    <cfRule type="containsBlanks" dxfId="704" priority="916">
      <formula>LEN(TRIM(D181))=0</formula>
    </cfRule>
  </conditionalFormatting>
  <conditionalFormatting sqref="L183">
    <cfRule type="containsBlanks" dxfId="703" priority="901">
      <formula>LEN(TRIM(L183))=0</formula>
    </cfRule>
  </conditionalFormatting>
  <conditionalFormatting sqref="K176:K177">
    <cfRule type="containsBlanks" dxfId="702" priority="940">
      <formula>LEN(TRIM(K176))=0</formula>
    </cfRule>
  </conditionalFormatting>
  <conditionalFormatting sqref="L176:L177">
    <cfRule type="containsBlanks" dxfId="701" priority="939">
      <formula>LEN(TRIM(L176))=0</formula>
    </cfRule>
  </conditionalFormatting>
  <conditionalFormatting sqref="H176:H178">
    <cfRule type="containsBlanks" dxfId="700" priority="938">
      <formula>LEN(TRIM(H176))=0</formula>
    </cfRule>
  </conditionalFormatting>
  <conditionalFormatting sqref="H176:H178">
    <cfRule type="containsBlanks" dxfId="699" priority="937">
      <formula>LEN(TRIM(H176))=0</formula>
    </cfRule>
  </conditionalFormatting>
  <conditionalFormatting sqref="I176:I178">
    <cfRule type="containsBlanks" dxfId="698" priority="929">
      <formula>LEN(TRIM(I176))=0</formula>
    </cfRule>
  </conditionalFormatting>
  <conditionalFormatting sqref="C176:C179">
    <cfRule type="containsBlanks" dxfId="697" priority="935">
      <formula>LEN(TRIM(C176))=0</formula>
    </cfRule>
  </conditionalFormatting>
  <conditionalFormatting sqref="F176:F178">
    <cfRule type="containsBlanks" dxfId="696" priority="934">
      <formula>LEN(TRIM(F176))=0</formula>
    </cfRule>
  </conditionalFormatting>
  <conditionalFormatting sqref="I176:I178">
    <cfRule type="containsBlanks" dxfId="695" priority="930">
      <formula>LEN(TRIM(I176))=0</formula>
    </cfRule>
  </conditionalFormatting>
  <conditionalFormatting sqref="G176:G178">
    <cfRule type="containsBlanks" dxfId="694" priority="932">
      <formula>LEN(TRIM(G176))=0</formula>
    </cfRule>
  </conditionalFormatting>
  <conditionalFormatting sqref="F176:F178">
    <cfRule type="containsBlanks" dxfId="693" priority="933">
      <formula>LEN(TRIM(F176))=0</formula>
    </cfRule>
  </conditionalFormatting>
  <conditionalFormatting sqref="G176:G178">
    <cfRule type="containsBlanks" dxfId="692" priority="931">
      <formula>LEN(TRIM(G176))=0</formula>
    </cfRule>
  </conditionalFormatting>
  <conditionalFormatting sqref="L176:L177">
    <cfRule type="containsBlanks" dxfId="691" priority="927">
      <formula>LEN(TRIM(L176))=0</formula>
    </cfRule>
  </conditionalFormatting>
  <conditionalFormatting sqref="K176:K177">
    <cfRule type="containsBlanks" dxfId="690" priority="928">
      <formula>LEN(TRIM(K176))=0</formula>
    </cfRule>
  </conditionalFormatting>
  <conditionalFormatting sqref="E176:E178">
    <cfRule type="containsBlanks" dxfId="689" priority="926">
      <formula>LEN(TRIM(E176))=0</formula>
    </cfRule>
  </conditionalFormatting>
  <conditionalFormatting sqref="E176:E178">
    <cfRule type="containsBlanks" dxfId="688" priority="925">
      <formula>LEN(TRIM(E176))=0</formula>
    </cfRule>
  </conditionalFormatting>
  <conditionalFormatting sqref="K178">
    <cfRule type="containsBlanks" dxfId="687" priority="924">
      <formula>LEN(TRIM(K178))=0</formula>
    </cfRule>
  </conditionalFormatting>
  <conditionalFormatting sqref="K179">
    <cfRule type="containsBlanks" dxfId="686" priority="923">
      <formula>LEN(TRIM(K179))=0</formula>
    </cfRule>
  </conditionalFormatting>
  <conditionalFormatting sqref="L179">
    <cfRule type="containsBlanks" dxfId="685" priority="922">
      <formula>LEN(TRIM(L179))=0</formula>
    </cfRule>
  </conditionalFormatting>
  <conditionalFormatting sqref="D186:D189">
    <cfRule type="containsBlanks" dxfId="684" priority="896">
      <formula>LEN(TRIM(D186))=0</formula>
    </cfRule>
  </conditionalFormatting>
  <conditionalFormatting sqref="L188">
    <cfRule type="containsBlanks" dxfId="683" priority="881">
      <formula>LEN(TRIM(L188))=0</formula>
    </cfRule>
  </conditionalFormatting>
  <conditionalFormatting sqref="K181:K182">
    <cfRule type="containsBlanks" dxfId="682" priority="920">
      <formula>LEN(TRIM(K181))=0</formula>
    </cfRule>
  </conditionalFormatting>
  <conditionalFormatting sqref="L181:L182">
    <cfRule type="containsBlanks" dxfId="681" priority="919">
      <formula>LEN(TRIM(L181))=0</formula>
    </cfRule>
  </conditionalFormatting>
  <conditionalFormatting sqref="H181:H183">
    <cfRule type="containsBlanks" dxfId="680" priority="918">
      <formula>LEN(TRIM(H181))=0</formula>
    </cfRule>
  </conditionalFormatting>
  <conditionalFormatting sqref="H181:H183">
    <cfRule type="containsBlanks" dxfId="679" priority="917">
      <formula>LEN(TRIM(H181))=0</formula>
    </cfRule>
  </conditionalFormatting>
  <conditionalFormatting sqref="I181:I183">
    <cfRule type="containsBlanks" dxfId="678" priority="909">
      <formula>LEN(TRIM(I181))=0</formula>
    </cfRule>
  </conditionalFormatting>
  <conditionalFormatting sqref="C181:C184">
    <cfRule type="containsBlanks" dxfId="677" priority="915">
      <formula>LEN(TRIM(C181))=0</formula>
    </cfRule>
  </conditionalFormatting>
  <conditionalFormatting sqref="F181:F183">
    <cfRule type="containsBlanks" dxfId="676" priority="914">
      <formula>LEN(TRIM(F181))=0</formula>
    </cfRule>
  </conditionalFormatting>
  <conditionalFormatting sqref="I181:I183">
    <cfRule type="containsBlanks" dxfId="675" priority="910">
      <formula>LEN(TRIM(I181))=0</formula>
    </cfRule>
  </conditionalFormatting>
  <conditionalFormatting sqref="G181:G183">
    <cfRule type="containsBlanks" dxfId="674" priority="912">
      <formula>LEN(TRIM(G181))=0</formula>
    </cfRule>
  </conditionalFormatting>
  <conditionalFormatting sqref="F181:F183">
    <cfRule type="containsBlanks" dxfId="673" priority="913">
      <formula>LEN(TRIM(F181))=0</formula>
    </cfRule>
  </conditionalFormatting>
  <conditionalFormatting sqref="G181:G183">
    <cfRule type="containsBlanks" dxfId="672" priority="911">
      <formula>LEN(TRIM(G181))=0</formula>
    </cfRule>
  </conditionalFormatting>
  <conditionalFormatting sqref="L181:L182">
    <cfRule type="containsBlanks" dxfId="671" priority="907">
      <formula>LEN(TRIM(L181))=0</formula>
    </cfRule>
  </conditionalFormatting>
  <conditionalFormatting sqref="K181:K182">
    <cfRule type="containsBlanks" dxfId="670" priority="908">
      <formula>LEN(TRIM(K181))=0</formula>
    </cfRule>
  </conditionalFormatting>
  <conditionalFormatting sqref="E181:E183">
    <cfRule type="containsBlanks" dxfId="669" priority="906">
      <formula>LEN(TRIM(E181))=0</formula>
    </cfRule>
  </conditionalFormatting>
  <conditionalFormatting sqref="E181:E183">
    <cfRule type="containsBlanks" dxfId="668" priority="905">
      <formula>LEN(TRIM(E181))=0</formula>
    </cfRule>
  </conditionalFormatting>
  <conditionalFormatting sqref="K183">
    <cfRule type="containsBlanks" dxfId="667" priority="904">
      <formula>LEN(TRIM(K183))=0</formula>
    </cfRule>
  </conditionalFormatting>
  <conditionalFormatting sqref="K184">
    <cfRule type="containsBlanks" dxfId="666" priority="903">
      <formula>LEN(TRIM(K184))=0</formula>
    </cfRule>
  </conditionalFormatting>
  <conditionalFormatting sqref="L184">
    <cfRule type="containsBlanks" dxfId="665" priority="902">
      <formula>LEN(TRIM(L184))=0</formula>
    </cfRule>
  </conditionalFormatting>
  <conditionalFormatting sqref="D191:D194">
    <cfRule type="containsBlanks" dxfId="664" priority="876">
      <formula>LEN(TRIM(D191))=0</formula>
    </cfRule>
  </conditionalFormatting>
  <conditionalFormatting sqref="L193">
    <cfRule type="containsBlanks" dxfId="663" priority="861">
      <formula>LEN(TRIM(L193))=0</formula>
    </cfRule>
  </conditionalFormatting>
  <conditionalFormatting sqref="K186:K187">
    <cfRule type="containsBlanks" dxfId="662" priority="900">
      <formula>LEN(TRIM(K186))=0</formula>
    </cfRule>
  </conditionalFormatting>
  <conditionalFormatting sqref="L186:L187">
    <cfRule type="containsBlanks" dxfId="661" priority="899">
      <formula>LEN(TRIM(L186))=0</formula>
    </cfRule>
  </conditionalFormatting>
  <conditionalFormatting sqref="H186:H188">
    <cfRule type="containsBlanks" dxfId="660" priority="898">
      <formula>LEN(TRIM(H186))=0</formula>
    </cfRule>
  </conditionalFormatting>
  <conditionalFormatting sqref="H186:H188">
    <cfRule type="containsBlanks" dxfId="659" priority="897">
      <formula>LEN(TRIM(H186))=0</formula>
    </cfRule>
  </conditionalFormatting>
  <conditionalFormatting sqref="I186:I188">
    <cfRule type="containsBlanks" dxfId="658" priority="889">
      <formula>LEN(TRIM(I186))=0</formula>
    </cfRule>
  </conditionalFormatting>
  <conditionalFormatting sqref="C186:C189">
    <cfRule type="containsBlanks" dxfId="657" priority="895">
      <formula>LEN(TRIM(C186))=0</formula>
    </cfRule>
  </conditionalFormatting>
  <conditionalFormatting sqref="F186:F188">
    <cfRule type="containsBlanks" dxfId="656" priority="894">
      <formula>LEN(TRIM(F186))=0</formula>
    </cfRule>
  </conditionalFormatting>
  <conditionalFormatting sqref="I186:I188">
    <cfRule type="containsBlanks" dxfId="655" priority="890">
      <formula>LEN(TRIM(I186))=0</formula>
    </cfRule>
  </conditionalFormatting>
  <conditionalFormatting sqref="G186:G188">
    <cfRule type="containsBlanks" dxfId="654" priority="892">
      <formula>LEN(TRIM(G186))=0</formula>
    </cfRule>
  </conditionalFormatting>
  <conditionalFormatting sqref="F186:F188">
    <cfRule type="containsBlanks" dxfId="653" priority="893">
      <formula>LEN(TRIM(F186))=0</formula>
    </cfRule>
  </conditionalFormatting>
  <conditionalFormatting sqref="G186:G188">
    <cfRule type="containsBlanks" dxfId="652" priority="891">
      <formula>LEN(TRIM(G186))=0</formula>
    </cfRule>
  </conditionalFormatting>
  <conditionalFormatting sqref="L186:L187">
    <cfRule type="containsBlanks" dxfId="651" priority="887">
      <formula>LEN(TRIM(L186))=0</formula>
    </cfRule>
  </conditionalFormatting>
  <conditionalFormatting sqref="K186:K187">
    <cfRule type="containsBlanks" dxfId="650" priority="888">
      <formula>LEN(TRIM(K186))=0</formula>
    </cfRule>
  </conditionalFormatting>
  <conditionalFormatting sqref="E186:E188">
    <cfRule type="containsBlanks" dxfId="649" priority="886">
      <formula>LEN(TRIM(E186))=0</formula>
    </cfRule>
  </conditionalFormatting>
  <conditionalFormatting sqref="E186:E188">
    <cfRule type="containsBlanks" dxfId="648" priority="885">
      <formula>LEN(TRIM(E186))=0</formula>
    </cfRule>
  </conditionalFormatting>
  <conditionalFormatting sqref="K188">
    <cfRule type="containsBlanks" dxfId="647" priority="884">
      <formula>LEN(TRIM(K188))=0</formula>
    </cfRule>
  </conditionalFormatting>
  <conditionalFormatting sqref="K189">
    <cfRule type="containsBlanks" dxfId="646" priority="883">
      <formula>LEN(TRIM(K189))=0</formula>
    </cfRule>
  </conditionalFormatting>
  <conditionalFormatting sqref="L189">
    <cfRule type="containsBlanks" dxfId="645" priority="882">
      <formula>LEN(TRIM(L189))=0</formula>
    </cfRule>
  </conditionalFormatting>
  <conditionalFormatting sqref="D196:D199">
    <cfRule type="containsBlanks" dxfId="644" priority="856">
      <formula>LEN(TRIM(D196))=0</formula>
    </cfRule>
  </conditionalFormatting>
  <conditionalFormatting sqref="L198">
    <cfRule type="containsBlanks" dxfId="643" priority="841">
      <formula>LEN(TRIM(L198))=0</formula>
    </cfRule>
  </conditionalFormatting>
  <conditionalFormatting sqref="K191:K192">
    <cfRule type="containsBlanks" dxfId="642" priority="880">
      <formula>LEN(TRIM(K191))=0</formula>
    </cfRule>
  </conditionalFormatting>
  <conditionalFormatting sqref="L191:L192">
    <cfRule type="containsBlanks" dxfId="641" priority="879">
      <formula>LEN(TRIM(L191))=0</formula>
    </cfRule>
  </conditionalFormatting>
  <conditionalFormatting sqref="H191:H193">
    <cfRule type="containsBlanks" dxfId="640" priority="878">
      <formula>LEN(TRIM(H191))=0</formula>
    </cfRule>
  </conditionalFormatting>
  <conditionalFormatting sqref="H191:H193">
    <cfRule type="containsBlanks" dxfId="639" priority="877">
      <formula>LEN(TRIM(H191))=0</formula>
    </cfRule>
  </conditionalFormatting>
  <conditionalFormatting sqref="I191:I193">
    <cfRule type="containsBlanks" dxfId="638" priority="869">
      <formula>LEN(TRIM(I191))=0</formula>
    </cfRule>
  </conditionalFormatting>
  <conditionalFormatting sqref="C191:C194">
    <cfRule type="containsBlanks" dxfId="637" priority="875">
      <formula>LEN(TRIM(C191))=0</formula>
    </cfRule>
  </conditionalFormatting>
  <conditionalFormatting sqref="F191:F193">
    <cfRule type="containsBlanks" dxfId="636" priority="874">
      <formula>LEN(TRIM(F191))=0</formula>
    </cfRule>
  </conditionalFormatting>
  <conditionalFormatting sqref="I191:I193">
    <cfRule type="containsBlanks" dxfId="635" priority="870">
      <formula>LEN(TRIM(I191))=0</formula>
    </cfRule>
  </conditionalFormatting>
  <conditionalFormatting sqref="G191:G193">
    <cfRule type="containsBlanks" dxfId="634" priority="872">
      <formula>LEN(TRIM(G191))=0</formula>
    </cfRule>
  </conditionalFormatting>
  <conditionalFormatting sqref="F191:F193">
    <cfRule type="containsBlanks" dxfId="633" priority="873">
      <formula>LEN(TRIM(F191))=0</formula>
    </cfRule>
  </conditionalFormatting>
  <conditionalFormatting sqref="G191:G193">
    <cfRule type="containsBlanks" dxfId="632" priority="871">
      <formula>LEN(TRIM(G191))=0</formula>
    </cfRule>
  </conditionalFormatting>
  <conditionalFormatting sqref="L191:L192">
    <cfRule type="containsBlanks" dxfId="631" priority="867">
      <formula>LEN(TRIM(L191))=0</formula>
    </cfRule>
  </conditionalFormatting>
  <conditionalFormatting sqref="K191:K192">
    <cfRule type="containsBlanks" dxfId="630" priority="868">
      <formula>LEN(TRIM(K191))=0</formula>
    </cfRule>
  </conditionalFormatting>
  <conditionalFormatting sqref="E191:E193">
    <cfRule type="containsBlanks" dxfId="629" priority="866">
      <formula>LEN(TRIM(E191))=0</formula>
    </cfRule>
  </conditionalFormatting>
  <conditionalFormatting sqref="E191:E193">
    <cfRule type="containsBlanks" dxfId="628" priority="865">
      <formula>LEN(TRIM(E191))=0</formula>
    </cfRule>
  </conditionalFormatting>
  <conditionalFormatting sqref="K193">
    <cfRule type="containsBlanks" dxfId="627" priority="864">
      <formula>LEN(TRIM(K193))=0</formula>
    </cfRule>
  </conditionalFormatting>
  <conditionalFormatting sqref="K194">
    <cfRule type="containsBlanks" dxfId="626" priority="863">
      <formula>LEN(TRIM(K194))=0</formula>
    </cfRule>
  </conditionalFormatting>
  <conditionalFormatting sqref="L194">
    <cfRule type="containsBlanks" dxfId="625" priority="862">
      <formula>LEN(TRIM(L194))=0</formula>
    </cfRule>
  </conditionalFormatting>
  <conditionalFormatting sqref="D201:D204">
    <cfRule type="containsBlanks" dxfId="624" priority="836">
      <formula>LEN(TRIM(D201))=0</formula>
    </cfRule>
  </conditionalFormatting>
  <conditionalFormatting sqref="L203">
    <cfRule type="containsBlanks" dxfId="623" priority="821">
      <formula>LEN(TRIM(L203))=0</formula>
    </cfRule>
  </conditionalFormatting>
  <conditionalFormatting sqref="K196:K197">
    <cfRule type="containsBlanks" dxfId="622" priority="860">
      <formula>LEN(TRIM(K196))=0</formula>
    </cfRule>
  </conditionalFormatting>
  <conditionalFormatting sqref="L196:L197">
    <cfRule type="containsBlanks" dxfId="621" priority="859">
      <formula>LEN(TRIM(L196))=0</formula>
    </cfRule>
  </conditionalFormatting>
  <conditionalFormatting sqref="H196:H198">
    <cfRule type="containsBlanks" dxfId="620" priority="858">
      <formula>LEN(TRIM(H196))=0</formula>
    </cfRule>
  </conditionalFormatting>
  <conditionalFormatting sqref="H196:H198">
    <cfRule type="containsBlanks" dxfId="619" priority="857">
      <formula>LEN(TRIM(H196))=0</formula>
    </cfRule>
  </conditionalFormatting>
  <conditionalFormatting sqref="I196:I198">
    <cfRule type="containsBlanks" dxfId="618" priority="849">
      <formula>LEN(TRIM(I196))=0</formula>
    </cfRule>
  </conditionalFormatting>
  <conditionalFormatting sqref="C196:C199">
    <cfRule type="containsBlanks" dxfId="617" priority="855">
      <formula>LEN(TRIM(C196))=0</formula>
    </cfRule>
  </conditionalFormatting>
  <conditionalFormatting sqref="F196:F198">
    <cfRule type="containsBlanks" dxfId="616" priority="854">
      <formula>LEN(TRIM(F196))=0</formula>
    </cfRule>
  </conditionalFormatting>
  <conditionalFormatting sqref="I196:I198">
    <cfRule type="containsBlanks" dxfId="615" priority="850">
      <formula>LEN(TRIM(I196))=0</formula>
    </cfRule>
  </conditionalFormatting>
  <conditionalFormatting sqref="G196:G198">
    <cfRule type="containsBlanks" dxfId="614" priority="852">
      <formula>LEN(TRIM(G196))=0</formula>
    </cfRule>
  </conditionalFormatting>
  <conditionalFormatting sqref="F196:F198">
    <cfRule type="containsBlanks" dxfId="613" priority="853">
      <formula>LEN(TRIM(F196))=0</formula>
    </cfRule>
  </conditionalFormatting>
  <conditionalFormatting sqref="G196:G198">
    <cfRule type="containsBlanks" dxfId="612" priority="851">
      <formula>LEN(TRIM(G196))=0</formula>
    </cfRule>
  </conditionalFormatting>
  <conditionalFormatting sqref="L196:L197">
    <cfRule type="containsBlanks" dxfId="611" priority="847">
      <formula>LEN(TRIM(L196))=0</formula>
    </cfRule>
  </conditionalFormatting>
  <conditionalFormatting sqref="K196:K197">
    <cfRule type="containsBlanks" dxfId="610" priority="848">
      <formula>LEN(TRIM(K196))=0</formula>
    </cfRule>
  </conditionalFormatting>
  <conditionalFormatting sqref="E196:E198">
    <cfRule type="containsBlanks" dxfId="609" priority="846">
      <formula>LEN(TRIM(E196))=0</formula>
    </cfRule>
  </conditionalFormatting>
  <conditionalFormatting sqref="E196:E198">
    <cfRule type="containsBlanks" dxfId="608" priority="845">
      <formula>LEN(TRIM(E196))=0</formula>
    </cfRule>
  </conditionalFormatting>
  <conditionalFormatting sqref="K198">
    <cfRule type="containsBlanks" dxfId="607" priority="844">
      <formula>LEN(TRIM(K198))=0</formula>
    </cfRule>
  </conditionalFormatting>
  <conditionalFormatting sqref="K199">
    <cfRule type="containsBlanks" dxfId="606" priority="843">
      <formula>LEN(TRIM(K199))=0</formula>
    </cfRule>
  </conditionalFormatting>
  <conditionalFormatting sqref="L199">
    <cfRule type="containsBlanks" dxfId="605" priority="842">
      <formula>LEN(TRIM(L199))=0</formula>
    </cfRule>
  </conditionalFormatting>
  <conditionalFormatting sqref="K201:K202">
    <cfRule type="containsBlanks" dxfId="604" priority="840">
      <formula>LEN(TRIM(K201))=0</formula>
    </cfRule>
  </conditionalFormatting>
  <conditionalFormatting sqref="L201:L202">
    <cfRule type="containsBlanks" dxfId="603" priority="839">
      <formula>LEN(TRIM(L201))=0</formula>
    </cfRule>
  </conditionalFormatting>
  <conditionalFormatting sqref="H201:H203">
    <cfRule type="containsBlanks" dxfId="602" priority="838">
      <formula>LEN(TRIM(H201))=0</formula>
    </cfRule>
  </conditionalFormatting>
  <conditionalFormatting sqref="H201:H203">
    <cfRule type="containsBlanks" dxfId="601" priority="837">
      <formula>LEN(TRIM(H201))=0</formula>
    </cfRule>
  </conditionalFormatting>
  <conditionalFormatting sqref="I201:I203">
    <cfRule type="containsBlanks" dxfId="600" priority="829">
      <formula>LEN(TRIM(I201))=0</formula>
    </cfRule>
  </conditionalFormatting>
  <conditionalFormatting sqref="C201:C204">
    <cfRule type="containsBlanks" dxfId="599" priority="835">
      <formula>LEN(TRIM(C201))=0</formula>
    </cfRule>
  </conditionalFormatting>
  <conditionalFormatting sqref="F201:F203">
    <cfRule type="containsBlanks" dxfId="598" priority="834">
      <formula>LEN(TRIM(F201))=0</formula>
    </cfRule>
  </conditionalFormatting>
  <conditionalFormatting sqref="I201:I203">
    <cfRule type="containsBlanks" dxfId="597" priority="830">
      <formula>LEN(TRIM(I201))=0</formula>
    </cfRule>
  </conditionalFormatting>
  <conditionalFormatting sqref="G201:G203">
    <cfRule type="containsBlanks" dxfId="596" priority="832">
      <formula>LEN(TRIM(G201))=0</formula>
    </cfRule>
  </conditionalFormatting>
  <conditionalFormatting sqref="F201:F203">
    <cfRule type="containsBlanks" dxfId="595" priority="833">
      <formula>LEN(TRIM(F201))=0</formula>
    </cfRule>
  </conditionalFormatting>
  <conditionalFormatting sqref="G201:G203">
    <cfRule type="containsBlanks" dxfId="594" priority="831">
      <formula>LEN(TRIM(G201))=0</formula>
    </cfRule>
  </conditionalFormatting>
  <conditionalFormatting sqref="L201:L202">
    <cfRule type="containsBlanks" dxfId="593" priority="827">
      <formula>LEN(TRIM(L201))=0</formula>
    </cfRule>
  </conditionalFormatting>
  <conditionalFormatting sqref="K201:K202">
    <cfRule type="containsBlanks" dxfId="592" priority="828">
      <formula>LEN(TRIM(K201))=0</formula>
    </cfRule>
  </conditionalFormatting>
  <conditionalFormatting sqref="E201:E203">
    <cfRule type="containsBlanks" dxfId="591" priority="826">
      <formula>LEN(TRIM(E201))=0</formula>
    </cfRule>
  </conditionalFormatting>
  <conditionalFormatting sqref="E201:E203">
    <cfRule type="containsBlanks" dxfId="590" priority="825">
      <formula>LEN(TRIM(E201))=0</formula>
    </cfRule>
  </conditionalFormatting>
  <conditionalFormatting sqref="K203">
    <cfRule type="containsBlanks" dxfId="589" priority="824">
      <formula>LEN(TRIM(K203))=0</formula>
    </cfRule>
  </conditionalFormatting>
  <conditionalFormatting sqref="K204">
    <cfRule type="containsBlanks" dxfId="588" priority="823">
      <formula>LEN(TRIM(K204))=0</formula>
    </cfRule>
  </conditionalFormatting>
  <conditionalFormatting sqref="L204">
    <cfRule type="containsBlanks" dxfId="587" priority="822">
      <formula>LEN(TRIM(L204))=0</formula>
    </cfRule>
  </conditionalFormatting>
  <conditionalFormatting sqref="C120:D120 C100:D100 C95:D95 C90:D90 C85:D85 C80:D80 C75:D75 C70:D70 C65:D65 C60:D60 C55:D55 C50:D50 C45:D45 C40:D40 C35:D35 C30:D30 C25:D25 J15 J20 J25 J30 J35 J40 J45 J50 J55 J60 J65 J70 J75 J80 J85 J90 J95 J100 J105 J110 J115 J120">
    <cfRule type="containsBlanks" dxfId="586" priority="652">
      <formula>LEN(TRIM(C15))=0</formula>
    </cfRule>
  </conditionalFormatting>
  <conditionalFormatting sqref="K15:K17 K20 K25 K30 K35 K40 K45 K50 K55 K60 K65 K70 K75 K80 K85 K90 K95 K100 K120">
    <cfRule type="containsBlanks" dxfId="585" priority="651">
      <formula>LEN(TRIM(K15))=0</formula>
    </cfRule>
  </conditionalFormatting>
  <conditionalFormatting sqref="L15:L17 L20 L25 L30 L35 L40 L45 L50 L55 L60 L65 L70 L75 L80 L85 L90 L95 L100 L120">
    <cfRule type="containsBlanks" dxfId="584" priority="650">
      <formula>LEN(TRIM(L15))=0</formula>
    </cfRule>
  </conditionalFormatting>
  <conditionalFormatting sqref="J15:J18 J20:J23 J25:J28 J30:J33 J35:J38 J40:J43 J45:J48 J50:J53 J55:J58 J60:J63 J65:J68 J70:J73 J75:J78 J80:J83 J85:J88 J90:J93 J95:J98 J100:J103 J105:J108 J110:J113 J115:J118 J120:J123">
    <cfRule type="containsBlanks" dxfId="583" priority="647">
      <formula>LEN(TRIM(J15))=0</formula>
    </cfRule>
  </conditionalFormatting>
  <conditionalFormatting sqref="J15:J18 J20:J23 J25:J28 J30:J33 J35:J38 J40:J43 J45:J48 J50:J53 J55:J58 J60:J63 J65:J68 J70:J73 J75:J78 J80:J83 J85:J88 J90:J93 J95:J98 J100:J103 J105:J108 J110:J113 J115:J118 J120:J123">
    <cfRule type="containsBlanks" dxfId="582" priority="646">
      <formula>LEN(TRIM(J15))=0</formula>
    </cfRule>
  </conditionalFormatting>
  <conditionalFormatting sqref="H15:H18 H20 H25 H30 H35 H40 H45 H50 H55 H60 H65 H70 H75 H80 H85 H90 H95 H100 H120">
    <cfRule type="containsBlanks" dxfId="581" priority="649">
      <formula>LEN(TRIM(H15))=0</formula>
    </cfRule>
  </conditionalFormatting>
  <conditionalFormatting sqref="H15:H18 H20 H25 H30 H35 H40 H45 H50 H55 H60 H65 H70 H75 H80 H85 H90 H95 H100 H120">
    <cfRule type="containsBlanks" dxfId="580" priority="648">
      <formula>LEN(TRIM(H15))=0</formula>
    </cfRule>
  </conditionalFormatting>
  <conditionalFormatting sqref="I15:I18 I20 I25 I30 I35 I40 I45 I50 I55 I60 I65 I70 I75 I80 I85 I90 I95 I100 I120">
    <cfRule type="containsBlanks" dxfId="579" priority="636">
      <formula>LEN(TRIM(I15))=0</formula>
    </cfRule>
  </conditionalFormatting>
  <conditionalFormatting sqref="D15:D20">
    <cfRule type="containsBlanks" dxfId="578" priority="645">
      <formula>LEN(TRIM(D15))=0</formula>
    </cfRule>
  </conditionalFormatting>
  <conditionalFormatting sqref="C15:C20">
    <cfRule type="containsBlanks" dxfId="577" priority="644">
      <formula>LEN(TRIM(C15))=0</formula>
    </cfRule>
  </conditionalFormatting>
  <conditionalFormatting sqref="F15:F18 F20 F25 F30 F35 F40 F45 F50 F55 F60 F65 F70 F75 F80 F85 F90 F95 F100 F120">
    <cfRule type="containsBlanks" dxfId="576" priority="641">
      <formula>LEN(TRIM(F15))=0</formula>
    </cfRule>
  </conditionalFormatting>
  <conditionalFormatting sqref="I15:I18 I20 I25 I30 I35 I40 I45 I50 I55 I60 I65 I70 I75 I80 I85 I90 I95 I100 I120">
    <cfRule type="containsBlanks" dxfId="575" priority="637">
      <formula>LEN(TRIM(I15))=0</formula>
    </cfRule>
  </conditionalFormatting>
  <conditionalFormatting sqref="E20 E25 E30 E35 E40 E45 E50 E55 E60 E65 E70 E75 E80 E85 E90 E95 E100 E120">
    <cfRule type="containsBlanks" dxfId="574" priority="643">
      <formula>LEN(TRIM(E20))=0</formula>
    </cfRule>
  </conditionalFormatting>
  <conditionalFormatting sqref="E20 E25 E30 E35 E40 E45 E50 E55 E60 E65 E70 E75 E80 E85 E90 E95 E100 E120">
    <cfRule type="containsBlanks" dxfId="573" priority="642">
      <formula>LEN(TRIM(E20))=0</formula>
    </cfRule>
  </conditionalFormatting>
  <conditionalFormatting sqref="G15:G18 G20 G25 G30 G35 G40 G45 G50 G55 G60 G65 G70 G75 G80 G85 G90 G95 G100 G120">
    <cfRule type="containsBlanks" dxfId="572" priority="639">
      <formula>LEN(TRIM(G15))=0</formula>
    </cfRule>
  </conditionalFormatting>
  <conditionalFormatting sqref="F15:F18 F20 F25 F30 F35 F40 F45 F50 F55 F60 F65 F70 F75 F80 F85 F90 F95 F100 F120">
    <cfRule type="containsBlanks" dxfId="571" priority="640">
      <formula>LEN(TRIM(F15))=0</formula>
    </cfRule>
  </conditionalFormatting>
  <conditionalFormatting sqref="G15:G18 G20 G25 G30 G35 G40 G45 G50 G55 G60 G65 G70 G75 G80 G85 G90 G95 G100 G120">
    <cfRule type="containsBlanks" dxfId="570" priority="638">
      <formula>LEN(TRIM(G15))=0</formula>
    </cfRule>
  </conditionalFormatting>
  <conditionalFormatting sqref="L15:L17 L20 L25 L30 L35 L40 L45 L50 L55 L60 L65 L70 L75 L80 L85 L90 L95 L100 L120">
    <cfRule type="containsBlanks" dxfId="569" priority="634">
      <formula>LEN(TRIM(L15))=0</formula>
    </cfRule>
  </conditionalFormatting>
  <conditionalFormatting sqref="K15:K17 K20 K25 K30 K35 K40 K45 K50 K55 K60 K65 K70 K75 K80 K85 K90 K95 K100 K120">
    <cfRule type="containsBlanks" dxfId="568" priority="635">
      <formula>LEN(TRIM(K15))=0</formula>
    </cfRule>
  </conditionalFormatting>
  <conditionalFormatting sqref="D21:D24">
    <cfRule type="containsBlanks" dxfId="567" priority="623">
      <formula>LEN(TRIM(D21))=0</formula>
    </cfRule>
  </conditionalFormatting>
  <conditionalFormatting sqref="E15:E18">
    <cfRule type="containsBlanks" dxfId="566" priority="633">
      <formula>LEN(TRIM(E15))=0</formula>
    </cfRule>
  </conditionalFormatting>
  <conditionalFormatting sqref="E15:E18">
    <cfRule type="containsBlanks" dxfId="565" priority="632">
      <formula>LEN(TRIM(E15))=0</formula>
    </cfRule>
  </conditionalFormatting>
  <conditionalFormatting sqref="L18">
    <cfRule type="containsBlanks" dxfId="564" priority="628">
      <formula>LEN(TRIM(L18))=0</formula>
    </cfRule>
  </conditionalFormatting>
  <conditionalFormatting sqref="K18">
    <cfRule type="containsBlanks" dxfId="563" priority="631">
      <formula>LEN(TRIM(K18))=0</formula>
    </cfRule>
  </conditionalFormatting>
  <conditionalFormatting sqref="K19">
    <cfRule type="containsBlanks" dxfId="562" priority="630">
      <formula>LEN(TRIM(K19))=0</formula>
    </cfRule>
  </conditionalFormatting>
  <conditionalFormatting sqref="L19">
    <cfRule type="containsBlanks" dxfId="561" priority="629">
      <formula>LEN(TRIM(L19))=0</formula>
    </cfRule>
  </conditionalFormatting>
  <conditionalFormatting sqref="L23">
    <cfRule type="containsBlanks" dxfId="560" priority="608">
      <formula>LEN(TRIM(L23))=0</formula>
    </cfRule>
  </conditionalFormatting>
  <conditionalFormatting sqref="K21:K22">
    <cfRule type="containsBlanks" dxfId="559" priority="627">
      <formula>LEN(TRIM(K21))=0</formula>
    </cfRule>
  </conditionalFormatting>
  <conditionalFormatting sqref="L21:L22">
    <cfRule type="containsBlanks" dxfId="558" priority="626">
      <formula>LEN(TRIM(L21))=0</formula>
    </cfRule>
  </conditionalFormatting>
  <conditionalFormatting sqref="H21:H23">
    <cfRule type="containsBlanks" dxfId="557" priority="625">
      <formula>LEN(TRIM(H21))=0</formula>
    </cfRule>
  </conditionalFormatting>
  <conditionalFormatting sqref="H21:H23">
    <cfRule type="containsBlanks" dxfId="556" priority="624">
      <formula>LEN(TRIM(H21))=0</formula>
    </cfRule>
  </conditionalFormatting>
  <conditionalFormatting sqref="I21:I23">
    <cfRule type="containsBlanks" dxfId="555" priority="616">
      <formula>LEN(TRIM(I21))=0</formula>
    </cfRule>
  </conditionalFormatting>
  <conditionalFormatting sqref="D26:D29">
    <cfRule type="containsBlanks" dxfId="554" priority="603">
      <formula>LEN(TRIM(D26))=0</formula>
    </cfRule>
  </conditionalFormatting>
  <conditionalFormatting sqref="C21:C24">
    <cfRule type="containsBlanks" dxfId="553" priority="622">
      <formula>LEN(TRIM(C21))=0</formula>
    </cfRule>
  </conditionalFormatting>
  <conditionalFormatting sqref="F21:F23">
    <cfRule type="containsBlanks" dxfId="552" priority="621">
      <formula>LEN(TRIM(F21))=0</formula>
    </cfRule>
  </conditionalFormatting>
  <conditionalFormatting sqref="I21:I23">
    <cfRule type="containsBlanks" dxfId="551" priority="617">
      <formula>LEN(TRIM(I21))=0</formula>
    </cfRule>
  </conditionalFormatting>
  <conditionalFormatting sqref="G21:G23">
    <cfRule type="containsBlanks" dxfId="550" priority="619">
      <formula>LEN(TRIM(G21))=0</formula>
    </cfRule>
  </conditionalFormatting>
  <conditionalFormatting sqref="F21:F23">
    <cfRule type="containsBlanks" dxfId="549" priority="620">
      <formula>LEN(TRIM(F21))=0</formula>
    </cfRule>
  </conditionalFormatting>
  <conditionalFormatting sqref="G21:G23">
    <cfRule type="containsBlanks" dxfId="548" priority="618">
      <formula>LEN(TRIM(G21))=0</formula>
    </cfRule>
  </conditionalFormatting>
  <conditionalFormatting sqref="L21:L22">
    <cfRule type="containsBlanks" dxfId="547" priority="614">
      <formula>LEN(TRIM(L21))=0</formula>
    </cfRule>
  </conditionalFormatting>
  <conditionalFormatting sqref="K21:K22">
    <cfRule type="containsBlanks" dxfId="546" priority="615">
      <formula>LEN(TRIM(K21))=0</formula>
    </cfRule>
  </conditionalFormatting>
  <conditionalFormatting sqref="E21:E23">
    <cfRule type="containsBlanks" dxfId="545" priority="613">
      <formula>LEN(TRIM(E21))=0</formula>
    </cfRule>
  </conditionalFormatting>
  <conditionalFormatting sqref="E21:E23">
    <cfRule type="containsBlanks" dxfId="544" priority="612">
      <formula>LEN(TRIM(E21))=0</formula>
    </cfRule>
  </conditionalFormatting>
  <conditionalFormatting sqref="L28">
    <cfRule type="containsBlanks" dxfId="543" priority="588">
      <formula>LEN(TRIM(L28))=0</formula>
    </cfRule>
  </conditionalFormatting>
  <conditionalFormatting sqref="K23">
    <cfRule type="containsBlanks" dxfId="542" priority="611">
      <formula>LEN(TRIM(K23))=0</formula>
    </cfRule>
  </conditionalFormatting>
  <conditionalFormatting sqref="K24">
    <cfRule type="containsBlanks" dxfId="541" priority="610">
      <formula>LEN(TRIM(K24))=0</formula>
    </cfRule>
  </conditionalFormatting>
  <conditionalFormatting sqref="L24">
    <cfRule type="containsBlanks" dxfId="540" priority="609">
      <formula>LEN(TRIM(L24))=0</formula>
    </cfRule>
  </conditionalFormatting>
  <conditionalFormatting sqref="D31:D34">
    <cfRule type="containsBlanks" dxfId="539" priority="583">
      <formula>LEN(TRIM(D31))=0</formula>
    </cfRule>
  </conditionalFormatting>
  <conditionalFormatting sqref="L33">
    <cfRule type="containsBlanks" dxfId="538" priority="568">
      <formula>LEN(TRIM(L33))=0</formula>
    </cfRule>
  </conditionalFormatting>
  <conditionalFormatting sqref="K26:K27">
    <cfRule type="containsBlanks" dxfId="537" priority="607">
      <formula>LEN(TRIM(K26))=0</formula>
    </cfRule>
  </conditionalFormatting>
  <conditionalFormatting sqref="L26:L27">
    <cfRule type="containsBlanks" dxfId="536" priority="606">
      <formula>LEN(TRIM(L26))=0</formula>
    </cfRule>
  </conditionalFormatting>
  <conditionalFormatting sqref="H26:H28">
    <cfRule type="containsBlanks" dxfId="535" priority="605">
      <formula>LEN(TRIM(H26))=0</formula>
    </cfRule>
  </conditionalFormatting>
  <conditionalFormatting sqref="H26:H28">
    <cfRule type="containsBlanks" dxfId="534" priority="604">
      <formula>LEN(TRIM(H26))=0</formula>
    </cfRule>
  </conditionalFormatting>
  <conditionalFormatting sqref="I26:I28">
    <cfRule type="containsBlanks" dxfId="533" priority="596">
      <formula>LEN(TRIM(I26))=0</formula>
    </cfRule>
  </conditionalFormatting>
  <conditionalFormatting sqref="C26:C29">
    <cfRule type="containsBlanks" dxfId="532" priority="602">
      <formula>LEN(TRIM(C26))=0</formula>
    </cfRule>
  </conditionalFormatting>
  <conditionalFormatting sqref="F26:F28">
    <cfRule type="containsBlanks" dxfId="531" priority="601">
      <formula>LEN(TRIM(F26))=0</formula>
    </cfRule>
  </conditionalFormatting>
  <conditionalFormatting sqref="I26:I28">
    <cfRule type="containsBlanks" dxfId="530" priority="597">
      <formula>LEN(TRIM(I26))=0</formula>
    </cfRule>
  </conditionalFormatting>
  <conditionalFormatting sqref="G26:G28">
    <cfRule type="containsBlanks" dxfId="529" priority="599">
      <formula>LEN(TRIM(G26))=0</formula>
    </cfRule>
  </conditionalFormatting>
  <conditionalFormatting sqref="F26:F28">
    <cfRule type="containsBlanks" dxfId="528" priority="600">
      <formula>LEN(TRIM(F26))=0</formula>
    </cfRule>
  </conditionalFormatting>
  <conditionalFormatting sqref="G26:G28">
    <cfRule type="containsBlanks" dxfId="527" priority="598">
      <formula>LEN(TRIM(G26))=0</formula>
    </cfRule>
  </conditionalFormatting>
  <conditionalFormatting sqref="L26:L27">
    <cfRule type="containsBlanks" dxfId="526" priority="594">
      <formula>LEN(TRIM(L26))=0</formula>
    </cfRule>
  </conditionalFormatting>
  <conditionalFormatting sqref="K26:K27">
    <cfRule type="containsBlanks" dxfId="525" priority="595">
      <formula>LEN(TRIM(K26))=0</formula>
    </cfRule>
  </conditionalFormatting>
  <conditionalFormatting sqref="E26:E28">
    <cfRule type="containsBlanks" dxfId="524" priority="593">
      <formula>LEN(TRIM(E26))=0</formula>
    </cfRule>
  </conditionalFormatting>
  <conditionalFormatting sqref="E26:E28">
    <cfRule type="containsBlanks" dxfId="523" priority="592">
      <formula>LEN(TRIM(E26))=0</formula>
    </cfRule>
  </conditionalFormatting>
  <conditionalFormatting sqref="K28">
    <cfRule type="containsBlanks" dxfId="522" priority="591">
      <formula>LEN(TRIM(K28))=0</formula>
    </cfRule>
  </conditionalFormatting>
  <conditionalFormatting sqref="K29">
    <cfRule type="containsBlanks" dxfId="521" priority="590">
      <formula>LEN(TRIM(K29))=0</formula>
    </cfRule>
  </conditionalFormatting>
  <conditionalFormatting sqref="L29">
    <cfRule type="containsBlanks" dxfId="520" priority="589">
      <formula>LEN(TRIM(L29))=0</formula>
    </cfRule>
  </conditionalFormatting>
  <conditionalFormatting sqref="D36:D39">
    <cfRule type="containsBlanks" dxfId="519" priority="563">
      <formula>LEN(TRIM(D36))=0</formula>
    </cfRule>
  </conditionalFormatting>
  <conditionalFormatting sqref="L38">
    <cfRule type="containsBlanks" dxfId="518" priority="548">
      <formula>LEN(TRIM(L38))=0</formula>
    </cfRule>
  </conditionalFormatting>
  <conditionalFormatting sqref="K31:K32">
    <cfRule type="containsBlanks" dxfId="517" priority="587">
      <formula>LEN(TRIM(K31))=0</formula>
    </cfRule>
  </conditionalFormatting>
  <conditionalFormatting sqref="L31:L32">
    <cfRule type="containsBlanks" dxfId="516" priority="586">
      <formula>LEN(TRIM(L31))=0</formula>
    </cfRule>
  </conditionalFormatting>
  <conditionalFormatting sqref="H31:H33">
    <cfRule type="containsBlanks" dxfId="515" priority="585">
      <formula>LEN(TRIM(H31))=0</formula>
    </cfRule>
  </conditionalFormatting>
  <conditionalFormatting sqref="H31:H33">
    <cfRule type="containsBlanks" dxfId="514" priority="584">
      <formula>LEN(TRIM(H31))=0</formula>
    </cfRule>
  </conditionalFormatting>
  <conditionalFormatting sqref="I31:I33">
    <cfRule type="containsBlanks" dxfId="513" priority="576">
      <formula>LEN(TRIM(I31))=0</formula>
    </cfRule>
  </conditionalFormatting>
  <conditionalFormatting sqref="C31:C34">
    <cfRule type="containsBlanks" dxfId="512" priority="582">
      <formula>LEN(TRIM(C31))=0</formula>
    </cfRule>
  </conditionalFormatting>
  <conditionalFormatting sqref="F31:F33">
    <cfRule type="containsBlanks" dxfId="511" priority="581">
      <formula>LEN(TRIM(F31))=0</formula>
    </cfRule>
  </conditionalFormatting>
  <conditionalFormatting sqref="I31:I33">
    <cfRule type="containsBlanks" dxfId="510" priority="577">
      <formula>LEN(TRIM(I31))=0</formula>
    </cfRule>
  </conditionalFormatting>
  <conditionalFormatting sqref="G31:G33">
    <cfRule type="containsBlanks" dxfId="509" priority="579">
      <formula>LEN(TRIM(G31))=0</formula>
    </cfRule>
  </conditionalFormatting>
  <conditionalFormatting sqref="F31:F33">
    <cfRule type="containsBlanks" dxfId="508" priority="580">
      <formula>LEN(TRIM(F31))=0</formula>
    </cfRule>
  </conditionalFormatting>
  <conditionalFormatting sqref="G31:G33">
    <cfRule type="containsBlanks" dxfId="507" priority="578">
      <formula>LEN(TRIM(G31))=0</formula>
    </cfRule>
  </conditionalFormatting>
  <conditionalFormatting sqref="L31:L32">
    <cfRule type="containsBlanks" dxfId="506" priority="574">
      <formula>LEN(TRIM(L31))=0</formula>
    </cfRule>
  </conditionalFormatting>
  <conditionalFormatting sqref="K31:K32">
    <cfRule type="containsBlanks" dxfId="505" priority="575">
      <formula>LEN(TRIM(K31))=0</formula>
    </cfRule>
  </conditionalFormatting>
  <conditionalFormatting sqref="E31:E33">
    <cfRule type="containsBlanks" dxfId="504" priority="573">
      <formula>LEN(TRIM(E31))=0</formula>
    </cfRule>
  </conditionalFormatting>
  <conditionalFormatting sqref="E31:E33">
    <cfRule type="containsBlanks" dxfId="503" priority="572">
      <formula>LEN(TRIM(E31))=0</formula>
    </cfRule>
  </conditionalFormatting>
  <conditionalFormatting sqref="K33">
    <cfRule type="containsBlanks" dxfId="502" priority="571">
      <formula>LEN(TRIM(K33))=0</formula>
    </cfRule>
  </conditionalFormatting>
  <conditionalFormatting sqref="K34">
    <cfRule type="containsBlanks" dxfId="501" priority="570">
      <formula>LEN(TRIM(K34))=0</formula>
    </cfRule>
  </conditionalFormatting>
  <conditionalFormatting sqref="L34">
    <cfRule type="containsBlanks" dxfId="500" priority="569">
      <formula>LEN(TRIM(L34))=0</formula>
    </cfRule>
  </conditionalFormatting>
  <conditionalFormatting sqref="D41:D44">
    <cfRule type="containsBlanks" dxfId="499" priority="543">
      <formula>LEN(TRIM(D41))=0</formula>
    </cfRule>
  </conditionalFormatting>
  <conditionalFormatting sqref="L43">
    <cfRule type="containsBlanks" dxfId="498" priority="528">
      <formula>LEN(TRIM(L43))=0</formula>
    </cfRule>
  </conditionalFormatting>
  <conditionalFormatting sqref="K36:K37">
    <cfRule type="containsBlanks" dxfId="497" priority="567">
      <formula>LEN(TRIM(K36))=0</formula>
    </cfRule>
  </conditionalFormatting>
  <conditionalFormatting sqref="L36:L37">
    <cfRule type="containsBlanks" dxfId="496" priority="566">
      <formula>LEN(TRIM(L36))=0</formula>
    </cfRule>
  </conditionalFormatting>
  <conditionalFormatting sqref="H36:H38">
    <cfRule type="containsBlanks" dxfId="495" priority="565">
      <formula>LEN(TRIM(H36))=0</formula>
    </cfRule>
  </conditionalFormatting>
  <conditionalFormatting sqref="H36:H38">
    <cfRule type="containsBlanks" dxfId="494" priority="564">
      <formula>LEN(TRIM(H36))=0</formula>
    </cfRule>
  </conditionalFormatting>
  <conditionalFormatting sqref="I36:I38">
    <cfRule type="containsBlanks" dxfId="493" priority="556">
      <formula>LEN(TRIM(I36))=0</formula>
    </cfRule>
  </conditionalFormatting>
  <conditionalFormatting sqref="C36:C39">
    <cfRule type="containsBlanks" dxfId="492" priority="562">
      <formula>LEN(TRIM(C36))=0</formula>
    </cfRule>
  </conditionalFormatting>
  <conditionalFormatting sqref="F36:F38">
    <cfRule type="containsBlanks" dxfId="491" priority="561">
      <formula>LEN(TRIM(F36))=0</formula>
    </cfRule>
  </conditionalFormatting>
  <conditionalFormatting sqref="I36:I38">
    <cfRule type="containsBlanks" dxfId="490" priority="557">
      <formula>LEN(TRIM(I36))=0</formula>
    </cfRule>
  </conditionalFormatting>
  <conditionalFormatting sqref="G36:G38">
    <cfRule type="containsBlanks" dxfId="489" priority="559">
      <formula>LEN(TRIM(G36))=0</formula>
    </cfRule>
  </conditionalFormatting>
  <conditionalFormatting sqref="F36:F38">
    <cfRule type="containsBlanks" dxfId="488" priority="560">
      <formula>LEN(TRIM(F36))=0</formula>
    </cfRule>
  </conditionalFormatting>
  <conditionalFormatting sqref="G36:G38">
    <cfRule type="containsBlanks" dxfId="487" priority="558">
      <formula>LEN(TRIM(G36))=0</formula>
    </cfRule>
  </conditionalFormatting>
  <conditionalFormatting sqref="L36:L37">
    <cfRule type="containsBlanks" dxfId="486" priority="554">
      <formula>LEN(TRIM(L36))=0</formula>
    </cfRule>
  </conditionalFormatting>
  <conditionalFormatting sqref="K36:K37">
    <cfRule type="containsBlanks" dxfId="485" priority="555">
      <formula>LEN(TRIM(K36))=0</formula>
    </cfRule>
  </conditionalFormatting>
  <conditionalFormatting sqref="E36:E38">
    <cfRule type="containsBlanks" dxfId="484" priority="553">
      <formula>LEN(TRIM(E36))=0</formula>
    </cfRule>
  </conditionalFormatting>
  <conditionalFormatting sqref="E36:E38">
    <cfRule type="containsBlanks" dxfId="483" priority="552">
      <formula>LEN(TRIM(E36))=0</formula>
    </cfRule>
  </conditionalFormatting>
  <conditionalFormatting sqref="K38">
    <cfRule type="containsBlanks" dxfId="482" priority="551">
      <formula>LEN(TRIM(K38))=0</formula>
    </cfRule>
  </conditionalFormatting>
  <conditionalFormatting sqref="K39">
    <cfRule type="containsBlanks" dxfId="481" priority="550">
      <formula>LEN(TRIM(K39))=0</formula>
    </cfRule>
  </conditionalFormatting>
  <conditionalFormatting sqref="L39">
    <cfRule type="containsBlanks" dxfId="480" priority="549">
      <formula>LEN(TRIM(L39))=0</formula>
    </cfRule>
  </conditionalFormatting>
  <conditionalFormatting sqref="D46:D49">
    <cfRule type="containsBlanks" dxfId="479" priority="523">
      <formula>LEN(TRIM(D46))=0</formula>
    </cfRule>
  </conditionalFormatting>
  <conditionalFormatting sqref="L48">
    <cfRule type="containsBlanks" dxfId="478" priority="508">
      <formula>LEN(TRIM(L48))=0</formula>
    </cfRule>
  </conditionalFormatting>
  <conditionalFormatting sqref="K41:K42">
    <cfRule type="containsBlanks" dxfId="477" priority="547">
      <formula>LEN(TRIM(K41))=0</formula>
    </cfRule>
  </conditionalFormatting>
  <conditionalFormatting sqref="L41:L42">
    <cfRule type="containsBlanks" dxfId="476" priority="546">
      <formula>LEN(TRIM(L41))=0</formula>
    </cfRule>
  </conditionalFormatting>
  <conditionalFormatting sqref="H41:H43">
    <cfRule type="containsBlanks" dxfId="475" priority="545">
      <formula>LEN(TRIM(H41))=0</formula>
    </cfRule>
  </conditionalFormatting>
  <conditionalFormatting sqref="H41:H43">
    <cfRule type="containsBlanks" dxfId="474" priority="544">
      <formula>LEN(TRIM(H41))=0</formula>
    </cfRule>
  </conditionalFormatting>
  <conditionalFormatting sqref="I41:I43">
    <cfRule type="containsBlanks" dxfId="473" priority="536">
      <formula>LEN(TRIM(I41))=0</formula>
    </cfRule>
  </conditionalFormatting>
  <conditionalFormatting sqref="C41:C44">
    <cfRule type="containsBlanks" dxfId="472" priority="542">
      <formula>LEN(TRIM(C41))=0</formula>
    </cfRule>
  </conditionalFormatting>
  <conditionalFormatting sqref="F41:F43">
    <cfRule type="containsBlanks" dxfId="471" priority="541">
      <formula>LEN(TRIM(F41))=0</formula>
    </cfRule>
  </conditionalFormatting>
  <conditionalFormatting sqref="I41:I43">
    <cfRule type="containsBlanks" dxfId="470" priority="537">
      <formula>LEN(TRIM(I41))=0</formula>
    </cfRule>
  </conditionalFormatting>
  <conditionalFormatting sqref="G41:G43">
    <cfRule type="containsBlanks" dxfId="469" priority="539">
      <formula>LEN(TRIM(G41))=0</formula>
    </cfRule>
  </conditionalFormatting>
  <conditionalFormatting sqref="F41:F43">
    <cfRule type="containsBlanks" dxfId="468" priority="540">
      <formula>LEN(TRIM(F41))=0</formula>
    </cfRule>
  </conditionalFormatting>
  <conditionalFormatting sqref="G41:G43">
    <cfRule type="containsBlanks" dxfId="467" priority="538">
      <formula>LEN(TRIM(G41))=0</formula>
    </cfRule>
  </conditionalFormatting>
  <conditionalFormatting sqref="L41:L42">
    <cfRule type="containsBlanks" dxfId="466" priority="534">
      <formula>LEN(TRIM(L41))=0</formula>
    </cfRule>
  </conditionalFormatting>
  <conditionalFormatting sqref="K41:K42">
    <cfRule type="containsBlanks" dxfId="465" priority="535">
      <formula>LEN(TRIM(K41))=0</formula>
    </cfRule>
  </conditionalFormatting>
  <conditionalFormatting sqref="E41:E43">
    <cfRule type="containsBlanks" dxfId="464" priority="533">
      <formula>LEN(TRIM(E41))=0</formula>
    </cfRule>
  </conditionalFormatting>
  <conditionalFormatting sqref="E41:E43">
    <cfRule type="containsBlanks" dxfId="463" priority="532">
      <formula>LEN(TRIM(E41))=0</formula>
    </cfRule>
  </conditionalFormatting>
  <conditionalFormatting sqref="K43">
    <cfRule type="containsBlanks" dxfId="462" priority="531">
      <formula>LEN(TRIM(K43))=0</formula>
    </cfRule>
  </conditionalFormatting>
  <conditionalFormatting sqref="K44">
    <cfRule type="containsBlanks" dxfId="461" priority="530">
      <formula>LEN(TRIM(K44))=0</formula>
    </cfRule>
  </conditionalFormatting>
  <conditionalFormatting sqref="L44">
    <cfRule type="containsBlanks" dxfId="460" priority="529">
      <formula>LEN(TRIM(L44))=0</formula>
    </cfRule>
  </conditionalFormatting>
  <conditionalFormatting sqref="D51:D54">
    <cfRule type="containsBlanks" dxfId="459" priority="503">
      <formula>LEN(TRIM(D51))=0</formula>
    </cfRule>
  </conditionalFormatting>
  <conditionalFormatting sqref="L53">
    <cfRule type="containsBlanks" dxfId="458" priority="488">
      <formula>LEN(TRIM(L53))=0</formula>
    </cfRule>
  </conditionalFormatting>
  <conditionalFormatting sqref="K46:K47">
    <cfRule type="containsBlanks" dxfId="457" priority="527">
      <formula>LEN(TRIM(K46))=0</formula>
    </cfRule>
  </conditionalFormatting>
  <conditionalFormatting sqref="L46:L47">
    <cfRule type="containsBlanks" dxfId="456" priority="526">
      <formula>LEN(TRIM(L46))=0</formula>
    </cfRule>
  </conditionalFormatting>
  <conditionalFormatting sqref="H46:H48">
    <cfRule type="containsBlanks" dxfId="455" priority="525">
      <formula>LEN(TRIM(H46))=0</formula>
    </cfRule>
  </conditionalFormatting>
  <conditionalFormatting sqref="H46:H48">
    <cfRule type="containsBlanks" dxfId="454" priority="524">
      <formula>LEN(TRIM(H46))=0</formula>
    </cfRule>
  </conditionalFormatting>
  <conditionalFormatting sqref="I46:I48">
    <cfRule type="containsBlanks" dxfId="453" priority="516">
      <formula>LEN(TRIM(I46))=0</formula>
    </cfRule>
  </conditionalFormatting>
  <conditionalFormatting sqref="C46:C49">
    <cfRule type="containsBlanks" dxfId="452" priority="522">
      <formula>LEN(TRIM(C46))=0</formula>
    </cfRule>
  </conditionalFormatting>
  <conditionalFormatting sqref="F46:F48">
    <cfRule type="containsBlanks" dxfId="451" priority="521">
      <formula>LEN(TRIM(F46))=0</formula>
    </cfRule>
  </conditionalFormatting>
  <conditionalFormatting sqref="I46:I48">
    <cfRule type="containsBlanks" dxfId="450" priority="517">
      <formula>LEN(TRIM(I46))=0</formula>
    </cfRule>
  </conditionalFormatting>
  <conditionalFormatting sqref="G46:G48">
    <cfRule type="containsBlanks" dxfId="449" priority="519">
      <formula>LEN(TRIM(G46))=0</formula>
    </cfRule>
  </conditionalFormatting>
  <conditionalFormatting sqref="F46:F48">
    <cfRule type="containsBlanks" dxfId="448" priority="520">
      <formula>LEN(TRIM(F46))=0</formula>
    </cfRule>
  </conditionalFormatting>
  <conditionalFormatting sqref="G46:G48">
    <cfRule type="containsBlanks" dxfId="447" priority="518">
      <formula>LEN(TRIM(G46))=0</formula>
    </cfRule>
  </conditionalFormatting>
  <conditionalFormatting sqref="L46:L47">
    <cfRule type="containsBlanks" dxfId="446" priority="514">
      <formula>LEN(TRIM(L46))=0</formula>
    </cfRule>
  </conditionalFormatting>
  <conditionalFormatting sqref="K46:K47">
    <cfRule type="containsBlanks" dxfId="445" priority="515">
      <formula>LEN(TRIM(K46))=0</formula>
    </cfRule>
  </conditionalFormatting>
  <conditionalFormatting sqref="E46:E48">
    <cfRule type="containsBlanks" dxfId="444" priority="513">
      <formula>LEN(TRIM(E46))=0</formula>
    </cfRule>
  </conditionalFormatting>
  <conditionalFormatting sqref="E46:E48">
    <cfRule type="containsBlanks" dxfId="443" priority="512">
      <formula>LEN(TRIM(E46))=0</formula>
    </cfRule>
  </conditionalFormatting>
  <conditionalFormatting sqref="K48">
    <cfRule type="containsBlanks" dxfId="442" priority="511">
      <formula>LEN(TRIM(K48))=0</formula>
    </cfRule>
  </conditionalFormatting>
  <conditionalFormatting sqref="K49">
    <cfRule type="containsBlanks" dxfId="441" priority="510">
      <formula>LEN(TRIM(K49))=0</formula>
    </cfRule>
  </conditionalFormatting>
  <conditionalFormatting sqref="L49">
    <cfRule type="containsBlanks" dxfId="440" priority="509">
      <formula>LEN(TRIM(L49))=0</formula>
    </cfRule>
  </conditionalFormatting>
  <conditionalFormatting sqref="D56:D59">
    <cfRule type="containsBlanks" dxfId="439" priority="483">
      <formula>LEN(TRIM(D56))=0</formula>
    </cfRule>
  </conditionalFormatting>
  <conditionalFormatting sqref="L58">
    <cfRule type="containsBlanks" dxfId="438" priority="468">
      <formula>LEN(TRIM(L58))=0</formula>
    </cfRule>
  </conditionalFormatting>
  <conditionalFormatting sqref="K51:K52">
    <cfRule type="containsBlanks" dxfId="437" priority="507">
      <formula>LEN(TRIM(K51))=0</formula>
    </cfRule>
  </conditionalFormatting>
  <conditionalFormatting sqref="L51:L52">
    <cfRule type="containsBlanks" dxfId="436" priority="506">
      <formula>LEN(TRIM(L51))=0</formula>
    </cfRule>
  </conditionalFormatting>
  <conditionalFormatting sqref="H51:H53">
    <cfRule type="containsBlanks" dxfId="435" priority="505">
      <formula>LEN(TRIM(H51))=0</formula>
    </cfRule>
  </conditionalFormatting>
  <conditionalFormatting sqref="H51:H53">
    <cfRule type="containsBlanks" dxfId="434" priority="504">
      <formula>LEN(TRIM(H51))=0</formula>
    </cfRule>
  </conditionalFormatting>
  <conditionalFormatting sqref="I51:I53">
    <cfRule type="containsBlanks" dxfId="433" priority="496">
      <formula>LEN(TRIM(I51))=0</formula>
    </cfRule>
  </conditionalFormatting>
  <conditionalFormatting sqref="C51:C54">
    <cfRule type="containsBlanks" dxfId="432" priority="502">
      <formula>LEN(TRIM(C51))=0</formula>
    </cfRule>
  </conditionalFormatting>
  <conditionalFormatting sqref="F51:F53">
    <cfRule type="containsBlanks" dxfId="431" priority="501">
      <formula>LEN(TRIM(F51))=0</formula>
    </cfRule>
  </conditionalFormatting>
  <conditionalFormatting sqref="I51:I53">
    <cfRule type="containsBlanks" dxfId="430" priority="497">
      <formula>LEN(TRIM(I51))=0</formula>
    </cfRule>
  </conditionalFormatting>
  <conditionalFormatting sqref="G51:G53">
    <cfRule type="containsBlanks" dxfId="429" priority="499">
      <formula>LEN(TRIM(G51))=0</formula>
    </cfRule>
  </conditionalFormatting>
  <conditionalFormatting sqref="F51:F53">
    <cfRule type="containsBlanks" dxfId="428" priority="500">
      <formula>LEN(TRIM(F51))=0</formula>
    </cfRule>
  </conditionalFormatting>
  <conditionalFormatting sqref="G51:G53">
    <cfRule type="containsBlanks" dxfId="427" priority="498">
      <formula>LEN(TRIM(G51))=0</formula>
    </cfRule>
  </conditionalFormatting>
  <conditionalFormatting sqref="L51:L52">
    <cfRule type="containsBlanks" dxfId="426" priority="494">
      <formula>LEN(TRIM(L51))=0</formula>
    </cfRule>
  </conditionalFormatting>
  <conditionalFormatting sqref="K51:K52">
    <cfRule type="containsBlanks" dxfId="425" priority="495">
      <formula>LEN(TRIM(K51))=0</formula>
    </cfRule>
  </conditionalFormatting>
  <conditionalFormatting sqref="E51:E53">
    <cfRule type="containsBlanks" dxfId="424" priority="493">
      <formula>LEN(TRIM(E51))=0</formula>
    </cfRule>
  </conditionalFormatting>
  <conditionalFormatting sqref="E51:E53">
    <cfRule type="containsBlanks" dxfId="423" priority="492">
      <formula>LEN(TRIM(E51))=0</formula>
    </cfRule>
  </conditionalFormatting>
  <conditionalFormatting sqref="K53">
    <cfRule type="containsBlanks" dxfId="422" priority="491">
      <formula>LEN(TRIM(K53))=0</formula>
    </cfRule>
  </conditionalFormatting>
  <conditionalFormatting sqref="K54">
    <cfRule type="containsBlanks" dxfId="421" priority="490">
      <formula>LEN(TRIM(K54))=0</formula>
    </cfRule>
  </conditionalFormatting>
  <conditionalFormatting sqref="L54">
    <cfRule type="containsBlanks" dxfId="420" priority="489">
      <formula>LEN(TRIM(L54))=0</formula>
    </cfRule>
  </conditionalFormatting>
  <conditionalFormatting sqref="D61:D64">
    <cfRule type="containsBlanks" dxfId="419" priority="463">
      <formula>LEN(TRIM(D61))=0</formula>
    </cfRule>
  </conditionalFormatting>
  <conditionalFormatting sqref="L63">
    <cfRule type="containsBlanks" dxfId="418" priority="448">
      <formula>LEN(TRIM(L63))=0</formula>
    </cfRule>
  </conditionalFormatting>
  <conditionalFormatting sqref="K56:K57">
    <cfRule type="containsBlanks" dxfId="417" priority="487">
      <formula>LEN(TRIM(K56))=0</formula>
    </cfRule>
  </conditionalFormatting>
  <conditionalFormatting sqref="L56:L57">
    <cfRule type="containsBlanks" dxfId="416" priority="486">
      <formula>LEN(TRIM(L56))=0</formula>
    </cfRule>
  </conditionalFormatting>
  <conditionalFormatting sqref="H56:H58">
    <cfRule type="containsBlanks" dxfId="415" priority="485">
      <formula>LEN(TRIM(H56))=0</formula>
    </cfRule>
  </conditionalFormatting>
  <conditionalFormatting sqref="H56:H58">
    <cfRule type="containsBlanks" dxfId="414" priority="484">
      <formula>LEN(TRIM(H56))=0</formula>
    </cfRule>
  </conditionalFormatting>
  <conditionalFormatting sqref="I56:I58">
    <cfRule type="containsBlanks" dxfId="413" priority="476">
      <formula>LEN(TRIM(I56))=0</formula>
    </cfRule>
  </conditionalFormatting>
  <conditionalFormatting sqref="C56:C59">
    <cfRule type="containsBlanks" dxfId="412" priority="482">
      <formula>LEN(TRIM(C56))=0</formula>
    </cfRule>
  </conditionalFormatting>
  <conditionalFormatting sqref="F56:F58">
    <cfRule type="containsBlanks" dxfId="411" priority="481">
      <formula>LEN(TRIM(F56))=0</formula>
    </cfRule>
  </conditionalFormatting>
  <conditionalFormatting sqref="I56:I58">
    <cfRule type="containsBlanks" dxfId="410" priority="477">
      <formula>LEN(TRIM(I56))=0</formula>
    </cfRule>
  </conditionalFormatting>
  <conditionalFormatting sqref="G56:G58">
    <cfRule type="containsBlanks" dxfId="409" priority="479">
      <formula>LEN(TRIM(G56))=0</formula>
    </cfRule>
  </conditionalFormatting>
  <conditionalFormatting sqref="F56:F58">
    <cfRule type="containsBlanks" dxfId="408" priority="480">
      <formula>LEN(TRIM(F56))=0</formula>
    </cfRule>
  </conditionalFormatting>
  <conditionalFormatting sqref="G56:G58">
    <cfRule type="containsBlanks" dxfId="407" priority="478">
      <formula>LEN(TRIM(G56))=0</formula>
    </cfRule>
  </conditionalFormatting>
  <conditionalFormatting sqref="L56:L57">
    <cfRule type="containsBlanks" dxfId="406" priority="474">
      <formula>LEN(TRIM(L56))=0</formula>
    </cfRule>
  </conditionalFormatting>
  <conditionalFormatting sqref="K56:K57">
    <cfRule type="containsBlanks" dxfId="405" priority="475">
      <formula>LEN(TRIM(K56))=0</formula>
    </cfRule>
  </conditionalFormatting>
  <conditionalFormatting sqref="E56:E58">
    <cfRule type="containsBlanks" dxfId="404" priority="473">
      <formula>LEN(TRIM(E56))=0</formula>
    </cfRule>
  </conditionalFormatting>
  <conditionalFormatting sqref="E56:E58">
    <cfRule type="containsBlanks" dxfId="403" priority="472">
      <formula>LEN(TRIM(E56))=0</formula>
    </cfRule>
  </conditionalFormatting>
  <conditionalFormatting sqref="K58">
    <cfRule type="containsBlanks" dxfId="402" priority="471">
      <formula>LEN(TRIM(K58))=0</formula>
    </cfRule>
  </conditionalFormatting>
  <conditionalFormatting sqref="K59">
    <cfRule type="containsBlanks" dxfId="401" priority="470">
      <formula>LEN(TRIM(K59))=0</formula>
    </cfRule>
  </conditionalFormatting>
  <conditionalFormatting sqref="L59">
    <cfRule type="containsBlanks" dxfId="400" priority="469">
      <formula>LEN(TRIM(L59))=0</formula>
    </cfRule>
  </conditionalFormatting>
  <conditionalFormatting sqref="D66:D69">
    <cfRule type="containsBlanks" dxfId="399" priority="443">
      <formula>LEN(TRIM(D66))=0</formula>
    </cfRule>
  </conditionalFormatting>
  <conditionalFormatting sqref="L68">
    <cfRule type="containsBlanks" dxfId="398" priority="428">
      <formula>LEN(TRIM(L68))=0</formula>
    </cfRule>
  </conditionalFormatting>
  <conditionalFormatting sqref="K61:K62">
    <cfRule type="containsBlanks" dxfId="397" priority="467">
      <formula>LEN(TRIM(K61))=0</formula>
    </cfRule>
  </conditionalFormatting>
  <conditionalFormatting sqref="L61:L62">
    <cfRule type="containsBlanks" dxfId="396" priority="466">
      <formula>LEN(TRIM(L61))=0</formula>
    </cfRule>
  </conditionalFormatting>
  <conditionalFormatting sqref="H61:H63">
    <cfRule type="containsBlanks" dxfId="395" priority="465">
      <formula>LEN(TRIM(H61))=0</formula>
    </cfRule>
  </conditionalFormatting>
  <conditionalFormatting sqref="H61:H63">
    <cfRule type="containsBlanks" dxfId="394" priority="464">
      <formula>LEN(TRIM(H61))=0</formula>
    </cfRule>
  </conditionalFormatting>
  <conditionalFormatting sqref="I61:I63">
    <cfRule type="containsBlanks" dxfId="393" priority="456">
      <formula>LEN(TRIM(I61))=0</formula>
    </cfRule>
  </conditionalFormatting>
  <conditionalFormatting sqref="C61:C64">
    <cfRule type="containsBlanks" dxfId="392" priority="462">
      <formula>LEN(TRIM(C61))=0</formula>
    </cfRule>
  </conditionalFormatting>
  <conditionalFormatting sqref="F61:F63">
    <cfRule type="containsBlanks" dxfId="391" priority="461">
      <formula>LEN(TRIM(F61))=0</formula>
    </cfRule>
  </conditionalFormatting>
  <conditionalFormatting sqref="I61:I63">
    <cfRule type="containsBlanks" dxfId="390" priority="457">
      <formula>LEN(TRIM(I61))=0</formula>
    </cfRule>
  </conditionalFormatting>
  <conditionalFormatting sqref="G61:G63">
    <cfRule type="containsBlanks" dxfId="389" priority="459">
      <formula>LEN(TRIM(G61))=0</formula>
    </cfRule>
  </conditionalFormatting>
  <conditionalFormatting sqref="F61:F63">
    <cfRule type="containsBlanks" dxfId="388" priority="460">
      <formula>LEN(TRIM(F61))=0</formula>
    </cfRule>
  </conditionalFormatting>
  <conditionalFormatting sqref="G61:G63">
    <cfRule type="containsBlanks" dxfId="387" priority="458">
      <formula>LEN(TRIM(G61))=0</formula>
    </cfRule>
  </conditionalFormatting>
  <conditionalFormatting sqref="L61:L62">
    <cfRule type="containsBlanks" dxfId="386" priority="454">
      <formula>LEN(TRIM(L61))=0</formula>
    </cfRule>
  </conditionalFormatting>
  <conditionalFormatting sqref="K61:K62">
    <cfRule type="containsBlanks" dxfId="385" priority="455">
      <formula>LEN(TRIM(K61))=0</formula>
    </cfRule>
  </conditionalFormatting>
  <conditionalFormatting sqref="E61:E63">
    <cfRule type="containsBlanks" dxfId="384" priority="453">
      <formula>LEN(TRIM(E61))=0</formula>
    </cfRule>
  </conditionalFormatting>
  <conditionalFormatting sqref="E61:E63">
    <cfRule type="containsBlanks" dxfId="383" priority="452">
      <formula>LEN(TRIM(E61))=0</formula>
    </cfRule>
  </conditionalFormatting>
  <conditionalFormatting sqref="K63">
    <cfRule type="containsBlanks" dxfId="382" priority="451">
      <formula>LEN(TRIM(K63))=0</formula>
    </cfRule>
  </conditionalFormatting>
  <conditionalFormatting sqref="K64">
    <cfRule type="containsBlanks" dxfId="381" priority="450">
      <formula>LEN(TRIM(K64))=0</formula>
    </cfRule>
  </conditionalFormatting>
  <conditionalFormatting sqref="L64">
    <cfRule type="containsBlanks" dxfId="380" priority="449">
      <formula>LEN(TRIM(L64))=0</formula>
    </cfRule>
  </conditionalFormatting>
  <conditionalFormatting sqref="D71:D74">
    <cfRule type="containsBlanks" dxfId="379" priority="423">
      <formula>LEN(TRIM(D71))=0</formula>
    </cfRule>
  </conditionalFormatting>
  <conditionalFormatting sqref="L73">
    <cfRule type="containsBlanks" dxfId="378" priority="408">
      <formula>LEN(TRIM(L73))=0</formula>
    </cfRule>
  </conditionalFormatting>
  <conditionalFormatting sqref="K66:K67">
    <cfRule type="containsBlanks" dxfId="377" priority="447">
      <formula>LEN(TRIM(K66))=0</formula>
    </cfRule>
  </conditionalFormatting>
  <conditionalFormatting sqref="L66:L67">
    <cfRule type="containsBlanks" dxfId="376" priority="446">
      <formula>LEN(TRIM(L66))=0</formula>
    </cfRule>
  </conditionalFormatting>
  <conditionalFormatting sqref="H66:H68">
    <cfRule type="containsBlanks" dxfId="375" priority="445">
      <formula>LEN(TRIM(H66))=0</formula>
    </cfRule>
  </conditionalFormatting>
  <conditionalFormatting sqref="H66:H68">
    <cfRule type="containsBlanks" dxfId="374" priority="444">
      <formula>LEN(TRIM(H66))=0</formula>
    </cfRule>
  </conditionalFormatting>
  <conditionalFormatting sqref="I66:I68">
    <cfRule type="containsBlanks" dxfId="373" priority="436">
      <formula>LEN(TRIM(I66))=0</formula>
    </cfRule>
  </conditionalFormatting>
  <conditionalFormatting sqref="C66:C69">
    <cfRule type="containsBlanks" dxfId="372" priority="442">
      <formula>LEN(TRIM(C66))=0</formula>
    </cfRule>
  </conditionalFormatting>
  <conditionalFormatting sqref="F66:F68">
    <cfRule type="containsBlanks" dxfId="371" priority="441">
      <formula>LEN(TRIM(F66))=0</formula>
    </cfRule>
  </conditionalFormatting>
  <conditionalFormatting sqref="I66:I68">
    <cfRule type="containsBlanks" dxfId="370" priority="437">
      <formula>LEN(TRIM(I66))=0</formula>
    </cfRule>
  </conditionalFormatting>
  <conditionalFormatting sqref="G66:G68">
    <cfRule type="containsBlanks" dxfId="369" priority="439">
      <formula>LEN(TRIM(G66))=0</formula>
    </cfRule>
  </conditionalFormatting>
  <conditionalFormatting sqref="F66:F68">
    <cfRule type="containsBlanks" dxfId="368" priority="440">
      <formula>LEN(TRIM(F66))=0</formula>
    </cfRule>
  </conditionalFormatting>
  <conditionalFormatting sqref="G66:G68">
    <cfRule type="containsBlanks" dxfId="367" priority="438">
      <formula>LEN(TRIM(G66))=0</formula>
    </cfRule>
  </conditionalFormatting>
  <conditionalFormatting sqref="L66:L67">
    <cfRule type="containsBlanks" dxfId="366" priority="434">
      <formula>LEN(TRIM(L66))=0</formula>
    </cfRule>
  </conditionalFormatting>
  <conditionalFormatting sqref="K66:K67">
    <cfRule type="containsBlanks" dxfId="365" priority="435">
      <formula>LEN(TRIM(K66))=0</formula>
    </cfRule>
  </conditionalFormatting>
  <conditionalFormatting sqref="E66:E68">
    <cfRule type="containsBlanks" dxfId="364" priority="433">
      <formula>LEN(TRIM(E66))=0</formula>
    </cfRule>
  </conditionalFormatting>
  <conditionalFormatting sqref="E66:E68">
    <cfRule type="containsBlanks" dxfId="363" priority="432">
      <formula>LEN(TRIM(E66))=0</formula>
    </cfRule>
  </conditionalFormatting>
  <conditionalFormatting sqref="K68">
    <cfRule type="containsBlanks" dxfId="362" priority="431">
      <formula>LEN(TRIM(K68))=0</formula>
    </cfRule>
  </conditionalFormatting>
  <conditionalFormatting sqref="K69">
    <cfRule type="containsBlanks" dxfId="361" priority="430">
      <formula>LEN(TRIM(K69))=0</formula>
    </cfRule>
  </conditionalFormatting>
  <conditionalFormatting sqref="L69">
    <cfRule type="containsBlanks" dxfId="360" priority="429">
      <formula>LEN(TRIM(L69))=0</formula>
    </cfRule>
  </conditionalFormatting>
  <conditionalFormatting sqref="D76:D79">
    <cfRule type="containsBlanks" dxfId="359" priority="403">
      <formula>LEN(TRIM(D76))=0</formula>
    </cfRule>
  </conditionalFormatting>
  <conditionalFormatting sqref="L78">
    <cfRule type="containsBlanks" dxfId="358" priority="388">
      <formula>LEN(TRIM(L78))=0</formula>
    </cfRule>
  </conditionalFormatting>
  <conditionalFormatting sqref="K71:K72">
    <cfRule type="containsBlanks" dxfId="357" priority="427">
      <formula>LEN(TRIM(K71))=0</formula>
    </cfRule>
  </conditionalFormatting>
  <conditionalFormatting sqref="L71:L72">
    <cfRule type="containsBlanks" dxfId="356" priority="426">
      <formula>LEN(TRIM(L71))=0</formula>
    </cfRule>
  </conditionalFormatting>
  <conditionalFormatting sqref="H71:H73">
    <cfRule type="containsBlanks" dxfId="355" priority="425">
      <formula>LEN(TRIM(H71))=0</formula>
    </cfRule>
  </conditionalFormatting>
  <conditionalFormatting sqref="H71:H73">
    <cfRule type="containsBlanks" dxfId="354" priority="424">
      <formula>LEN(TRIM(H71))=0</formula>
    </cfRule>
  </conditionalFormatting>
  <conditionalFormatting sqref="I71:I73">
    <cfRule type="containsBlanks" dxfId="353" priority="416">
      <formula>LEN(TRIM(I71))=0</formula>
    </cfRule>
  </conditionalFormatting>
  <conditionalFormatting sqref="C71:C74">
    <cfRule type="containsBlanks" dxfId="352" priority="422">
      <formula>LEN(TRIM(C71))=0</formula>
    </cfRule>
  </conditionalFormatting>
  <conditionalFormatting sqref="F71:F73">
    <cfRule type="containsBlanks" dxfId="351" priority="421">
      <formula>LEN(TRIM(F71))=0</formula>
    </cfRule>
  </conditionalFormatting>
  <conditionalFormatting sqref="I71:I73">
    <cfRule type="containsBlanks" dxfId="350" priority="417">
      <formula>LEN(TRIM(I71))=0</formula>
    </cfRule>
  </conditionalFormatting>
  <conditionalFormatting sqref="G71:G73">
    <cfRule type="containsBlanks" dxfId="349" priority="419">
      <formula>LEN(TRIM(G71))=0</formula>
    </cfRule>
  </conditionalFormatting>
  <conditionalFormatting sqref="F71:F73">
    <cfRule type="containsBlanks" dxfId="348" priority="420">
      <formula>LEN(TRIM(F71))=0</formula>
    </cfRule>
  </conditionalFormatting>
  <conditionalFormatting sqref="G71:G73">
    <cfRule type="containsBlanks" dxfId="347" priority="418">
      <formula>LEN(TRIM(G71))=0</formula>
    </cfRule>
  </conditionalFormatting>
  <conditionalFormatting sqref="L71:L72">
    <cfRule type="containsBlanks" dxfId="346" priority="414">
      <formula>LEN(TRIM(L71))=0</formula>
    </cfRule>
  </conditionalFormatting>
  <conditionalFormatting sqref="K71:K72">
    <cfRule type="containsBlanks" dxfId="345" priority="415">
      <formula>LEN(TRIM(K71))=0</formula>
    </cfRule>
  </conditionalFormatting>
  <conditionalFormatting sqref="E71:E73">
    <cfRule type="containsBlanks" dxfId="344" priority="413">
      <formula>LEN(TRIM(E71))=0</formula>
    </cfRule>
  </conditionalFormatting>
  <conditionalFormatting sqref="E71:E73">
    <cfRule type="containsBlanks" dxfId="343" priority="412">
      <formula>LEN(TRIM(E71))=0</formula>
    </cfRule>
  </conditionalFormatting>
  <conditionalFormatting sqref="K73">
    <cfRule type="containsBlanks" dxfId="342" priority="411">
      <formula>LEN(TRIM(K73))=0</formula>
    </cfRule>
  </conditionalFormatting>
  <conditionalFormatting sqref="K74">
    <cfRule type="containsBlanks" dxfId="341" priority="410">
      <formula>LEN(TRIM(K74))=0</formula>
    </cfRule>
  </conditionalFormatting>
  <conditionalFormatting sqref="L74">
    <cfRule type="containsBlanks" dxfId="340" priority="409">
      <formula>LEN(TRIM(L74))=0</formula>
    </cfRule>
  </conditionalFormatting>
  <conditionalFormatting sqref="D81:D84">
    <cfRule type="containsBlanks" dxfId="339" priority="383">
      <formula>LEN(TRIM(D81))=0</formula>
    </cfRule>
  </conditionalFormatting>
  <conditionalFormatting sqref="L83">
    <cfRule type="containsBlanks" dxfId="338" priority="368">
      <formula>LEN(TRIM(L83))=0</formula>
    </cfRule>
  </conditionalFormatting>
  <conditionalFormatting sqref="K76:K77">
    <cfRule type="containsBlanks" dxfId="337" priority="407">
      <formula>LEN(TRIM(K76))=0</formula>
    </cfRule>
  </conditionalFormatting>
  <conditionalFormatting sqref="L76:L77">
    <cfRule type="containsBlanks" dxfId="336" priority="406">
      <formula>LEN(TRIM(L76))=0</formula>
    </cfRule>
  </conditionalFormatting>
  <conditionalFormatting sqref="H76:H78">
    <cfRule type="containsBlanks" dxfId="335" priority="405">
      <formula>LEN(TRIM(H76))=0</formula>
    </cfRule>
  </conditionalFormatting>
  <conditionalFormatting sqref="H76:H78">
    <cfRule type="containsBlanks" dxfId="334" priority="404">
      <formula>LEN(TRIM(H76))=0</formula>
    </cfRule>
  </conditionalFormatting>
  <conditionalFormatting sqref="I76:I78">
    <cfRule type="containsBlanks" dxfId="333" priority="396">
      <formula>LEN(TRIM(I76))=0</formula>
    </cfRule>
  </conditionalFormatting>
  <conditionalFormatting sqref="C76:C79">
    <cfRule type="containsBlanks" dxfId="332" priority="402">
      <formula>LEN(TRIM(C76))=0</formula>
    </cfRule>
  </conditionalFormatting>
  <conditionalFormatting sqref="F76:F78">
    <cfRule type="containsBlanks" dxfId="331" priority="401">
      <formula>LEN(TRIM(F76))=0</formula>
    </cfRule>
  </conditionalFormatting>
  <conditionalFormatting sqref="I76:I78">
    <cfRule type="containsBlanks" dxfId="330" priority="397">
      <formula>LEN(TRIM(I76))=0</formula>
    </cfRule>
  </conditionalFormatting>
  <conditionalFormatting sqref="G76:G78">
    <cfRule type="containsBlanks" dxfId="329" priority="399">
      <formula>LEN(TRIM(G76))=0</formula>
    </cfRule>
  </conditionalFormatting>
  <conditionalFormatting sqref="F76:F78">
    <cfRule type="containsBlanks" dxfId="328" priority="400">
      <formula>LEN(TRIM(F76))=0</formula>
    </cfRule>
  </conditionalFormatting>
  <conditionalFormatting sqref="G76:G78">
    <cfRule type="containsBlanks" dxfId="327" priority="398">
      <formula>LEN(TRIM(G76))=0</formula>
    </cfRule>
  </conditionalFormatting>
  <conditionalFormatting sqref="L76:L77">
    <cfRule type="containsBlanks" dxfId="326" priority="394">
      <formula>LEN(TRIM(L76))=0</formula>
    </cfRule>
  </conditionalFormatting>
  <conditionalFormatting sqref="K76:K77">
    <cfRule type="containsBlanks" dxfId="325" priority="395">
      <formula>LEN(TRIM(K76))=0</formula>
    </cfRule>
  </conditionalFormatting>
  <conditionalFormatting sqref="E76:E78">
    <cfRule type="containsBlanks" dxfId="324" priority="393">
      <formula>LEN(TRIM(E76))=0</formula>
    </cfRule>
  </conditionalFormatting>
  <conditionalFormatting sqref="E76:E78">
    <cfRule type="containsBlanks" dxfId="323" priority="392">
      <formula>LEN(TRIM(E76))=0</formula>
    </cfRule>
  </conditionalFormatting>
  <conditionalFormatting sqref="K78">
    <cfRule type="containsBlanks" dxfId="322" priority="391">
      <formula>LEN(TRIM(K78))=0</formula>
    </cfRule>
  </conditionalFormatting>
  <conditionalFormatting sqref="K79">
    <cfRule type="containsBlanks" dxfId="321" priority="390">
      <formula>LEN(TRIM(K79))=0</formula>
    </cfRule>
  </conditionalFormatting>
  <conditionalFormatting sqref="L79">
    <cfRule type="containsBlanks" dxfId="320" priority="389">
      <formula>LEN(TRIM(L79))=0</formula>
    </cfRule>
  </conditionalFormatting>
  <conditionalFormatting sqref="D86:D89">
    <cfRule type="containsBlanks" dxfId="319" priority="363">
      <formula>LEN(TRIM(D86))=0</formula>
    </cfRule>
  </conditionalFormatting>
  <conditionalFormatting sqref="L88">
    <cfRule type="containsBlanks" dxfId="318" priority="348">
      <formula>LEN(TRIM(L88))=0</formula>
    </cfRule>
  </conditionalFormatting>
  <conditionalFormatting sqref="K81:K82">
    <cfRule type="containsBlanks" dxfId="317" priority="387">
      <formula>LEN(TRIM(K81))=0</formula>
    </cfRule>
  </conditionalFormatting>
  <conditionalFormatting sqref="L81:L82">
    <cfRule type="containsBlanks" dxfId="316" priority="386">
      <formula>LEN(TRIM(L81))=0</formula>
    </cfRule>
  </conditionalFormatting>
  <conditionalFormatting sqref="H81:H83">
    <cfRule type="containsBlanks" dxfId="315" priority="385">
      <formula>LEN(TRIM(H81))=0</formula>
    </cfRule>
  </conditionalFormatting>
  <conditionalFormatting sqref="H81:H83">
    <cfRule type="containsBlanks" dxfId="314" priority="384">
      <formula>LEN(TRIM(H81))=0</formula>
    </cfRule>
  </conditionalFormatting>
  <conditionalFormatting sqref="I81:I83">
    <cfRule type="containsBlanks" dxfId="313" priority="376">
      <formula>LEN(TRIM(I81))=0</formula>
    </cfRule>
  </conditionalFormatting>
  <conditionalFormatting sqref="C81:C84">
    <cfRule type="containsBlanks" dxfId="312" priority="382">
      <formula>LEN(TRIM(C81))=0</formula>
    </cfRule>
  </conditionalFormatting>
  <conditionalFormatting sqref="F81:F83">
    <cfRule type="containsBlanks" dxfId="311" priority="381">
      <formula>LEN(TRIM(F81))=0</formula>
    </cfRule>
  </conditionalFormatting>
  <conditionalFormatting sqref="I81:I83">
    <cfRule type="containsBlanks" dxfId="310" priority="377">
      <formula>LEN(TRIM(I81))=0</formula>
    </cfRule>
  </conditionalFormatting>
  <conditionalFormatting sqref="G81:G83">
    <cfRule type="containsBlanks" dxfId="309" priority="379">
      <formula>LEN(TRIM(G81))=0</formula>
    </cfRule>
  </conditionalFormatting>
  <conditionalFormatting sqref="F81:F83">
    <cfRule type="containsBlanks" dxfId="308" priority="380">
      <formula>LEN(TRIM(F81))=0</formula>
    </cfRule>
  </conditionalFormatting>
  <conditionalFormatting sqref="G81:G83">
    <cfRule type="containsBlanks" dxfId="307" priority="378">
      <formula>LEN(TRIM(G81))=0</formula>
    </cfRule>
  </conditionalFormatting>
  <conditionalFormatting sqref="L81:L82">
    <cfRule type="containsBlanks" dxfId="306" priority="374">
      <formula>LEN(TRIM(L81))=0</formula>
    </cfRule>
  </conditionalFormatting>
  <conditionalFormatting sqref="K81:K82">
    <cfRule type="containsBlanks" dxfId="305" priority="375">
      <formula>LEN(TRIM(K81))=0</formula>
    </cfRule>
  </conditionalFormatting>
  <conditionalFormatting sqref="E81:E83">
    <cfRule type="containsBlanks" dxfId="304" priority="373">
      <formula>LEN(TRIM(E81))=0</formula>
    </cfRule>
  </conditionalFormatting>
  <conditionalFormatting sqref="E81:E83">
    <cfRule type="containsBlanks" dxfId="303" priority="372">
      <formula>LEN(TRIM(E81))=0</formula>
    </cfRule>
  </conditionalFormatting>
  <conditionalFormatting sqref="K83">
    <cfRule type="containsBlanks" dxfId="302" priority="371">
      <formula>LEN(TRIM(K83))=0</formula>
    </cfRule>
  </conditionalFormatting>
  <conditionalFormatting sqref="K84">
    <cfRule type="containsBlanks" dxfId="301" priority="370">
      <formula>LEN(TRIM(K84))=0</formula>
    </cfRule>
  </conditionalFormatting>
  <conditionalFormatting sqref="L84">
    <cfRule type="containsBlanks" dxfId="300" priority="369">
      <formula>LEN(TRIM(L84))=0</formula>
    </cfRule>
  </conditionalFormatting>
  <conditionalFormatting sqref="D91:D94">
    <cfRule type="containsBlanks" dxfId="299" priority="343">
      <formula>LEN(TRIM(D91))=0</formula>
    </cfRule>
  </conditionalFormatting>
  <conditionalFormatting sqref="L93">
    <cfRule type="containsBlanks" dxfId="298" priority="328">
      <formula>LEN(TRIM(L93))=0</formula>
    </cfRule>
  </conditionalFormatting>
  <conditionalFormatting sqref="K86:K87">
    <cfRule type="containsBlanks" dxfId="297" priority="367">
      <formula>LEN(TRIM(K86))=0</formula>
    </cfRule>
  </conditionalFormatting>
  <conditionalFormatting sqref="L86:L87">
    <cfRule type="containsBlanks" dxfId="296" priority="366">
      <formula>LEN(TRIM(L86))=0</formula>
    </cfRule>
  </conditionalFormatting>
  <conditionalFormatting sqref="H86:H88">
    <cfRule type="containsBlanks" dxfId="295" priority="365">
      <formula>LEN(TRIM(H86))=0</formula>
    </cfRule>
  </conditionalFormatting>
  <conditionalFormatting sqref="H86:H88">
    <cfRule type="containsBlanks" dxfId="294" priority="364">
      <formula>LEN(TRIM(H86))=0</formula>
    </cfRule>
  </conditionalFormatting>
  <conditionalFormatting sqref="I86:I88">
    <cfRule type="containsBlanks" dxfId="293" priority="356">
      <formula>LEN(TRIM(I86))=0</formula>
    </cfRule>
  </conditionalFormatting>
  <conditionalFormatting sqref="C86:C89">
    <cfRule type="containsBlanks" dxfId="292" priority="362">
      <formula>LEN(TRIM(C86))=0</formula>
    </cfRule>
  </conditionalFormatting>
  <conditionalFormatting sqref="F86:F88">
    <cfRule type="containsBlanks" dxfId="291" priority="361">
      <formula>LEN(TRIM(F86))=0</formula>
    </cfRule>
  </conditionalFormatting>
  <conditionalFormatting sqref="I86:I88">
    <cfRule type="containsBlanks" dxfId="290" priority="357">
      <formula>LEN(TRIM(I86))=0</formula>
    </cfRule>
  </conditionalFormatting>
  <conditionalFormatting sqref="G86:G88">
    <cfRule type="containsBlanks" dxfId="289" priority="359">
      <formula>LEN(TRIM(G86))=0</formula>
    </cfRule>
  </conditionalFormatting>
  <conditionalFormatting sqref="F86:F88">
    <cfRule type="containsBlanks" dxfId="288" priority="360">
      <formula>LEN(TRIM(F86))=0</formula>
    </cfRule>
  </conditionalFormatting>
  <conditionalFormatting sqref="G86:G88">
    <cfRule type="containsBlanks" dxfId="287" priority="358">
      <formula>LEN(TRIM(G86))=0</formula>
    </cfRule>
  </conditionalFormatting>
  <conditionalFormatting sqref="L86:L87">
    <cfRule type="containsBlanks" dxfId="286" priority="354">
      <formula>LEN(TRIM(L86))=0</formula>
    </cfRule>
  </conditionalFormatting>
  <conditionalFormatting sqref="K86:K87">
    <cfRule type="containsBlanks" dxfId="285" priority="355">
      <formula>LEN(TRIM(K86))=0</formula>
    </cfRule>
  </conditionalFormatting>
  <conditionalFormatting sqref="E86:E88">
    <cfRule type="containsBlanks" dxfId="284" priority="353">
      <formula>LEN(TRIM(E86))=0</formula>
    </cfRule>
  </conditionalFormatting>
  <conditionalFormatting sqref="E86:E88">
    <cfRule type="containsBlanks" dxfId="283" priority="352">
      <formula>LEN(TRIM(E86))=0</formula>
    </cfRule>
  </conditionalFormatting>
  <conditionalFormatting sqref="K88">
    <cfRule type="containsBlanks" dxfId="282" priority="351">
      <formula>LEN(TRIM(K88))=0</formula>
    </cfRule>
  </conditionalFormatting>
  <conditionalFormatting sqref="K89">
    <cfRule type="containsBlanks" dxfId="281" priority="350">
      <formula>LEN(TRIM(K89))=0</formula>
    </cfRule>
  </conditionalFormatting>
  <conditionalFormatting sqref="L89">
    <cfRule type="containsBlanks" dxfId="280" priority="349">
      <formula>LEN(TRIM(L89))=0</formula>
    </cfRule>
  </conditionalFormatting>
  <conditionalFormatting sqref="D96:D99">
    <cfRule type="containsBlanks" dxfId="279" priority="323">
      <formula>LEN(TRIM(D96))=0</formula>
    </cfRule>
  </conditionalFormatting>
  <conditionalFormatting sqref="L98">
    <cfRule type="containsBlanks" dxfId="278" priority="308">
      <formula>LEN(TRIM(L98))=0</formula>
    </cfRule>
  </conditionalFormatting>
  <conditionalFormatting sqref="K91:K92">
    <cfRule type="containsBlanks" dxfId="277" priority="347">
      <formula>LEN(TRIM(K91))=0</formula>
    </cfRule>
  </conditionalFormatting>
  <conditionalFormatting sqref="L91:L92">
    <cfRule type="containsBlanks" dxfId="276" priority="346">
      <formula>LEN(TRIM(L91))=0</formula>
    </cfRule>
  </conditionalFormatting>
  <conditionalFormatting sqref="H91:H93">
    <cfRule type="containsBlanks" dxfId="275" priority="345">
      <formula>LEN(TRIM(H91))=0</formula>
    </cfRule>
  </conditionalFormatting>
  <conditionalFormatting sqref="H91:H93">
    <cfRule type="containsBlanks" dxfId="274" priority="344">
      <formula>LEN(TRIM(H91))=0</formula>
    </cfRule>
  </conditionalFormatting>
  <conditionalFormatting sqref="I91:I93">
    <cfRule type="containsBlanks" dxfId="273" priority="336">
      <formula>LEN(TRIM(I91))=0</formula>
    </cfRule>
  </conditionalFormatting>
  <conditionalFormatting sqref="C91:C94">
    <cfRule type="containsBlanks" dxfId="272" priority="342">
      <formula>LEN(TRIM(C91))=0</formula>
    </cfRule>
  </conditionalFormatting>
  <conditionalFormatting sqref="F91:F93">
    <cfRule type="containsBlanks" dxfId="271" priority="341">
      <formula>LEN(TRIM(F91))=0</formula>
    </cfRule>
  </conditionalFormatting>
  <conditionalFormatting sqref="I91:I93">
    <cfRule type="containsBlanks" dxfId="270" priority="337">
      <formula>LEN(TRIM(I91))=0</formula>
    </cfRule>
  </conditionalFormatting>
  <conditionalFormatting sqref="G91:G93">
    <cfRule type="containsBlanks" dxfId="269" priority="339">
      <formula>LEN(TRIM(G91))=0</formula>
    </cfRule>
  </conditionalFormatting>
  <conditionalFormatting sqref="F91:F93">
    <cfRule type="containsBlanks" dxfId="268" priority="340">
      <formula>LEN(TRIM(F91))=0</formula>
    </cfRule>
  </conditionalFormatting>
  <conditionalFormatting sqref="G91:G93">
    <cfRule type="containsBlanks" dxfId="267" priority="338">
      <formula>LEN(TRIM(G91))=0</formula>
    </cfRule>
  </conditionalFormatting>
  <conditionalFormatting sqref="L91:L92">
    <cfRule type="containsBlanks" dxfId="266" priority="334">
      <formula>LEN(TRIM(L91))=0</formula>
    </cfRule>
  </conditionalFormatting>
  <conditionalFormatting sqref="K91:K92">
    <cfRule type="containsBlanks" dxfId="265" priority="335">
      <formula>LEN(TRIM(K91))=0</formula>
    </cfRule>
  </conditionalFormatting>
  <conditionalFormatting sqref="E91:E93">
    <cfRule type="containsBlanks" dxfId="264" priority="333">
      <formula>LEN(TRIM(E91))=0</formula>
    </cfRule>
  </conditionalFormatting>
  <conditionalFormatting sqref="E91:E93">
    <cfRule type="containsBlanks" dxfId="263" priority="332">
      <formula>LEN(TRIM(E91))=0</formula>
    </cfRule>
  </conditionalFormatting>
  <conditionalFormatting sqref="K93">
    <cfRule type="containsBlanks" dxfId="262" priority="331">
      <formula>LEN(TRIM(K93))=0</formula>
    </cfRule>
  </conditionalFormatting>
  <conditionalFormatting sqref="K94">
    <cfRule type="containsBlanks" dxfId="261" priority="330">
      <formula>LEN(TRIM(K94))=0</formula>
    </cfRule>
  </conditionalFormatting>
  <conditionalFormatting sqref="L94">
    <cfRule type="containsBlanks" dxfId="260" priority="329">
      <formula>LEN(TRIM(L94))=0</formula>
    </cfRule>
  </conditionalFormatting>
  <conditionalFormatting sqref="D101:D104">
    <cfRule type="containsBlanks" dxfId="259" priority="303">
      <formula>LEN(TRIM(D101))=0</formula>
    </cfRule>
  </conditionalFormatting>
  <conditionalFormatting sqref="L103">
    <cfRule type="containsBlanks" dxfId="258" priority="288">
      <formula>LEN(TRIM(L103))=0</formula>
    </cfRule>
  </conditionalFormatting>
  <conditionalFormatting sqref="K96:K97">
    <cfRule type="containsBlanks" dxfId="257" priority="327">
      <formula>LEN(TRIM(K96))=0</formula>
    </cfRule>
  </conditionalFormatting>
  <conditionalFormatting sqref="L96:L97">
    <cfRule type="containsBlanks" dxfId="256" priority="326">
      <formula>LEN(TRIM(L96))=0</formula>
    </cfRule>
  </conditionalFormatting>
  <conditionalFormatting sqref="H96:H98">
    <cfRule type="containsBlanks" dxfId="255" priority="325">
      <formula>LEN(TRIM(H96))=0</formula>
    </cfRule>
  </conditionalFormatting>
  <conditionalFormatting sqref="H96:H98">
    <cfRule type="containsBlanks" dxfId="254" priority="324">
      <formula>LEN(TRIM(H96))=0</formula>
    </cfRule>
  </conditionalFormatting>
  <conditionalFormatting sqref="I96:I98">
    <cfRule type="containsBlanks" dxfId="253" priority="316">
      <formula>LEN(TRIM(I96))=0</formula>
    </cfRule>
  </conditionalFormatting>
  <conditionalFormatting sqref="C96:C99">
    <cfRule type="containsBlanks" dxfId="252" priority="322">
      <formula>LEN(TRIM(C96))=0</formula>
    </cfRule>
  </conditionalFormatting>
  <conditionalFormatting sqref="F96:F98">
    <cfRule type="containsBlanks" dxfId="251" priority="321">
      <formula>LEN(TRIM(F96))=0</formula>
    </cfRule>
  </conditionalFormatting>
  <conditionalFormatting sqref="I96:I98">
    <cfRule type="containsBlanks" dxfId="250" priority="317">
      <formula>LEN(TRIM(I96))=0</formula>
    </cfRule>
  </conditionalFormatting>
  <conditionalFormatting sqref="G96:G98">
    <cfRule type="containsBlanks" dxfId="249" priority="319">
      <formula>LEN(TRIM(G96))=0</formula>
    </cfRule>
  </conditionalFormatting>
  <conditionalFormatting sqref="F96:F98">
    <cfRule type="containsBlanks" dxfId="248" priority="320">
      <formula>LEN(TRIM(F96))=0</formula>
    </cfRule>
  </conditionalFormatting>
  <conditionalFormatting sqref="G96:G98">
    <cfRule type="containsBlanks" dxfId="247" priority="318">
      <formula>LEN(TRIM(G96))=0</formula>
    </cfRule>
  </conditionalFormatting>
  <conditionalFormatting sqref="L96:L97">
    <cfRule type="containsBlanks" dxfId="246" priority="314">
      <formula>LEN(TRIM(L96))=0</formula>
    </cfRule>
  </conditionalFormatting>
  <conditionalFormatting sqref="K96:K97">
    <cfRule type="containsBlanks" dxfId="245" priority="315">
      <formula>LEN(TRIM(K96))=0</formula>
    </cfRule>
  </conditionalFormatting>
  <conditionalFormatting sqref="E96:E98">
    <cfRule type="containsBlanks" dxfId="244" priority="313">
      <formula>LEN(TRIM(E96))=0</formula>
    </cfRule>
  </conditionalFormatting>
  <conditionalFormatting sqref="E96:E98">
    <cfRule type="containsBlanks" dxfId="243" priority="312">
      <formula>LEN(TRIM(E96))=0</formula>
    </cfRule>
  </conditionalFormatting>
  <conditionalFormatting sqref="K98">
    <cfRule type="containsBlanks" dxfId="242" priority="311">
      <formula>LEN(TRIM(K98))=0</formula>
    </cfRule>
  </conditionalFormatting>
  <conditionalFormatting sqref="K99">
    <cfRule type="containsBlanks" dxfId="241" priority="310">
      <formula>LEN(TRIM(K99))=0</formula>
    </cfRule>
  </conditionalFormatting>
  <conditionalFormatting sqref="L99">
    <cfRule type="containsBlanks" dxfId="240" priority="309">
      <formula>LEN(TRIM(L99))=0</formula>
    </cfRule>
  </conditionalFormatting>
  <conditionalFormatting sqref="D121:D124">
    <cfRule type="containsBlanks" dxfId="239" priority="283">
      <formula>LEN(TRIM(D121))=0</formula>
    </cfRule>
  </conditionalFormatting>
  <conditionalFormatting sqref="L123">
    <cfRule type="containsBlanks" dxfId="238" priority="268">
      <formula>LEN(TRIM(L123))=0</formula>
    </cfRule>
  </conditionalFormatting>
  <conditionalFormatting sqref="K101:K102">
    <cfRule type="containsBlanks" dxfId="237" priority="307">
      <formula>LEN(TRIM(K101))=0</formula>
    </cfRule>
  </conditionalFormatting>
  <conditionalFormatting sqref="L101:L102">
    <cfRule type="containsBlanks" dxfId="236" priority="306">
      <formula>LEN(TRIM(L101))=0</formula>
    </cfRule>
  </conditionalFormatting>
  <conditionalFormatting sqref="H101:H103">
    <cfRule type="containsBlanks" dxfId="235" priority="305">
      <formula>LEN(TRIM(H101))=0</formula>
    </cfRule>
  </conditionalFormatting>
  <conditionalFormatting sqref="H101:H103">
    <cfRule type="containsBlanks" dxfId="234" priority="304">
      <formula>LEN(TRIM(H101))=0</formula>
    </cfRule>
  </conditionalFormatting>
  <conditionalFormatting sqref="I101:I103">
    <cfRule type="containsBlanks" dxfId="233" priority="296">
      <formula>LEN(TRIM(I101))=0</formula>
    </cfRule>
  </conditionalFormatting>
  <conditionalFormatting sqref="C101:C104">
    <cfRule type="containsBlanks" dxfId="232" priority="302">
      <formula>LEN(TRIM(C101))=0</formula>
    </cfRule>
  </conditionalFormatting>
  <conditionalFormatting sqref="F101:F103">
    <cfRule type="containsBlanks" dxfId="231" priority="301">
      <formula>LEN(TRIM(F101))=0</formula>
    </cfRule>
  </conditionalFormatting>
  <conditionalFormatting sqref="I101:I103">
    <cfRule type="containsBlanks" dxfId="230" priority="297">
      <formula>LEN(TRIM(I101))=0</formula>
    </cfRule>
  </conditionalFormatting>
  <conditionalFormatting sqref="G101:G103">
    <cfRule type="containsBlanks" dxfId="229" priority="299">
      <formula>LEN(TRIM(G101))=0</formula>
    </cfRule>
  </conditionalFormatting>
  <conditionalFormatting sqref="F101:F103">
    <cfRule type="containsBlanks" dxfId="228" priority="300">
      <formula>LEN(TRIM(F101))=0</formula>
    </cfRule>
  </conditionalFormatting>
  <conditionalFormatting sqref="G101:G103">
    <cfRule type="containsBlanks" dxfId="227" priority="298">
      <formula>LEN(TRIM(G101))=0</formula>
    </cfRule>
  </conditionalFormatting>
  <conditionalFormatting sqref="L101:L102">
    <cfRule type="containsBlanks" dxfId="226" priority="294">
      <formula>LEN(TRIM(L101))=0</formula>
    </cfRule>
  </conditionalFormatting>
  <conditionalFormatting sqref="K101:K102">
    <cfRule type="containsBlanks" dxfId="225" priority="295">
      <formula>LEN(TRIM(K101))=0</formula>
    </cfRule>
  </conditionalFormatting>
  <conditionalFormatting sqref="E101:E103">
    <cfRule type="containsBlanks" dxfId="224" priority="293">
      <formula>LEN(TRIM(E101))=0</formula>
    </cfRule>
  </conditionalFormatting>
  <conditionalFormatting sqref="E101:E103">
    <cfRule type="containsBlanks" dxfId="223" priority="292">
      <formula>LEN(TRIM(E101))=0</formula>
    </cfRule>
  </conditionalFormatting>
  <conditionalFormatting sqref="K103">
    <cfRule type="containsBlanks" dxfId="222" priority="291">
      <formula>LEN(TRIM(K103))=0</formula>
    </cfRule>
  </conditionalFormatting>
  <conditionalFormatting sqref="K104">
    <cfRule type="containsBlanks" dxfId="221" priority="290">
      <formula>LEN(TRIM(K104))=0</formula>
    </cfRule>
  </conditionalFormatting>
  <conditionalFormatting sqref="L104">
    <cfRule type="containsBlanks" dxfId="220" priority="289">
      <formula>LEN(TRIM(L104))=0</formula>
    </cfRule>
  </conditionalFormatting>
  <conditionalFormatting sqref="K121:K122">
    <cfRule type="containsBlanks" dxfId="219" priority="287">
      <formula>LEN(TRIM(K121))=0</formula>
    </cfRule>
  </conditionalFormatting>
  <conditionalFormatting sqref="L121:L122">
    <cfRule type="containsBlanks" dxfId="218" priority="286">
      <formula>LEN(TRIM(L121))=0</formula>
    </cfRule>
  </conditionalFormatting>
  <conditionalFormatting sqref="H121:H123">
    <cfRule type="containsBlanks" dxfId="217" priority="285">
      <formula>LEN(TRIM(H121))=0</formula>
    </cfRule>
  </conditionalFormatting>
  <conditionalFormatting sqref="H121:H123">
    <cfRule type="containsBlanks" dxfId="216" priority="284">
      <formula>LEN(TRIM(H121))=0</formula>
    </cfRule>
  </conditionalFormatting>
  <conditionalFormatting sqref="I121:I123">
    <cfRule type="containsBlanks" dxfId="215" priority="276">
      <formula>LEN(TRIM(I121))=0</formula>
    </cfRule>
  </conditionalFormatting>
  <conditionalFormatting sqref="C121:C124">
    <cfRule type="containsBlanks" dxfId="214" priority="282">
      <formula>LEN(TRIM(C121))=0</formula>
    </cfRule>
  </conditionalFormatting>
  <conditionalFormatting sqref="F121:F123">
    <cfRule type="containsBlanks" dxfId="213" priority="281">
      <formula>LEN(TRIM(F121))=0</formula>
    </cfRule>
  </conditionalFormatting>
  <conditionalFormatting sqref="I121:I123">
    <cfRule type="containsBlanks" dxfId="212" priority="277">
      <formula>LEN(TRIM(I121))=0</formula>
    </cfRule>
  </conditionalFormatting>
  <conditionalFormatting sqref="G121:G123">
    <cfRule type="containsBlanks" dxfId="211" priority="279">
      <formula>LEN(TRIM(G121))=0</formula>
    </cfRule>
  </conditionalFormatting>
  <conditionalFormatting sqref="F121:F123">
    <cfRule type="containsBlanks" dxfId="210" priority="280">
      <formula>LEN(TRIM(F121))=0</formula>
    </cfRule>
  </conditionalFormatting>
  <conditionalFormatting sqref="G121:G123">
    <cfRule type="containsBlanks" dxfId="209" priority="278">
      <formula>LEN(TRIM(G121))=0</formula>
    </cfRule>
  </conditionalFormatting>
  <conditionalFormatting sqref="L121:L122">
    <cfRule type="containsBlanks" dxfId="208" priority="274">
      <formula>LEN(TRIM(L121))=0</formula>
    </cfRule>
  </conditionalFormatting>
  <conditionalFormatting sqref="K121:K122">
    <cfRule type="containsBlanks" dxfId="207" priority="275">
      <formula>LEN(TRIM(K121))=0</formula>
    </cfRule>
  </conditionalFormatting>
  <conditionalFormatting sqref="E121:E123">
    <cfRule type="containsBlanks" dxfId="206" priority="273">
      <formula>LEN(TRIM(E121))=0</formula>
    </cfRule>
  </conditionalFormatting>
  <conditionalFormatting sqref="E121:E123">
    <cfRule type="containsBlanks" dxfId="205" priority="272">
      <formula>LEN(TRIM(E121))=0</formula>
    </cfRule>
  </conditionalFormatting>
  <conditionalFormatting sqref="K123">
    <cfRule type="containsBlanks" dxfId="204" priority="271">
      <formula>LEN(TRIM(K123))=0</formula>
    </cfRule>
  </conditionalFormatting>
  <conditionalFormatting sqref="K124">
    <cfRule type="containsBlanks" dxfId="203" priority="270">
      <formula>LEN(TRIM(K124))=0</formula>
    </cfRule>
  </conditionalFormatting>
  <conditionalFormatting sqref="L124">
    <cfRule type="containsBlanks" dxfId="202" priority="269">
      <formula>LEN(TRIM(L124))=0</formula>
    </cfRule>
  </conditionalFormatting>
  <conditionalFormatting sqref="C115:D115">
    <cfRule type="containsBlanks" dxfId="201" priority="267">
      <formula>LEN(TRIM(C115))=0</formula>
    </cfRule>
  </conditionalFormatting>
  <conditionalFormatting sqref="K115">
    <cfRule type="containsBlanks" dxfId="200" priority="266">
      <formula>LEN(TRIM(K115))=0</formula>
    </cfRule>
  </conditionalFormatting>
  <conditionalFormatting sqref="L115">
    <cfRule type="containsBlanks" dxfId="199" priority="265">
      <formula>LEN(TRIM(L115))=0</formula>
    </cfRule>
  </conditionalFormatting>
  <conditionalFormatting sqref="H115">
    <cfRule type="containsBlanks" dxfId="198" priority="264">
      <formula>LEN(TRIM(H115))=0</formula>
    </cfRule>
  </conditionalFormatting>
  <conditionalFormatting sqref="H115">
    <cfRule type="containsBlanks" dxfId="197" priority="263">
      <formula>LEN(TRIM(H115))=0</formula>
    </cfRule>
  </conditionalFormatting>
  <conditionalFormatting sqref="I115">
    <cfRule type="containsBlanks" dxfId="196" priority="255">
      <formula>LEN(TRIM(I115))=0</formula>
    </cfRule>
  </conditionalFormatting>
  <conditionalFormatting sqref="F115">
    <cfRule type="containsBlanks" dxfId="195" priority="260">
      <formula>LEN(TRIM(F115))=0</formula>
    </cfRule>
  </conditionalFormatting>
  <conditionalFormatting sqref="I115">
    <cfRule type="containsBlanks" dxfId="194" priority="256">
      <formula>LEN(TRIM(I115))=0</formula>
    </cfRule>
  </conditionalFormatting>
  <conditionalFormatting sqref="E115">
    <cfRule type="containsBlanks" dxfId="193" priority="262">
      <formula>LEN(TRIM(E115))=0</formula>
    </cfRule>
  </conditionalFormatting>
  <conditionalFormatting sqref="E115">
    <cfRule type="containsBlanks" dxfId="192" priority="261">
      <formula>LEN(TRIM(E115))=0</formula>
    </cfRule>
  </conditionalFormatting>
  <conditionalFormatting sqref="G115">
    <cfRule type="containsBlanks" dxfId="191" priority="258">
      <formula>LEN(TRIM(G115))=0</formula>
    </cfRule>
  </conditionalFormatting>
  <conditionalFormatting sqref="F115">
    <cfRule type="containsBlanks" dxfId="190" priority="259">
      <formula>LEN(TRIM(F115))=0</formula>
    </cfRule>
  </conditionalFormatting>
  <conditionalFormatting sqref="G115">
    <cfRule type="containsBlanks" dxfId="189" priority="257">
      <formula>LEN(TRIM(G115))=0</formula>
    </cfRule>
  </conditionalFormatting>
  <conditionalFormatting sqref="L115">
    <cfRule type="containsBlanks" dxfId="188" priority="253">
      <formula>LEN(TRIM(L115))=0</formula>
    </cfRule>
  </conditionalFormatting>
  <conditionalFormatting sqref="K115">
    <cfRule type="containsBlanks" dxfId="187" priority="254">
      <formula>LEN(TRIM(K115))=0</formula>
    </cfRule>
  </conditionalFormatting>
  <conditionalFormatting sqref="D116:D119">
    <cfRule type="containsBlanks" dxfId="186" priority="248">
      <formula>LEN(TRIM(D116))=0</formula>
    </cfRule>
  </conditionalFormatting>
  <conditionalFormatting sqref="L118">
    <cfRule type="containsBlanks" dxfId="185" priority="233">
      <formula>LEN(TRIM(L118))=0</formula>
    </cfRule>
  </conditionalFormatting>
  <conditionalFormatting sqref="K116:K117">
    <cfRule type="containsBlanks" dxfId="184" priority="252">
      <formula>LEN(TRIM(K116))=0</formula>
    </cfRule>
  </conditionalFormatting>
  <conditionalFormatting sqref="L116:L117">
    <cfRule type="containsBlanks" dxfId="183" priority="251">
      <formula>LEN(TRIM(L116))=0</formula>
    </cfRule>
  </conditionalFormatting>
  <conditionalFormatting sqref="H116:H118">
    <cfRule type="containsBlanks" dxfId="182" priority="250">
      <formula>LEN(TRIM(H116))=0</formula>
    </cfRule>
  </conditionalFormatting>
  <conditionalFormatting sqref="H116:H118">
    <cfRule type="containsBlanks" dxfId="181" priority="249">
      <formula>LEN(TRIM(H116))=0</formula>
    </cfRule>
  </conditionalFormatting>
  <conditionalFormatting sqref="I116:I118">
    <cfRule type="containsBlanks" dxfId="180" priority="241">
      <formula>LEN(TRIM(I116))=0</formula>
    </cfRule>
  </conditionalFormatting>
  <conditionalFormatting sqref="C116:C119">
    <cfRule type="containsBlanks" dxfId="179" priority="247">
      <formula>LEN(TRIM(C116))=0</formula>
    </cfRule>
  </conditionalFormatting>
  <conditionalFormatting sqref="F116:F118">
    <cfRule type="containsBlanks" dxfId="178" priority="246">
      <formula>LEN(TRIM(F116))=0</formula>
    </cfRule>
  </conditionalFormatting>
  <conditionalFormatting sqref="I116:I118">
    <cfRule type="containsBlanks" dxfId="177" priority="242">
      <formula>LEN(TRIM(I116))=0</formula>
    </cfRule>
  </conditionalFormatting>
  <conditionalFormatting sqref="G116:G118">
    <cfRule type="containsBlanks" dxfId="176" priority="244">
      <formula>LEN(TRIM(G116))=0</formula>
    </cfRule>
  </conditionalFormatting>
  <conditionalFormatting sqref="F116:F118">
    <cfRule type="containsBlanks" dxfId="175" priority="245">
      <formula>LEN(TRIM(F116))=0</formula>
    </cfRule>
  </conditionalFormatting>
  <conditionalFormatting sqref="G116:G118">
    <cfRule type="containsBlanks" dxfId="174" priority="243">
      <formula>LEN(TRIM(G116))=0</formula>
    </cfRule>
  </conditionalFormatting>
  <conditionalFormatting sqref="L116:L117">
    <cfRule type="containsBlanks" dxfId="173" priority="239">
      <formula>LEN(TRIM(L116))=0</formula>
    </cfRule>
  </conditionalFormatting>
  <conditionalFormatting sqref="K116:K117">
    <cfRule type="containsBlanks" dxfId="172" priority="240">
      <formula>LEN(TRIM(K116))=0</formula>
    </cfRule>
  </conditionalFormatting>
  <conditionalFormatting sqref="E116:E118">
    <cfRule type="containsBlanks" dxfId="171" priority="238">
      <formula>LEN(TRIM(E116))=0</formula>
    </cfRule>
  </conditionalFormatting>
  <conditionalFormatting sqref="E116:E118">
    <cfRule type="containsBlanks" dxfId="170" priority="237">
      <formula>LEN(TRIM(E116))=0</formula>
    </cfRule>
  </conditionalFormatting>
  <conditionalFormatting sqref="K118">
    <cfRule type="containsBlanks" dxfId="169" priority="236">
      <formula>LEN(TRIM(K118))=0</formula>
    </cfRule>
  </conditionalFormatting>
  <conditionalFormatting sqref="K119">
    <cfRule type="containsBlanks" dxfId="168" priority="235">
      <formula>LEN(TRIM(K119))=0</formula>
    </cfRule>
  </conditionalFormatting>
  <conditionalFormatting sqref="L119">
    <cfRule type="containsBlanks" dxfId="167" priority="234">
      <formula>LEN(TRIM(L119))=0</formula>
    </cfRule>
  </conditionalFormatting>
  <conditionalFormatting sqref="C110:D110">
    <cfRule type="containsBlanks" dxfId="166" priority="232">
      <formula>LEN(TRIM(C110))=0</formula>
    </cfRule>
  </conditionalFormatting>
  <conditionalFormatting sqref="K110">
    <cfRule type="containsBlanks" dxfId="165" priority="231">
      <formula>LEN(TRIM(K110))=0</formula>
    </cfRule>
  </conditionalFormatting>
  <conditionalFormatting sqref="L110">
    <cfRule type="containsBlanks" dxfId="164" priority="230">
      <formula>LEN(TRIM(L110))=0</formula>
    </cfRule>
  </conditionalFormatting>
  <conditionalFormatting sqref="H110">
    <cfRule type="containsBlanks" dxfId="163" priority="229">
      <formula>LEN(TRIM(H110))=0</formula>
    </cfRule>
  </conditionalFormatting>
  <conditionalFormatting sqref="H110">
    <cfRule type="containsBlanks" dxfId="162" priority="228">
      <formula>LEN(TRIM(H110))=0</formula>
    </cfRule>
  </conditionalFormatting>
  <conditionalFormatting sqref="I110">
    <cfRule type="containsBlanks" dxfId="161" priority="220">
      <formula>LEN(TRIM(I110))=0</formula>
    </cfRule>
  </conditionalFormatting>
  <conditionalFormatting sqref="F110">
    <cfRule type="containsBlanks" dxfId="160" priority="225">
      <formula>LEN(TRIM(F110))=0</formula>
    </cfRule>
  </conditionalFormatting>
  <conditionalFormatting sqref="I110">
    <cfRule type="containsBlanks" dxfId="159" priority="221">
      <formula>LEN(TRIM(I110))=0</formula>
    </cfRule>
  </conditionalFormatting>
  <conditionalFormatting sqref="E110">
    <cfRule type="containsBlanks" dxfId="158" priority="227">
      <formula>LEN(TRIM(E110))=0</formula>
    </cfRule>
  </conditionalFormatting>
  <conditionalFormatting sqref="E110">
    <cfRule type="containsBlanks" dxfId="157" priority="226">
      <formula>LEN(TRIM(E110))=0</formula>
    </cfRule>
  </conditionalFormatting>
  <conditionalFormatting sqref="G110">
    <cfRule type="containsBlanks" dxfId="156" priority="223">
      <formula>LEN(TRIM(G110))=0</formula>
    </cfRule>
  </conditionalFormatting>
  <conditionalFormatting sqref="F110">
    <cfRule type="containsBlanks" dxfId="155" priority="224">
      <formula>LEN(TRIM(F110))=0</formula>
    </cfRule>
  </conditionalFormatting>
  <conditionalFormatting sqref="G110">
    <cfRule type="containsBlanks" dxfId="154" priority="222">
      <formula>LEN(TRIM(G110))=0</formula>
    </cfRule>
  </conditionalFormatting>
  <conditionalFormatting sqref="L110">
    <cfRule type="containsBlanks" dxfId="153" priority="218">
      <formula>LEN(TRIM(L110))=0</formula>
    </cfRule>
  </conditionalFormatting>
  <conditionalFormatting sqref="K110">
    <cfRule type="containsBlanks" dxfId="152" priority="219">
      <formula>LEN(TRIM(K110))=0</formula>
    </cfRule>
  </conditionalFormatting>
  <conditionalFormatting sqref="D111:D114">
    <cfRule type="containsBlanks" dxfId="151" priority="213">
      <formula>LEN(TRIM(D111))=0</formula>
    </cfRule>
  </conditionalFormatting>
  <conditionalFormatting sqref="L113">
    <cfRule type="containsBlanks" dxfId="150" priority="198">
      <formula>LEN(TRIM(L113))=0</formula>
    </cfRule>
  </conditionalFormatting>
  <conditionalFormatting sqref="K111:K112">
    <cfRule type="containsBlanks" dxfId="149" priority="217">
      <formula>LEN(TRIM(K111))=0</formula>
    </cfRule>
  </conditionalFormatting>
  <conditionalFormatting sqref="L111:L112">
    <cfRule type="containsBlanks" dxfId="148" priority="216">
      <formula>LEN(TRIM(L111))=0</formula>
    </cfRule>
  </conditionalFormatting>
  <conditionalFormatting sqref="H111:H113">
    <cfRule type="containsBlanks" dxfId="147" priority="215">
      <formula>LEN(TRIM(H111))=0</formula>
    </cfRule>
  </conditionalFormatting>
  <conditionalFormatting sqref="H111:H113">
    <cfRule type="containsBlanks" dxfId="146" priority="214">
      <formula>LEN(TRIM(H111))=0</formula>
    </cfRule>
  </conditionalFormatting>
  <conditionalFormatting sqref="I111:I113">
    <cfRule type="containsBlanks" dxfId="145" priority="206">
      <formula>LEN(TRIM(I111))=0</formula>
    </cfRule>
  </conditionalFormatting>
  <conditionalFormatting sqref="C111:C114">
    <cfRule type="containsBlanks" dxfId="144" priority="212">
      <formula>LEN(TRIM(C111))=0</formula>
    </cfRule>
  </conditionalFormatting>
  <conditionalFormatting sqref="F111:F113">
    <cfRule type="containsBlanks" dxfId="143" priority="211">
      <formula>LEN(TRIM(F111))=0</formula>
    </cfRule>
  </conditionalFormatting>
  <conditionalFormatting sqref="I111:I113">
    <cfRule type="containsBlanks" dxfId="142" priority="207">
      <formula>LEN(TRIM(I111))=0</formula>
    </cfRule>
  </conditionalFormatting>
  <conditionalFormatting sqref="G111:G113">
    <cfRule type="containsBlanks" dxfId="141" priority="209">
      <formula>LEN(TRIM(G111))=0</formula>
    </cfRule>
  </conditionalFormatting>
  <conditionalFormatting sqref="F111:F113">
    <cfRule type="containsBlanks" dxfId="140" priority="210">
      <formula>LEN(TRIM(F111))=0</formula>
    </cfRule>
  </conditionalFormatting>
  <conditionalFormatting sqref="G111:G113">
    <cfRule type="containsBlanks" dxfId="139" priority="208">
      <formula>LEN(TRIM(G111))=0</formula>
    </cfRule>
  </conditionalFormatting>
  <conditionalFormatting sqref="L111:L112">
    <cfRule type="containsBlanks" dxfId="138" priority="204">
      <formula>LEN(TRIM(L111))=0</formula>
    </cfRule>
  </conditionalFormatting>
  <conditionalFormatting sqref="K111:K112">
    <cfRule type="containsBlanks" dxfId="137" priority="205">
      <formula>LEN(TRIM(K111))=0</formula>
    </cfRule>
  </conditionalFormatting>
  <conditionalFormatting sqref="E111:E113">
    <cfRule type="containsBlanks" dxfId="136" priority="203">
      <formula>LEN(TRIM(E111))=0</formula>
    </cfRule>
  </conditionalFormatting>
  <conditionalFormatting sqref="E111:E113">
    <cfRule type="containsBlanks" dxfId="135" priority="202">
      <formula>LEN(TRIM(E111))=0</formula>
    </cfRule>
  </conditionalFormatting>
  <conditionalFormatting sqref="K113">
    <cfRule type="containsBlanks" dxfId="134" priority="201">
      <formula>LEN(TRIM(K113))=0</formula>
    </cfRule>
  </conditionalFormatting>
  <conditionalFormatting sqref="K114">
    <cfRule type="containsBlanks" dxfId="133" priority="200">
      <formula>LEN(TRIM(K114))=0</formula>
    </cfRule>
  </conditionalFormatting>
  <conditionalFormatting sqref="L114">
    <cfRule type="containsBlanks" dxfId="132" priority="199">
      <formula>LEN(TRIM(L114))=0</formula>
    </cfRule>
  </conditionalFormatting>
  <conditionalFormatting sqref="C105:D105">
    <cfRule type="containsBlanks" dxfId="131" priority="197">
      <formula>LEN(TRIM(C105))=0</formula>
    </cfRule>
  </conditionalFormatting>
  <conditionalFormatting sqref="K105">
    <cfRule type="containsBlanks" dxfId="130" priority="196">
      <formula>LEN(TRIM(K105))=0</formula>
    </cfRule>
  </conditionalFormatting>
  <conditionalFormatting sqref="L105">
    <cfRule type="containsBlanks" dxfId="129" priority="195">
      <formula>LEN(TRIM(L105))=0</formula>
    </cfRule>
  </conditionalFormatting>
  <conditionalFormatting sqref="H105">
    <cfRule type="containsBlanks" dxfId="128" priority="194">
      <formula>LEN(TRIM(H105))=0</formula>
    </cfRule>
  </conditionalFormatting>
  <conditionalFormatting sqref="H105">
    <cfRule type="containsBlanks" dxfId="127" priority="193">
      <formula>LEN(TRIM(H105))=0</formula>
    </cfRule>
  </conditionalFormatting>
  <conditionalFormatting sqref="I105">
    <cfRule type="containsBlanks" dxfId="126" priority="185">
      <formula>LEN(TRIM(I105))=0</formula>
    </cfRule>
  </conditionalFormatting>
  <conditionalFormatting sqref="F105">
    <cfRule type="containsBlanks" dxfId="125" priority="190">
      <formula>LEN(TRIM(F105))=0</formula>
    </cfRule>
  </conditionalFormatting>
  <conditionalFormatting sqref="I105">
    <cfRule type="containsBlanks" dxfId="124" priority="186">
      <formula>LEN(TRIM(I105))=0</formula>
    </cfRule>
  </conditionalFormatting>
  <conditionalFormatting sqref="E105">
    <cfRule type="containsBlanks" dxfId="123" priority="192">
      <formula>LEN(TRIM(E105))=0</formula>
    </cfRule>
  </conditionalFormatting>
  <conditionalFormatting sqref="E105">
    <cfRule type="containsBlanks" dxfId="122" priority="191">
      <formula>LEN(TRIM(E105))=0</formula>
    </cfRule>
  </conditionalFormatting>
  <conditionalFormatting sqref="G105">
    <cfRule type="containsBlanks" dxfId="121" priority="188">
      <formula>LEN(TRIM(G105))=0</formula>
    </cfRule>
  </conditionalFormatting>
  <conditionalFormatting sqref="F105">
    <cfRule type="containsBlanks" dxfId="120" priority="189">
      <formula>LEN(TRIM(F105))=0</formula>
    </cfRule>
  </conditionalFormatting>
  <conditionalFormatting sqref="G105">
    <cfRule type="containsBlanks" dxfId="119" priority="187">
      <formula>LEN(TRIM(G105))=0</formula>
    </cfRule>
  </conditionalFormatting>
  <conditionalFormatting sqref="L105">
    <cfRule type="containsBlanks" dxfId="118" priority="183">
      <formula>LEN(TRIM(L105))=0</formula>
    </cfRule>
  </conditionalFormatting>
  <conditionalFormatting sqref="K105">
    <cfRule type="containsBlanks" dxfId="117" priority="184">
      <formula>LEN(TRIM(K105))=0</formula>
    </cfRule>
  </conditionalFormatting>
  <conditionalFormatting sqref="D106:D109">
    <cfRule type="containsBlanks" dxfId="116" priority="178">
      <formula>LEN(TRIM(D106))=0</formula>
    </cfRule>
  </conditionalFormatting>
  <conditionalFormatting sqref="L108">
    <cfRule type="containsBlanks" dxfId="115" priority="163">
      <formula>LEN(TRIM(L108))=0</formula>
    </cfRule>
  </conditionalFormatting>
  <conditionalFormatting sqref="K106:K107">
    <cfRule type="containsBlanks" dxfId="114" priority="182">
      <formula>LEN(TRIM(K106))=0</formula>
    </cfRule>
  </conditionalFormatting>
  <conditionalFormatting sqref="L106:L107">
    <cfRule type="containsBlanks" dxfId="113" priority="181">
      <formula>LEN(TRIM(L106))=0</formula>
    </cfRule>
  </conditionalFormatting>
  <conditionalFormatting sqref="H106:H108">
    <cfRule type="containsBlanks" dxfId="112" priority="180">
      <formula>LEN(TRIM(H106))=0</formula>
    </cfRule>
  </conditionalFormatting>
  <conditionalFormatting sqref="H106:H108">
    <cfRule type="containsBlanks" dxfId="111" priority="179">
      <formula>LEN(TRIM(H106))=0</formula>
    </cfRule>
  </conditionalFormatting>
  <conditionalFormatting sqref="I106:I108">
    <cfRule type="containsBlanks" dxfId="110" priority="171">
      <formula>LEN(TRIM(I106))=0</formula>
    </cfRule>
  </conditionalFormatting>
  <conditionalFormatting sqref="C106:C109">
    <cfRule type="containsBlanks" dxfId="109" priority="177">
      <formula>LEN(TRIM(C106))=0</formula>
    </cfRule>
  </conditionalFormatting>
  <conditionalFormatting sqref="F106:F108">
    <cfRule type="containsBlanks" dxfId="108" priority="176">
      <formula>LEN(TRIM(F106))=0</formula>
    </cfRule>
  </conditionalFormatting>
  <conditionalFormatting sqref="I106:I108">
    <cfRule type="containsBlanks" dxfId="107" priority="172">
      <formula>LEN(TRIM(I106))=0</formula>
    </cfRule>
  </conditionalFormatting>
  <conditionalFormatting sqref="G106:G108">
    <cfRule type="containsBlanks" dxfId="106" priority="174">
      <formula>LEN(TRIM(G106))=0</formula>
    </cfRule>
  </conditionalFormatting>
  <conditionalFormatting sqref="F106:F108">
    <cfRule type="containsBlanks" dxfId="105" priority="175">
      <formula>LEN(TRIM(F106))=0</formula>
    </cfRule>
  </conditionalFormatting>
  <conditionalFormatting sqref="G106:G108">
    <cfRule type="containsBlanks" dxfId="104" priority="173">
      <formula>LEN(TRIM(G106))=0</formula>
    </cfRule>
  </conditionalFormatting>
  <conditionalFormatting sqref="L106:L107">
    <cfRule type="containsBlanks" dxfId="103" priority="169">
      <formula>LEN(TRIM(L106))=0</formula>
    </cfRule>
  </conditionalFormatting>
  <conditionalFormatting sqref="K106:K107">
    <cfRule type="containsBlanks" dxfId="102" priority="170">
      <formula>LEN(TRIM(K106))=0</formula>
    </cfRule>
  </conditionalFormatting>
  <conditionalFormatting sqref="E106:E108">
    <cfRule type="containsBlanks" dxfId="101" priority="168">
      <formula>LEN(TRIM(E106))=0</formula>
    </cfRule>
  </conditionalFormatting>
  <conditionalFormatting sqref="E106:E108">
    <cfRule type="containsBlanks" dxfId="100" priority="167">
      <formula>LEN(TRIM(E106))=0</formula>
    </cfRule>
  </conditionalFormatting>
  <conditionalFormatting sqref="K108">
    <cfRule type="containsBlanks" dxfId="99" priority="166">
      <formula>LEN(TRIM(K108))=0</formula>
    </cfRule>
  </conditionalFormatting>
  <conditionalFormatting sqref="K109">
    <cfRule type="containsBlanks" dxfId="98" priority="165">
      <formula>LEN(TRIM(K109))=0</formula>
    </cfRule>
  </conditionalFormatting>
  <conditionalFormatting sqref="L109">
    <cfRule type="containsBlanks" dxfId="97" priority="164">
      <formula>LEN(TRIM(L109))=0</formula>
    </cfRule>
  </conditionalFormatting>
  <dataValidations count="6">
    <dataValidation type="list" allowBlank="1" showInputMessage="1" showErrorMessage="1" sqref="K10:K12 K125:K127 K130:K132 K135:K137 K140:K142 K145:K147 K150:K152 K155:K157 K160:K162 K165:K167 K170:K172 K175:K177 K180:K182 K185:K187 K190:K192 K195:K197 K200:K202 K95:K97 K100:K102 K15:K17 K20:K22 K25:K27 K30:K32 K35:K37 K40:K42 K45:K47 K50:K52 K55:K57 K60:K62 K65:K67 K70:K72 K75:K77 K80:K82 K85:K87 K90:K92 K120:K122 K115:K117 K110:K112 K105:K107" xr:uid="{888A4851-71B0-4513-8A2A-B7656D9FA9EA}">
      <formula1>"技術士,エネルギー管理士,建築士,建築設備士,ガス主任技術者,電気工事士（1種）,電気主任技術者,電気工事施工管理技士,ボイラー・タービン主任技術者,管工事施工管理技士,その他,経歴書参照"</formula1>
    </dataValidation>
    <dataValidation type="list" allowBlank="1" showInputMessage="1" showErrorMessage="1" sqref="L10:L12 L125:L127 L130:L132 L135:L137 L140:L142 L145:L147 L150:L152 L155:L157 L160:L162 L165:L167 L170:L172 L175:L177 L180:L182 L185:L187 L190:L192 L195:L197 L200:L202 L15:L17 L20:L22 L25:L27 L30:L32 L35:L37 L40:L42 L45:L47 L50:L52 L55:L57 L60:L62 L65:L67 L70:L72 L75:L77 L80:L82 L85:L87 L90:L92 L95:L97 L120:L122 L115:L117 L110:L112 L105:L107 L100:L102" xr:uid="{2CFF9502-68C1-42D9-A315-A460348B843F}">
      <formula1>"公認会計士,中小企業診断士,税理士,社会保険労務士,ファイナンシャルプランニング技能士,行政書士,司法書士,その他,経歴書参照"</formula1>
    </dataValidation>
    <dataValidation type="list" allowBlank="1" showInputMessage="1" showErrorMessage="1" sqref="C10:C204" xr:uid="{387A968E-B2A0-4699-B00A-7B6657E06180}">
      <formula1>"内部,外部"</formula1>
    </dataValidation>
    <dataValidation type="textLength" imeMode="halfAlpha" operator="equal" allowBlank="1" showInputMessage="1" showErrorMessage="1" errorTitle="無効な入力" error="半角13桁の法人番号を入力してください。" sqref="H10:H204" xr:uid="{17A81065-E86A-4AD4-9EAF-9D091A9D400B}">
      <formula1>13</formula1>
    </dataValidation>
    <dataValidation type="list" allowBlank="1" showInputMessage="1" showErrorMessage="1" sqref="J10:J204" xr:uid="{9416AD49-FC7F-48BF-AEA9-993F6D68F06B}">
      <formula1>"熱,電気,熱・電気,経営"</formula1>
    </dataValidation>
    <dataValidation imeMode="halfAlpha" allowBlank="1" showInputMessage="1" showErrorMessage="1" sqref="E10:E204" xr:uid="{9D46937E-592F-46F6-9050-A64B011AC0A0}"/>
  </dataValidations>
  <pageMargins left="0.74803149606299213" right="0.15748031496062992" top="0.55118110236220474" bottom="0.43307086614173229" header="0.31496062992125984" footer="0.15748031496062992"/>
  <pageSetup paperSize="9" scale="39" fitToHeight="0" orientation="portrait" r:id="rId1"/>
  <rowBreaks count="4" manualBreakCount="4">
    <brk id="44" min="1" max="11" man="1"/>
    <brk id="84" min="1" max="11" man="1"/>
    <brk id="124" min="1" max="11" man="1"/>
    <brk id="164" min="1"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3105A-D68C-47CC-9B6E-3FE7CC980ACD}">
  <sheetPr codeName="Sheet14">
    <tabColor theme="8" tint="0.39997558519241921"/>
    <pageSetUpPr fitToPage="1"/>
  </sheetPr>
  <dimension ref="A1:Y228"/>
  <sheetViews>
    <sheetView showGridLines="0" zoomScaleNormal="100" zoomScaleSheetLayoutView="70" workbookViewId="0"/>
  </sheetViews>
  <sheetFormatPr defaultColWidth="8.88671875" defaultRowHeight="15.75" customHeight="1" x14ac:dyDescent="0.2"/>
  <cols>
    <col min="1" max="1" width="1.33203125" style="144" customWidth="1"/>
    <col min="2" max="2" width="5.21875" style="144" customWidth="1"/>
    <col min="3" max="3" width="11.88671875" style="144" customWidth="1"/>
    <col min="4" max="4" width="25.21875" style="144" bestFit="1" customWidth="1"/>
    <col min="5" max="5" width="25.21875" style="144" customWidth="1"/>
    <col min="6" max="6" width="15.6640625" style="144" customWidth="1"/>
    <col min="7" max="7" width="10" style="144" bestFit="1" customWidth="1"/>
    <col min="8" max="8" width="34.88671875" style="144" customWidth="1"/>
    <col min="9" max="9" width="15.6640625" style="246" customWidth="1"/>
    <col min="10" max="10" width="12.109375" style="144" bestFit="1" customWidth="1"/>
    <col min="11" max="11" width="15.6640625" style="91" customWidth="1"/>
    <col min="12" max="12" width="2.88671875" style="144" bestFit="1" customWidth="1"/>
    <col min="13" max="25" width="8.88671875" style="115"/>
    <col min="26" max="16384" width="8.88671875" style="144"/>
  </cols>
  <sheetData>
    <row r="1" spans="1:25" ht="51" customHeight="1" x14ac:dyDescent="0.2"/>
    <row r="2" spans="1:25" ht="15.75" customHeight="1" x14ac:dyDescent="0.2">
      <c r="B2" s="93" t="s">
        <v>178</v>
      </c>
      <c r="C2" s="94"/>
      <c r="D2" s="145"/>
      <c r="E2" s="145"/>
      <c r="F2" s="145"/>
      <c r="G2" s="145"/>
      <c r="H2" s="145"/>
      <c r="K2" s="221"/>
      <c r="S2" s="144"/>
      <c r="T2" s="144"/>
      <c r="U2" s="144"/>
      <c r="V2" s="144"/>
      <c r="W2" s="144"/>
      <c r="X2" s="144"/>
      <c r="Y2" s="144"/>
    </row>
    <row r="3" spans="1:25" s="146" customFormat="1" ht="30" customHeight="1" x14ac:dyDescent="0.2">
      <c r="B3" s="95" t="s">
        <v>264</v>
      </c>
      <c r="C3" s="96"/>
      <c r="D3" s="147"/>
      <c r="E3" s="147"/>
      <c r="F3" s="147"/>
      <c r="G3" s="147"/>
      <c r="H3" s="147"/>
      <c r="M3" s="110"/>
      <c r="N3" s="110"/>
      <c r="O3" s="110"/>
      <c r="P3" s="110"/>
      <c r="Q3" s="110"/>
      <c r="R3" s="110"/>
    </row>
    <row r="4" spans="1:25" ht="27" customHeight="1" x14ac:dyDescent="0.2">
      <c r="B4" s="434" t="s">
        <v>426</v>
      </c>
      <c r="C4" s="435"/>
      <c r="D4" s="435"/>
      <c r="E4" s="435"/>
      <c r="F4" s="435"/>
      <c r="G4" s="161"/>
      <c r="H4" s="161"/>
    </row>
    <row r="5" spans="1:25" s="146" customFormat="1" ht="27" customHeight="1" x14ac:dyDescent="0.2">
      <c r="B5" s="436" t="s">
        <v>427</v>
      </c>
      <c r="C5" s="161"/>
      <c r="D5" s="161"/>
      <c r="E5" s="161"/>
      <c r="F5" s="161"/>
      <c r="G5" s="161"/>
      <c r="H5" s="161"/>
    </row>
    <row r="6" spans="1:25" s="146" customFormat="1" ht="27.75" customHeight="1" x14ac:dyDescent="0.2">
      <c r="B6" s="1113" t="s">
        <v>25</v>
      </c>
      <c r="C6" s="1114"/>
      <c r="D6" s="1102">
        <f>'補助事業概要説明書(別添１)１～２'!$E$6</f>
        <v>0</v>
      </c>
      <c r="E6" s="1102"/>
      <c r="F6" s="1102"/>
      <c r="G6" s="1102"/>
      <c r="H6" s="387"/>
      <c r="I6" s="1101" t="s">
        <v>383</v>
      </c>
      <c r="J6" s="1101"/>
      <c r="K6" s="1106">
        <f>COUNTIF(L:L,1)</f>
        <v>0</v>
      </c>
      <c r="M6" s="1103" t="s">
        <v>2</v>
      </c>
      <c r="N6" s="1104"/>
      <c r="O6" s="1104"/>
      <c r="P6" s="1104"/>
      <c r="Q6" s="1104"/>
      <c r="R6" s="1104"/>
      <c r="S6" s="1104"/>
      <c r="T6" s="1104"/>
      <c r="U6" s="1104"/>
      <c r="V6" s="1104"/>
      <c r="W6" s="1104"/>
      <c r="X6" s="1104"/>
      <c r="Y6" s="1105"/>
    </row>
    <row r="7" spans="1:25" s="245" customFormat="1" ht="9.75" customHeight="1" x14ac:dyDescent="0.2">
      <c r="B7" s="229"/>
      <c r="C7" s="230"/>
      <c r="D7" s="231"/>
      <c r="E7" s="231"/>
      <c r="F7" s="231"/>
      <c r="G7" s="231"/>
      <c r="H7" s="231"/>
      <c r="I7" s="1101"/>
      <c r="J7" s="1101"/>
      <c r="K7" s="1107"/>
      <c r="M7" s="1108" t="s">
        <v>518</v>
      </c>
      <c r="N7" s="1109"/>
      <c r="O7" s="1109"/>
      <c r="P7" s="1109"/>
      <c r="Q7" s="1109"/>
      <c r="R7" s="1109"/>
      <c r="S7" s="1109"/>
      <c r="T7" s="1109"/>
      <c r="U7" s="1109"/>
      <c r="V7" s="1109"/>
      <c r="W7" s="1109"/>
      <c r="X7" s="1109"/>
      <c r="Y7" s="1109"/>
    </row>
    <row r="8" spans="1:25" s="146" customFormat="1" ht="27.75" customHeight="1" x14ac:dyDescent="0.2">
      <c r="B8" s="1129" t="s">
        <v>445</v>
      </c>
      <c r="C8" s="1129"/>
      <c r="D8" s="1130" t="s">
        <v>442</v>
      </c>
      <c r="E8" s="1130"/>
      <c r="F8" s="1130"/>
      <c r="G8" s="1130"/>
      <c r="H8" s="437"/>
      <c r="I8" s="1101" t="s">
        <v>384</v>
      </c>
      <c r="J8" s="1101"/>
      <c r="K8" s="622">
        <f>COUNTIF($D$14:$D$223,"&lt;&gt;")</f>
        <v>0</v>
      </c>
      <c r="L8" s="437"/>
      <c r="M8" s="1109"/>
      <c r="N8" s="1109"/>
      <c r="O8" s="1109"/>
      <c r="P8" s="1109"/>
      <c r="Q8" s="1109"/>
      <c r="R8" s="1109"/>
      <c r="S8" s="1109"/>
      <c r="T8" s="1109"/>
      <c r="U8" s="1109"/>
      <c r="V8" s="1109"/>
      <c r="W8" s="1109"/>
      <c r="X8" s="1109"/>
      <c r="Y8" s="1109"/>
    </row>
    <row r="9" spans="1:25" s="146" customFormat="1" ht="27.75" customHeight="1" x14ac:dyDescent="0.2">
      <c r="B9" s="1129"/>
      <c r="C9" s="1129"/>
      <c r="D9" s="1131" t="s">
        <v>443</v>
      </c>
      <c r="E9" s="1131"/>
      <c r="F9" s="1131"/>
      <c r="G9" s="1131"/>
      <c r="H9" s="437"/>
      <c r="I9" s="1101" t="s">
        <v>294</v>
      </c>
      <c r="J9" s="1101"/>
      <c r="K9" s="622">
        <f>COUNTIF($D$14:$D$223,"*未定*")</f>
        <v>0</v>
      </c>
      <c r="L9" s="437"/>
      <c r="M9" s="1109"/>
      <c r="N9" s="1109"/>
      <c r="O9" s="1109"/>
      <c r="P9" s="1109"/>
      <c r="Q9" s="1109"/>
      <c r="R9" s="1109"/>
      <c r="S9" s="1109"/>
      <c r="T9" s="1109"/>
      <c r="U9" s="1109"/>
      <c r="V9" s="1109"/>
      <c r="W9" s="1109"/>
      <c r="X9" s="1109"/>
      <c r="Y9" s="1109"/>
    </row>
    <row r="10" spans="1:25" s="146" customFormat="1" ht="27.75" customHeight="1" x14ac:dyDescent="0.2">
      <c r="B10" s="1129"/>
      <c r="C10" s="1129"/>
      <c r="D10" s="1131" t="s">
        <v>444</v>
      </c>
      <c r="E10" s="1131"/>
      <c r="F10" s="1131"/>
      <c r="G10" s="1131"/>
      <c r="H10" s="437"/>
      <c r="I10" s="1101" t="s">
        <v>295</v>
      </c>
      <c r="J10" s="1101"/>
      <c r="K10" s="623" t="str">
        <f>IFERROR(K9/K8,"-")</f>
        <v>-</v>
      </c>
      <c r="L10" s="437"/>
      <c r="M10" s="1109"/>
      <c r="N10" s="1109"/>
      <c r="O10" s="1109"/>
      <c r="P10" s="1109"/>
      <c r="Q10" s="1109"/>
      <c r="R10" s="1109"/>
      <c r="S10" s="1109"/>
      <c r="T10" s="1109"/>
      <c r="U10" s="1109"/>
      <c r="V10" s="1109"/>
      <c r="W10" s="1109"/>
      <c r="X10" s="1109"/>
      <c r="Y10" s="1109"/>
    </row>
    <row r="11" spans="1:25" s="146" customFormat="1" ht="24.9" customHeight="1" x14ac:dyDescent="0.2">
      <c r="B11" s="148"/>
      <c r="C11" s="148"/>
      <c r="D11" s="148"/>
      <c r="E11" s="148"/>
      <c r="F11" s="148"/>
      <c r="G11" s="97" t="s">
        <v>30</v>
      </c>
      <c r="I11" s="248"/>
      <c r="J11" s="232"/>
      <c r="K11" s="92"/>
    </row>
    <row r="12" spans="1:25" s="146" customFormat="1" ht="19.95" customHeight="1" x14ac:dyDescent="0.2">
      <c r="B12" s="1115" t="s">
        <v>195</v>
      </c>
      <c r="C12" s="1115" t="s">
        <v>131</v>
      </c>
      <c r="D12" s="1115" t="s">
        <v>265</v>
      </c>
      <c r="E12" s="1115" t="s">
        <v>385</v>
      </c>
      <c r="F12" s="1123" t="s">
        <v>29</v>
      </c>
      <c r="G12" s="1125" t="s">
        <v>26</v>
      </c>
      <c r="H12" s="1126"/>
      <c r="I12" s="1127" t="s">
        <v>28</v>
      </c>
      <c r="J12" s="1115" t="s">
        <v>263</v>
      </c>
      <c r="K12" s="1123" t="s">
        <v>82</v>
      </c>
      <c r="M12" s="1117" t="s">
        <v>145</v>
      </c>
      <c r="N12" s="1118"/>
      <c r="O12" s="1118"/>
      <c r="P12" s="1118"/>
      <c r="Q12" s="1118"/>
      <c r="R12" s="1118"/>
      <c r="S12" s="1118"/>
      <c r="T12" s="1118"/>
      <c r="U12" s="1118"/>
      <c r="V12" s="1118"/>
      <c r="W12" s="1118"/>
      <c r="X12" s="1118"/>
      <c r="Y12" s="1119"/>
    </row>
    <row r="13" spans="1:25" s="146" customFormat="1" ht="19.95" customHeight="1" x14ac:dyDescent="0.2">
      <c r="B13" s="1116"/>
      <c r="C13" s="1116"/>
      <c r="D13" s="1116"/>
      <c r="E13" s="1116"/>
      <c r="F13" s="1124"/>
      <c r="G13" s="98" t="s">
        <v>70</v>
      </c>
      <c r="H13" s="99" t="s">
        <v>71</v>
      </c>
      <c r="I13" s="1128"/>
      <c r="J13" s="1124"/>
      <c r="K13" s="1124"/>
      <c r="M13" s="1120"/>
      <c r="N13" s="1121"/>
      <c r="O13" s="1121"/>
      <c r="P13" s="1121"/>
      <c r="Q13" s="1121"/>
      <c r="R13" s="1121"/>
      <c r="S13" s="1121"/>
      <c r="T13" s="1121"/>
      <c r="U13" s="1121"/>
      <c r="V13" s="1121"/>
      <c r="W13" s="1121"/>
      <c r="X13" s="1121"/>
      <c r="Y13" s="1122"/>
    </row>
    <row r="14" spans="1:25" s="92" customFormat="1" ht="40.049999999999997" customHeight="1" x14ac:dyDescent="0.2">
      <c r="A14" s="100"/>
      <c r="B14" s="192">
        <v>1</v>
      </c>
      <c r="C14" s="162"/>
      <c r="D14" s="162"/>
      <c r="E14" s="162"/>
      <c r="F14" s="233"/>
      <c r="G14" s="234"/>
      <c r="H14" s="101"/>
      <c r="I14" s="471"/>
      <c r="J14" s="235"/>
      <c r="K14" s="233"/>
      <c r="L14" s="442">
        <f>IF(COUNTIF(D14,"*未定*")=1,1,COUNTIF(D$13:D14,D14))</f>
        <v>0</v>
      </c>
      <c r="M14" s="415" t="s">
        <v>433</v>
      </c>
      <c r="N14" s="416"/>
      <c r="O14" s="416"/>
      <c r="P14" s="416"/>
      <c r="Q14" s="416"/>
      <c r="R14" s="416"/>
      <c r="S14" s="416"/>
      <c r="T14" s="416"/>
      <c r="U14" s="416"/>
      <c r="V14" s="416"/>
      <c r="W14" s="416"/>
      <c r="X14" s="416"/>
      <c r="Y14" s="417"/>
    </row>
    <row r="15" spans="1:25" s="92" customFormat="1" ht="40.049999999999997" customHeight="1" x14ac:dyDescent="0.2">
      <c r="A15" s="102"/>
      <c r="B15" s="192">
        <v>2</v>
      </c>
      <c r="C15" s="162"/>
      <c r="D15" s="162"/>
      <c r="E15" s="162"/>
      <c r="F15" s="233"/>
      <c r="G15" s="234"/>
      <c r="H15" s="101"/>
      <c r="I15" s="471"/>
      <c r="J15" s="235"/>
      <c r="K15" s="233"/>
      <c r="L15" s="442">
        <f>IF(COUNTIF(D15,"*未定*")=1,1,COUNTIF(D$13:D15,D15))</f>
        <v>0</v>
      </c>
      <c r="M15" s="415"/>
      <c r="N15" s="416"/>
      <c r="O15" s="416"/>
      <c r="P15" s="416"/>
      <c r="Q15" s="416"/>
      <c r="R15" s="416"/>
      <c r="S15" s="416"/>
      <c r="T15" s="416"/>
      <c r="U15" s="416"/>
      <c r="V15" s="416"/>
      <c r="W15" s="416"/>
      <c r="X15" s="416"/>
      <c r="Y15" s="417"/>
    </row>
    <row r="16" spans="1:25" s="92" customFormat="1" ht="40.049999999999997" customHeight="1" x14ac:dyDescent="0.2">
      <c r="A16" s="102"/>
      <c r="B16" s="192">
        <v>3</v>
      </c>
      <c r="C16" s="162"/>
      <c r="D16" s="162"/>
      <c r="E16" s="162"/>
      <c r="F16" s="233"/>
      <c r="G16" s="234"/>
      <c r="H16" s="101"/>
      <c r="I16" s="471"/>
      <c r="J16" s="235"/>
      <c r="K16" s="233"/>
      <c r="L16" s="442">
        <f>IF(COUNTIF(D16,"*未定*")=1,1,COUNTIF(D$13:D16,D16))</f>
        <v>0</v>
      </c>
      <c r="M16" s="415"/>
      <c r="N16" s="416"/>
      <c r="O16" s="416"/>
      <c r="P16" s="416"/>
      <c r="Q16" s="416"/>
      <c r="R16" s="416"/>
      <c r="S16" s="416"/>
      <c r="T16" s="416"/>
      <c r="U16" s="416"/>
      <c r="V16" s="416"/>
      <c r="W16" s="416"/>
      <c r="X16" s="416"/>
      <c r="Y16" s="417"/>
    </row>
    <row r="17" spans="1:25" s="92" customFormat="1" ht="40.049999999999997" customHeight="1" x14ac:dyDescent="0.2">
      <c r="A17" s="102"/>
      <c r="B17" s="192">
        <v>4</v>
      </c>
      <c r="C17" s="162"/>
      <c r="D17" s="162"/>
      <c r="E17" s="162"/>
      <c r="F17" s="233"/>
      <c r="G17" s="234"/>
      <c r="H17" s="101"/>
      <c r="I17" s="471"/>
      <c r="J17" s="235"/>
      <c r="K17" s="233"/>
      <c r="L17" s="442">
        <f>IF(COUNTIF(D17,"*未定*")=1,1,COUNTIF(D$13:D17,D17))</f>
        <v>0</v>
      </c>
      <c r="M17" s="415"/>
      <c r="N17" s="416"/>
      <c r="O17" s="416"/>
      <c r="P17" s="416"/>
      <c r="Q17" s="416"/>
      <c r="R17" s="416"/>
      <c r="S17" s="416"/>
      <c r="T17" s="416"/>
      <c r="U17" s="193"/>
      <c r="V17" s="194"/>
      <c r="W17" s="416"/>
      <c r="X17" s="416"/>
      <c r="Y17" s="417"/>
    </row>
    <row r="18" spans="1:25" s="92" customFormat="1" ht="40.049999999999997" customHeight="1" x14ac:dyDescent="0.2">
      <c r="A18" s="102"/>
      <c r="B18" s="192">
        <v>5</v>
      </c>
      <c r="C18" s="162"/>
      <c r="D18" s="162"/>
      <c r="E18" s="162"/>
      <c r="F18" s="233"/>
      <c r="G18" s="234"/>
      <c r="H18" s="101"/>
      <c r="I18" s="471"/>
      <c r="J18" s="235"/>
      <c r="K18" s="233"/>
      <c r="L18" s="442">
        <f>IF(COUNTIF(D18,"*未定*")=1,1,COUNTIF(D$13:D18,D18))</f>
        <v>0</v>
      </c>
      <c r="M18" s="415"/>
      <c r="N18" s="416"/>
      <c r="O18" s="416"/>
      <c r="P18" s="416"/>
      <c r="Q18" s="416"/>
      <c r="R18" s="416"/>
      <c r="S18" s="416"/>
      <c r="T18" s="416"/>
      <c r="U18" s="416"/>
      <c r="V18" s="416"/>
      <c r="W18" s="416"/>
      <c r="X18" s="416"/>
      <c r="Y18" s="417"/>
    </row>
    <row r="19" spans="1:25" s="92" customFormat="1" ht="40.049999999999997" customHeight="1" x14ac:dyDescent="0.2">
      <c r="A19" s="102"/>
      <c r="B19" s="192">
        <v>6</v>
      </c>
      <c r="C19" s="162"/>
      <c r="D19" s="162"/>
      <c r="E19" s="162"/>
      <c r="F19" s="233"/>
      <c r="G19" s="234"/>
      <c r="H19" s="101"/>
      <c r="I19" s="471"/>
      <c r="J19" s="235"/>
      <c r="K19" s="233"/>
      <c r="L19" s="442">
        <f>IF(COUNTIF(D19,"*未定*")=1,1,COUNTIF(D$13:D19,D19))</f>
        <v>0</v>
      </c>
      <c r="M19" s="415"/>
      <c r="N19" s="416"/>
      <c r="O19" s="416"/>
      <c r="P19" s="416"/>
      <c r="Q19" s="416"/>
      <c r="R19" s="416"/>
      <c r="S19" s="416"/>
      <c r="T19" s="416"/>
      <c r="U19" s="416"/>
      <c r="V19" s="416"/>
      <c r="W19" s="416"/>
      <c r="X19" s="416"/>
      <c r="Y19" s="417"/>
    </row>
    <row r="20" spans="1:25" s="92" customFormat="1" ht="40.049999999999997" customHeight="1" x14ac:dyDescent="0.2">
      <c r="A20" s="102"/>
      <c r="B20" s="192">
        <v>7</v>
      </c>
      <c r="C20" s="162"/>
      <c r="D20" s="162"/>
      <c r="E20" s="162"/>
      <c r="F20" s="233"/>
      <c r="G20" s="234"/>
      <c r="H20" s="101"/>
      <c r="I20" s="471"/>
      <c r="J20" s="235"/>
      <c r="K20" s="233"/>
      <c r="L20" s="442">
        <f>IF(COUNTIF(D20,"*未定*")=1,1,COUNTIF(D$13:D20,D20))</f>
        <v>0</v>
      </c>
      <c r="M20" s="415"/>
      <c r="N20" s="416"/>
      <c r="O20" s="416"/>
      <c r="P20" s="416"/>
      <c r="Q20" s="416"/>
      <c r="R20" s="416"/>
      <c r="S20" s="416"/>
      <c r="T20" s="416"/>
      <c r="U20" s="416"/>
      <c r="V20" s="416"/>
      <c r="W20" s="416"/>
      <c r="X20" s="416"/>
      <c r="Y20" s="417"/>
    </row>
    <row r="21" spans="1:25" s="92" customFormat="1" ht="40.049999999999997" customHeight="1" x14ac:dyDescent="0.2">
      <c r="A21" s="102"/>
      <c r="B21" s="192">
        <v>8</v>
      </c>
      <c r="C21" s="162"/>
      <c r="D21" s="162"/>
      <c r="E21" s="162"/>
      <c r="F21" s="233"/>
      <c r="G21" s="234"/>
      <c r="H21" s="101"/>
      <c r="I21" s="471"/>
      <c r="J21" s="235"/>
      <c r="K21" s="233"/>
      <c r="L21" s="442">
        <f>IF(COUNTIF(D21,"*未定*")=1,1,COUNTIF(D$13:D21,D21))</f>
        <v>0</v>
      </c>
      <c r="M21" s="415"/>
      <c r="N21" s="416"/>
      <c r="O21" s="416"/>
      <c r="P21" s="416"/>
      <c r="Q21" s="416"/>
      <c r="R21" s="416"/>
      <c r="S21" s="416"/>
      <c r="T21" s="416"/>
      <c r="U21" s="416"/>
      <c r="V21" s="416"/>
      <c r="W21" s="416"/>
      <c r="X21" s="416"/>
      <c r="Y21" s="417"/>
    </row>
    <row r="22" spans="1:25" s="92" customFormat="1" ht="40.049999999999997" customHeight="1" x14ac:dyDescent="0.2">
      <c r="A22" s="102"/>
      <c r="B22" s="192">
        <v>9</v>
      </c>
      <c r="C22" s="162"/>
      <c r="D22" s="162"/>
      <c r="E22" s="162"/>
      <c r="F22" s="233"/>
      <c r="G22" s="234"/>
      <c r="H22" s="101"/>
      <c r="I22" s="471"/>
      <c r="J22" s="235"/>
      <c r="K22" s="233"/>
      <c r="L22" s="442">
        <f>IF(COUNTIF(D22,"*未定*")=1,1,COUNTIF(D$13:D22,D22))</f>
        <v>0</v>
      </c>
      <c r="M22" s="470" t="s">
        <v>436</v>
      </c>
      <c r="N22" s="539"/>
      <c r="O22" s="539"/>
      <c r="P22" s="539"/>
      <c r="Q22" s="539"/>
      <c r="R22" s="539"/>
      <c r="S22" s="539"/>
      <c r="T22" s="539"/>
      <c r="U22" s="539"/>
      <c r="V22" s="539"/>
      <c r="W22" s="539"/>
      <c r="X22" s="539"/>
      <c r="Y22" s="540"/>
    </row>
    <row r="23" spans="1:25" s="92" customFormat="1" ht="40.049999999999997" customHeight="1" x14ac:dyDescent="0.2">
      <c r="A23" s="102"/>
      <c r="B23" s="192">
        <v>10</v>
      </c>
      <c r="C23" s="162"/>
      <c r="D23" s="162"/>
      <c r="E23" s="162"/>
      <c r="F23" s="233"/>
      <c r="G23" s="234"/>
      <c r="H23" s="101"/>
      <c r="I23" s="471"/>
      <c r="J23" s="235"/>
      <c r="K23" s="233"/>
      <c r="L23" s="442">
        <f>IF(COUNTIF(D23,"*未定*")=1,1,COUNTIF(D$13:D23,D23))</f>
        <v>0</v>
      </c>
      <c r="M23" s="1110" t="s">
        <v>437</v>
      </c>
      <c r="N23" s="1111"/>
      <c r="O23" s="1111"/>
      <c r="P23" s="1111"/>
      <c r="Q23" s="1111"/>
      <c r="R23" s="1111"/>
      <c r="S23" s="1111"/>
      <c r="T23" s="1111"/>
      <c r="U23" s="1111"/>
      <c r="V23" s="1111"/>
      <c r="W23" s="1111"/>
      <c r="X23" s="1111"/>
      <c r="Y23" s="1112"/>
    </row>
    <row r="24" spans="1:25" s="92" customFormat="1" ht="40.049999999999997" customHeight="1" x14ac:dyDescent="0.2">
      <c r="A24" s="102"/>
      <c r="B24" s="192">
        <v>11</v>
      </c>
      <c r="C24" s="162"/>
      <c r="D24" s="162"/>
      <c r="E24" s="162"/>
      <c r="F24" s="233"/>
      <c r="G24" s="234"/>
      <c r="H24" s="101"/>
      <c r="I24" s="471"/>
      <c r="J24" s="235"/>
      <c r="K24" s="233"/>
      <c r="L24" s="442">
        <f>IF(COUNTIF(D24,"*未定*")=1,1,COUNTIF(D$13:D24,D24))</f>
        <v>0</v>
      </c>
      <c r="M24" s="1110"/>
      <c r="N24" s="1111"/>
      <c r="O24" s="1111"/>
      <c r="P24" s="1111"/>
      <c r="Q24" s="1111"/>
      <c r="R24" s="1111"/>
      <c r="S24" s="1111"/>
      <c r="T24" s="1111"/>
      <c r="U24" s="1111"/>
      <c r="V24" s="1111"/>
      <c r="W24" s="1111"/>
      <c r="X24" s="1111"/>
      <c r="Y24" s="1112"/>
    </row>
    <row r="25" spans="1:25" s="92" customFormat="1" ht="40.049999999999997" customHeight="1" x14ac:dyDescent="0.2">
      <c r="A25" s="102"/>
      <c r="B25" s="192">
        <v>12</v>
      </c>
      <c r="C25" s="162"/>
      <c r="D25" s="162"/>
      <c r="E25" s="162"/>
      <c r="F25" s="233"/>
      <c r="G25" s="234"/>
      <c r="H25" s="101"/>
      <c r="I25" s="471"/>
      <c r="J25" s="235"/>
      <c r="K25" s="233"/>
      <c r="L25" s="442">
        <f>IF(COUNTIF(D25,"*未定*")=1,1,COUNTIF(D$13:D25,D25))</f>
        <v>0</v>
      </c>
      <c r="M25" s="541" t="s">
        <v>435</v>
      </c>
      <c r="N25" s="542"/>
      <c r="O25" s="542"/>
      <c r="P25" s="542"/>
      <c r="Q25" s="542"/>
      <c r="R25" s="542"/>
      <c r="S25" s="542"/>
      <c r="T25" s="542"/>
      <c r="U25" s="542"/>
      <c r="V25" s="542"/>
      <c r="W25" s="542"/>
      <c r="X25" s="542"/>
      <c r="Y25" s="543"/>
    </row>
    <row r="26" spans="1:25" s="92" customFormat="1" ht="40.049999999999997" customHeight="1" x14ac:dyDescent="0.2">
      <c r="A26" s="102"/>
      <c r="B26" s="192">
        <v>13</v>
      </c>
      <c r="C26" s="162"/>
      <c r="D26" s="162"/>
      <c r="E26" s="162"/>
      <c r="F26" s="233"/>
      <c r="G26" s="234"/>
      <c r="H26" s="101"/>
      <c r="I26" s="471"/>
      <c r="J26" s="235"/>
      <c r="K26" s="233"/>
      <c r="L26" s="442">
        <f>IF(COUNTIF(D26,"*未定*")=1,1,COUNTIF(D$13:D26,D26))</f>
        <v>0</v>
      </c>
      <c r="M26" s="541" t="s">
        <v>434</v>
      </c>
      <c r="N26" s="539"/>
      <c r="O26" s="539"/>
      <c r="P26" s="539"/>
      <c r="Q26" s="539"/>
      <c r="R26" s="539"/>
      <c r="S26" s="539"/>
      <c r="T26" s="539"/>
      <c r="U26" s="539"/>
      <c r="V26" s="539"/>
      <c r="W26" s="539"/>
      <c r="X26" s="539"/>
      <c r="Y26" s="540"/>
    </row>
    <row r="27" spans="1:25" s="92" customFormat="1" ht="40.049999999999997" customHeight="1" x14ac:dyDescent="0.2">
      <c r="A27" s="102"/>
      <c r="B27" s="192">
        <v>14</v>
      </c>
      <c r="C27" s="162"/>
      <c r="D27" s="162"/>
      <c r="E27" s="162"/>
      <c r="F27" s="233"/>
      <c r="G27" s="234"/>
      <c r="H27" s="101"/>
      <c r="I27" s="471"/>
      <c r="J27" s="235"/>
      <c r="K27" s="233"/>
      <c r="L27" s="442">
        <f>IF(COUNTIF(D27,"*未定*")=1,1,COUNTIF(D$13:D27,D27))</f>
        <v>0</v>
      </c>
      <c r="M27" s="484"/>
      <c r="N27" s="485"/>
      <c r="O27" s="485"/>
      <c r="P27" s="485"/>
      <c r="Q27" s="485"/>
      <c r="R27" s="485"/>
      <c r="S27" s="485"/>
      <c r="T27" s="485"/>
      <c r="U27" s="485"/>
      <c r="V27" s="485"/>
      <c r="W27" s="485"/>
      <c r="X27" s="485"/>
      <c r="Y27" s="486"/>
    </row>
    <row r="28" spans="1:25" s="92" customFormat="1" ht="40.049999999999997" customHeight="1" x14ac:dyDescent="0.2">
      <c r="A28" s="102"/>
      <c r="B28" s="192">
        <v>15</v>
      </c>
      <c r="C28" s="162"/>
      <c r="D28" s="162"/>
      <c r="E28" s="162"/>
      <c r="F28" s="233"/>
      <c r="G28" s="234"/>
      <c r="H28" s="101"/>
      <c r="I28" s="471"/>
      <c r="J28" s="235"/>
      <c r="K28" s="233"/>
      <c r="L28" s="442">
        <f>IF(COUNTIF(D28,"*未定*")=1,1,COUNTIF(D$13:D28,D28))</f>
        <v>0</v>
      </c>
      <c r="M28" s="415"/>
      <c r="N28" s="195"/>
      <c r="O28" s="195"/>
      <c r="P28" s="195"/>
      <c r="Q28" s="195"/>
      <c r="R28" s="195"/>
      <c r="S28" s="195"/>
      <c r="T28" s="195"/>
      <c r="U28" s="195"/>
      <c r="V28" s="195"/>
      <c r="W28" s="195"/>
      <c r="X28" s="195"/>
      <c r="Y28" s="196"/>
    </row>
    <row r="29" spans="1:25" s="92" customFormat="1" ht="40.049999999999997" customHeight="1" x14ac:dyDescent="0.2">
      <c r="A29" s="102"/>
      <c r="B29" s="192">
        <v>16</v>
      </c>
      <c r="C29" s="162"/>
      <c r="D29" s="162"/>
      <c r="E29" s="162"/>
      <c r="F29" s="233"/>
      <c r="G29" s="234"/>
      <c r="H29" s="101"/>
      <c r="I29" s="471"/>
      <c r="J29" s="235"/>
      <c r="K29" s="233"/>
      <c r="L29" s="442">
        <f>IF(COUNTIF(D29,"*未定*")=1,1,COUNTIF(D$13:D29,D29))</f>
        <v>0</v>
      </c>
      <c r="M29" s="487"/>
      <c r="N29" s="488"/>
      <c r="O29" s="488"/>
      <c r="P29" s="488"/>
      <c r="Q29" s="488"/>
      <c r="R29" s="488"/>
      <c r="S29" s="488"/>
      <c r="T29" s="488"/>
      <c r="U29" s="488"/>
      <c r="V29" s="488"/>
      <c r="W29" s="488"/>
      <c r="X29" s="488"/>
      <c r="Y29" s="489"/>
    </row>
    <row r="30" spans="1:25" s="92" customFormat="1" ht="40.049999999999997" customHeight="1" x14ac:dyDescent="0.2">
      <c r="A30" s="102"/>
      <c r="B30" s="192">
        <v>17</v>
      </c>
      <c r="C30" s="162"/>
      <c r="D30" s="162"/>
      <c r="E30" s="162"/>
      <c r="F30" s="233"/>
      <c r="G30" s="234"/>
      <c r="H30" s="101"/>
      <c r="I30" s="471"/>
      <c r="J30" s="235"/>
      <c r="K30" s="233"/>
      <c r="L30" s="442">
        <f>IF(COUNTIF(D30,"*未定*")=1,1,COUNTIF(D$13:D30,D30))</f>
        <v>0</v>
      </c>
      <c r="M30" s="186"/>
      <c r="N30" s="190"/>
      <c r="O30" s="190"/>
      <c r="P30" s="190"/>
      <c r="Q30" s="190"/>
      <c r="R30" s="190"/>
      <c r="S30" s="190"/>
      <c r="T30" s="190"/>
      <c r="U30" s="190"/>
      <c r="V30" s="190"/>
      <c r="W30" s="190"/>
      <c r="X30" s="190"/>
      <c r="Y30" s="191"/>
    </row>
    <row r="31" spans="1:25" s="92" customFormat="1" ht="40.049999999999997" customHeight="1" x14ac:dyDescent="0.2">
      <c r="A31" s="102"/>
      <c r="B31" s="192">
        <v>18</v>
      </c>
      <c r="C31" s="162"/>
      <c r="D31" s="162"/>
      <c r="E31" s="162"/>
      <c r="F31" s="233"/>
      <c r="G31" s="234"/>
      <c r="H31" s="101"/>
      <c r="I31" s="471"/>
      <c r="J31" s="235"/>
      <c r="K31" s="233"/>
      <c r="L31" s="442">
        <f>IF(COUNTIF(D31,"*未定*")=1,1,COUNTIF(D$13:D31,D31))</f>
        <v>0</v>
      </c>
      <c r="M31" s="186"/>
      <c r="N31" s="190"/>
      <c r="O31" s="190"/>
      <c r="P31" s="190"/>
      <c r="Q31" s="190"/>
      <c r="R31" s="190"/>
      <c r="S31" s="190"/>
      <c r="T31" s="190"/>
      <c r="U31" s="190"/>
      <c r="V31" s="190"/>
      <c r="W31" s="190"/>
      <c r="X31" s="190"/>
      <c r="Y31" s="191"/>
    </row>
    <row r="32" spans="1:25" s="92" customFormat="1" ht="40.049999999999997" customHeight="1" x14ac:dyDescent="0.2">
      <c r="A32" s="102"/>
      <c r="B32" s="192">
        <v>19</v>
      </c>
      <c r="C32" s="162"/>
      <c r="D32" s="162"/>
      <c r="E32" s="162"/>
      <c r="F32" s="233"/>
      <c r="G32" s="234"/>
      <c r="H32" s="101"/>
      <c r="I32" s="471"/>
      <c r="J32" s="235"/>
      <c r="K32" s="233"/>
      <c r="L32" s="442">
        <f>IF(COUNTIF(D32,"*未定*")=1,1,COUNTIF(D$13:D32,D32))</f>
        <v>0</v>
      </c>
      <c r="M32" s="186"/>
      <c r="N32" s="190"/>
      <c r="O32" s="190"/>
      <c r="P32" s="190"/>
      <c r="Q32" s="190"/>
      <c r="R32" s="190"/>
      <c r="S32" s="190"/>
      <c r="T32" s="190"/>
      <c r="U32" s="190"/>
      <c r="V32" s="190"/>
      <c r="W32" s="190"/>
      <c r="X32" s="190"/>
      <c r="Y32" s="191"/>
    </row>
    <row r="33" spans="1:25" s="92" customFormat="1" ht="40.049999999999997" customHeight="1" x14ac:dyDescent="0.2">
      <c r="A33" s="102"/>
      <c r="B33" s="192">
        <v>20</v>
      </c>
      <c r="C33" s="162"/>
      <c r="D33" s="162"/>
      <c r="E33" s="162"/>
      <c r="F33" s="233"/>
      <c r="G33" s="234"/>
      <c r="H33" s="101"/>
      <c r="I33" s="471"/>
      <c r="J33" s="235"/>
      <c r="K33" s="233"/>
      <c r="L33" s="442">
        <f>IF(COUNTIF(D33,"*未定*")=1,1,COUNTIF(D$13:D33,D33))</f>
        <v>0</v>
      </c>
      <c r="M33" s="186"/>
      <c r="N33" s="190"/>
      <c r="O33" s="190"/>
      <c r="P33" s="190"/>
      <c r="Q33" s="190"/>
      <c r="R33" s="190"/>
      <c r="S33" s="190"/>
      <c r="T33" s="190"/>
      <c r="U33" s="190"/>
      <c r="V33" s="190"/>
      <c r="W33" s="190"/>
      <c r="X33" s="190"/>
      <c r="Y33" s="191"/>
    </row>
    <row r="34" spans="1:25" s="92" customFormat="1" ht="40.049999999999997" customHeight="1" x14ac:dyDescent="0.2">
      <c r="A34" s="102"/>
      <c r="B34" s="192">
        <v>21</v>
      </c>
      <c r="C34" s="162"/>
      <c r="D34" s="162"/>
      <c r="E34" s="162"/>
      <c r="F34" s="233"/>
      <c r="G34" s="234"/>
      <c r="H34" s="101"/>
      <c r="I34" s="471"/>
      <c r="J34" s="235"/>
      <c r="K34" s="233"/>
      <c r="L34" s="442">
        <f>IF(COUNTIF(D34,"*未定*")=1,1,COUNTIF(D$13:D34,D34))</f>
        <v>0</v>
      </c>
      <c r="M34" s="186"/>
      <c r="N34" s="190"/>
      <c r="O34" s="190"/>
      <c r="P34" s="190"/>
      <c r="Q34" s="190"/>
      <c r="R34" s="190"/>
      <c r="S34" s="190"/>
      <c r="T34" s="190"/>
      <c r="U34" s="190"/>
      <c r="V34" s="190"/>
      <c r="W34" s="190"/>
      <c r="X34" s="190"/>
      <c r="Y34" s="191"/>
    </row>
    <row r="35" spans="1:25" s="92" customFormat="1" ht="40.049999999999997" customHeight="1" x14ac:dyDescent="0.2">
      <c r="A35" s="102"/>
      <c r="B35" s="192">
        <v>22</v>
      </c>
      <c r="C35" s="162"/>
      <c r="D35" s="162"/>
      <c r="E35" s="162"/>
      <c r="F35" s="233"/>
      <c r="G35" s="234"/>
      <c r="H35" s="101"/>
      <c r="I35" s="471"/>
      <c r="J35" s="235"/>
      <c r="K35" s="233"/>
      <c r="L35" s="442">
        <f>IF(COUNTIF(D35,"*未定*")=1,1,COUNTIF(D$13:D35,D35))</f>
        <v>0</v>
      </c>
      <c r="M35" s="541" t="s">
        <v>446</v>
      </c>
      <c r="N35" s="190"/>
      <c r="O35" s="190"/>
      <c r="P35" s="190"/>
      <c r="Q35" s="190"/>
      <c r="R35" s="190"/>
      <c r="S35" s="190"/>
      <c r="T35" s="190"/>
      <c r="U35" s="190"/>
      <c r="V35" s="190"/>
      <c r="W35" s="190"/>
      <c r="X35" s="190"/>
      <c r="Y35" s="191"/>
    </row>
    <row r="36" spans="1:25" s="92" customFormat="1" ht="40.049999999999997" customHeight="1" x14ac:dyDescent="0.2">
      <c r="A36" s="102"/>
      <c r="B36" s="192">
        <v>23</v>
      </c>
      <c r="C36" s="162"/>
      <c r="D36" s="162"/>
      <c r="E36" s="162"/>
      <c r="F36" s="233"/>
      <c r="G36" s="234"/>
      <c r="H36" s="101"/>
      <c r="I36" s="471"/>
      <c r="J36" s="235"/>
      <c r="K36" s="233"/>
      <c r="L36" s="442">
        <f>IF(COUNTIF(D36,"*未定*")=1,1,COUNTIF(D$13:D36,D36))</f>
        <v>0</v>
      </c>
      <c r="M36" s="541" t="s">
        <v>377</v>
      </c>
      <c r="N36" s="190"/>
      <c r="O36" s="190"/>
      <c r="P36" s="190"/>
      <c r="Q36" s="190"/>
      <c r="R36" s="190"/>
      <c r="S36" s="190"/>
      <c r="T36" s="190"/>
      <c r="U36" s="190"/>
      <c r="V36" s="190"/>
      <c r="W36" s="190"/>
      <c r="X36" s="190"/>
      <c r="Y36" s="191"/>
    </row>
    <row r="37" spans="1:25" s="92" customFormat="1" ht="40.049999999999997" customHeight="1" x14ac:dyDescent="0.2">
      <c r="A37" s="102"/>
      <c r="B37" s="192">
        <v>24</v>
      </c>
      <c r="C37" s="162"/>
      <c r="D37" s="162"/>
      <c r="E37" s="162"/>
      <c r="F37" s="233"/>
      <c r="G37" s="234"/>
      <c r="H37" s="101"/>
      <c r="I37" s="471"/>
      <c r="J37" s="235"/>
      <c r="K37" s="233"/>
      <c r="L37" s="442">
        <f>IF(COUNTIF(D37,"*未定*")=1,1,COUNTIF(D$13:D37,D37))</f>
        <v>0</v>
      </c>
      <c r="M37" s="638"/>
      <c r="N37" s="639"/>
      <c r="O37" s="639"/>
      <c r="P37" s="639"/>
      <c r="Q37" s="639"/>
      <c r="R37" s="639"/>
      <c r="S37" s="639"/>
      <c r="T37" s="639"/>
      <c r="U37" s="639"/>
      <c r="V37" s="639"/>
      <c r="W37" s="639"/>
      <c r="X37" s="639"/>
      <c r="Y37" s="639"/>
    </row>
    <row r="38" spans="1:25" s="92" customFormat="1" ht="40.049999999999997" customHeight="1" x14ac:dyDescent="0.2">
      <c r="A38" s="102"/>
      <c r="B38" s="192">
        <v>25</v>
      </c>
      <c r="C38" s="162"/>
      <c r="D38" s="162"/>
      <c r="E38" s="162"/>
      <c r="F38" s="233"/>
      <c r="G38" s="234"/>
      <c r="H38" s="101"/>
      <c r="I38" s="471"/>
      <c r="J38" s="235"/>
      <c r="K38" s="233"/>
      <c r="L38" s="442">
        <f>IF(COUNTIF(D38,"*未定*")=1,1,COUNTIF(D$13:D38,D38))</f>
        <v>0</v>
      </c>
      <c r="M38" s="640"/>
      <c r="N38" s="289"/>
      <c r="O38" s="289"/>
      <c r="P38" s="289"/>
      <c r="Q38" s="289"/>
      <c r="R38" s="289"/>
      <c r="S38" s="289"/>
      <c r="T38" s="289"/>
      <c r="U38" s="289"/>
      <c r="V38" s="289"/>
      <c r="W38" s="289"/>
      <c r="X38" s="289"/>
      <c r="Y38" s="289"/>
    </row>
    <row r="39" spans="1:25" s="92" customFormat="1" ht="40.049999999999997" customHeight="1" x14ac:dyDescent="0.2">
      <c r="A39" s="102"/>
      <c r="B39" s="192">
        <v>26</v>
      </c>
      <c r="C39" s="162"/>
      <c r="D39" s="162"/>
      <c r="E39" s="162"/>
      <c r="F39" s="233"/>
      <c r="G39" s="234"/>
      <c r="H39" s="101"/>
      <c r="I39" s="471"/>
      <c r="J39" s="235"/>
      <c r="K39" s="233"/>
      <c r="L39" s="442">
        <f>IF(COUNTIF(D39,"*未定*")=1,1,COUNTIF(D$13:D39,D39))</f>
        <v>0</v>
      </c>
      <c r="M39" s="640"/>
      <c r="N39" s="289"/>
      <c r="O39" s="289"/>
      <c r="P39" s="289"/>
      <c r="Q39" s="289"/>
      <c r="R39" s="289"/>
      <c r="S39" s="289"/>
      <c r="T39" s="289"/>
      <c r="U39" s="289"/>
      <c r="V39" s="289"/>
      <c r="W39" s="289"/>
      <c r="X39" s="289"/>
      <c r="Y39" s="289"/>
    </row>
    <row r="40" spans="1:25" s="92" customFormat="1" ht="40.049999999999997" customHeight="1" x14ac:dyDescent="0.2">
      <c r="A40" s="102"/>
      <c r="B40" s="192">
        <v>27</v>
      </c>
      <c r="C40" s="162"/>
      <c r="D40" s="162"/>
      <c r="E40" s="162"/>
      <c r="F40" s="233"/>
      <c r="G40" s="234"/>
      <c r="H40" s="101"/>
      <c r="I40" s="471"/>
      <c r="J40" s="235"/>
      <c r="K40" s="233"/>
      <c r="L40" s="442">
        <f>IF(COUNTIF(D40,"*未定*")=1,1,COUNTIF(D$13:D40,D40))</f>
        <v>0</v>
      </c>
      <c r="M40" s="640"/>
      <c r="N40" s="289"/>
      <c r="O40" s="289"/>
      <c r="P40" s="289"/>
      <c r="Q40" s="289"/>
      <c r="R40" s="289"/>
      <c r="S40" s="289"/>
      <c r="T40" s="289"/>
      <c r="U40" s="289"/>
      <c r="V40" s="289"/>
      <c r="W40" s="289"/>
      <c r="X40" s="289"/>
      <c r="Y40" s="289"/>
    </row>
    <row r="41" spans="1:25" s="92" customFormat="1" ht="40.049999999999997" customHeight="1" x14ac:dyDescent="0.2">
      <c r="A41" s="102"/>
      <c r="B41" s="192">
        <v>28</v>
      </c>
      <c r="C41" s="162"/>
      <c r="D41" s="162"/>
      <c r="E41" s="162"/>
      <c r="F41" s="233"/>
      <c r="G41" s="234"/>
      <c r="H41" s="101"/>
      <c r="I41" s="471"/>
      <c r="J41" s="235"/>
      <c r="K41" s="233"/>
      <c r="L41" s="442">
        <f>IF(COUNTIF(D41,"*未定*")=1,1,COUNTIF(D$13:D41,D41))</f>
        <v>0</v>
      </c>
      <c r="M41" s="640"/>
      <c r="N41" s="289"/>
      <c r="O41" s="289"/>
      <c r="P41" s="289"/>
      <c r="Q41" s="289"/>
      <c r="R41" s="289"/>
      <c r="S41" s="289"/>
      <c r="T41" s="289"/>
      <c r="U41" s="289"/>
      <c r="V41" s="289"/>
      <c r="W41" s="289"/>
      <c r="X41" s="289"/>
      <c r="Y41" s="289"/>
    </row>
    <row r="42" spans="1:25" s="92" customFormat="1" ht="40.049999999999997" customHeight="1" x14ac:dyDescent="0.2">
      <c r="A42" s="102"/>
      <c r="B42" s="192">
        <v>29</v>
      </c>
      <c r="C42" s="162"/>
      <c r="D42" s="162"/>
      <c r="E42" s="162"/>
      <c r="F42" s="233"/>
      <c r="G42" s="234"/>
      <c r="H42" s="101"/>
      <c r="I42" s="471"/>
      <c r="J42" s="235"/>
      <c r="K42" s="233"/>
      <c r="L42" s="442">
        <f>IF(COUNTIF(D42,"*未定*")=1,1,COUNTIF(D$13:D42,D42))</f>
        <v>0</v>
      </c>
      <c r="M42" s="641"/>
      <c r="N42" s="289"/>
      <c r="O42" s="289"/>
      <c r="P42" s="289"/>
      <c r="Q42" s="289"/>
      <c r="R42" s="289"/>
      <c r="S42" s="289"/>
      <c r="T42" s="289"/>
      <c r="U42" s="289"/>
      <c r="V42" s="289"/>
      <c r="W42" s="289"/>
      <c r="X42" s="289"/>
      <c r="Y42" s="289"/>
    </row>
    <row r="43" spans="1:25" s="92" customFormat="1" ht="40.049999999999997" customHeight="1" x14ac:dyDescent="0.2">
      <c r="A43" s="102"/>
      <c r="B43" s="192">
        <v>30</v>
      </c>
      <c r="C43" s="643"/>
      <c r="D43" s="643"/>
      <c r="E43" s="643"/>
      <c r="F43" s="644"/>
      <c r="G43" s="645"/>
      <c r="H43" s="646"/>
      <c r="I43" s="471"/>
      <c r="J43" s="647"/>
      <c r="K43" s="644"/>
      <c r="L43" s="442">
        <f>IF(COUNTIF(D43,"*未定*")=1,1,COUNTIF(D$13:D43,D43))</f>
        <v>0</v>
      </c>
      <c r="M43" s="641"/>
      <c r="N43" s="289"/>
      <c r="O43" s="289"/>
      <c r="P43" s="289"/>
      <c r="Q43" s="289"/>
      <c r="R43" s="289"/>
      <c r="S43" s="289"/>
      <c r="T43" s="289"/>
      <c r="U43" s="289"/>
      <c r="V43" s="289"/>
      <c r="W43" s="289"/>
      <c r="X43" s="289"/>
      <c r="Y43" s="289"/>
    </row>
    <row r="44" spans="1:25" s="92" customFormat="1" ht="40.049999999999997" customHeight="1" x14ac:dyDescent="0.2">
      <c r="A44" s="102"/>
      <c r="B44" s="192">
        <v>31</v>
      </c>
      <c r="C44" s="162"/>
      <c r="D44" s="162"/>
      <c r="E44" s="162"/>
      <c r="F44" s="233"/>
      <c r="G44" s="234"/>
      <c r="H44" s="101"/>
      <c r="I44" s="642"/>
      <c r="J44" s="235"/>
      <c r="K44" s="233"/>
      <c r="L44" s="442">
        <f>IF(COUNTIF(D44,"*未定*")=1,1,COUNTIF(D$13:D44,D44))</f>
        <v>0</v>
      </c>
      <c r="M44" s="640"/>
      <c r="N44" s="289"/>
      <c r="O44" s="289"/>
      <c r="P44" s="289"/>
      <c r="Q44" s="289"/>
      <c r="R44" s="289"/>
      <c r="S44" s="289"/>
      <c r="T44" s="289"/>
      <c r="U44" s="289"/>
      <c r="V44" s="289"/>
      <c r="W44" s="289"/>
      <c r="X44" s="289"/>
      <c r="Y44" s="289"/>
    </row>
    <row r="45" spans="1:25" s="92" customFormat="1" ht="40.049999999999997" customHeight="1" x14ac:dyDescent="0.2">
      <c r="A45" s="102"/>
      <c r="B45" s="192">
        <v>32</v>
      </c>
      <c r="C45" s="162"/>
      <c r="D45" s="162"/>
      <c r="E45" s="162"/>
      <c r="F45" s="233"/>
      <c r="G45" s="234"/>
      <c r="H45" s="101"/>
      <c r="I45" s="471"/>
      <c r="J45" s="235"/>
      <c r="K45" s="233"/>
      <c r="L45" s="442">
        <f>IF(COUNTIF(D45,"*未定*")=1,1,COUNTIF(D$13:D45,D45))</f>
        <v>0</v>
      </c>
      <c r="M45" s="640"/>
      <c r="N45" s="289"/>
      <c r="O45" s="289"/>
      <c r="P45" s="289"/>
      <c r="Q45" s="289"/>
      <c r="R45" s="289"/>
      <c r="S45" s="289"/>
      <c r="T45" s="289"/>
      <c r="U45" s="289"/>
      <c r="V45" s="289"/>
      <c r="W45" s="289"/>
      <c r="X45" s="289"/>
      <c r="Y45" s="289"/>
    </row>
    <row r="46" spans="1:25" s="92" customFormat="1" ht="40.049999999999997" customHeight="1" x14ac:dyDescent="0.2">
      <c r="A46" s="102"/>
      <c r="B46" s="192">
        <v>33</v>
      </c>
      <c r="C46" s="162"/>
      <c r="D46" s="162"/>
      <c r="E46" s="162"/>
      <c r="F46" s="233"/>
      <c r="G46" s="234"/>
      <c r="H46" s="101"/>
      <c r="I46" s="471"/>
      <c r="J46" s="235"/>
      <c r="K46" s="233"/>
      <c r="L46" s="442">
        <f>IF(COUNTIF(D46,"*未定*")=1,1,COUNTIF(D$13:D46,D46))</f>
        <v>0</v>
      </c>
      <c r="M46" s="640"/>
      <c r="N46" s="289"/>
      <c r="O46" s="289"/>
      <c r="P46" s="289"/>
      <c r="Q46" s="289"/>
      <c r="R46" s="289"/>
      <c r="S46" s="289"/>
      <c r="T46" s="289"/>
      <c r="U46" s="289"/>
      <c r="V46" s="289"/>
      <c r="W46" s="289"/>
      <c r="X46" s="289"/>
      <c r="Y46" s="289"/>
    </row>
    <row r="47" spans="1:25" s="92" customFormat="1" ht="40.049999999999997" customHeight="1" x14ac:dyDescent="0.2">
      <c r="A47" s="102"/>
      <c r="B47" s="192">
        <v>34</v>
      </c>
      <c r="C47" s="162"/>
      <c r="D47" s="162"/>
      <c r="E47" s="162"/>
      <c r="F47" s="233"/>
      <c r="G47" s="234"/>
      <c r="H47" s="101"/>
      <c r="I47" s="471"/>
      <c r="J47" s="235"/>
      <c r="K47" s="233"/>
      <c r="L47" s="442">
        <f>IF(COUNTIF(D47,"*未定*")=1,1,COUNTIF(D$13:D47,D47))</f>
        <v>0</v>
      </c>
      <c r="M47" s="640"/>
      <c r="N47" s="289"/>
      <c r="O47" s="289"/>
      <c r="P47" s="289"/>
      <c r="Q47" s="289"/>
      <c r="R47" s="289"/>
      <c r="S47" s="289"/>
      <c r="T47" s="289"/>
      <c r="U47" s="289"/>
      <c r="V47" s="289"/>
      <c r="W47" s="289"/>
      <c r="X47" s="289"/>
      <c r="Y47" s="289"/>
    </row>
    <row r="48" spans="1:25" s="92" customFormat="1" ht="40.049999999999997" customHeight="1" x14ac:dyDescent="0.2">
      <c r="A48" s="102"/>
      <c r="B48" s="192">
        <v>35</v>
      </c>
      <c r="C48" s="162"/>
      <c r="D48" s="162"/>
      <c r="E48" s="162"/>
      <c r="F48" s="233"/>
      <c r="G48" s="234"/>
      <c r="H48" s="101"/>
      <c r="I48" s="471"/>
      <c r="J48" s="235"/>
      <c r="K48" s="233"/>
      <c r="L48" s="442">
        <f>IF(COUNTIF(D48,"*未定*")=1,1,COUNTIF(D$13:D48,D48))</f>
        <v>0</v>
      </c>
      <c r="M48" s="640"/>
      <c r="N48" s="289"/>
      <c r="O48" s="289"/>
      <c r="P48" s="289"/>
      <c r="Q48" s="289"/>
      <c r="R48" s="289"/>
      <c r="S48" s="289"/>
      <c r="T48" s="289"/>
      <c r="U48" s="289"/>
      <c r="V48" s="289"/>
      <c r="W48" s="289"/>
      <c r="X48" s="289"/>
      <c r="Y48" s="289"/>
    </row>
    <row r="49" spans="1:25" s="92" customFormat="1" ht="40.049999999999997" customHeight="1" x14ac:dyDescent="0.2">
      <c r="A49" s="102"/>
      <c r="B49" s="192">
        <v>36</v>
      </c>
      <c r="C49" s="162"/>
      <c r="D49" s="162"/>
      <c r="E49" s="162"/>
      <c r="F49" s="233"/>
      <c r="G49" s="234"/>
      <c r="H49" s="101"/>
      <c r="I49" s="471"/>
      <c r="J49" s="235"/>
      <c r="K49" s="233"/>
      <c r="L49" s="442">
        <f>IF(COUNTIF(D49,"*未定*")=1,1,COUNTIF(D$13:D49,D49))</f>
        <v>0</v>
      </c>
      <c r="M49" s="641"/>
      <c r="N49" s="289"/>
      <c r="O49" s="289"/>
      <c r="P49" s="289"/>
      <c r="Q49" s="289"/>
      <c r="R49" s="289"/>
      <c r="S49" s="289"/>
      <c r="T49" s="289"/>
      <c r="U49" s="289"/>
      <c r="V49" s="289"/>
      <c r="W49" s="289"/>
      <c r="X49" s="289"/>
      <c r="Y49" s="289"/>
    </row>
    <row r="50" spans="1:25" s="92" customFormat="1" ht="40.049999999999997" customHeight="1" x14ac:dyDescent="0.2">
      <c r="A50" s="102"/>
      <c r="B50" s="192">
        <v>37</v>
      </c>
      <c r="C50" s="643"/>
      <c r="D50" s="643"/>
      <c r="E50" s="643"/>
      <c r="F50" s="644"/>
      <c r="G50" s="645"/>
      <c r="H50" s="646"/>
      <c r="I50" s="471"/>
      <c r="J50" s="647"/>
      <c r="K50" s="644"/>
      <c r="L50" s="442">
        <f>IF(COUNTIF(D50,"*未定*")=1,1,COUNTIF(D$13:D50,D50))</f>
        <v>0</v>
      </c>
      <c r="M50" s="641"/>
      <c r="N50" s="289"/>
      <c r="O50" s="289"/>
      <c r="P50" s="289"/>
      <c r="Q50" s="289"/>
      <c r="R50" s="289"/>
      <c r="S50" s="289"/>
      <c r="T50" s="289"/>
      <c r="U50" s="289"/>
      <c r="V50" s="289"/>
      <c r="W50" s="289"/>
      <c r="X50" s="289"/>
      <c r="Y50" s="289"/>
    </row>
    <row r="51" spans="1:25" s="92" customFormat="1" ht="40.049999999999997" customHeight="1" x14ac:dyDescent="0.2">
      <c r="A51" s="102"/>
      <c r="B51" s="192">
        <v>38</v>
      </c>
      <c r="C51" s="162"/>
      <c r="D51" s="162"/>
      <c r="E51" s="162"/>
      <c r="F51" s="233"/>
      <c r="G51" s="234"/>
      <c r="H51" s="101"/>
      <c r="I51" s="642"/>
      <c r="J51" s="235"/>
      <c r="K51" s="233"/>
      <c r="L51" s="442">
        <f>IF(COUNTIF(D51,"*未定*")=1,1,COUNTIF(D$13:D51,D51))</f>
        <v>0</v>
      </c>
      <c r="M51" s="640"/>
      <c r="N51" s="289"/>
      <c r="O51" s="289"/>
      <c r="P51" s="289"/>
      <c r="Q51" s="289"/>
      <c r="R51" s="289"/>
      <c r="S51" s="289"/>
      <c r="T51" s="289"/>
      <c r="U51" s="289"/>
      <c r="V51" s="289"/>
      <c r="W51" s="289"/>
      <c r="X51" s="289"/>
      <c r="Y51" s="289"/>
    </row>
    <row r="52" spans="1:25" s="92" customFormat="1" ht="40.049999999999997" customHeight="1" x14ac:dyDescent="0.2">
      <c r="A52" s="102"/>
      <c r="B52" s="192">
        <v>39</v>
      </c>
      <c r="C52" s="162"/>
      <c r="D52" s="162"/>
      <c r="E52" s="162"/>
      <c r="F52" s="233"/>
      <c r="G52" s="234"/>
      <c r="H52" s="101"/>
      <c r="I52" s="471"/>
      <c r="J52" s="235"/>
      <c r="K52" s="233"/>
      <c r="L52" s="442">
        <f>IF(COUNTIF(D52,"*未定*")=1,1,COUNTIF(D$13:D52,D52))</f>
        <v>0</v>
      </c>
      <c r="M52" s="640"/>
      <c r="N52" s="289"/>
      <c r="O52" s="289"/>
      <c r="P52" s="289"/>
      <c r="Q52" s="289"/>
      <c r="R52" s="289"/>
      <c r="S52" s="289"/>
      <c r="T52" s="289"/>
      <c r="U52" s="289"/>
      <c r="V52" s="289"/>
      <c r="W52" s="289"/>
      <c r="X52" s="289"/>
      <c r="Y52" s="289"/>
    </row>
    <row r="53" spans="1:25" s="92" customFormat="1" ht="40.049999999999997" customHeight="1" x14ac:dyDescent="0.2">
      <c r="A53" s="102"/>
      <c r="B53" s="192">
        <v>40</v>
      </c>
      <c r="C53" s="162"/>
      <c r="D53" s="162"/>
      <c r="E53" s="162"/>
      <c r="F53" s="233"/>
      <c r="G53" s="234"/>
      <c r="H53" s="101"/>
      <c r="I53" s="471"/>
      <c r="J53" s="235"/>
      <c r="K53" s="233"/>
      <c r="L53" s="442">
        <f>IF(COUNTIF(D53,"*未定*")=1,1,COUNTIF(D$13:D53,D53))</f>
        <v>0</v>
      </c>
      <c r="M53" s="640"/>
      <c r="N53" s="289"/>
      <c r="O53" s="289"/>
      <c r="P53" s="289"/>
      <c r="Q53" s="289"/>
      <c r="R53" s="289"/>
      <c r="S53" s="289"/>
      <c r="T53" s="289"/>
      <c r="U53" s="289"/>
      <c r="V53" s="289"/>
      <c r="W53" s="289"/>
      <c r="X53" s="289"/>
      <c r="Y53" s="289"/>
    </row>
    <row r="54" spans="1:25" s="92" customFormat="1" ht="40.049999999999997" customHeight="1" x14ac:dyDescent="0.2">
      <c r="A54" s="102"/>
      <c r="B54" s="192">
        <v>41</v>
      </c>
      <c r="C54" s="162"/>
      <c r="D54" s="162"/>
      <c r="E54" s="162"/>
      <c r="F54" s="233"/>
      <c r="G54" s="234"/>
      <c r="H54" s="101"/>
      <c r="I54" s="471"/>
      <c r="J54" s="235"/>
      <c r="K54" s="233"/>
      <c r="L54" s="442">
        <f>IF(COUNTIF(D54,"*未定*")=1,1,COUNTIF(D$13:D54,D54))</f>
        <v>0</v>
      </c>
      <c r="M54" s="640"/>
      <c r="N54" s="289"/>
      <c r="O54" s="289"/>
      <c r="P54" s="289"/>
      <c r="Q54" s="289"/>
      <c r="R54" s="289"/>
      <c r="S54" s="289"/>
      <c r="T54" s="289"/>
      <c r="U54" s="289"/>
      <c r="V54" s="289"/>
      <c r="W54" s="289"/>
      <c r="X54" s="289"/>
      <c r="Y54" s="289"/>
    </row>
    <row r="55" spans="1:25" s="92" customFormat="1" ht="40.049999999999997" customHeight="1" x14ac:dyDescent="0.2">
      <c r="A55" s="102"/>
      <c r="B55" s="192">
        <v>42</v>
      </c>
      <c r="C55" s="162"/>
      <c r="D55" s="162"/>
      <c r="E55" s="162"/>
      <c r="F55" s="233"/>
      <c r="G55" s="234"/>
      <c r="H55" s="101"/>
      <c r="I55" s="471"/>
      <c r="J55" s="235"/>
      <c r="K55" s="233"/>
      <c r="L55" s="442">
        <f>IF(COUNTIF(D55,"*未定*")=1,1,COUNTIF(D$13:D55,D55))</f>
        <v>0</v>
      </c>
      <c r="M55" s="640"/>
      <c r="N55" s="289"/>
      <c r="O55" s="289"/>
      <c r="P55" s="289"/>
      <c r="Q55" s="289"/>
      <c r="R55" s="289"/>
      <c r="S55" s="289"/>
      <c r="T55" s="289"/>
      <c r="U55" s="289"/>
      <c r="V55" s="289"/>
      <c r="W55" s="289"/>
      <c r="X55" s="289"/>
      <c r="Y55" s="289"/>
    </row>
    <row r="56" spans="1:25" s="92" customFormat="1" ht="40.049999999999997" customHeight="1" x14ac:dyDescent="0.2">
      <c r="A56" s="102"/>
      <c r="B56" s="192">
        <v>43</v>
      </c>
      <c r="C56" s="162"/>
      <c r="D56" s="162"/>
      <c r="E56" s="162"/>
      <c r="F56" s="233"/>
      <c r="G56" s="234"/>
      <c r="H56" s="101"/>
      <c r="I56" s="471"/>
      <c r="J56" s="235"/>
      <c r="K56" s="233"/>
      <c r="L56" s="442">
        <f>IF(COUNTIF(D56,"*未定*")=1,1,COUNTIF(D$13:D56,D56))</f>
        <v>0</v>
      </c>
      <c r="M56" s="641"/>
      <c r="N56" s="289"/>
      <c r="O56" s="289"/>
      <c r="P56" s="289"/>
      <c r="Q56" s="289"/>
      <c r="R56" s="289"/>
      <c r="S56" s="289"/>
      <c r="T56" s="289"/>
      <c r="U56" s="289"/>
      <c r="V56" s="289"/>
      <c r="W56" s="289"/>
      <c r="X56" s="289"/>
      <c r="Y56" s="289"/>
    </row>
    <row r="57" spans="1:25" s="92" customFormat="1" ht="40.049999999999997" customHeight="1" x14ac:dyDescent="0.2">
      <c r="A57" s="102"/>
      <c r="B57" s="192">
        <v>44</v>
      </c>
      <c r="C57" s="643"/>
      <c r="D57" s="643"/>
      <c r="E57" s="643"/>
      <c r="F57" s="644"/>
      <c r="G57" s="645"/>
      <c r="H57" s="646"/>
      <c r="I57" s="471"/>
      <c r="J57" s="647"/>
      <c r="K57" s="644"/>
      <c r="L57" s="442">
        <f>IF(COUNTIF(D57,"*未定*")=1,1,COUNTIF(D$13:D57,D57))</f>
        <v>0</v>
      </c>
      <c r="M57" s="641"/>
      <c r="N57" s="289"/>
      <c r="O57" s="289"/>
      <c r="P57" s="289"/>
      <c r="Q57" s="289"/>
      <c r="R57" s="289"/>
      <c r="S57" s="289"/>
      <c r="T57" s="289"/>
      <c r="U57" s="289"/>
      <c r="V57" s="289"/>
      <c r="W57" s="289"/>
      <c r="X57" s="289"/>
      <c r="Y57" s="289"/>
    </row>
    <row r="58" spans="1:25" s="92" customFormat="1" ht="40.049999999999997" customHeight="1" x14ac:dyDescent="0.2">
      <c r="A58" s="102"/>
      <c r="B58" s="192">
        <v>45</v>
      </c>
      <c r="C58" s="162"/>
      <c r="D58" s="162"/>
      <c r="E58" s="162"/>
      <c r="F58" s="233"/>
      <c r="G58" s="234"/>
      <c r="H58" s="101"/>
      <c r="I58" s="642"/>
      <c r="J58" s="235"/>
      <c r="K58" s="233"/>
      <c r="L58" s="442">
        <f>IF(COUNTIF(D58,"*未定*")=1,1,COUNTIF(D$13:D58,D58))</f>
        <v>0</v>
      </c>
      <c r="M58" s="640"/>
      <c r="N58" s="289"/>
      <c r="O58" s="289"/>
      <c r="P58" s="289"/>
      <c r="Q58" s="289"/>
      <c r="R58" s="289"/>
      <c r="S58" s="289"/>
      <c r="T58" s="289"/>
      <c r="U58" s="289"/>
      <c r="V58" s="289"/>
      <c r="W58" s="289"/>
      <c r="X58" s="289"/>
      <c r="Y58" s="289"/>
    </row>
    <row r="59" spans="1:25" s="92" customFormat="1" ht="40.049999999999997" customHeight="1" x14ac:dyDescent="0.2">
      <c r="A59" s="102"/>
      <c r="B59" s="192">
        <v>46</v>
      </c>
      <c r="C59" s="162"/>
      <c r="D59" s="162"/>
      <c r="E59" s="162"/>
      <c r="F59" s="233"/>
      <c r="G59" s="234"/>
      <c r="H59" s="101"/>
      <c r="I59" s="471"/>
      <c r="J59" s="235"/>
      <c r="K59" s="233"/>
      <c r="L59" s="442">
        <f>IF(COUNTIF(D59,"*未定*")=1,1,COUNTIF(D$13:D59,D59))</f>
        <v>0</v>
      </c>
      <c r="M59" s="640"/>
      <c r="N59" s="289"/>
      <c r="O59" s="289"/>
      <c r="P59" s="289"/>
      <c r="Q59" s="289"/>
      <c r="R59" s="289"/>
      <c r="S59" s="289"/>
      <c r="T59" s="289"/>
      <c r="U59" s="289"/>
      <c r="V59" s="289"/>
      <c r="W59" s="289"/>
      <c r="X59" s="289"/>
      <c r="Y59" s="289"/>
    </row>
    <row r="60" spans="1:25" s="92" customFormat="1" ht="40.049999999999997" customHeight="1" x14ac:dyDescent="0.2">
      <c r="A60" s="102"/>
      <c r="B60" s="192">
        <v>47</v>
      </c>
      <c r="C60" s="162"/>
      <c r="D60" s="162"/>
      <c r="E60" s="162"/>
      <c r="F60" s="233"/>
      <c r="G60" s="234"/>
      <c r="H60" s="101"/>
      <c r="I60" s="471"/>
      <c r="J60" s="235"/>
      <c r="K60" s="233"/>
      <c r="L60" s="442">
        <f>IF(COUNTIF(D60,"*未定*")=1,1,COUNTIF(D$13:D60,D60))</f>
        <v>0</v>
      </c>
      <c r="M60" s="640"/>
      <c r="N60" s="289"/>
      <c r="O60" s="289"/>
      <c r="P60" s="289"/>
      <c r="Q60" s="289"/>
      <c r="R60" s="289"/>
      <c r="S60" s="289"/>
      <c r="T60" s="289"/>
      <c r="U60" s="289"/>
      <c r="V60" s="289"/>
      <c r="W60" s="289"/>
      <c r="X60" s="289"/>
      <c r="Y60" s="289"/>
    </row>
    <row r="61" spans="1:25" s="92" customFormat="1" ht="40.049999999999997" customHeight="1" x14ac:dyDescent="0.2">
      <c r="A61" s="102"/>
      <c r="B61" s="192">
        <v>48</v>
      </c>
      <c r="C61" s="162"/>
      <c r="D61" s="162"/>
      <c r="E61" s="162"/>
      <c r="F61" s="233"/>
      <c r="G61" s="234"/>
      <c r="H61" s="101"/>
      <c r="I61" s="471"/>
      <c r="J61" s="235"/>
      <c r="K61" s="233"/>
      <c r="L61" s="442">
        <f>IF(COUNTIF(D61,"*未定*")=1,1,COUNTIF(D$13:D61,D61))</f>
        <v>0</v>
      </c>
      <c r="M61" s="640"/>
      <c r="N61" s="289"/>
      <c r="O61" s="289"/>
      <c r="P61" s="289"/>
      <c r="Q61" s="289"/>
      <c r="R61" s="289"/>
      <c r="S61" s="289"/>
      <c r="T61" s="289"/>
      <c r="U61" s="289"/>
      <c r="V61" s="289"/>
      <c r="W61" s="289"/>
      <c r="X61" s="289"/>
      <c r="Y61" s="289"/>
    </row>
    <row r="62" spans="1:25" s="92" customFormat="1" ht="40.049999999999997" customHeight="1" x14ac:dyDescent="0.2">
      <c r="A62" s="102"/>
      <c r="B62" s="192">
        <v>49</v>
      </c>
      <c r="C62" s="162"/>
      <c r="D62" s="162"/>
      <c r="E62" s="162"/>
      <c r="F62" s="233"/>
      <c r="G62" s="234"/>
      <c r="H62" s="101"/>
      <c r="I62" s="471"/>
      <c r="J62" s="235"/>
      <c r="K62" s="233"/>
      <c r="L62" s="442">
        <f>IF(COUNTIF(D62,"*未定*")=1,1,COUNTIF(D$13:D62,D62))</f>
        <v>0</v>
      </c>
      <c r="M62" s="640"/>
      <c r="N62" s="289"/>
      <c r="O62" s="289"/>
      <c r="P62" s="289"/>
      <c r="Q62" s="289"/>
      <c r="R62" s="289"/>
      <c r="S62" s="289"/>
      <c r="T62" s="289"/>
      <c r="U62" s="289"/>
      <c r="V62" s="289"/>
      <c r="W62" s="289"/>
      <c r="X62" s="289"/>
      <c r="Y62" s="289"/>
    </row>
    <row r="63" spans="1:25" s="92" customFormat="1" ht="40.049999999999997" customHeight="1" x14ac:dyDescent="0.2">
      <c r="A63" s="102"/>
      <c r="B63" s="192">
        <v>50</v>
      </c>
      <c r="C63" s="162"/>
      <c r="D63" s="162"/>
      <c r="E63" s="162"/>
      <c r="F63" s="233"/>
      <c r="G63" s="234"/>
      <c r="H63" s="101"/>
      <c r="I63" s="471"/>
      <c r="J63" s="235"/>
      <c r="K63" s="233"/>
      <c r="L63" s="442">
        <f>IF(COUNTIF(D63,"*未定*")=1,1,COUNTIF(D$13:D63,D63))</f>
        <v>0</v>
      </c>
      <c r="M63" s="641"/>
      <c r="N63" s="289"/>
      <c r="O63" s="289"/>
      <c r="P63" s="289"/>
      <c r="Q63" s="289"/>
      <c r="R63" s="289"/>
      <c r="S63" s="289"/>
      <c r="T63" s="289"/>
      <c r="U63" s="289"/>
      <c r="V63" s="289"/>
      <c r="W63" s="289"/>
      <c r="X63" s="289"/>
      <c r="Y63" s="289"/>
    </row>
    <row r="64" spans="1:25" s="92" customFormat="1" ht="40.049999999999997" customHeight="1" x14ac:dyDescent="0.2">
      <c r="A64" s="102"/>
      <c r="B64" s="192">
        <v>51</v>
      </c>
      <c r="C64" s="162"/>
      <c r="D64" s="162"/>
      <c r="E64" s="162"/>
      <c r="F64" s="233"/>
      <c r="G64" s="234"/>
      <c r="H64" s="101"/>
      <c r="I64" s="471"/>
      <c r="J64" s="235"/>
      <c r="K64" s="233"/>
      <c r="L64" s="442">
        <f>IF(COUNTIF(D64,"*未定*")=1,1,COUNTIF(D$13:D64,D64))</f>
        <v>0</v>
      </c>
      <c r="M64" s="640"/>
      <c r="N64" s="289"/>
      <c r="O64" s="289"/>
      <c r="P64" s="289"/>
      <c r="Q64" s="289"/>
      <c r="R64" s="289"/>
      <c r="S64" s="289"/>
      <c r="T64" s="289"/>
      <c r="U64" s="289"/>
      <c r="V64" s="289"/>
      <c r="W64" s="289"/>
      <c r="X64" s="289"/>
      <c r="Y64" s="289"/>
    </row>
    <row r="65" spans="1:25" s="92" customFormat="1" ht="40.049999999999997" customHeight="1" x14ac:dyDescent="0.2">
      <c r="A65" s="102"/>
      <c r="B65" s="192">
        <v>52</v>
      </c>
      <c r="C65" s="162"/>
      <c r="D65" s="162"/>
      <c r="E65" s="162"/>
      <c r="F65" s="233"/>
      <c r="G65" s="234"/>
      <c r="H65" s="101"/>
      <c r="I65" s="471"/>
      <c r="J65" s="235"/>
      <c r="K65" s="233"/>
      <c r="L65" s="442">
        <f>IF(COUNTIF(D65,"*未定*")=1,1,COUNTIF(D$13:D65,D65))</f>
        <v>0</v>
      </c>
      <c r="M65" s="640"/>
      <c r="N65" s="289"/>
      <c r="O65" s="289"/>
      <c r="P65" s="289"/>
      <c r="Q65" s="289"/>
      <c r="R65" s="289"/>
      <c r="S65" s="289"/>
      <c r="T65" s="289"/>
      <c r="U65" s="289"/>
      <c r="V65" s="289"/>
      <c r="W65" s="289"/>
      <c r="X65" s="289"/>
      <c r="Y65" s="289"/>
    </row>
    <row r="66" spans="1:25" s="92" customFormat="1" ht="40.049999999999997" customHeight="1" x14ac:dyDescent="0.2">
      <c r="A66" s="102"/>
      <c r="B66" s="192">
        <v>53</v>
      </c>
      <c r="C66" s="162"/>
      <c r="D66" s="162"/>
      <c r="E66" s="162"/>
      <c r="F66" s="233"/>
      <c r="G66" s="234"/>
      <c r="H66" s="101"/>
      <c r="I66" s="471"/>
      <c r="J66" s="235"/>
      <c r="K66" s="233"/>
      <c r="L66" s="442">
        <f>IF(COUNTIF(D66,"*未定*")=1,1,COUNTIF(D$13:D66,D66))</f>
        <v>0</v>
      </c>
      <c r="M66" s="640"/>
      <c r="N66" s="289"/>
      <c r="O66" s="289"/>
      <c r="P66" s="289"/>
      <c r="Q66" s="289"/>
      <c r="R66" s="289"/>
      <c r="S66" s="289"/>
      <c r="T66" s="289"/>
      <c r="U66" s="289"/>
      <c r="V66" s="289"/>
      <c r="W66" s="289"/>
      <c r="X66" s="289"/>
      <c r="Y66" s="289"/>
    </row>
    <row r="67" spans="1:25" s="92" customFormat="1" ht="40.049999999999997" customHeight="1" x14ac:dyDescent="0.2">
      <c r="A67" s="102"/>
      <c r="B67" s="192">
        <v>54</v>
      </c>
      <c r="C67" s="162"/>
      <c r="D67" s="162"/>
      <c r="E67" s="162"/>
      <c r="F67" s="233"/>
      <c r="G67" s="234"/>
      <c r="H67" s="101"/>
      <c r="I67" s="471"/>
      <c r="J67" s="235"/>
      <c r="K67" s="233"/>
      <c r="L67" s="442">
        <f>IF(COUNTIF(D67,"*未定*")=1,1,COUNTIF(D$13:D67,D67))</f>
        <v>0</v>
      </c>
      <c r="M67" s="640"/>
      <c r="N67" s="289"/>
      <c r="O67" s="289"/>
      <c r="P67" s="289"/>
      <c r="Q67" s="289"/>
      <c r="R67" s="289"/>
      <c r="S67" s="289"/>
      <c r="T67" s="289"/>
      <c r="U67" s="289"/>
      <c r="V67" s="289"/>
      <c r="W67" s="289"/>
      <c r="X67" s="289"/>
      <c r="Y67" s="289"/>
    </row>
    <row r="68" spans="1:25" s="92" customFormat="1" ht="40.049999999999997" customHeight="1" x14ac:dyDescent="0.2">
      <c r="A68" s="102"/>
      <c r="B68" s="192">
        <v>55</v>
      </c>
      <c r="C68" s="162"/>
      <c r="D68" s="162"/>
      <c r="E68" s="162"/>
      <c r="F68" s="233"/>
      <c r="G68" s="234"/>
      <c r="H68" s="101"/>
      <c r="I68" s="471"/>
      <c r="J68" s="235"/>
      <c r="K68" s="233"/>
      <c r="L68" s="442">
        <f>IF(COUNTIF(D68,"*未定*")=1,1,COUNTIF(D$13:D68,D68))</f>
        <v>0</v>
      </c>
      <c r="M68" s="641"/>
      <c r="N68" s="289"/>
      <c r="O68" s="289"/>
      <c r="P68" s="289"/>
      <c r="Q68" s="289"/>
      <c r="R68" s="289"/>
      <c r="S68" s="289"/>
      <c r="T68" s="289"/>
      <c r="U68" s="289"/>
      <c r="V68" s="289"/>
      <c r="W68" s="289"/>
      <c r="X68" s="289"/>
      <c r="Y68" s="289"/>
    </row>
    <row r="69" spans="1:25" s="92" customFormat="1" ht="40.049999999999997" customHeight="1" x14ac:dyDescent="0.2">
      <c r="A69" s="102"/>
      <c r="B69" s="192">
        <v>56</v>
      </c>
      <c r="C69" s="643"/>
      <c r="D69" s="643"/>
      <c r="E69" s="643"/>
      <c r="F69" s="644"/>
      <c r="G69" s="645"/>
      <c r="H69" s="646"/>
      <c r="I69" s="471"/>
      <c r="J69" s="647"/>
      <c r="K69" s="644"/>
      <c r="L69" s="442">
        <f>IF(COUNTIF(D69,"*未定*")=1,1,COUNTIF(D$13:D69,D69))</f>
        <v>0</v>
      </c>
      <c r="M69" s="641"/>
      <c r="N69" s="289"/>
      <c r="O69" s="289"/>
      <c r="P69" s="289"/>
      <c r="Q69" s="289"/>
      <c r="R69" s="289"/>
      <c r="S69" s="289"/>
      <c r="T69" s="289"/>
      <c r="U69" s="289"/>
      <c r="V69" s="289"/>
      <c r="W69" s="289"/>
      <c r="X69" s="289"/>
      <c r="Y69" s="289"/>
    </row>
    <row r="70" spans="1:25" s="92" customFormat="1" ht="40.049999999999997" customHeight="1" x14ac:dyDescent="0.2">
      <c r="A70" s="102"/>
      <c r="B70" s="192">
        <v>57</v>
      </c>
      <c r="C70" s="162"/>
      <c r="D70" s="162"/>
      <c r="E70" s="162"/>
      <c r="F70" s="233"/>
      <c r="G70" s="234"/>
      <c r="H70" s="101"/>
      <c r="I70" s="642"/>
      <c r="J70" s="235"/>
      <c r="K70" s="233"/>
      <c r="L70" s="442">
        <f>IF(COUNTIF(D70,"*未定*")=1,1,COUNTIF(D$13:D70,D70))</f>
        <v>0</v>
      </c>
      <c r="M70" s="640"/>
      <c r="N70" s="289"/>
      <c r="O70" s="289"/>
      <c r="P70" s="289"/>
      <c r="Q70" s="289"/>
      <c r="R70" s="289"/>
      <c r="S70" s="289"/>
      <c r="T70" s="289"/>
      <c r="U70" s="289"/>
      <c r="V70" s="289"/>
      <c r="W70" s="289"/>
      <c r="X70" s="289"/>
      <c r="Y70" s="289"/>
    </row>
    <row r="71" spans="1:25" s="92" customFormat="1" ht="40.049999999999997" customHeight="1" x14ac:dyDescent="0.2">
      <c r="A71" s="102"/>
      <c r="B71" s="192">
        <v>58</v>
      </c>
      <c r="C71" s="162"/>
      <c r="D71" s="162"/>
      <c r="E71" s="162"/>
      <c r="F71" s="233"/>
      <c r="G71" s="234"/>
      <c r="H71" s="101"/>
      <c r="I71" s="471"/>
      <c r="J71" s="235"/>
      <c r="K71" s="233"/>
      <c r="L71" s="442">
        <f>IF(COUNTIF(D71,"*未定*")=1,1,COUNTIF(D$13:D71,D71))</f>
        <v>0</v>
      </c>
      <c r="M71" s="640"/>
      <c r="N71" s="289"/>
      <c r="O71" s="289"/>
      <c r="P71" s="289"/>
      <c r="Q71" s="289"/>
      <c r="R71" s="289"/>
      <c r="S71" s="289"/>
      <c r="T71" s="289"/>
      <c r="U71" s="289"/>
      <c r="V71" s="289"/>
      <c r="W71" s="289"/>
      <c r="X71" s="289"/>
      <c r="Y71" s="289"/>
    </row>
    <row r="72" spans="1:25" s="92" customFormat="1" ht="40.049999999999997" customHeight="1" x14ac:dyDescent="0.2">
      <c r="A72" s="102"/>
      <c r="B72" s="192">
        <v>59</v>
      </c>
      <c r="C72" s="162"/>
      <c r="D72" s="162"/>
      <c r="E72" s="162"/>
      <c r="F72" s="233"/>
      <c r="G72" s="234"/>
      <c r="H72" s="101"/>
      <c r="I72" s="471"/>
      <c r="J72" s="235"/>
      <c r="K72" s="233"/>
      <c r="L72" s="442">
        <f>IF(COUNTIF(D72,"*未定*")=1,1,COUNTIF(D$13:D72,D72))</f>
        <v>0</v>
      </c>
      <c r="M72" s="640"/>
      <c r="N72" s="289"/>
      <c r="O72" s="289"/>
      <c r="P72" s="289"/>
      <c r="Q72" s="289"/>
      <c r="R72" s="289"/>
      <c r="S72" s="289"/>
      <c r="T72" s="289"/>
      <c r="U72" s="289"/>
      <c r="V72" s="289"/>
      <c r="W72" s="289"/>
      <c r="X72" s="289"/>
      <c r="Y72" s="289"/>
    </row>
    <row r="73" spans="1:25" s="92" customFormat="1" ht="40.049999999999997" customHeight="1" x14ac:dyDescent="0.2">
      <c r="A73" s="102"/>
      <c r="B73" s="192">
        <v>60</v>
      </c>
      <c r="C73" s="162"/>
      <c r="D73" s="162"/>
      <c r="E73" s="162"/>
      <c r="F73" s="233"/>
      <c r="G73" s="234"/>
      <c r="H73" s="101"/>
      <c r="I73" s="471"/>
      <c r="J73" s="235"/>
      <c r="K73" s="233"/>
      <c r="L73" s="442">
        <f>IF(COUNTIF(D73,"*未定*")=1,1,COUNTIF(D$13:D73,D73))</f>
        <v>0</v>
      </c>
      <c r="M73" s="640"/>
      <c r="N73" s="289"/>
      <c r="O73" s="289"/>
      <c r="P73" s="289"/>
      <c r="Q73" s="289"/>
      <c r="R73" s="289"/>
      <c r="S73" s="289"/>
      <c r="T73" s="289"/>
      <c r="U73" s="289"/>
      <c r="V73" s="289"/>
      <c r="W73" s="289"/>
      <c r="X73" s="289"/>
      <c r="Y73" s="289"/>
    </row>
    <row r="74" spans="1:25" s="92" customFormat="1" ht="40.049999999999997" customHeight="1" x14ac:dyDescent="0.2">
      <c r="A74" s="102"/>
      <c r="B74" s="192">
        <v>61</v>
      </c>
      <c r="C74" s="162"/>
      <c r="D74" s="162"/>
      <c r="E74" s="162"/>
      <c r="F74" s="233"/>
      <c r="G74" s="234"/>
      <c r="H74" s="101"/>
      <c r="I74" s="471"/>
      <c r="J74" s="235"/>
      <c r="K74" s="233"/>
      <c r="L74" s="442">
        <f>IF(COUNTIF(D74,"*未定*")=1,1,COUNTIF(D$13:D74,D74))</f>
        <v>0</v>
      </c>
      <c r="M74" s="640"/>
      <c r="N74" s="289"/>
      <c r="O74" s="289"/>
      <c r="P74" s="289"/>
      <c r="Q74" s="289"/>
      <c r="R74" s="289"/>
      <c r="S74" s="289"/>
      <c r="T74" s="289"/>
      <c r="U74" s="289"/>
      <c r="V74" s="289"/>
      <c r="W74" s="289"/>
      <c r="X74" s="289"/>
      <c r="Y74" s="289"/>
    </row>
    <row r="75" spans="1:25" s="92" customFormat="1" ht="40.049999999999997" customHeight="1" x14ac:dyDescent="0.2">
      <c r="A75" s="102"/>
      <c r="B75" s="192">
        <v>62</v>
      </c>
      <c r="C75" s="162"/>
      <c r="D75" s="162"/>
      <c r="E75" s="162"/>
      <c r="F75" s="233"/>
      <c r="G75" s="234"/>
      <c r="H75" s="101"/>
      <c r="I75" s="471"/>
      <c r="J75" s="235"/>
      <c r="K75" s="233"/>
      <c r="L75" s="442">
        <f>IF(COUNTIF(D75,"*未定*")=1,1,COUNTIF(D$13:D75,D75))</f>
        <v>0</v>
      </c>
      <c r="M75" s="641"/>
      <c r="N75" s="289"/>
      <c r="O75" s="289"/>
      <c r="P75" s="289"/>
      <c r="Q75" s="289"/>
      <c r="R75" s="289"/>
      <c r="S75" s="289"/>
      <c r="T75" s="289"/>
      <c r="U75" s="289"/>
      <c r="V75" s="289"/>
      <c r="W75" s="289"/>
      <c r="X75" s="289"/>
      <c r="Y75" s="289"/>
    </row>
    <row r="76" spans="1:25" s="92" customFormat="1" ht="40.049999999999997" customHeight="1" x14ac:dyDescent="0.2">
      <c r="A76" s="102"/>
      <c r="B76" s="192">
        <v>63</v>
      </c>
      <c r="C76" s="643"/>
      <c r="D76" s="643"/>
      <c r="E76" s="643"/>
      <c r="F76" s="644"/>
      <c r="G76" s="645"/>
      <c r="H76" s="646"/>
      <c r="I76" s="471"/>
      <c r="J76" s="647"/>
      <c r="K76" s="644"/>
      <c r="L76" s="442">
        <f>IF(COUNTIF(D76,"*未定*")=1,1,COUNTIF(D$13:D76,D76))</f>
        <v>0</v>
      </c>
      <c r="M76" s="641"/>
      <c r="N76" s="289"/>
      <c r="O76" s="289"/>
      <c r="P76" s="289"/>
      <c r="Q76" s="289"/>
      <c r="R76" s="289"/>
      <c r="S76" s="289"/>
      <c r="T76" s="289"/>
      <c r="U76" s="289"/>
      <c r="V76" s="289"/>
      <c r="W76" s="289"/>
      <c r="X76" s="289"/>
      <c r="Y76" s="289"/>
    </row>
    <row r="77" spans="1:25" s="92" customFormat="1" ht="40.049999999999997" customHeight="1" x14ac:dyDescent="0.2">
      <c r="A77" s="102"/>
      <c r="B77" s="192">
        <v>64</v>
      </c>
      <c r="C77" s="162"/>
      <c r="D77" s="162"/>
      <c r="E77" s="162"/>
      <c r="F77" s="233"/>
      <c r="G77" s="234"/>
      <c r="H77" s="101"/>
      <c r="I77" s="642"/>
      <c r="J77" s="235"/>
      <c r="K77" s="233"/>
      <c r="L77" s="442">
        <f>IF(COUNTIF(D77,"*未定*")=1,1,COUNTIF(D$13:D77,D77))</f>
        <v>0</v>
      </c>
      <c r="M77" s="640"/>
      <c r="N77" s="289"/>
      <c r="O77" s="289"/>
      <c r="P77" s="289"/>
      <c r="Q77" s="289"/>
      <c r="R77" s="289"/>
      <c r="S77" s="289"/>
      <c r="T77" s="289"/>
      <c r="U77" s="289"/>
      <c r="V77" s="289"/>
      <c r="W77" s="289"/>
      <c r="X77" s="289"/>
      <c r="Y77" s="289"/>
    </row>
    <row r="78" spans="1:25" s="92" customFormat="1" ht="40.049999999999997" customHeight="1" x14ac:dyDescent="0.2">
      <c r="A78" s="102"/>
      <c r="B78" s="192">
        <v>65</v>
      </c>
      <c r="C78" s="162"/>
      <c r="D78" s="162"/>
      <c r="E78" s="162"/>
      <c r="F78" s="233"/>
      <c r="G78" s="234"/>
      <c r="H78" s="101"/>
      <c r="I78" s="471"/>
      <c r="J78" s="235"/>
      <c r="K78" s="233"/>
      <c r="L78" s="442">
        <f>IF(COUNTIF(D78,"*未定*")=1,1,COUNTIF(D$13:D78,D78))</f>
        <v>0</v>
      </c>
      <c r="M78" s="640"/>
      <c r="N78" s="289"/>
      <c r="O78" s="289"/>
      <c r="P78" s="289"/>
      <c r="Q78" s="289"/>
      <c r="R78" s="289"/>
      <c r="S78" s="289"/>
      <c r="T78" s="289"/>
      <c r="U78" s="289"/>
      <c r="V78" s="289"/>
      <c r="W78" s="289"/>
      <c r="X78" s="289"/>
      <c r="Y78" s="289"/>
    </row>
    <row r="79" spans="1:25" s="92" customFormat="1" ht="40.049999999999997" customHeight="1" x14ac:dyDescent="0.2">
      <c r="A79" s="102"/>
      <c r="B79" s="192">
        <v>66</v>
      </c>
      <c r="C79" s="162"/>
      <c r="D79" s="162"/>
      <c r="E79" s="162"/>
      <c r="F79" s="233"/>
      <c r="G79" s="234"/>
      <c r="H79" s="101"/>
      <c r="I79" s="471"/>
      <c r="J79" s="235"/>
      <c r="K79" s="233"/>
      <c r="L79" s="442">
        <f>IF(COUNTIF(D79,"*未定*")=1,1,COUNTIF(D$13:D79,D79))</f>
        <v>0</v>
      </c>
      <c r="M79" s="640"/>
      <c r="N79" s="289"/>
      <c r="O79" s="289"/>
      <c r="P79" s="289"/>
      <c r="Q79" s="289"/>
      <c r="R79" s="289"/>
      <c r="S79" s="289"/>
      <c r="T79" s="289"/>
      <c r="U79" s="289"/>
      <c r="V79" s="289"/>
      <c r="W79" s="289"/>
      <c r="X79" s="289"/>
      <c r="Y79" s="289"/>
    </row>
    <row r="80" spans="1:25" s="92" customFormat="1" ht="40.049999999999997" customHeight="1" x14ac:dyDescent="0.2">
      <c r="A80" s="102"/>
      <c r="B80" s="192">
        <v>67</v>
      </c>
      <c r="C80" s="162"/>
      <c r="D80" s="162"/>
      <c r="E80" s="162"/>
      <c r="F80" s="233"/>
      <c r="G80" s="234"/>
      <c r="H80" s="101"/>
      <c r="I80" s="471"/>
      <c r="J80" s="235"/>
      <c r="K80" s="233"/>
      <c r="L80" s="442">
        <f>IF(COUNTIF(D80,"*未定*")=1,1,COUNTIF(D$13:D80,D80))</f>
        <v>0</v>
      </c>
      <c r="M80" s="640"/>
      <c r="N80" s="289"/>
      <c r="O80" s="289"/>
      <c r="P80" s="289"/>
      <c r="Q80" s="289"/>
      <c r="R80" s="289"/>
      <c r="S80" s="289"/>
      <c r="T80" s="289"/>
      <c r="U80" s="289"/>
      <c r="V80" s="289"/>
      <c r="W80" s="289"/>
      <c r="X80" s="289"/>
      <c r="Y80" s="289"/>
    </row>
    <row r="81" spans="1:25" s="92" customFormat="1" ht="40.049999999999997" customHeight="1" x14ac:dyDescent="0.2">
      <c r="A81" s="102"/>
      <c r="B81" s="192">
        <v>68</v>
      </c>
      <c r="C81" s="162"/>
      <c r="D81" s="162"/>
      <c r="E81" s="162"/>
      <c r="F81" s="233"/>
      <c r="G81" s="234"/>
      <c r="H81" s="101"/>
      <c r="I81" s="471"/>
      <c r="J81" s="235"/>
      <c r="K81" s="233"/>
      <c r="L81" s="442">
        <f>IF(COUNTIF(D81,"*未定*")=1,1,COUNTIF(D$13:D81,D81))</f>
        <v>0</v>
      </c>
      <c r="M81" s="640"/>
      <c r="N81" s="289"/>
      <c r="O81" s="289"/>
      <c r="P81" s="289"/>
      <c r="Q81" s="289"/>
      <c r="R81" s="289"/>
      <c r="S81" s="289"/>
      <c r="T81" s="289"/>
      <c r="U81" s="289"/>
      <c r="V81" s="289"/>
      <c r="W81" s="289"/>
      <c r="X81" s="289"/>
      <c r="Y81" s="289"/>
    </row>
    <row r="82" spans="1:25" s="92" customFormat="1" ht="40.049999999999997" customHeight="1" x14ac:dyDescent="0.2">
      <c r="A82" s="102"/>
      <c r="B82" s="192">
        <v>69</v>
      </c>
      <c r="C82" s="162"/>
      <c r="D82" s="162"/>
      <c r="E82" s="162"/>
      <c r="F82" s="233"/>
      <c r="G82" s="234"/>
      <c r="H82" s="101"/>
      <c r="I82" s="471"/>
      <c r="J82" s="235"/>
      <c r="K82" s="233"/>
      <c r="L82" s="442">
        <f>IF(COUNTIF(D82,"*未定*")=1,1,COUNTIF(D$13:D82,D82))</f>
        <v>0</v>
      </c>
      <c r="M82" s="641"/>
      <c r="N82" s="289"/>
      <c r="O82" s="289"/>
      <c r="P82" s="289"/>
      <c r="Q82" s="289"/>
      <c r="R82" s="289"/>
      <c r="S82" s="289"/>
      <c r="T82" s="289"/>
      <c r="U82" s="289"/>
      <c r="V82" s="289"/>
      <c r="W82" s="289"/>
      <c r="X82" s="289"/>
      <c r="Y82" s="289"/>
    </row>
    <row r="83" spans="1:25" s="92" customFormat="1" ht="40.049999999999997" customHeight="1" x14ac:dyDescent="0.2">
      <c r="A83" s="102"/>
      <c r="B83" s="192">
        <v>70</v>
      </c>
      <c r="C83" s="643"/>
      <c r="D83" s="643"/>
      <c r="E83" s="643"/>
      <c r="F83" s="644"/>
      <c r="G83" s="645"/>
      <c r="H83" s="646"/>
      <c r="I83" s="471"/>
      <c r="J83" s="647"/>
      <c r="K83" s="644"/>
      <c r="L83" s="442">
        <f>IF(COUNTIF(D83,"*未定*")=1,1,COUNTIF(D$13:D83,D83))</f>
        <v>0</v>
      </c>
      <c r="M83" s="641"/>
      <c r="N83" s="289"/>
      <c r="O83" s="289"/>
      <c r="P83" s="289"/>
      <c r="Q83" s="289"/>
      <c r="R83" s="289"/>
      <c r="S83" s="289"/>
      <c r="T83" s="289"/>
      <c r="U83" s="289"/>
      <c r="V83" s="289"/>
      <c r="W83" s="289"/>
      <c r="X83" s="289"/>
      <c r="Y83" s="289"/>
    </row>
    <row r="84" spans="1:25" s="92" customFormat="1" ht="40.049999999999997" customHeight="1" x14ac:dyDescent="0.2">
      <c r="A84" s="102"/>
      <c r="B84" s="192">
        <v>71</v>
      </c>
      <c r="C84" s="162"/>
      <c r="D84" s="162"/>
      <c r="E84" s="162"/>
      <c r="F84" s="233"/>
      <c r="G84" s="234"/>
      <c r="H84" s="101"/>
      <c r="I84" s="642"/>
      <c r="J84" s="235"/>
      <c r="K84" s="233"/>
      <c r="L84" s="442">
        <f>IF(COUNTIF(D84,"*未定*")=1,1,COUNTIF(D$13:D84,D84))</f>
        <v>0</v>
      </c>
      <c r="M84" s="640"/>
      <c r="N84" s="289"/>
      <c r="O84" s="289"/>
      <c r="P84" s="289"/>
      <c r="Q84" s="289"/>
      <c r="R84" s="289"/>
      <c r="S84" s="289"/>
      <c r="T84" s="289"/>
      <c r="U84" s="289"/>
      <c r="V84" s="289"/>
      <c r="W84" s="289"/>
      <c r="X84" s="289"/>
      <c r="Y84" s="289"/>
    </row>
    <row r="85" spans="1:25" s="92" customFormat="1" ht="40.049999999999997" customHeight="1" x14ac:dyDescent="0.2">
      <c r="A85" s="102"/>
      <c r="B85" s="192">
        <v>72</v>
      </c>
      <c r="C85" s="162"/>
      <c r="D85" s="162"/>
      <c r="E85" s="162"/>
      <c r="F85" s="233"/>
      <c r="G85" s="234"/>
      <c r="H85" s="101"/>
      <c r="I85" s="471"/>
      <c r="J85" s="235"/>
      <c r="K85" s="233"/>
      <c r="L85" s="442">
        <f>IF(COUNTIF(D85,"*未定*")=1,1,COUNTIF(D$13:D85,D85))</f>
        <v>0</v>
      </c>
      <c r="M85" s="640"/>
      <c r="N85" s="289"/>
      <c r="O85" s="289"/>
      <c r="P85" s="289"/>
      <c r="Q85" s="289"/>
      <c r="R85" s="289"/>
      <c r="S85" s="289"/>
      <c r="T85" s="289"/>
      <c r="U85" s="289"/>
      <c r="V85" s="289"/>
      <c r="W85" s="289"/>
      <c r="X85" s="289"/>
      <c r="Y85" s="289"/>
    </row>
    <row r="86" spans="1:25" s="92" customFormat="1" ht="40.049999999999997" customHeight="1" x14ac:dyDescent="0.2">
      <c r="A86" s="102"/>
      <c r="B86" s="192">
        <v>73</v>
      </c>
      <c r="C86" s="162"/>
      <c r="D86" s="162"/>
      <c r="E86" s="162"/>
      <c r="F86" s="233"/>
      <c r="G86" s="234"/>
      <c r="H86" s="101"/>
      <c r="I86" s="471"/>
      <c r="J86" s="235"/>
      <c r="K86" s="233"/>
      <c r="L86" s="442">
        <f>IF(COUNTIF(D86,"*未定*")=1,1,COUNTIF(D$13:D86,D86))</f>
        <v>0</v>
      </c>
      <c r="M86" s="640"/>
      <c r="N86" s="289"/>
      <c r="O86" s="289"/>
      <c r="P86" s="289"/>
      <c r="Q86" s="289"/>
      <c r="R86" s="289"/>
      <c r="S86" s="289"/>
      <c r="T86" s="289"/>
      <c r="U86" s="289"/>
      <c r="V86" s="289"/>
      <c r="W86" s="289"/>
      <c r="X86" s="289"/>
      <c r="Y86" s="289"/>
    </row>
    <row r="87" spans="1:25" s="92" customFormat="1" ht="40.049999999999997" customHeight="1" x14ac:dyDescent="0.2">
      <c r="A87" s="102"/>
      <c r="B87" s="192">
        <v>74</v>
      </c>
      <c r="C87" s="162"/>
      <c r="D87" s="162"/>
      <c r="E87" s="162"/>
      <c r="F87" s="233"/>
      <c r="G87" s="234"/>
      <c r="H87" s="101"/>
      <c r="I87" s="471"/>
      <c r="J87" s="235"/>
      <c r="K87" s="233"/>
      <c r="L87" s="442">
        <f>IF(COUNTIF(D87,"*未定*")=1,1,COUNTIF(D$13:D87,D87))</f>
        <v>0</v>
      </c>
      <c r="M87" s="640"/>
      <c r="N87" s="289"/>
      <c r="O87" s="289"/>
      <c r="P87" s="289"/>
      <c r="Q87" s="289"/>
      <c r="R87" s="289"/>
      <c r="S87" s="289"/>
      <c r="T87" s="289"/>
      <c r="U87" s="289"/>
      <c r="V87" s="289"/>
      <c r="W87" s="289"/>
      <c r="X87" s="289"/>
      <c r="Y87" s="289"/>
    </row>
    <row r="88" spans="1:25" s="92" customFormat="1" ht="40.049999999999997" customHeight="1" x14ac:dyDescent="0.2">
      <c r="A88" s="102"/>
      <c r="B88" s="192">
        <v>75</v>
      </c>
      <c r="C88" s="162"/>
      <c r="D88" s="162"/>
      <c r="E88" s="162"/>
      <c r="F88" s="233"/>
      <c r="G88" s="234"/>
      <c r="H88" s="101"/>
      <c r="I88" s="471"/>
      <c r="J88" s="235"/>
      <c r="K88" s="233"/>
      <c r="L88" s="442">
        <f>IF(COUNTIF(D88,"*未定*")=1,1,COUNTIF(D$13:D88,D88))</f>
        <v>0</v>
      </c>
      <c r="M88" s="640"/>
      <c r="N88" s="289"/>
      <c r="O88" s="289"/>
      <c r="P88" s="289"/>
      <c r="Q88" s="289"/>
      <c r="R88" s="289"/>
      <c r="S88" s="289"/>
      <c r="T88" s="289"/>
      <c r="U88" s="289"/>
      <c r="V88" s="289"/>
      <c r="W88" s="289"/>
      <c r="X88" s="289"/>
      <c r="Y88" s="289"/>
    </row>
    <row r="89" spans="1:25" s="92" customFormat="1" ht="40.049999999999997" customHeight="1" x14ac:dyDescent="0.2">
      <c r="A89" s="102"/>
      <c r="B89" s="192">
        <v>76</v>
      </c>
      <c r="C89" s="162"/>
      <c r="D89" s="162"/>
      <c r="E89" s="162"/>
      <c r="F89" s="233"/>
      <c r="G89" s="234"/>
      <c r="H89" s="101"/>
      <c r="I89" s="471"/>
      <c r="J89" s="235"/>
      <c r="K89" s="233"/>
      <c r="L89" s="442">
        <f>IF(COUNTIF(D89,"*未定*")=1,1,COUNTIF(D$13:D89,D89))</f>
        <v>0</v>
      </c>
      <c r="M89" s="641"/>
      <c r="N89" s="289"/>
      <c r="O89" s="289"/>
      <c r="P89" s="289"/>
      <c r="Q89" s="289"/>
      <c r="R89" s="289"/>
      <c r="S89" s="289"/>
      <c r="T89" s="289"/>
      <c r="U89" s="289"/>
      <c r="V89" s="289"/>
      <c r="W89" s="289"/>
      <c r="X89" s="289"/>
      <c r="Y89" s="289"/>
    </row>
    <row r="90" spans="1:25" s="92" customFormat="1" ht="40.049999999999997" customHeight="1" x14ac:dyDescent="0.2">
      <c r="A90" s="102"/>
      <c r="B90" s="192">
        <v>77</v>
      </c>
      <c r="C90" s="162"/>
      <c r="D90" s="162"/>
      <c r="E90" s="162"/>
      <c r="F90" s="233"/>
      <c r="G90" s="234"/>
      <c r="H90" s="101"/>
      <c r="I90" s="471"/>
      <c r="J90" s="235"/>
      <c r="K90" s="233"/>
      <c r="L90" s="442">
        <f>IF(COUNTIF(D90,"*未定*")=1,1,COUNTIF(D$13:D90,D90))</f>
        <v>0</v>
      </c>
      <c r="M90" s="640"/>
      <c r="N90" s="289"/>
      <c r="O90" s="289"/>
      <c r="P90" s="289"/>
      <c r="Q90" s="289"/>
      <c r="R90" s="289"/>
      <c r="S90" s="289"/>
      <c r="T90" s="289"/>
      <c r="U90" s="289"/>
      <c r="V90" s="289"/>
      <c r="W90" s="289"/>
      <c r="X90" s="289"/>
      <c r="Y90" s="289"/>
    </row>
    <row r="91" spans="1:25" s="92" customFormat="1" ht="40.049999999999997" customHeight="1" x14ac:dyDescent="0.2">
      <c r="A91" s="102"/>
      <c r="B91" s="192">
        <v>78</v>
      </c>
      <c r="C91" s="162"/>
      <c r="D91" s="162"/>
      <c r="E91" s="162"/>
      <c r="F91" s="233"/>
      <c r="G91" s="234"/>
      <c r="H91" s="101"/>
      <c r="I91" s="471"/>
      <c r="J91" s="235"/>
      <c r="K91" s="233"/>
      <c r="L91" s="442">
        <f>IF(COUNTIF(D91,"*未定*")=1,1,COUNTIF(D$13:D91,D91))</f>
        <v>0</v>
      </c>
      <c r="M91" s="640"/>
      <c r="N91" s="289"/>
      <c r="O91" s="289"/>
      <c r="P91" s="289"/>
      <c r="Q91" s="289"/>
      <c r="R91" s="289"/>
      <c r="S91" s="289"/>
      <c r="T91" s="289"/>
      <c r="U91" s="289"/>
      <c r="V91" s="289"/>
      <c r="W91" s="289"/>
      <c r="X91" s="289"/>
      <c r="Y91" s="289"/>
    </row>
    <row r="92" spans="1:25" s="92" customFormat="1" ht="40.049999999999997" customHeight="1" x14ac:dyDescent="0.2">
      <c r="A92" s="102"/>
      <c r="B92" s="192">
        <v>79</v>
      </c>
      <c r="C92" s="162"/>
      <c r="D92" s="162"/>
      <c r="E92" s="162"/>
      <c r="F92" s="233"/>
      <c r="G92" s="234"/>
      <c r="H92" s="101"/>
      <c r="I92" s="471"/>
      <c r="J92" s="235"/>
      <c r="K92" s="233"/>
      <c r="L92" s="442">
        <f>IF(COUNTIF(D92,"*未定*")=1,1,COUNTIF(D$13:D92,D92))</f>
        <v>0</v>
      </c>
      <c r="M92" s="640"/>
      <c r="N92" s="289"/>
      <c r="O92" s="289"/>
      <c r="P92" s="289"/>
      <c r="Q92" s="289"/>
      <c r="R92" s="289"/>
      <c r="S92" s="289"/>
      <c r="T92" s="289"/>
      <c r="U92" s="289"/>
      <c r="V92" s="289"/>
      <c r="W92" s="289"/>
      <c r="X92" s="289"/>
      <c r="Y92" s="289"/>
    </row>
    <row r="93" spans="1:25" s="92" customFormat="1" ht="40.049999999999997" customHeight="1" x14ac:dyDescent="0.2">
      <c r="A93" s="102"/>
      <c r="B93" s="192">
        <v>80</v>
      </c>
      <c r="C93" s="162"/>
      <c r="D93" s="162"/>
      <c r="E93" s="162"/>
      <c r="F93" s="233"/>
      <c r="G93" s="234"/>
      <c r="H93" s="101"/>
      <c r="I93" s="471"/>
      <c r="J93" s="235"/>
      <c r="K93" s="233"/>
      <c r="L93" s="442">
        <f>IF(COUNTIF(D93,"*未定*")=1,1,COUNTIF(D$13:D93,D93))</f>
        <v>0</v>
      </c>
      <c r="M93" s="640"/>
      <c r="N93" s="289"/>
      <c r="O93" s="289"/>
      <c r="P93" s="289"/>
      <c r="Q93" s="289"/>
      <c r="R93" s="289"/>
      <c r="S93" s="289"/>
      <c r="T93" s="289"/>
      <c r="U93" s="289"/>
      <c r="V93" s="289"/>
      <c r="W93" s="289"/>
      <c r="X93" s="289"/>
      <c r="Y93" s="289"/>
    </row>
    <row r="94" spans="1:25" s="92" customFormat="1" ht="40.049999999999997" customHeight="1" x14ac:dyDescent="0.2">
      <c r="A94" s="102"/>
      <c r="B94" s="192">
        <v>81</v>
      </c>
      <c r="C94" s="162"/>
      <c r="D94" s="162"/>
      <c r="E94" s="162"/>
      <c r="F94" s="233"/>
      <c r="G94" s="234"/>
      <c r="H94" s="101"/>
      <c r="I94" s="471"/>
      <c r="J94" s="235"/>
      <c r="K94" s="233"/>
      <c r="L94" s="442">
        <f>IF(COUNTIF(D94,"*未定*")=1,1,COUNTIF(D$13:D94,D94))</f>
        <v>0</v>
      </c>
      <c r="M94" s="641"/>
      <c r="N94" s="289"/>
      <c r="O94" s="289"/>
      <c r="P94" s="289"/>
      <c r="Q94" s="289"/>
      <c r="R94" s="289"/>
      <c r="S94" s="289"/>
      <c r="T94" s="289"/>
      <c r="U94" s="289"/>
      <c r="V94" s="289"/>
      <c r="W94" s="289"/>
      <c r="X94" s="289"/>
      <c r="Y94" s="289"/>
    </row>
    <row r="95" spans="1:25" s="92" customFormat="1" ht="40.049999999999997" customHeight="1" x14ac:dyDescent="0.2">
      <c r="A95" s="102"/>
      <c r="B95" s="192">
        <v>82</v>
      </c>
      <c r="C95" s="643"/>
      <c r="D95" s="643"/>
      <c r="E95" s="643"/>
      <c r="F95" s="644"/>
      <c r="G95" s="645"/>
      <c r="H95" s="646"/>
      <c r="I95" s="471"/>
      <c r="J95" s="647"/>
      <c r="K95" s="644"/>
      <c r="L95" s="442">
        <f>IF(COUNTIF(D95,"*未定*")=1,1,COUNTIF(D$13:D95,D95))</f>
        <v>0</v>
      </c>
      <c r="M95" s="641"/>
      <c r="N95" s="289"/>
      <c r="O95" s="289"/>
      <c r="P95" s="289"/>
      <c r="Q95" s="289"/>
      <c r="R95" s="289"/>
      <c r="S95" s="289"/>
      <c r="T95" s="289"/>
      <c r="U95" s="289"/>
      <c r="V95" s="289"/>
      <c r="W95" s="289"/>
      <c r="X95" s="289"/>
      <c r="Y95" s="289"/>
    </row>
    <row r="96" spans="1:25" s="92" customFormat="1" ht="40.049999999999997" customHeight="1" x14ac:dyDescent="0.2">
      <c r="A96" s="102"/>
      <c r="B96" s="192">
        <v>83</v>
      </c>
      <c r="C96" s="162"/>
      <c r="D96" s="162"/>
      <c r="E96" s="162"/>
      <c r="F96" s="233"/>
      <c r="G96" s="234"/>
      <c r="H96" s="101"/>
      <c r="I96" s="642"/>
      <c r="J96" s="235"/>
      <c r="K96" s="233"/>
      <c r="L96" s="442">
        <f>IF(COUNTIF(D96,"*未定*")=1,1,COUNTIF(D$13:D96,D96))</f>
        <v>0</v>
      </c>
      <c r="M96" s="640"/>
      <c r="N96" s="289"/>
      <c r="O96" s="289"/>
      <c r="P96" s="289"/>
      <c r="Q96" s="289"/>
      <c r="R96" s="289"/>
      <c r="S96" s="289"/>
      <c r="T96" s="289"/>
      <c r="U96" s="289"/>
      <c r="V96" s="289"/>
      <c r="W96" s="289"/>
      <c r="X96" s="289"/>
      <c r="Y96" s="289"/>
    </row>
    <row r="97" spans="1:25" s="92" customFormat="1" ht="40.049999999999997" customHeight="1" x14ac:dyDescent="0.2">
      <c r="A97" s="102"/>
      <c r="B97" s="192">
        <v>84</v>
      </c>
      <c r="C97" s="162"/>
      <c r="D97" s="162"/>
      <c r="E97" s="162"/>
      <c r="F97" s="233"/>
      <c r="G97" s="234"/>
      <c r="H97" s="101"/>
      <c r="I97" s="471"/>
      <c r="J97" s="235"/>
      <c r="K97" s="233"/>
      <c r="L97" s="442">
        <f>IF(COUNTIF(D97,"*未定*")=1,1,COUNTIF(D$13:D97,D97))</f>
        <v>0</v>
      </c>
      <c r="M97" s="640"/>
      <c r="N97" s="289"/>
      <c r="O97" s="289"/>
      <c r="P97" s="289"/>
      <c r="Q97" s="289"/>
      <c r="R97" s="289"/>
      <c r="S97" s="289"/>
      <c r="T97" s="289"/>
      <c r="U97" s="289"/>
      <c r="V97" s="289"/>
      <c r="W97" s="289"/>
      <c r="X97" s="289"/>
      <c r="Y97" s="289"/>
    </row>
    <row r="98" spans="1:25" s="92" customFormat="1" ht="40.049999999999997" customHeight="1" x14ac:dyDescent="0.2">
      <c r="A98" s="102"/>
      <c r="B98" s="192">
        <v>85</v>
      </c>
      <c r="C98" s="162"/>
      <c r="D98" s="162"/>
      <c r="E98" s="162"/>
      <c r="F98" s="233"/>
      <c r="G98" s="234"/>
      <c r="H98" s="101"/>
      <c r="I98" s="471"/>
      <c r="J98" s="235"/>
      <c r="K98" s="233"/>
      <c r="L98" s="442">
        <f>IF(COUNTIF(D98,"*未定*")=1,1,COUNTIF(D$13:D98,D98))</f>
        <v>0</v>
      </c>
      <c r="M98" s="640"/>
      <c r="N98" s="289"/>
      <c r="O98" s="289"/>
      <c r="P98" s="289"/>
      <c r="Q98" s="289"/>
      <c r="R98" s="289"/>
      <c r="S98" s="289"/>
      <c r="T98" s="289"/>
      <c r="U98" s="289"/>
      <c r="V98" s="289"/>
      <c r="W98" s="289"/>
      <c r="X98" s="289"/>
      <c r="Y98" s="289"/>
    </row>
    <row r="99" spans="1:25" s="92" customFormat="1" ht="40.049999999999997" customHeight="1" x14ac:dyDescent="0.2">
      <c r="A99" s="102"/>
      <c r="B99" s="192">
        <v>86</v>
      </c>
      <c r="C99" s="162"/>
      <c r="D99" s="162"/>
      <c r="E99" s="162"/>
      <c r="F99" s="233"/>
      <c r="G99" s="234"/>
      <c r="H99" s="101"/>
      <c r="I99" s="471"/>
      <c r="J99" s="235"/>
      <c r="K99" s="233"/>
      <c r="L99" s="442">
        <f>IF(COUNTIF(D99,"*未定*")=1,1,COUNTIF(D$13:D99,D99))</f>
        <v>0</v>
      </c>
      <c r="M99" s="640"/>
      <c r="N99" s="289"/>
      <c r="O99" s="289"/>
      <c r="P99" s="289"/>
      <c r="Q99" s="289"/>
      <c r="R99" s="289"/>
      <c r="S99" s="289"/>
      <c r="T99" s="289"/>
      <c r="U99" s="289"/>
      <c r="V99" s="289"/>
      <c r="W99" s="289"/>
      <c r="X99" s="289"/>
      <c r="Y99" s="289"/>
    </row>
    <row r="100" spans="1:25" s="92" customFormat="1" ht="40.049999999999997" customHeight="1" x14ac:dyDescent="0.2">
      <c r="A100" s="102"/>
      <c r="B100" s="192">
        <v>87</v>
      </c>
      <c r="C100" s="162"/>
      <c r="D100" s="162"/>
      <c r="E100" s="162"/>
      <c r="F100" s="233"/>
      <c r="G100" s="234"/>
      <c r="H100" s="101"/>
      <c r="I100" s="471"/>
      <c r="J100" s="235"/>
      <c r="K100" s="233"/>
      <c r="L100" s="442">
        <f>IF(COUNTIF(D100,"*未定*")=1,1,COUNTIF(D$13:D100,D100))</f>
        <v>0</v>
      </c>
      <c r="M100" s="640"/>
      <c r="N100" s="289"/>
      <c r="O100" s="289"/>
      <c r="P100" s="289"/>
      <c r="Q100" s="289"/>
      <c r="R100" s="289"/>
      <c r="S100" s="289"/>
      <c r="T100" s="289"/>
      <c r="U100" s="289"/>
      <c r="V100" s="289"/>
      <c r="W100" s="289"/>
      <c r="X100" s="289"/>
      <c r="Y100" s="289"/>
    </row>
    <row r="101" spans="1:25" s="92" customFormat="1" ht="40.049999999999997" customHeight="1" x14ac:dyDescent="0.2">
      <c r="A101" s="102"/>
      <c r="B101" s="192">
        <v>88</v>
      </c>
      <c r="C101" s="162"/>
      <c r="D101" s="162"/>
      <c r="E101" s="162"/>
      <c r="F101" s="233"/>
      <c r="G101" s="234"/>
      <c r="H101" s="101"/>
      <c r="I101" s="471"/>
      <c r="J101" s="235"/>
      <c r="K101" s="233"/>
      <c r="L101" s="442">
        <f>IF(COUNTIF(D101,"*未定*")=1,1,COUNTIF(D$13:D101,D101))</f>
        <v>0</v>
      </c>
      <c r="M101" s="641"/>
      <c r="N101" s="289"/>
      <c r="O101" s="289"/>
      <c r="P101" s="289"/>
      <c r="Q101" s="289"/>
      <c r="R101" s="289"/>
      <c r="S101" s="289"/>
      <c r="T101" s="289"/>
      <c r="U101" s="289"/>
      <c r="V101" s="289"/>
      <c r="W101" s="289"/>
      <c r="X101" s="289"/>
      <c r="Y101" s="289"/>
    </row>
    <row r="102" spans="1:25" s="92" customFormat="1" ht="40.049999999999997" customHeight="1" x14ac:dyDescent="0.2">
      <c r="A102" s="102"/>
      <c r="B102" s="192">
        <v>89</v>
      </c>
      <c r="C102" s="643"/>
      <c r="D102" s="643"/>
      <c r="E102" s="643"/>
      <c r="F102" s="644"/>
      <c r="G102" s="645"/>
      <c r="H102" s="646"/>
      <c r="I102" s="471"/>
      <c r="J102" s="647"/>
      <c r="K102" s="644"/>
      <c r="L102" s="442">
        <f>IF(COUNTIF(D102,"*未定*")=1,1,COUNTIF(D$13:D102,D102))</f>
        <v>0</v>
      </c>
      <c r="M102" s="641"/>
      <c r="N102" s="289"/>
      <c r="O102" s="289"/>
      <c r="P102" s="289"/>
      <c r="Q102" s="289"/>
      <c r="R102" s="289"/>
      <c r="S102" s="289"/>
      <c r="T102" s="289"/>
      <c r="U102" s="289"/>
      <c r="V102" s="289"/>
      <c r="W102" s="289"/>
      <c r="X102" s="289"/>
      <c r="Y102" s="289"/>
    </row>
    <row r="103" spans="1:25" s="92" customFormat="1" ht="40.049999999999997" customHeight="1" x14ac:dyDescent="0.2">
      <c r="A103" s="102"/>
      <c r="B103" s="192">
        <v>90</v>
      </c>
      <c r="C103" s="162"/>
      <c r="D103" s="162"/>
      <c r="E103" s="162"/>
      <c r="F103" s="233"/>
      <c r="G103" s="234"/>
      <c r="H103" s="101"/>
      <c r="I103" s="642"/>
      <c r="J103" s="235"/>
      <c r="K103" s="233"/>
      <c r="L103" s="442">
        <f>IF(COUNTIF(D103,"*未定*")=1,1,COUNTIF(D$13:D103,D103))</f>
        <v>0</v>
      </c>
      <c r="M103" s="640"/>
      <c r="N103" s="289"/>
      <c r="O103" s="289"/>
      <c r="P103" s="289"/>
      <c r="Q103" s="289"/>
      <c r="R103" s="289"/>
      <c r="S103" s="289"/>
      <c r="T103" s="289"/>
      <c r="U103" s="289"/>
      <c r="V103" s="289"/>
      <c r="W103" s="289"/>
      <c r="X103" s="289"/>
      <c r="Y103" s="289"/>
    </row>
    <row r="104" spans="1:25" s="92" customFormat="1" ht="40.049999999999997" customHeight="1" x14ac:dyDescent="0.2">
      <c r="A104" s="102"/>
      <c r="B104" s="192">
        <v>91</v>
      </c>
      <c r="C104" s="162"/>
      <c r="D104" s="162"/>
      <c r="E104" s="162"/>
      <c r="F104" s="233"/>
      <c r="G104" s="234"/>
      <c r="H104" s="101"/>
      <c r="I104" s="471"/>
      <c r="J104" s="235"/>
      <c r="K104" s="233"/>
      <c r="L104" s="442">
        <f>IF(COUNTIF(D104,"*未定*")=1,1,COUNTIF(D$13:D104,D104))</f>
        <v>0</v>
      </c>
      <c r="M104" s="640"/>
      <c r="N104" s="289"/>
      <c r="O104" s="289"/>
      <c r="P104" s="289"/>
      <c r="Q104" s="289"/>
      <c r="R104" s="289"/>
      <c r="S104" s="289"/>
      <c r="T104" s="289"/>
      <c r="U104" s="289"/>
      <c r="V104" s="289"/>
      <c r="W104" s="289"/>
      <c r="X104" s="289"/>
      <c r="Y104" s="289"/>
    </row>
    <row r="105" spans="1:25" s="92" customFormat="1" ht="40.049999999999997" customHeight="1" x14ac:dyDescent="0.2">
      <c r="A105" s="102"/>
      <c r="B105" s="192">
        <v>92</v>
      </c>
      <c r="C105" s="162"/>
      <c r="D105" s="162"/>
      <c r="E105" s="162"/>
      <c r="F105" s="233"/>
      <c r="G105" s="234"/>
      <c r="H105" s="101"/>
      <c r="I105" s="471"/>
      <c r="J105" s="235"/>
      <c r="K105" s="233"/>
      <c r="L105" s="442">
        <f>IF(COUNTIF(D105,"*未定*")=1,1,COUNTIF(D$13:D105,D105))</f>
        <v>0</v>
      </c>
      <c r="M105" s="640"/>
      <c r="N105" s="289"/>
      <c r="O105" s="289"/>
      <c r="P105" s="289"/>
      <c r="Q105" s="289"/>
      <c r="R105" s="289"/>
      <c r="S105" s="289"/>
      <c r="T105" s="289"/>
      <c r="U105" s="289"/>
      <c r="V105" s="289"/>
      <c r="W105" s="289"/>
      <c r="X105" s="289"/>
      <c r="Y105" s="289"/>
    </row>
    <row r="106" spans="1:25" s="92" customFormat="1" ht="40.049999999999997" customHeight="1" x14ac:dyDescent="0.2">
      <c r="A106" s="102"/>
      <c r="B106" s="192">
        <v>93</v>
      </c>
      <c r="C106" s="162"/>
      <c r="D106" s="162"/>
      <c r="E106" s="162"/>
      <c r="F106" s="233"/>
      <c r="G106" s="234"/>
      <c r="H106" s="101"/>
      <c r="I106" s="471"/>
      <c r="J106" s="235"/>
      <c r="K106" s="233"/>
      <c r="L106" s="442">
        <f>IF(COUNTIF(D106,"*未定*")=1,1,COUNTIF(D$13:D106,D106))</f>
        <v>0</v>
      </c>
      <c r="M106" s="640"/>
      <c r="N106" s="289"/>
      <c r="O106" s="289"/>
      <c r="P106" s="289"/>
      <c r="Q106" s="289"/>
      <c r="R106" s="289"/>
      <c r="S106" s="289"/>
      <c r="T106" s="289"/>
      <c r="U106" s="289"/>
      <c r="V106" s="289"/>
      <c r="W106" s="289"/>
      <c r="X106" s="289"/>
      <c r="Y106" s="289"/>
    </row>
    <row r="107" spans="1:25" s="92" customFormat="1" ht="40.049999999999997" customHeight="1" x14ac:dyDescent="0.2">
      <c r="A107" s="102"/>
      <c r="B107" s="192">
        <v>94</v>
      </c>
      <c r="C107" s="162"/>
      <c r="D107" s="162"/>
      <c r="E107" s="162"/>
      <c r="F107" s="233"/>
      <c r="G107" s="234"/>
      <c r="H107" s="101"/>
      <c r="I107" s="471"/>
      <c r="J107" s="235"/>
      <c r="K107" s="233"/>
      <c r="L107" s="442">
        <f>IF(COUNTIF(D107,"*未定*")=1,1,COUNTIF(D$13:D107,D107))</f>
        <v>0</v>
      </c>
      <c r="M107" s="640"/>
      <c r="N107" s="289"/>
      <c r="O107" s="289"/>
      <c r="P107" s="289"/>
      <c r="Q107" s="289"/>
      <c r="R107" s="289"/>
      <c r="S107" s="289"/>
      <c r="T107" s="289"/>
      <c r="U107" s="289"/>
      <c r="V107" s="289"/>
      <c r="W107" s="289"/>
      <c r="X107" s="289"/>
      <c r="Y107" s="289"/>
    </row>
    <row r="108" spans="1:25" s="92" customFormat="1" ht="40.049999999999997" customHeight="1" x14ac:dyDescent="0.2">
      <c r="A108" s="102"/>
      <c r="B108" s="192">
        <v>95</v>
      </c>
      <c r="C108" s="162"/>
      <c r="D108" s="162"/>
      <c r="E108" s="162"/>
      <c r="F108" s="233"/>
      <c r="G108" s="234"/>
      <c r="H108" s="101"/>
      <c r="I108" s="471"/>
      <c r="J108" s="235"/>
      <c r="K108" s="233"/>
      <c r="L108" s="442">
        <f>IF(COUNTIF(D108,"*未定*")=1,1,COUNTIF(D$13:D108,D108))</f>
        <v>0</v>
      </c>
      <c r="M108" s="641"/>
      <c r="N108" s="289"/>
      <c r="O108" s="289"/>
      <c r="P108" s="289"/>
      <c r="Q108" s="289"/>
      <c r="R108" s="289"/>
      <c r="S108" s="289"/>
      <c r="T108" s="289"/>
      <c r="U108" s="289"/>
      <c r="V108" s="289"/>
      <c r="W108" s="289"/>
      <c r="X108" s="289"/>
      <c r="Y108" s="289"/>
    </row>
    <row r="109" spans="1:25" s="92" customFormat="1" ht="40.049999999999997" customHeight="1" x14ac:dyDescent="0.2">
      <c r="A109" s="102"/>
      <c r="B109" s="192">
        <v>96</v>
      </c>
      <c r="C109" s="643"/>
      <c r="D109" s="643"/>
      <c r="E109" s="643"/>
      <c r="F109" s="644"/>
      <c r="G109" s="645"/>
      <c r="H109" s="646"/>
      <c r="I109" s="471"/>
      <c r="J109" s="647"/>
      <c r="K109" s="644"/>
      <c r="L109" s="442">
        <f>IF(COUNTIF(D109,"*未定*")=1,1,COUNTIF(D$13:D109,D109))</f>
        <v>0</v>
      </c>
      <c r="M109" s="641"/>
      <c r="N109" s="289"/>
      <c r="O109" s="289"/>
      <c r="P109" s="289"/>
      <c r="Q109" s="289"/>
      <c r="R109" s="289"/>
      <c r="S109" s="289"/>
      <c r="T109" s="289"/>
      <c r="U109" s="289"/>
      <c r="V109" s="289"/>
      <c r="W109" s="289"/>
      <c r="X109" s="289"/>
      <c r="Y109" s="289"/>
    </row>
    <row r="110" spans="1:25" s="92" customFormat="1" ht="40.049999999999997" customHeight="1" x14ac:dyDescent="0.2">
      <c r="A110" s="102"/>
      <c r="B110" s="192">
        <v>97</v>
      </c>
      <c r="C110" s="162"/>
      <c r="D110" s="162"/>
      <c r="E110" s="162"/>
      <c r="F110" s="233"/>
      <c r="G110" s="234"/>
      <c r="H110" s="101"/>
      <c r="I110" s="642"/>
      <c r="J110" s="235"/>
      <c r="K110" s="233"/>
      <c r="L110" s="442">
        <f>IF(COUNTIF(D110,"*未定*")=1,1,COUNTIF(D$13:D110,D110))</f>
        <v>0</v>
      </c>
      <c r="M110" s="640"/>
      <c r="N110" s="289"/>
      <c r="O110" s="289"/>
      <c r="P110" s="289"/>
      <c r="Q110" s="289"/>
      <c r="R110" s="289"/>
      <c r="S110" s="289"/>
      <c r="T110" s="289"/>
      <c r="U110" s="289"/>
      <c r="V110" s="289"/>
      <c r="W110" s="289"/>
      <c r="X110" s="289"/>
      <c r="Y110" s="289"/>
    </row>
    <row r="111" spans="1:25" s="92" customFormat="1" ht="40.049999999999997" customHeight="1" x14ac:dyDescent="0.2">
      <c r="A111" s="102"/>
      <c r="B111" s="192">
        <v>98</v>
      </c>
      <c r="C111" s="162"/>
      <c r="D111" s="162"/>
      <c r="E111" s="162"/>
      <c r="F111" s="233"/>
      <c r="G111" s="234"/>
      <c r="H111" s="101"/>
      <c r="I111" s="471"/>
      <c r="J111" s="235"/>
      <c r="K111" s="233"/>
      <c r="L111" s="442">
        <f>IF(COUNTIF(D111,"*未定*")=1,1,COUNTIF(D$13:D111,D111))</f>
        <v>0</v>
      </c>
      <c r="M111" s="640"/>
      <c r="N111" s="289"/>
      <c r="O111" s="289"/>
      <c r="P111" s="289"/>
      <c r="Q111" s="289"/>
      <c r="R111" s="289"/>
      <c r="S111" s="289"/>
      <c r="T111" s="289"/>
      <c r="U111" s="289"/>
      <c r="V111" s="289"/>
      <c r="W111" s="289"/>
      <c r="X111" s="289"/>
      <c r="Y111" s="289"/>
    </row>
    <row r="112" spans="1:25" s="92" customFormat="1" ht="40.049999999999997" customHeight="1" x14ac:dyDescent="0.2">
      <c r="A112" s="102"/>
      <c r="B112" s="192">
        <v>99</v>
      </c>
      <c r="C112" s="162"/>
      <c r="D112" s="162"/>
      <c r="E112" s="162"/>
      <c r="F112" s="233"/>
      <c r="G112" s="234"/>
      <c r="H112" s="101"/>
      <c r="I112" s="471"/>
      <c r="J112" s="235"/>
      <c r="K112" s="233"/>
      <c r="L112" s="442">
        <f>IF(COUNTIF(D112,"*未定*")=1,1,COUNTIF(D$13:D112,D112))</f>
        <v>0</v>
      </c>
      <c r="M112" s="640"/>
      <c r="N112" s="289"/>
      <c r="O112" s="289"/>
      <c r="P112" s="289"/>
      <c r="Q112" s="289"/>
      <c r="R112" s="289"/>
      <c r="S112" s="289"/>
      <c r="T112" s="289"/>
      <c r="U112" s="289"/>
      <c r="V112" s="289"/>
      <c r="W112" s="289"/>
      <c r="X112" s="289"/>
      <c r="Y112" s="289"/>
    </row>
    <row r="113" spans="1:25" s="92" customFormat="1" ht="40.049999999999997" customHeight="1" x14ac:dyDescent="0.2">
      <c r="A113" s="102"/>
      <c r="B113" s="192">
        <v>100</v>
      </c>
      <c r="C113" s="162"/>
      <c r="D113" s="162"/>
      <c r="E113" s="162"/>
      <c r="F113" s="233"/>
      <c r="G113" s="234"/>
      <c r="H113" s="101"/>
      <c r="I113" s="471"/>
      <c r="J113" s="235"/>
      <c r="K113" s="233"/>
      <c r="L113" s="442">
        <f>IF(COUNTIF(D113,"*未定*")=1,1,COUNTIF(D$13:D113,D113))</f>
        <v>0</v>
      </c>
      <c r="M113" s="640"/>
      <c r="N113" s="289"/>
      <c r="O113" s="289"/>
      <c r="P113" s="289"/>
      <c r="Q113" s="289"/>
      <c r="R113" s="289"/>
      <c r="S113" s="289"/>
      <c r="T113" s="289"/>
      <c r="U113" s="289"/>
      <c r="V113" s="289"/>
      <c r="W113" s="289"/>
      <c r="X113" s="289"/>
      <c r="Y113" s="289"/>
    </row>
    <row r="114" spans="1:25" s="92" customFormat="1" ht="40.049999999999997" customHeight="1" x14ac:dyDescent="0.2">
      <c r="A114" s="102"/>
      <c r="B114" s="192">
        <v>101</v>
      </c>
      <c r="C114" s="162"/>
      <c r="D114" s="162"/>
      <c r="E114" s="162"/>
      <c r="F114" s="233"/>
      <c r="G114" s="234"/>
      <c r="H114" s="101"/>
      <c r="I114" s="471"/>
      <c r="J114" s="235"/>
      <c r="K114" s="233"/>
      <c r="L114" s="442">
        <f>IF(COUNTIF(D114,"*未定*")=1,1,COUNTIF(D$13:D114,D114))</f>
        <v>0</v>
      </c>
      <c r="M114" s="640"/>
      <c r="N114" s="289"/>
      <c r="O114" s="289"/>
      <c r="P114" s="289"/>
      <c r="Q114" s="289"/>
      <c r="R114" s="289"/>
      <c r="S114" s="289"/>
      <c r="T114" s="289"/>
      <c r="U114" s="289"/>
      <c r="V114" s="289"/>
      <c r="W114" s="289"/>
      <c r="X114" s="289"/>
      <c r="Y114" s="289"/>
    </row>
    <row r="115" spans="1:25" s="92" customFormat="1" ht="40.049999999999997" customHeight="1" x14ac:dyDescent="0.2">
      <c r="A115" s="102"/>
      <c r="B115" s="192">
        <v>102</v>
      </c>
      <c r="C115" s="162"/>
      <c r="D115" s="162"/>
      <c r="E115" s="162"/>
      <c r="F115" s="233"/>
      <c r="G115" s="234"/>
      <c r="H115" s="101"/>
      <c r="I115" s="471"/>
      <c r="J115" s="235"/>
      <c r="K115" s="233"/>
      <c r="L115" s="442">
        <f>IF(COUNTIF(D115,"*未定*")=1,1,COUNTIF(D$13:D115,D115))</f>
        <v>0</v>
      </c>
      <c r="M115" s="641"/>
      <c r="N115" s="289"/>
      <c r="O115" s="289"/>
      <c r="P115" s="289"/>
      <c r="Q115" s="289"/>
      <c r="R115" s="289"/>
      <c r="S115" s="289"/>
      <c r="T115" s="289"/>
      <c r="U115" s="289"/>
      <c r="V115" s="289"/>
      <c r="W115" s="289"/>
      <c r="X115" s="289"/>
      <c r="Y115" s="289"/>
    </row>
    <row r="116" spans="1:25" s="92" customFormat="1" ht="40.049999999999997" customHeight="1" x14ac:dyDescent="0.2">
      <c r="A116" s="102"/>
      <c r="B116" s="192">
        <v>103</v>
      </c>
      <c r="C116" s="162"/>
      <c r="D116" s="162"/>
      <c r="E116" s="162"/>
      <c r="F116" s="233"/>
      <c r="G116" s="234"/>
      <c r="H116" s="101"/>
      <c r="I116" s="471"/>
      <c r="J116" s="235"/>
      <c r="K116" s="233"/>
      <c r="L116" s="442">
        <f>IF(COUNTIF(D116,"*未定*")=1,1,COUNTIF(D$13:D116,D116))</f>
        <v>0</v>
      </c>
      <c r="M116" s="640"/>
      <c r="N116" s="289"/>
      <c r="O116" s="289"/>
      <c r="P116" s="289"/>
      <c r="Q116" s="289"/>
      <c r="R116" s="289"/>
      <c r="S116" s="289"/>
      <c r="T116" s="289"/>
      <c r="U116" s="289"/>
      <c r="V116" s="289"/>
      <c r="W116" s="289"/>
      <c r="X116" s="289"/>
      <c r="Y116" s="289"/>
    </row>
    <row r="117" spans="1:25" s="92" customFormat="1" ht="40.049999999999997" customHeight="1" x14ac:dyDescent="0.2">
      <c r="A117" s="102"/>
      <c r="B117" s="192">
        <v>104</v>
      </c>
      <c r="C117" s="162"/>
      <c r="D117" s="162"/>
      <c r="E117" s="162"/>
      <c r="F117" s="233"/>
      <c r="G117" s="234"/>
      <c r="H117" s="101"/>
      <c r="I117" s="471"/>
      <c r="J117" s="235"/>
      <c r="K117" s="233"/>
      <c r="L117" s="442">
        <f>IF(COUNTIF(D117,"*未定*")=1,1,COUNTIF(D$13:D117,D117))</f>
        <v>0</v>
      </c>
      <c r="M117" s="640"/>
      <c r="N117" s="289"/>
      <c r="O117" s="289"/>
      <c r="P117" s="289"/>
      <c r="Q117" s="289"/>
      <c r="R117" s="289"/>
      <c r="S117" s="289"/>
      <c r="T117" s="289"/>
      <c r="U117" s="289"/>
      <c r="V117" s="289"/>
      <c r="W117" s="289"/>
      <c r="X117" s="289"/>
      <c r="Y117" s="289"/>
    </row>
    <row r="118" spans="1:25" s="92" customFormat="1" ht="40.049999999999997" customHeight="1" x14ac:dyDescent="0.2">
      <c r="A118" s="102"/>
      <c r="B118" s="192">
        <v>105</v>
      </c>
      <c r="C118" s="162"/>
      <c r="D118" s="162"/>
      <c r="E118" s="162"/>
      <c r="F118" s="233"/>
      <c r="G118" s="234"/>
      <c r="H118" s="101"/>
      <c r="I118" s="471"/>
      <c r="J118" s="235"/>
      <c r="K118" s="233"/>
      <c r="L118" s="442">
        <f>IF(COUNTIF(D118,"*未定*")=1,1,COUNTIF(D$13:D118,D118))</f>
        <v>0</v>
      </c>
      <c r="M118" s="640"/>
      <c r="N118" s="289"/>
      <c r="O118" s="289"/>
      <c r="P118" s="289"/>
      <c r="Q118" s="289"/>
      <c r="R118" s="289"/>
      <c r="S118" s="289"/>
      <c r="T118" s="289"/>
      <c r="U118" s="289"/>
      <c r="V118" s="289"/>
      <c r="W118" s="289"/>
      <c r="X118" s="289"/>
      <c r="Y118" s="289"/>
    </row>
    <row r="119" spans="1:25" s="92" customFormat="1" ht="40.049999999999997" customHeight="1" x14ac:dyDescent="0.2">
      <c r="A119" s="102"/>
      <c r="B119" s="192">
        <v>106</v>
      </c>
      <c r="C119" s="162"/>
      <c r="D119" s="162"/>
      <c r="E119" s="162"/>
      <c r="F119" s="233"/>
      <c r="G119" s="234"/>
      <c r="H119" s="101"/>
      <c r="I119" s="471"/>
      <c r="J119" s="235"/>
      <c r="K119" s="233"/>
      <c r="L119" s="442">
        <f>IF(COUNTIF(D119,"*未定*")=1,1,COUNTIF(D$13:D119,D119))</f>
        <v>0</v>
      </c>
      <c r="M119" s="640"/>
      <c r="N119" s="289"/>
      <c r="O119" s="289"/>
      <c r="P119" s="289"/>
      <c r="Q119" s="289"/>
      <c r="R119" s="289"/>
      <c r="S119" s="289"/>
      <c r="T119" s="289"/>
      <c r="U119" s="289"/>
      <c r="V119" s="289"/>
      <c r="W119" s="289"/>
      <c r="X119" s="289"/>
      <c r="Y119" s="289"/>
    </row>
    <row r="120" spans="1:25" s="92" customFormat="1" ht="40.049999999999997" customHeight="1" x14ac:dyDescent="0.2">
      <c r="A120" s="102"/>
      <c r="B120" s="192">
        <v>107</v>
      </c>
      <c r="C120" s="162"/>
      <c r="D120" s="162"/>
      <c r="E120" s="162"/>
      <c r="F120" s="233"/>
      <c r="G120" s="234"/>
      <c r="H120" s="101"/>
      <c r="I120" s="471"/>
      <c r="J120" s="235"/>
      <c r="K120" s="233"/>
      <c r="L120" s="442">
        <f>IF(COUNTIF(D120,"*未定*")=1,1,COUNTIF(D$13:D120,D120))</f>
        <v>0</v>
      </c>
      <c r="M120" s="641"/>
      <c r="N120" s="289"/>
      <c r="O120" s="289"/>
      <c r="P120" s="289"/>
      <c r="Q120" s="289"/>
      <c r="R120" s="289"/>
      <c r="S120" s="289"/>
      <c r="T120" s="289"/>
      <c r="U120" s="289"/>
      <c r="V120" s="289"/>
      <c r="W120" s="289"/>
      <c r="X120" s="289"/>
      <c r="Y120" s="289"/>
    </row>
    <row r="121" spans="1:25" s="92" customFormat="1" ht="40.049999999999997" customHeight="1" x14ac:dyDescent="0.2">
      <c r="A121" s="102"/>
      <c r="B121" s="192">
        <v>108</v>
      </c>
      <c r="C121" s="643"/>
      <c r="D121" s="643"/>
      <c r="E121" s="643"/>
      <c r="F121" s="644"/>
      <c r="G121" s="645"/>
      <c r="H121" s="646"/>
      <c r="I121" s="471"/>
      <c r="J121" s="647"/>
      <c r="K121" s="644"/>
      <c r="L121" s="442">
        <f>IF(COUNTIF(D121,"*未定*")=1,1,COUNTIF(D$13:D121,D121))</f>
        <v>0</v>
      </c>
      <c r="M121" s="641"/>
      <c r="N121" s="289"/>
      <c r="O121" s="289"/>
      <c r="P121" s="289"/>
      <c r="Q121" s="289"/>
      <c r="R121" s="289"/>
      <c r="S121" s="289"/>
      <c r="T121" s="289"/>
      <c r="U121" s="289"/>
      <c r="V121" s="289"/>
      <c r="W121" s="289"/>
      <c r="X121" s="289"/>
      <c r="Y121" s="289"/>
    </row>
    <row r="122" spans="1:25" s="92" customFormat="1" ht="40.049999999999997" customHeight="1" x14ac:dyDescent="0.2">
      <c r="A122" s="102"/>
      <c r="B122" s="192">
        <v>109</v>
      </c>
      <c r="C122" s="162"/>
      <c r="D122" s="162"/>
      <c r="E122" s="162"/>
      <c r="F122" s="233"/>
      <c r="G122" s="234"/>
      <c r="H122" s="101"/>
      <c r="I122" s="642"/>
      <c r="J122" s="235"/>
      <c r="K122" s="233"/>
      <c r="L122" s="442">
        <f>IF(COUNTIF(D122,"*未定*")=1,1,COUNTIF(D$13:D122,D122))</f>
        <v>0</v>
      </c>
      <c r="M122" s="640"/>
      <c r="N122" s="289"/>
      <c r="O122" s="289"/>
      <c r="P122" s="289"/>
      <c r="Q122" s="289"/>
      <c r="R122" s="289"/>
      <c r="S122" s="289"/>
      <c r="T122" s="289"/>
      <c r="U122" s="289"/>
      <c r="V122" s="289"/>
      <c r="W122" s="289"/>
      <c r="X122" s="289"/>
      <c r="Y122" s="289"/>
    </row>
    <row r="123" spans="1:25" s="92" customFormat="1" ht="40.049999999999997" customHeight="1" x14ac:dyDescent="0.2">
      <c r="A123" s="102"/>
      <c r="B123" s="192">
        <v>110</v>
      </c>
      <c r="C123" s="162"/>
      <c r="D123" s="162"/>
      <c r="E123" s="162"/>
      <c r="F123" s="233"/>
      <c r="G123" s="234"/>
      <c r="H123" s="101"/>
      <c r="I123" s="471"/>
      <c r="J123" s="235"/>
      <c r="K123" s="233"/>
      <c r="L123" s="442">
        <f>IF(COUNTIF(D123,"*未定*")=1,1,COUNTIF(D$13:D123,D123))</f>
        <v>0</v>
      </c>
      <c r="M123" s="640"/>
      <c r="N123" s="289"/>
      <c r="O123" s="289"/>
      <c r="P123" s="289"/>
      <c r="Q123" s="289"/>
      <c r="R123" s="289"/>
      <c r="S123" s="289"/>
      <c r="T123" s="289"/>
      <c r="U123" s="289"/>
      <c r="V123" s="289"/>
      <c r="W123" s="289"/>
      <c r="X123" s="289"/>
      <c r="Y123" s="289"/>
    </row>
    <row r="124" spans="1:25" s="92" customFormat="1" ht="40.049999999999997" customHeight="1" x14ac:dyDescent="0.2">
      <c r="A124" s="102"/>
      <c r="B124" s="192">
        <v>111</v>
      </c>
      <c r="C124" s="162"/>
      <c r="D124" s="162"/>
      <c r="E124" s="162"/>
      <c r="F124" s="233"/>
      <c r="G124" s="234"/>
      <c r="H124" s="101"/>
      <c r="I124" s="471"/>
      <c r="J124" s="235"/>
      <c r="K124" s="233"/>
      <c r="L124" s="442">
        <f>IF(COUNTIF(D124,"*未定*")=1,1,COUNTIF(D$13:D124,D124))</f>
        <v>0</v>
      </c>
      <c r="M124" s="640"/>
      <c r="N124" s="289"/>
      <c r="O124" s="289"/>
      <c r="P124" s="289"/>
      <c r="Q124" s="289"/>
      <c r="R124" s="289"/>
      <c r="S124" s="289"/>
      <c r="T124" s="289"/>
      <c r="U124" s="289"/>
      <c r="V124" s="289"/>
      <c r="W124" s="289"/>
      <c r="X124" s="289"/>
      <c r="Y124" s="289"/>
    </row>
    <row r="125" spans="1:25" s="92" customFormat="1" ht="40.049999999999997" customHeight="1" x14ac:dyDescent="0.2">
      <c r="A125" s="102"/>
      <c r="B125" s="192">
        <v>112</v>
      </c>
      <c r="C125" s="162"/>
      <c r="D125" s="162"/>
      <c r="E125" s="162"/>
      <c r="F125" s="233"/>
      <c r="G125" s="234"/>
      <c r="H125" s="101"/>
      <c r="I125" s="471"/>
      <c r="J125" s="235"/>
      <c r="K125" s="233"/>
      <c r="L125" s="442">
        <f>IF(COUNTIF(D125,"*未定*")=1,1,COUNTIF(D$13:D125,D125))</f>
        <v>0</v>
      </c>
      <c r="M125" s="640"/>
      <c r="N125" s="289"/>
      <c r="O125" s="289"/>
      <c r="P125" s="289"/>
      <c r="Q125" s="289"/>
      <c r="R125" s="289"/>
      <c r="S125" s="289"/>
      <c r="T125" s="289"/>
      <c r="U125" s="289"/>
      <c r="V125" s="289"/>
      <c r="W125" s="289"/>
      <c r="X125" s="289"/>
      <c r="Y125" s="289"/>
    </row>
    <row r="126" spans="1:25" s="92" customFormat="1" ht="40.049999999999997" customHeight="1" x14ac:dyDescent="0.2">
      <c r="A126" s="102"/>
      <c r="B126" s="192">
        <v>113</v>
      </c>
      <c r="C126" s="162"/>
      <c r="D126" s="162"/>
      <c r="E126" s="162"/>
      <c r="F126" s="233"/>
      <c r="G126" s="234"/>
      <c r="H126" s="101"/>
      <c r="I126" s="471"/>
      <c r="J126" s="235"/>
      <c r="K126" s="233"/>
      <c r="L126" s="442">
        <f>IF(COUNTIF(D126,"*未定*")=1,1,COUNTIF(D$13:D126,D126))</f>
        <v>0</v>
      </c>
      <c r="M126" s="640"/>
      <c r="N126" s="289"/>
      <c r="O126" s="289"/>
      <c r="P126" s="289"/>
      <c r="Q126" s="289"/>
      <c r="R126" s="289"/>
      <c r="S126" s="289"/>
      <c r="T126" s="289"/>
      <c r="U126" s="289"/>
      <c r="V126" s="289"/>
      <c r="W126" s="289"/>
      <c r="X126" s="289"/>
      <c r="Y126" s="289"/>
    </row>
    <row r="127" spans="1:25" s="92" customFormat="1" ht="40.049999999999997" customHeight="1" x14ac:dyDescent="0.2">
      <c r="A127" s="102"/>
      <c r="B127" s="192">
        <v>114</v>
      </c>
      <c r="C127" s="162"/>
      <c r="D127" s="162"/>
      <c r="E127" s="162"/>
      <c r="F127" s="233"/>
      <c r="G127" s="234"/>
      <c r="H127" s="101"/>
      <c r="I127" s="471"/>
      <c r="J127" s="235"/>
      <c r="K127" s="233"/>
      <c r="L127" s="442">
        <f>IF(COUNTIF(D127,"*未定*")=1,1,COUNTIF(D$13:D127,D127))</f>
        <v>0</v>
      </c>
      <c r="M127" s="641"/>
      <c r="N127" s="289"/>
      <c r="O127" s="289"/>
      <c r="P127" s="289"/>
      <c r="Q127" s="289"/>
      <c r="R127" s="289"/>
      <c r="S127" s="289"/>
      <c r="T127" s="289"/>
      <c r="U127" s="289"/>
      <c r="V127" s="289"/>
      <c r="W127" s="289"/>
      <c r="X127" s="289"/>
      <c r="Y127" s="289"/>
    </row>
    <row r="128" spans="1:25" s="92" customFormat="1" ht="40.049999999999997" customHeight="1" x14ac:dyDescent="0.2">
      <c r="A128" s="102"/>
      <c r="B128" s="192">
        <v>115</v>
      </c>
      <c r="C128" s="643"/>
      <c r="D128" s="643"/>
      <c r="E128" s="643"/>
      <c r="F128" s="644"/>
      <c r="G128" s="645"/>
      <c r="H128" s="646"/>
      <c r="I128" s="471"/>
      <c r="J128" s="647"/>
      <c r="K128" s="644"/>
      <c r="L128" s="442">
        <f>IF(COUNTIF(D128,"*未定*")=1,1,COUNTIF(D$13:D128,D128))</f>
        <v>0</v>
      </c>
      <c r="M128" s="641"/>
      <c r="N128" s="289"/>
      <c r="O128" s="289"/>
      <c r="P128" s="289"/>
      <c r="Q128" s="289"/>
      <c r="R128" s="289"/>
      <c r="S128" s="289"/>
      <c r="T128" s="289"/>
      <c r="U128" s="289"/>
      <c r="V128" s="289"/>
      <c r="W128" s="289"/>
      <c r="X128" s="289"/>
      <c r="Y128" s="289"/>
    </row>
    <row r="129" spans="1:25" s="92" customFormat="1" ht="40.049999999999997" customHeight="1" x14ac:dyDescent="0.2">
      <c r="A129" s="102"/>
      <c r="B129" s="192">
        <v>116</v>
      </c>
      <c r="C129" s="162"/>
      <c r="D129" s="162"/>
      <c r="E129" s="162"/>
      <c r="F129" s="233"/>
      <c r="G129" s="234"/>
      <c r="H129" s="101"/>
      <c r="I129" s="642"/>
      <c r="J129" s="235"/>
      <c r="K129" s="233"/>
      <c r="L129" s="442">
        <f>IF(COUNTIF(D129,"*未定*")=1,1,COUNTIF(D$13:D129,D129))</f>
        <v>0</v>
      </c>
      <c r="M129" s="640"/>
      <c r="N129" s="289"/>
      <c r="O129" s="289"/>
      <c r="P129" s="289"/>
      <c r="Q129" s="289"/>
      <c r="R129" s="289"/>
      <c r="S129" s="289"/>
      <c r="T129" s="289"/>
      <c r="U129" s="289"/>
      <c r="V129" s="289"/>
      <c r="W129" s="289"/>
      <c r="X129" s="289"/>
      <c r="Y129" s="289"/>
    </row>
    <row r="130" spans="1:25" s="92" customFormat="1" ht="40.049999999999997" customHeight="1" x14ac:dyDescent="0.2">
      <c r="A130" s="102"/>
      <c r="B130" s="192">
        <v>117</v>
      </c>
      <c r="C130" s="162"/>
      <c r="D130" s="162"/>
      <c r="E130" s="162"/>
      <c r="F130" s="233"/>
      <c r="G130" s="234"/>
      <c r="H130" s="101"/>
      <c r="I130" s="471"/>
      <c r="J130" s="235"/>
      <c r="K130" s="233"/>
      <c r="L130" s="442">
        <f>IF(COUNTIF(D130,"*未定*")=1,1,COUNTIF(D$13:D130,D130))</f>
        <v>0</v>
      </c>
      <c r="M130" s="640"/>
      <c r="N130" s="289"/>
      <c r="O130" s="289"/>
      <c r="P130" s="289"/>
      <c r="Q130" s="289"/>
      <c r="R130" s="289"/>
      <c r="S130" s="289"/>
      <c r="T130" s="289"/>
      <c r="U130" s="289"/>
      <c r="V130" s="289"/>
      <c r="W130" s="289"/>
      <c r="X130" s="289"/>
      <c r="Y130" s="289"/>
    </row>
    <row r="131" spans="1:25" s="92" customFormat="1" ht="40.049999999999997" customHeight="1" x14ac:dyDescent="0.2">
      <c r="A131" s="102"/>
      <c r="B131" s="192">
        <v>118</v>
      </c>
      <c r="C131" s="162"/>
      <c r="D131" s="162"/>
      <c r="E131" s="162"/>
      <c r="F131" s="233"/>
      <c r="G131" s="234"/>
      <c r="H131" s="101"/>
      <c r="I131" s="471"/>
      <c r="J131" s="235"/>
      <c r="K131" s="233"/>
      <c r="L131" s="442">
        <f>IF(COUNTIF(D131,"*未定*")=1,1,COUNTIF(D$13:D131,D131))</f>
        <v>0</v>
      </c>
      <c r="M131" s="640"/>
      <c r="N131" s="289"/>
      <c r="O131" s="289"/>
      <c r="P131" s="289"/>
      <c r="Q131" s="289"/>
      <c r="R131" s="289"/>
      <c r="S131" s="289"/>
      <c r="T131" s="289"/>
      <c r="U131" s="289"/>
      <c r="V131" s="289"/>
      <c r="W131" s="289"/>
      <c r="X131" s="289"/>
      <c r="Y131" s="289"/>
    </row>
    <row r="132" spans="1:25" s="92" customFormat="1" ht="40.049999999999997" customHeight="1" x14ac:dyDescent="0.2">
      <c r="A132" s="102"/>
      <c r="B132" s="192">
        <v>119</v>
      </c>
      <c r="C132" s="162"/>
      <c r="D132" s="162"/>
      <c r="E132" s="162"/>
      <c r="F132" s="233"/>
      <c r="G132" s="234"/>
      <c r="H132" s="101"/>
      <c r="I132" s="471"/>
      <c r="J132" s="235"/>
      <c r="K132" s="233"/>
      <c r="L132" s="442">
        <f>IF(COUNTIF(D132,"*未定*")=1,1,COUNTIF(D$13:D132,D132))</f>
        <v>0</v>
      </c>
      <c r="M132" s="640"/>
      <c r="N132" s="289"/>
      <c r="O132" s="289"/>
      <c r="P132" s="289"/>
      <c r="Q132" s="289"/>
      <c r="R132" s="289"/>
      <c r="S132" s="289"/>
      <c r="T132" s="289"/>
      <c r="U132" s="289"/>
      <c r="V132" s="289"/>
      <c r="W132" s="289"/>
      <c r="X132" s="289"/>
      <c r="Y132" s="289"/>
    </row>
    <row r="133" spans="1:25" s="92" customFormat="1" ht="40.049999999999997" customHeight="1" x14ac:dyDescent="0.2">
      <c r="A133" s="102"/>
      <c r="B133" s="192">
        <v>120</v>
      </c>
      <c r="C133" s="162"/>
      <c r="D133" s="162"/>
      <c r="E133" s="162"/>
      <c r="F133" s="233"/>
      <c r="G133" s="234"/>
      <c r="H133" s="101"/>
      <c r="I133" s="471"/>
      <c r="J133" s="235"/>
      <c r="K133" s="233"/>
      <c r="L133" s="442">
        <f>IF(COUNTIF(D133,"*未定*")=1,1,COUNTIF(D$13:D133,D133))</f>
        <v>0</v>
      </c>
      <c r="M133" s="640"/>
      <c r="N133" s="289"/>
      <c r="O133" s="289"/>
      <c r="P133" s="289"/>
      <c r="Q133" s="289"/>
      <c r="R133" s="289"/>
      <c r="S133" s="289"/>
      <c r="T133" s="289"/>
      <c r="U133" s="289"/>
      <c r="V133" s="289"/>
      <c r="W133" s="289"/>
      <c r="X133" s="289"/>
      <c r="Y133" s="289"/>
    </row>
    <row r="134" spans="1:25" s="92" customFormat="1" ht="40.049999999999997" customHeight="1" x14ac:dyDescent="0.2">
      <c r="A134" s="102"/>
      <c r="B134" s="192">
        <v>121</v>
      </c>
      <c r="C134" s="162"/>
      <c r="D134" s="162"/>
      <c r="E134" s="162"/>
      <c r="F134" s="233"/>
      <c r="G134" s="234"/>
      <c r="H134" s="101"/>
      <c r="I134" s="471"/>
      <c r="J134" s="235"/>
      <c r="K134" s="233"/>
      <c r="L134" s="442">
        <f>IF(COUNTIF(D134,"*未定*")=1,1,COUNTIF(D$13:D134,D134))</f>
        <v>0</v>
      </c>
      <c r="M134" s="641"/>
      <c r="N134" s="289"/>
      <c r="O134" s="289"/>
      <c r="P134" s="289"/>
      <c r="Q134" s="289"/>
      <c r="R134" s="289"/>
      <c r="S134" s="289"/>
      <c r="T134" s="289"/>
      <c r="U134" s="289"/>
      <c r="V134" s="289"/>
      <c r="W134" s="289"/>
      <c r="X134" s="289"/>
      <c r="Y134" s="289"/>
    </row>
    <row r="135" spans="1:25" s="92" customFormat="1" ht="40.049999999999997" customHeight="1" x14ac:dyDescent="0.2">
      <c r="A135" s="102"/>
      <c r="B135" s="192">
        <v>122</v>
      </c>
      <c r="C135" s="643"/>
      <c r="D135" s="643"/>
      <c r="E135" s="643"/>
      <c r="F135" s="644"/>
      <c r="G135" s="645"/>
      <c r="H135" s="646"/>
      <c r="I135" s="471"/>
      <c r="J135" s="647"/>
      <c r="K135" s="644"/>
      <c r="L135" s="442">
        <f>IF(COUNTIF(D135,"*未定*")=1,1,COUNTIF(D$13:D135,D135))</f>
        <v>0</v>
      </c>
      <c r="M135" s="641"/>
      <c r="N135" s="289"/>
      <c r="O135" s="289"/>
      <c r="P135" s="289"/>
      <c r="Q135" s="289"/>
      <c r="R135" s="289"/>
      <c r="S135" s="289"/>
      <c r="T135" s="289"/>
      <c r="U135" s="289"/>
      <c r="V135" s="289"/>
      <c r="W135" s="289"/>
      <c r="X135" s="289"/>
      <c r="Y135" s="289"/>
    </row>
    <row r="136" spans="1:25" s="92" customFormat="1" ht="40.049999999999997" customHeight="1" x14ac:dyDescent="0.2">
      <c r="A136" s="102"/>
      <c r="B136" s="192">
        <v>123</v>
      </c>
      <c r="C136" s="162"/>
      <c r="D136" s="162"/>
      <c r="E136" s="162"/>
      <c r="F136" s="233"/>
      <c r="G136" s="234"/>
      <c r="H136" s="101"/>
      <c r="I136" s="642"/>
      <c r="J136" s="235"/>
      <c r="K136" s="233"/>
      <c r="L136" s="442">
        <f>IF(COUNTIF(D136,"*未定*")=1,1,COUNTIF(D$13:D136,D136))</f>
        <v>0</v>
      </c>
      <c r="M136" s="640"/>
      <c r="N136" s="289"/>
      <c r="O136" s="289"/>
      <c r="P136" s="289"/>
      <c r="Q136" s="289"/>
      <c r="R136" s="289"/>
      <c r="S136" s="289"/>
      <c r="T136" s="289"/>
      <c r="U136" s="289"/>
      <c r="V136" s="289"/>
      <c r="W136" s="289"/>
      <c r="X136" s="289"/>
      <c r="Y136" s="289"/>
    </row>
    <row r="137" spans="1:25" s="92" customFormat="1" ht="40.049999999999997" customHeight="1" x14ac:dyDescent="0.2">
      <c r="A137" s="102"/>
      <c r="B137" s="192">
        <v>124</v>
      </c>
      <c r="C137" s="162"/>
      <c r="D137" s="162"/>
      <c r="E137" s="162"/>
      <c r="F137" s="233"/>
      <c r="G137" s="234"/>
      <c r="H137" s="101"/>
      <c r="I137" s="471"/>
      <c r="J137" s="235"/>
      <c r="K137" s="233"/>
      <c r="L137" s="442">
        <f>IF(COUNTIF(D137,"*未定*")=1,1,COUNTIF(D$13:D137,D137))</f>
        <v>0</v>
      </c>
      <c r="M137" s="640"/>
      <c r="N137" s="289"/>
      <c r="O137" s="289"/>
      <c r="P137" s="289"/>
      <c r="Q137" s="289"/>
      <c r="R137" s="289"/>
      <c r="S137" s="289"/>
      <c r="T137" s="289"/>
      <c r="U137" s="289"/>
      <c r="V137" s="289"/>
      <c r="W137" s="289"/>
      <c r="X137" s="289"/>
      <c r="Y137" s="289"/>
    </row>
    <row r="138" spans="1:25" s="92" customFormat="1" ht="40.049999999999997" customHeight="1" x14ac:dyDescent="0.2">
      <c r="A138" s="102"/>
      <c r="B138" s="192">
        <v>125</v>
      </c>
      <c r="C138" s="162"/>
      <c r="D138" s="162"/>
      <c r="E138" s="162"/>
      <c r="F138" s="233"/>
      <c r="G138" s="234"/>
      <c r="H138" s="101"/>
      <c r="I138" s="471"/>
      <c r="J138" s="235"/>
      <c r="K138" s="233"/>
      <c r="L138" s="442">
        <f>IF(COUNTIF(D138,"*未定*")=1,1,COUNTIF(D$13:D138,D138))</f>
        <v>0</v>
      </c>
      <c r="M138" s="640"/>
      <c r="N138" s="289"/>
      <c r="O138" s="289"/>
      <c r="P138" s="289"/>
      <c r="Q138" s="289"/>
      <c r="R138" s="289"/>
      <c r="S138" s="289"/>
      <c r="T138" s="289"/>
      <c r="U138" s="289"/>
      <c r="V138" s="289"/>
      <c r="W138" s="289"/>
      <c r="X138" s="289"/>
      <c r="Y138" s="289"/>
    </row>
    <row r="139" spans="1:25" s="92" customFormat="1" ht="40.049999999999997" customHeight="1" x14ac:dyDescent="0.2">
      <c r="A139" s="102"/>
      <c r="B139" s="192">
        <v>126</v>
      </c>
      <c r="C139" s="162"/>
      <c r="D139" s="162"/>
      <c r="E139" s="162"/>
      <c r="F139" s="233"/>
      <c r="G139" s="234"/>
      <c r="H139" s="101"/>
      <c r="I139" s="471"/>
      <c r="J139" s="235"/>
      <c r="K139" s="233"/>
      <c r="L139" s="442">
        <f>IF(COUNTIF(D139,"*未定*")=1,1,COUNTIF(D$13:D139,D139))</f>
        <v>0</v>
      </c>
      <c r="M139" s="640"/>
      <c r="N139" s="289"/>
      <c r="O139" s="289"/>
      <c r="P139" s="289"/>
      <c r="Q139" s="289"/>
      <c r="R139" s="289"/>
      <c r="S139" s="289"/>
      <c r="T139" s="289"/>
      <c r="U139" s="289"/>
      <c r="V139" s="289"/>
      <c r="W139" s="289"/>
      <c r="X139" s="289"/>
      <c r="Y139" s="289"/>
    </row>
    <row r="140" spans="1:25" s="92" customFormat="1" ht="40.049999999999997" customHeight="1" x14ac:dyDescent="0.2">
      <c r="A140" s="102"/>
      <c r="B140" s="192">
        <v>127</v>
      </c>
      <c r="C140" s="162"/>
      <c r="D140" s="162"/>
      <c r="E140" s="162"/>
      <c r="F140" s="233"/>
      <c r="G140" s="234"/>
      <c r="H140" s="101"/>
      <c r="I140" s="471"/>
      <c r="J140" s="235"/>
      <c r="K140" s="233"/>
      <c r="L140" s="442">
        <f>IF(COUNTIF(D140,"*未定*")=1,1,COUNTIF(D$13:D140,D140))</f>
        <v>0</v>
      </c>
      <c r="M140" s="640"/>
      <c r="N140" s="289"/>
      <c r="O140" s="289"/>
      <c r="P140" s="289"/>
      <c r="Q140" s="289"/>
      <c r="R140" s="289"/>
      <c r="S140" s="289"/>
      <c r="T140" s="289"/>
      <c r="U140" s="289"/>
      <c r="V140" s="289"/>
      <c r="W140" s="289"/>
      <c r="X140" s="289"/>
      <c r="Y140" s="289"/>
    </row>
    <row r="141" spans="1:25" s="92" customFormat="1" ht="40.049999999999997" customHeight="1" x14ac:dyDescent="0.2">
      <c r="A141" s="102"/>
      <c r="B141" s="192">
        <v>128</v>
      </c>
      <c r="C141" s="162"/>
      <c r="D141" s="162"/>
      <c r="E141" s="162"/>
      <c r="F141" s="233"/>
      <c r="G141" s="234"/>
      <c r="H141" s="101"/>
      <c r="I141" s="471"/>
      <c r="J141" s="235"/>
      <c r="K141" s="233"/>
      <c r="L141" s="442">
        <f>IF(COUNTIF(D141,"*未定*")=1,1,COUNTIF(D$13:D141,D141))</f>
        <v>0</v>
      </c>
      <c r="M141" s="641"/>
      <c r="N141" s="289"/>
      <c r="O141" s="289"/>
      <c r="P141" s="289"/>
      <c r="Q141" s="289"/>
      <c r="R141" s="289"/>
      <c r="S141" s="289"/>
      <c r="T141" s="289"/>
      <c r="U141" s="289"/>
      <c r="V141" s="289"/>
      <c r="W141" s="289"/>
      <c r="X141" s="289"/>
      <c r="Y141" s="289"/>
    </row>
    <row r="142" spans="1:25" s="92" customFormat="1" ht="40.049999999999997" customHeight="1" x14ac:dyDescent="0.2">
      <c r="A142" s="102"/>
      <c r="B142" s="192">
        <v>129</v>
      </c>
      <c r="C142" s="162"/>
      <c r="D142" s="162"/>
      <c r="E142" s="162"/>
      <c r="F142" s="233"/>
      <c r="G142" s="234"/>
      <c r="H142" s="101"/>
      <c r="I142" s="471"/>
      <c r="J142" s="235"/>
      <c r="K142" s="233"/>
      <c r="L142" s="442">
        <f>IF(COUNTIF(D142,"*未定*")=1,1,COUNTIF(D$13:D142,D142))</f>
        <v>0</v>
      </c>
      <c r="M142" s="640"/>
      <c r="N142" s="289"/>
      <c r="O142" s="289"/>
      <c r="P142" s="289"/>
      <c r="Q142" s="289"/>
      <c r="R142" s="289"/>
      <c r="S142" s="289"/>
      <c r="T142" s="289"/>
      <c r="U142" s="289"/>
      <c r="V142" s="289"/>
      <c r="W142" s="289"/>
      <c r="X142" s="289"/>
      <c r="Y142" s="289"/>
    </row>
    <row r="143" spans="1:25" s="92" customFormat="1" ht="40.049999999999997" customHeight="1" x14ac:dyDescent="0.2">
      <c r="A143" s="102"/>
      <c r="B143" s="192">
        <v>130</v>
      </c>
      <c r="C143" s="162"/>
      <c r="D143" s="162"/>
      <c r="E143" s="162"/>
      <c r="F143" s="233"/>
      <c r="G143" s="234"/>
      <c r="H143" s="101"/>
      <c r="I143" s="471"/>
      <c r="J143" s="235"/>
      <c r="K143" s="233"/>
      <c r="L143" s="442">
        <f>IF(COUNTIF(D143,"*未定*")=1,1,COUNTIF(D$13:D143,D143))</f>
        <v>0</v>
      </c>
      <c r="M143" s="640"/>
      <c r="N143" s="289"/>
      <c r="O143" s="289"/>
      <c r="P143" s="289"/>
      <c r="Q143" s="289"/>
      <c r="R143" s="289"/>
      <c r="S143" s="289"/>
      <c r="T143" s="289"/>
      <c r="U143" s="289"/>
      <c r="V143" s="289"/>
      <c r="W143" s="289"/>
      <c r="X143" s="289"/>
      <c r="Y143" s="289"/>
    </row>
    <row r="144" spans="1:25" s="92" customFormat="1" ht="40.049999999999997" customHeight="1" x14ac:dyDescent="0.2">
      <c r="A144" s="102"/>
      <c r="B144" s="192">
        <v>131</v>
      </c>
      <c r="C144" s="162"/>
      <c r="D144" s="162"/>
      <c r="E144" s="162"/>
      <c r="F144" s="233"/>
      <c r="G144" s="234"/>
      <c r="H144" s="101"/>
      <c r="I144" s="471"/>
      <c r="J144" s="235"/>
      <c r="K144" s="233"/>
      <c r="L144" s="442">
        <f>IF(COUNTIF(D144,"*未定*")=1,1,COUNTIF(D$13:D144,D144))</f>
        <v>0</v>
      </c>
      <c r="M144" s="640"/>
      <c r="N144" s="289"/>
      <c r="O144" s="289"/>
      <c r="P144" s="289"/>
      <c r="Q144" s="289"/>
      <c r="R144" s="289"/>
      <c r="S144" s="289"/>
      <c r="T144" s="289"/>
      <c r="U144" s="289"/>
      <c r="V144" s="289"/>
      <c r="W144" s="289"/>
      <c r="X144" s="289"/>
      <c r="Y144" s="289"/>
    </row>
    <row r="145" spans="1:25" s="92" customFormat="1" ht="40.049999999999997" customHeight="1" x14ac:dyDescent="0.2">
      <c r="A145" s="102"/>
      <c r="B145" s="192">
        <v>132</v>
      </c>
      <c r="C145" s="162"/>
      <c r="D145" s="162"/>
      <c r="E145" s="162"/>
      <c r="F145" s="233"/>
      <c r="G145" s="234"/>
      <c r="H145" s="101"/>
      <c r="I145" s="471"/>
      <c r="J145" s="235"/>
      <c r="K145" s="233"/>
      <c r="L145" s="442">
        <f>IF(COUNTIF(D145,"*未定*")=1,1,COUNTIF(D$13:D145,D145))</f>
        <v>0</v>
      </c>
      <c r="M145" s="640"/>
      <c r="N145" s="289"/>
      <c r="O145" s="289"/>
      <c r="P145" s="289"/>
      <c r="Q145" s="289"/>
      <c r="R145" s="289"/>
      <c r="S145" s="289"/>
      <c r="T145" s="289"/>
      <c r="U145" s="289"/>
      <c r="V145" s="289"/>
      <c r="W145" s="289"/>
      <c r="X145" s="289"/>
      <c r="Y145" s="289"/>
    </row>
    <row r="146" spans="1:25" s="92" customFormat="1" ht="40.049999999999997" customHeight="1" x14ac:dyDescent="0.2">
      <c r="A146" s="102"/>
      <c r="B146" s="192">
        <v>133</v>
      </c>
      <c r="C146" s="162"/>
      <c r="D146" s="162"/>
      <c r="E146" s="162"/>
      <c r="F146" s="233"/>
      <c r="G146" s="234"/>
      <c r="H146" s="101"/>
      <c r="I146" s="471"/>
      <c r="J146" s="235"/>
      <c r="K146" s="233"/>
      <c r="L146" s="442">
        <f>IF(COUNTIF(D146,"*未定*")=1,1,COUNTIF(D$13:D146,D146))</f>
        <v>0</v>
      </c>
      <c r="M146" s="641"/>
      <c r="N146" s="289"/>
      <c r="O146" s="289"/>
      <c r="P146" s="289"/>
      <c r="Q146" s="289"/>
      <c r="R146" s="289"/>
      <c r="S146" s="289"/>
      <c r="T146" s="289"/>
      <c r="U146" s="289"/>
      <c r="V146" s="289"/>
      <c r="W146" s="289"/>
      <c r="X146" s="289"/>
      <c r="Y146" s="289"/>
    </row>
    <row r="147" spans="1:25" s="92" customFormat="1" ht="40.049999999999997" customHeight="1" x14ac:dyDescent="0.2">
      <c r="A147" s="102"/>
      <c r="B147" s="192">
        <v>134</v>
      </c>
      <c r="C147" s="643"/>
      <c r="D147" s="643"/>
      <c r="E147" s="643"/>
      <c r="F147" s="644"/>
      <c r="G147" s="645"/>
      <c r="H147" s="646"/>
      <c r="I147" s="471"/>
      <c r="J147" s="647"/>
      <c r="K147" s="644"/>
      <c r="L147" s="442">
        <f>IF(COUNTIF(D147,"*未定*")=1,1,COUNTIF(D$13:D147,D147))</f>
        <v>0</v>
      </c>
      <c r="M147" s="641"/>
      <c r="N147" s="289"/>
      <c r="O147" s="289"/>
      <c r="P147" s="289"/>
      <c r="Q147" s="289"/>
      <c r="R147" s="289"/>
      <c r="S147" s="289"/>
      <c r="T147" s="289"/>
      <c r="U147" s="289"/>
      <c r="V147" s="289"/>
      <c r="W147" s="289"/>
      <c r="X147" s="289"/>
      <c r="Y147" s="289"/>
    </row>
    <row r="148" spans="1:25" s="92" customFormat="1" ht="40.049999999999997" customHeight="1" x14ac:dyDescent="0.2">
      <c r="A148" s="102"/>
      <c r="B148" s="192">
        <v>135</v>
      </c>
      <c r="C148" s="162"/>
      <c r="D148" s="162"/>
      <c r="E148" s="162"/>
      <c r="F148" s="233"/>
      <c r="G148" s="234"/>
      <c r="H148" s="101"/>
      <c r="I148" s="642"/>
      <c r="J148" s="235"/>
      <c r="K148" s="233"/>
      <c r="L148" s="442">
        <f>IF(COUNTIF(D148,"*未定*")=1,1,COUNTIF(D$13:D148,D148))</f>
        <v>0</v>
      </c>
      <c r="M148" s="640"/>
      <c r="N148" s="289"/>
      <c r="O148" s="289"/>
      <c r="P148" s="289"/>
      <c r="Q148" s="289"/>
      <c r="R148" s="289"/>
      <c r="S148" s="289"/>
      <c r="T148" s="289"/>
      <c r="U148" s="289"/>
      <c r="V148" s="289"/>
      <c r="W148" s="289"/>
      <c r="X148" s="289"/>
      <c r="Y148" s="289"/>
    </row>
    <row r="149" spans="1:25" s="92" customFormat="1" ht="40.049999999999997" customHeight="1" x14ac:dyDescent="0.2">
      <c r="A149" s="102"/>
      <c r="B149" s="192">
        <v>136</v>
      </c>
      <c r="C149" s="162"/>
      <c r="D149" s="162"/>
      <c r="E149" s="162"/>
      <c r="F149" s="233"/>
      <c r="G149" s="234"/>
      <c r="H149" s="101"/>
      <c r="I149" s="471"/>
      <c r="J149" s="235"/>
      <c r="K149" s="233"/>
      <c r="L149" s="442">
        <f>IF(COUNTIF(D149,"*未定*")=1,1,COUNTIF(D$13:D149,D149))</f>
        <v>0</v>
      </c>
      <c r="M149" s="640"/>
      <c r="N149" s="289"/>
      <c r="O149" s="289"/>
      <c r="P149" s="289"/>
      <c r="Q149" s="289"/>
      <c r="R149" s="289"/>
      <c r="S149" s="289"/>
      <c r="T149" s="289"/>
      <c r="U149" s="289"/>
      <c r="V149" s="289"/>
      <c r="W149" s="289"/>
      <c r="X149" s="289"/>
      <c r="Y149" s="289"/>
    </row>
    <row r="150" spans="1:25" s="92" customFormat="1" ht="40.049999999999997" customHeight="1" x14ac:dyDescent="0.2">
      <c r="A150" s="102"/>
      <c r="B150" s="192">
        <v>137</v>
      </c>
      <c r="C150" s="162"/>
      <c r="D150" s="162"/>
      <c r="E150" s="162"/>
      <c r="F150" s="233"/>
      <c r="G150" s="234"/>
      <c r="H150" s="101"/>
      <c r="I150" s="471"/>
      <c r="J150" s="235"/>
      <c r="K150" s="233"/>
      <c r="L150" s="442">
        <f>IF(COUNTIF(D150,"*未定*")=1,1,COUNTIF(D$13:D150,D150))</f>
        <v>0</v>
      </c>
      <c r="M150" s="640"/>
      <c r="N150" s="289"/>
      <c r="O150" s="289"/>
      <c r="P150" s="289"/>
      <c r="Q150" s="289"/>
      <c r="R150" s="289"/>
      <c r="S150" s="289"/>
      <c r="T150" s="289"/>
      <c r="U150" s="289"/>
      <c r="V150" s="289"/>
      <c r="W150" s="289"/>
      <c r="X150" s="289"/>
      <c r="Y150" s="289"/>
    </row>
    <row r="151" spans="1:25" s="92" customFormat="1" ht="40.049999999999997" customHeight="1" x14ac:dyDescent="0.2">
      <c r="A151" s="102"/>
      <c r="B151" s="192">
        <v>138</v>
      </c>
      <c r="C151" s="162"/>
      <c r="D151" s="162"/>
      <c r="E151" s="162"/>
      <c r="F151" s="233"/>
      <c r="G151" s="234"/>
      <c r="H151" s="101"/>
      <c r="I151" s="471"/>
      <c r="J151" s="235"/>
      <c r="K151" s="233"/>
      <c r="L151" s="442">
        <f>IF(COUNTIF(D151,"*未定*")=1,1,COUNTIF(D$13:D151,D151))</f>
        <v>0</v>
      </c>
      <c r="M151" s="640"/>
      <c r="N151" s="289"/>
      <c r="O151" s="289"/>
      <c r="P151" s="289"/>
      <c r="Q151" s="289"/>
      <c r="R151" s="289"/>
      <c r="S151" s="289"/>
      <c r="T151" s="289"/>
      <c r="U151" s="289"/>
      <c r="V151" s="289"/>
      <c r="W151" s="289"/>
      <c r="X151" s="289"/>
      <c r="Y151" s="289"/>
    </row>
    <row r="152" spans="1:25" s="92" customFormat="1" ht="40.049999999999997" customHeight="1" x14ac:dyDescent="0.2">
      <c r="A152" s="102"/>
      <c r="B152" s="192">
        <v>139</v>
      </c>
      <c r="C152" s="162"/>
      <c r="D152" s="162"/>
      <c r="E152" s="162"/>
      <c r="F152" s="233"/>
      <c r="G152" s="234"/>
      <c r="H152" s="101"/>
      <c r="I152" s="471"/>
      <c r="J152" s="235"/>
      <c r="K152" s="233"/>
      <c r="L152" s="442">
        <f>IF(COUNTIF(D152,"*未定*")=1,1,COUNTIF(D$13:D152,D152))</f>
        <v>0</v>
      </c>
      <c r="M152" s="640"/>
      <c r="N152" s="289"/>
      <c r="O152" s="289"/>
      <c r="P152" s="289"/>
      <c r="Q152" s="289"/>
      <c r="R152" s="289"/>
      <c r="S152" s="289"/>
      <c r="T152" s="289"/>
      <c r="U152" s="289"/>
      <c r="V152" s="289"/>
      <c r="W152" s="289"/>
      <c r="X152" s="289"/>
      <c r="Y152" s="289"/>
    </row>
    <row r="153" spans="1:25" s="92" customFormat="1" ht="40.049999999999997" customHeight="1" x14ac:dyDescent="0.2">
      <c r="A153" s="102"/>
      <c r="B153" s="192">
        <v>140</v>
      </c>
      <c r="C153" s="162"/>
      <c r="D153" s="162"/>
      <c r="E153" s="162"/>
      <c r="F153" s="233"/>
      <c r="G153" s="234"/>
      <c r="H153" s="101"/>
      <c r="I153" s="471"/>
      <c r="J153" s="235"/>
      <c r="K153" s="233"/>
      <c r="L153" s="442">
        <f>IF(COUNTIF(D153,"*未定*")=1,1,COUNTIF(D$13:D153,D153))</f>
        <v>0</v>
      </c>
      <c r="M153" s="641"/>
      <c r="N153" s="289"/>
      <c r="O153" s="289"/>
      <c r="P153" s="289"/>
      <c r="Q153" s="289"/>
      <c r="R153" s="289"/>
      <c r="S153" s="289"/>
      <c r="T153" s="289"/>
      <c r="U153" s="289"/>
      <c r="V153" s="289"/>
      <c r="W153" s="289"/>
      <c r="X153" s="289"/>
      <c r="Y153" s="289"/>
    </row>
    <row r="154" spans="1:25" s="92" customFormat="1" ht="40.049999999999997" customHeight="1" x14ac:dyDescent="0.2">
      <c r="A154" s="102"/>
      <c r="B154" s="192">
        <v>141</v>
      </c>
      <c r="C154" s="643"/>
      <c r="D154" s="643"/>
      <c r="E154" s="643"/>
      <c r="F154" s="644"/>
      <c r="G154" s="645"/>
      <c r="H154" s="646"/>
      <c r="I154" s="471"/>
      <c r="J154" s="647"/>
      <c r="K154" s="644"/>
      <c r="L154" s="442">
        <f>IF(COUNTIF(D154,"*未定*")=1,1,COUNTIF(D$13:D154,D154))</f>
        <v>0</v>
      </c>
      <c r="M154" s="641"/>
      <c r="N154" s="289"/>
      <c r="O154" s="289"/>
      <c r="P154" s="289"/>
      <c r="Q154" s="289"/>
      <c r="R154" s="289"/>
      <c r="S154" s="289"/>
      <c r="T154" s="289"/>
      <c r="U154" s="289"/>
      <c r="V154" s="289"/>
      <c r="W154" s="289"/>
      <c r="X154" s="289"/>
      <c r="Y154" s="289"/>
    </row>
    <row r="155" spans="1:25" s="92" customFormat="1" ht="40.049999999999997" customHeight="1" x14ac:dyDescent="0.2">
      <c r="A155" s="102"/>
      <c r="B155" s="192">
        <v>142</v>
      </c>
      <c r="C155" s="162"/>
      <c r="D155" s="162"/>
      <c r="E155" s="162"/>
      <c r="F155" s="233"/>
      <c r="G155" s="234"/>
      <c r="H155" s="101"/>
      <c r="I155" s="642"/>
      <c r="J155" s="235"/>
      <c r="K155" s="233"/>
      <c r="L155" s="442">
        <f>IF(COUNTIF(D155,"*未定*")=1,1,COUNTIF(D$13:D155,D155))</f>
        <v>0</v>
      </c>
      <c r="M155" s="640"/>
      <c r="N155" s="289"/>
      <c r="O155" s="289"/>
      <c r="P155" s="289"/>
      <c r="Q155" s="289"/>
      <c r="R155" s="289"/>
      <c r="S155" s="289"/>
      <c r="T155" s="289"/>
      <c r="U155" s="289"/>
      <c r="V155" s="289"/>
      <c r="W155" s="289"/>
      <c r="X155" s="289"/>
      <c r="Y155" s="289"/>
    </row>
    <row r="156" spans="1:25" s="92" customFormat="1" ht="40.049999999999997" customHeight="1" x14ac:dyDescent="0.2">
      <c r="A156" s="102"/>
      <c r="B156" s="192">
        <v>143</v>
      </c>
      <c r="C156" s="162"/>
      <c r="D156" s="162"/>
      <c r="E156" s="162"/>
      <c r="F156" s="233"/>
      <c r="G156" s="234"/>
      <c r="H156" s="101"/>
      <c r="I156" s="471"/>
      <c r="J156" s="235"/>
      <c r="K156" s="233"/>
      <c r="L156" s="442">
        <f>IF(COUNTIF(D156,"*未定*")=1,1,COUNTIF(D$13:D156,D156))</f>
        <v>0</v>
      </c>
      <c r="M156" s="640"/>
      <c r="N156" s="289"/>
      <c r="O156" s="289"/>
      <c r="P156" s="289"/>
      <c r="Q156" s="289"/>
      <c r="R156" s="289"/>
      <c r="S156" s="289"/>
      <c r="T156" s="289"/>
      <c r="U156" s="289"/>
      <c r="V156" s="289"/>
      <c r="W156" s="289"/>
      <c r="X156" s="289"/>
      <c r="Y156" s="289"/>
    </row>
    <row r="157" spans="1:25" s="92" customFormat="1" ht="40.049999999999997" customHeight="1" x14ac:dyDescent="0.2">
      <c r="A157" s="102"/>
      <c r="B157" s="192">
        <v>144</v>
      </c>
      <c r="C157" s="162"/>
      <c r="D157" s="162"/>
      <c r="E157" s="162"/>
      <c r="F157" s="233"/>
      <c r="G157" s="234"/>
      <c r="H157" s="101"/>
      <c r="I157" s="471"/>
      <c r="J157" s="235"/>
      <c r="K157" s="233"/>
      <c r="L157" s="442">
        <f>IF(COUNTIF(D157,"*未定*")=1,1,COUNTIF(D$13:D157,D157))</f>
        <v>0</v>
      </c>
      <c r="M157" s="640"/>
      <c r="N157" s="289"/>
      <c r="O157" s="289"/>
      <c r="P157" s="289"/>
      <c r="Q157" s="289"/>
      <c r="R157" s="289"/>
      <c r="S157" s="289"/>
      <c r="T157" s="289"/>
      <c r="U157" s="289"/>
      <c r="V157" s="289"/>
      <c r="W157" s="289"/>
      <c r="X157" s="289"/>
      <c r="Y157" s="289"/>
    </row>
    <row r="158" spans="1:25" s="92" customFormat="1" ht="40.049999999999997" customHeight="1" x14ac:dyDescent="0.2">
      <c r="A158" s="102"/>
      <c r="B158" s="192">
        <v>145</v>
      </c>
      <c r="C158" s="162"/>
      <c r="D158" s="162"/>
      <c r="E158" s="162"/>
      <c r="F158" s="233"/>
      <c r="G158" s="234"/>
      <c r="H158" s="101"/>
      <c r="I158" s="471"/>
      <c r="J158" s="235"/>
      <c r="K158" s="233"/>
      <c r="L158" s="442">
        <f>IF(COUNTIF(D158,"*未定*")=1,1,COUNTIF(D$13:D158,D158))</f>
        <v>0</v>
      </c>
      <c r="M158" s="640"/>
      <c r="N158" s="289"/>
      <c r="O158" s="289"/>
      <c r="P158" s="289"/>
      <c r="Q158" s="289"/>
      <c r="R158" s="289"/>
      <c r="S158" s="289"/>
      <c r="T158" s="289"/>
      <c r="U158" s="289"/>
      <c r="V158" s="289"/>
      <c r="W158" s="289"/>
      <c r="X158" s="289"/>
      <c r="Y158" s="289"/>
    </row>
    <row r="159" spans="1:25" s="92" customFormat="1" ht="40.049999999999997" customHeight="1" x14ac:dyDescent="0.2">
      <c r="A159" s="102"/>
      <c r="B159" s="192">
        <v>146</v>
      </c>
      <c r="C159" s="162"/>
      <c r="D159" s="162"/>
      <c r="E159" s="162"/>
      <c r="F159" s="233"/>
      <c r="G159" s="234"/>
      <c r="H159" s="101"/>
      <c r="I159" s="471"/>
      <c r="J159" s="235"/>
      <c r="K159" s="233"/>
      <c r="L159" s="442">
        <f>IF(COUNTIF(D159,"*未定*")=1,1,COUNTIF(D$13:D159,D159))</f>
        <v>0</v>
      </c>
      <c r="M159" s="640"/>
      <c r="N159" s="289"/>
      <c r="O159" s="289"/>
      <c r="P159" s="289"/>
      <c r="Q159" s="289"/>
      <c r="R159" s="289"/>
      <c r="S159" s="289"/>
      <c r="T159" s="289"/>
      <c r="U159" s="289"/>
      <c r="V159" s="289"/>
      <c r="W159" s="289"/>
      <c r="X159" s="289"/>
      <c r="Y159" s="289"/>
    </row>
    <row r="160" spans="1:25" s="92" customFormat="1" ht="40.049999999999997" customHeight="1" x14ac:dyDescent="0.2">
      <c r="A160" s="102"/>
      <c r="B160" s="192">
        <v>147</v>
      </c>
      <c r="C160" s="162"/>
      <c r="D160" s="162"/>
      <c r="E160" s="162"/>
      <c r="F160" s="233"/>
      <c r="G160" s="234"/>
      <c r="H160" s="101"/>
      <c r="I160" s="471"/>
      <c r="J160" s="235"/>
      <c r="K160" s="233"/>
      <c r="L160" s="442">
        <f>IF(COUNTIF(D160,"*未定*")=1,1,COUNTIF(D$13:D160,D160))</f>
        <v>0</v>
      </c>
      <c r="M160" s="641"/>
      <c r="N160" s="289"/>
      <c r="O160" s="289"/>
      <c r="P160" s="289"/>
      <c r="Q160" s="289"/>
      <c r="R160" s="289"/>
      <c r="S160" s="289"/>
      <c r="T160" s="289"/>
      <c r="U160" s="289"/>
      <c r="V160" s="289"/>
      <c r="W160" s="289"/>
      <c r="X160" s="289"/>
      <c r="Y160" s="289"/>
    </row>
    <row r="161" spans="1:25" s="92" customFormat="1" ht="40.049999999999997" customHeight="1" x14ac:dyDescent="0.2">
      <c r="A161" s="102"/>
      <c r="B161" s="192">
        <v>148</v>
      </c>
      <c r="C161" s="643"/>
      <c r="D161" s="643"/>
      <c r="E161" s="643"/>
      <c r="F161" s="644"/>
      <c r="G161" s="645"/>
      <c r="H161" s="646"/>
      <c r="I161" s="471"/>
      <c r="J161" s="647"/>
      <c r="K161" s="644"/>
      <c r="L161" s="442">
        <f>IF(COUNTIF(D161,"*未定*")=1,1,COUNTIF(D$13:D161,D161))</f>
        <v>0</v>
      </c>
      <c r="M161" s="641"/>
      <c r="N161" s="289"/>
      <c r="O161" s="289"/>
      <c r="P161" s="289"/>
      <c r="Q161" s="289"/>
      <c r="R161" s="289"/>
      <c r="S161" s="289"/>
      <c r="T161" s="289"/>
      <c r="U161" s="289"/>
      <c r="V161" s="289"/>
      <c r="W161" s="289"/>
      <c r="X161" s="289"/>
      <c r="Y161" s="289"/>
    </row>
    <row r="162" spans="1:25" s="92" customFormat="1" ht="40.049999999999997" customHeight="1" x14ac:dyDescent="0.2">
      <c r="A162" s="102"/>
      <c r="B162" s="192">
        <v>149</v>
      </c>
      <c r="C162" s="162"/>
      <c r="D162" s="162"/>
      <c r="E162" s="162"/>
      <c r="F162" s="233"/>
      <c r="G162" s="234"/>
      <c r="H162" s="101"/>
      <c r="I162" s="642"/>
      <c r="J162" s="235"/>
      <c r="K162" s="233"/>
      <c r="L162" s="442">
        <f>IF(COUNTIF(D162,"*未定*")=1,1,COUNTIF(D$13:D162,D162))</f>
        <v>0</v>
      </c>
      <c r="M162" s="640"/>
      <c r="N162" s="289"/>
      <c r="O162" s="289"/>
      <c r="P162" s="289"/>
      <c r="Q162" s="289"/>
      <c r="R162" s="289"/>
      <c r="S162" s="289"/>
      <c r="T162" s="289"/>
      <c r="U162" s="289"/>
      <c r="V162" s="289"/>
      <c r="W162" s="289"/>
      <c r="X162" s="289"/>
      <c r="Y162" s="289"/>
    </row>
    <row r="163" spans="1:25" s="92" customFormat="1" ht="40.049999999999997" customHeight="1" x14ac:dyDescent="0.2">
      <c r="A163" s="102"/>
      <c r="B163" s="192">
        <v>150</v>
      </c>
      <c r="C163" s="162"/>
      <c r="D163" s="162"/>
      <c r="E163" s="162"/>
      <c r="F163" s="233"/>
      <c r="G163" s="234"/>
      <c r="H163" s="101"/>
      <c r="I163" s="471"/>
      <c r="J163" s="235"/>
      <c r="K163" s="233"/>
      <c r="L163" s="442">
        <f>IF(COUNTIF(D163,"*未定*")=1,1,COUNTIF(D$13:D163,D163))</f>
        <v>0</v>
      </c>
      <c r="M163" s="640"/>
      <c r="N163" s="289"/>
      <c r="O163" s="289"/>
      <c r="P163" s="289"/>
      <c r="Q163" s="289"/>
      <c r="R163" s="289"/>
      <c r="S163" s="289"/>
      <c r="T163" s="289"/>
      <c r="U163" s="289"/>
      <c r="V163" s="289"/>
      <c r="W163" s="289"/>
      <c r="X163" s="289"/>
      <c r="Y163" s="289"/>
    </row>
    <row r="164" spans="1:25" s="92" customFormat="1" ht="40.049999999999997" customHeight="1" x14ac:dyDescent="0.2">
      <c r="A164" s="102"/>
      <c r="B164" s="192">
        <v>151</v>
      </c>
      <c r="C164" s="162"/>
      <c r="D164" s="162"/>
      <c r="E164" s="162"/>
      <c r="F164" s="233"/>
      <c r="G164" s="234"/>
      <c r="H164" s="101"/>
      <c r="I164" s="471"/>
      <c r="J164" s="235"/>
      <c r="K164" s="233"/>
      <c r="L164" s="442">
        <f>IF(COUNTIF(D164,"*未定*")=1,1,COUNTIF(D$13:D164,D164))</f>
        <v>0</v>
      </c>
      <c r="M164" s="640"/>
      <c r="N164" s="289"/>
      <c r="O164" s="289"/>
      <c r="P164" s="289"/>
      <c r="Q164" s="289"/>
      <c r="R164" s="289"/>
      <c r="S164" s="289"/>
      <c r="T164" s="289"/>
      <c r="U164" s="289"/>
      <c r="V164" s="289"/>
      <c r="W164" s="289"/>
      <c r="X164" s="289"/>
      <c r="Y164" s="289"/>
    </row>
    <row r="165" spans="1:25" s="92" customFormat="1" ht="40.049999999999997" customHeight="1" x14ac:dyDescent="0.2">
      <c r="A165" s="102"/>
      <c r="B165" s="192">
        <v>152</v>
      </c>
      <c r="C165" s="162"/>
      <c r="D165" s="162"/>
      <c r="E165" s="162"/>
      <c r="F165" s="233"/>
      <c r="G165" s="234"/>
      <c r="H165" s="101"/>
      <c r="I165" s="471"/>
      <c r="J165" s="235"/>
      <c r="K165" s="233"/>
      <c r="L165" s="442">
        <f>IF(COUNTIF(D165,"*未定*")=1,1,COUNTIF(D$13:D165,D165))</f>
        <v>0</v>
      </c>
      <c r="M165" s="640"/>
      <c r="N165" s="289"/>
      <c r="O165" s="289"/>
      <c r="P165" s="289"/>
      <c r="Q165" s="289"/>
      <c r="R165" s="289"/>
      <c r="S165" s="289"/>
      <c r="T165" s="289"/>
      <c r="U165" s="289"/>
      <c r="V165" s="289"/>
      <c r="W165" s="289"/>
      <c r="X165" s="289"/>
      <c r="Y165" s="289"/>
    </row>
    <row r="166" spans="1:25" s="92" customFormat="1" ht="40.049999999999997" customHeight="1" x14ac:dyDescent="0.2">
      <c r="A166" s="102"/>
      <c r="B166" s="192">
        <v>153</v>
      </c>
      <c r="C166" s="162"/>
      <c r="D166" s="162"/>
      <c r="E166" s="162"/>
      <c r="F166" s="233"/>
      <c r="G166" s="234"/>
      <c r="H166" s="101"/>
      <c r="I166" s="471"/>
      <c r="J166" s="235"/>
      <c r="K166" s="233"/>
      <c r="L166" s="442">
        <f>IF(COUNTIF(D166,"*未定*")=1,1,COUNTIF(D$13:D166,D166))</f>
        <v>0</v>
      </c>
      <c r="M166" s="640"/>
      <c r="N166" s="289"/>
      <c r="O166" s="289"/>
      <c r="P166" s="289"/>
      <c r="Q166" s="289"/>
      <c r="R166" s="289"/>
      <c r="S166" s="289"/>
      <c r="T166" s="289"/>
      <c r="U166" s="289"/>
      <c r="V166" s="289"/>
      <c r="W166" s="289"/>
      <c r="X166" s="289"/>
      <c r="Y166" s="289"/>
    </row>
    <row r="167" spans="1:25" s="92" customFormat="1" ht="40.049999999999997" customHeight="1" x14ac:dyDescent="0.2">
      <c r="A167" s="102"/>
      <c r="B167" s="192">
        <v>154</v>
      </c>
      <c r="C167" s="162"/>
      <c r="D167" s="162"/>
      <c r="E167" s="162"/>
      <c r="F167" s="233"/>
      <c r="G167" s="234"/>
      <c r="H167" s="101"/>
      <c r="I167" s="471"/>
      <c r="J167" s="235"/>
      <c r="K167" s="233"/>
      <c r="L167" s="442">
        <f>IF(COUNTIF(D167,"*未定*")=1,1,COUNTIF(D$13:D167,D167))</f>
        <v>0</v>
      </c>
      <c r="M167" s="640"/>
      <c r="N167" s="289"/>
      <c r="O167" s="289"/>
      <c r="P167" s="289"/>
      <c r="Q167" s="289"/>
      <c r="R167" s="289"/>
      <c r="S167" s="289"/>
      <c r="T167" s="289"/>
      <c r="U167" s="289"/>
      <c r="V167" s="289"/>
      <c r="W167" s="289"/>
      <c r="X167" s="289"/>
      <c r="Y167" s="289"/>
    </row>
    <row r="168" spans="1:25" s="92" customFormat="1" ht="40.049999999999997" customHeight="1" x14ac:dyDescent="0.2">
      <c r="A168" s="102"/>
      <c r="B168" s="192">
        <v>155</v>
      </c>
      <c r="C168" s="162"/>
      <c r="D168" s="162"/>
      <c r="E168" s="162"/>
      <c r="F168" s="233"/>
      <c r="G168" s="234"/>
      <c r="H168" s="101"/>
      <c r="I168" s="471"/>
      <c r="J168" s="235"/>
      <c r="K168" s="233"/>
      <c r="L168" s="442">
        <f>IF(COUNTIF(D168,"*未定*")=1,1,COUNTIF(D$13:D168,D168))</f>
        <v>0</v>
      </c>
      <c r="M168" s="640"/>
      <c r="N168" s="289"/>
      <c r="O168" s="289"/>
      <c r="P168" s="289"/>
      <c r="Q168" s="289"/>
      <c r="R168" s="289"/>
      <c r="S168" s="289"/>
      <c r="T168" s="289"/>
      <c r="U168" s="289"/>
      <c r="V168" s="289"/>
      <c r="W168" s="289"/>
      <c r="X168" s="289"/>
      <c r="Y168" s="289"/>
    </row>
    <row r="169" spans="1:25" s="92" customFormat="1" ht="40.049999999999997" customHeight="1" x14ac:dyDescent="0.2">
      <c r="A169" s="102"/>
      <c r="B169" s="192">
        <v>156</v>
      </c>
      <c r="C169" s="162"/>
      <c r="D169" s="162"/>
      <c r="E169" s="162"/>
      <c r="F169" s="233"/>
      <c r="G169" s="234"/>
      <c r="H169" s="101"/>
      <c r="I169" s="471"/>
      <c r="J169" s="235"/>
      <c r="K169" s="233"/>
      <c r="L169" s="442">
        <f>IF(COUNTIF(D169,"*未定*")=1,1,COUNTIF(D$13:D169,D169))</f>
        <v>0</v>
      </c>
      <c r="M169" s="641"/>
      <c r="N169" s="289"/>
      <c r="O169" s="289"/>
      <c r="P169" s="289"/>
      <c r="Q169" s="289"/>
      <c r="R169" s="289"/>
      <c r="S169" s="289"/>
      <c r="T169" s="289"/>
      <c r="U169" s="289"/>
      <c r="V169" s="289"/>
      <c r="W169" s="289"/>
      <c r="X169" s="289"/>
      <c r="Y169" s="289"/>
    </row>
    <row r="170" spans="1:25" s="92" customFormat="1" ht="40.049999999999997" customHeight="1" x14ac:dyDescent="0.2">
      <c r="A170" s="102"/>
      <c r="B170" s="192">
        <v>157</v>
      </c>
      <c r="C170" s="643"/>
      <c r="D170" s="643"/>
      <c r="E170" s="643"/>
      <c r="F170" s="644"/>
      <c r="G170" s="645"/>
      <c r="H170" s="646"/>
      <c r="I170" s="471"/>
      <c r="J170" s="647"/>
      <c r="K170" s="644"/>
      <c r="L170" s="442">
        <f>IF(COUNTIF(D170,"*未定*")=1,1,COUNTIF(D$13:D170,D170))</f>
        <v>0</v>
      </c>
      <c r="M170" s="641"/>
      <c r="N170" s="289"/>
      <c r="O170" s="289"/>
      <c r="P170" s="289"/>
      <c r="Q170" s="289"/>
      <c r="R170" s="289"/>
      <c r="S170" s="289"/>
      <c r="T170" s="289"/>
      <c r="U170" s="289"/>
      <c r="V170" s="289"/>
      <c r="W170" s="289"/>
      <c r="X170" s="289"/>
      <c r="Y170" s="289"/>
    </row>
    <row r="171" spans="1:25" s="92" customFormat="1" ht="40.049999999999997" customHeight="1" x14ac:dyDescent="0.2">
      <c r="A171" s="102"/>
      <c r="B171" s="192">
        <v>158</v>
      </c>
      <c r="C171" s="162"/>
      <c r="D171" s="162"/>
      <c r="E171" s="162"/>
      <c r="F171" s="233"/>
      <c r="G171" s="234"/>
      <c r="H171" s="101"/>
      <c r="I171" s="642"/>
      <c r="J171" s="235"/>
      <c r="K171" s="233"/>
      <c r="L171" s="442">
        <f>IF(COUNTIF(D171,"*未定*")=1,1,COUNTIF(D$13:D171,D171))</f>
        <v>0</v>
      </c>
      <c r="M171" s="640"/>
      <c r="N171" s="289"/>
      <c r="O171" s="289"/>
      <c r="P171" s="289"/>
      <c r="Q171" s="289"/>
      <c r="R171" s="289"/>
      <c r="S171" s="289"/>
      <c r="T171" s="289"/>
      <c r="U171" s="289"/>
      <c r="V171" s="289"/>
      <c r="W171" s="289"/>
      <c r="X171" s="289"/>
      <c r="Y171" s="289"/>
    </row>
    <row r="172" spans="1:25" s="92" customFormat="1" ht="40.049999999999997" customHeight="1" x14ac:dyDescent="0.2">
      <c r="A172" s="102"/>
      <c r="B172" s="192">
        <v>159</v>
      </c>
      <c r="C172" s="162"/>
      <c r="D172" s="162"/>
      <c r="E172" s="162"/>
      <c r="F172" s="233"/>
      <c r="G172" s="234"/>
      <c r="H172" s="101"/>
      <c r="I172" s="471"/>
      <c r="J172" s="235"/>
      <c r="K172" s="233"/>
      <c r="L172" s="442">
        <f>IF(COUNTIF(D172,"*未定*")=1,1,COUNTIF(D$13:D172,D172))</f>
        <v>0</v>
      </c>
      <c r="M172" s="640"/>
      <c r="N172" s="289"/>
      <c r="O172" s="289"/>
      <c r="P172" s="289"/>
      <c r="Q172" s="289"/>
      <c r="R172" s="289"/>
      <c r="S172" s="289"/>
      <c r="T172" s="289"/>
      <c r="U172" s="289"/>
      <c r="V172" s="289"/>
      <c r="W172" s="289"/>
      <c r="X172" s="289"/>
      <c r="Y172" s="289"/>
    </row>
    <row r="173" spans="1:25" s="92" customFormat="1" ht="40.049999999999997" customHeight="1" x14ac:dyDescent="0.2">
      <c r="A173" s="102"/>
      <c r="B173" s="192">
        <v>160</v>
      </c>
      <c r="C173" s="162"/>
      <c r="D173" s="162"/>
      <c r="E173" s="162"/>
      <c r="F173" s="233"/>
      <c r="G173" s="234"/>
      <c r="H173" s="101"/>
      <c r="I173" s="471"/>
      <c r="J173" s="235"/>
      <c r="K173" s="233"/>
      <c r="L173" s="442">
        <f>IF(COUNTIF(D173,"*未定*")=1,1,COUNTIF(D$13:D173,D173))</f>
        <v>0</v>
      </c>
      <c r="M173" s="640"/>
      <c r="N173" s="289"/>
      <c r="O173" s="289"/>
      <c r="P173" s="289"/>
      <c r="Q173" s="289"/>
      <c r="R173" s="289"/>
      <c r="S173" s="289"/>
      <c r="T173" s="289"/>
      <c r="U173" s="289"/>
      <c r="V173" s="289"/>
      <c r="W173" s="289"/>
      <c r="X173" s="289"/>
      <c r="Y173" s="289"/>
    </row>
    <row r="174" spans="1:25" s="92" customFormat="1" ht="40.049999999999997" customHeight="1" x14ac:dyDescent="0.2">
      <c r="A174" s="102"/>
      <c r="B174" s="192">
        <v>161</v>
      </c>
      <c r="C174" s="162"/>
      <c r="D174" s="162"/>
      <c r="E174" s="162"/>
      <c r="F174" s="233"/>
      <c r="G174" s="234"/>
      <c r="H174" s="101"/>
      <c r="I174" s="471"/>
      <c r="J174" s="235"/>
      <c r="K174" s="233"/>
      <c r="L174" s="442">
        <f>IF(COUNTIF(D174,"*未定*")=1,1,COUNTIF(D$13:D174,D174))</f>
        <v>0</v>
      </c>
      <c r="M174" s="640"/>
      <c r="N174" s="289"/>
      <c r="O174" s="289"/>
      <c r="P174" s="289"/>
      <c r="Q174" s="289"/>
      <c r="R174" s="289"/>
      <c r="S174" s="289"/>
      <c r="T174" s="289"/>
      <c r="U174" s="289"/>
      <c r="V174" s="289"/>
      <c r="W174" s="289"/>
      <c r="X174" s="289"/>
      <c r="Y174" s="289"/>
    </row>
    <row r="175" spans="1:25" s="92" customFormat="1" ht="40.049999999999997" customHeight="1" x14ac:dyDescent="0.2">
      <c r="A175" s="102"/>
      <c r="B175" s="192">
        <v>162</v>
      </c>
      <c r="C175" s="162"/>
      <c r="D175" s="162"/>
      <c r="E175" s="162"/>
      <c r="F175" s="233"/>
      <c r="G175" s="234"/>
      <c r="H175" s="101"/>
      <c r="I175" s="471"/>
      <c r="J175" s="235"/>
      <c r="K175" s="233"/>
      <c r="L175" s="442">
        <f>IF(COUNTIF(D175,"*未定*")=1,1,COUNTIF(D$13:D175,D175))</f>
        <v>0</v>
      </c>
      <c r="M175" s="640"/>
      <c r="N175" s="289"/>
      <c r="O175" s="289"/>
      <c r="P175" s="289"/>
      <c r="Q175" s="289"/>
      <c r="R175" s="289"/>
      <c r="S175" s="289"/>
      <c r="T175" s="289"/>
      <c r="U175" s="289"/>
      <c r="V175" s="289"/>
      <c r="W175" s="289"/>
      <c r="X175" s="289"/>
      <c r="Y175" s="289"/>
    </row>
    <row r="176" spans="1:25" s="92" customFormat="1" ht="40.049999999999997" customHeight="1" x14ac:dyDescent="0.2">
      <c r="A176" s="102"/>
      <c r="B176" s="192">
        <v>163</v>
      </c>
      <c r="C176" s="162"/>
      <c r="D176" s="162"/>
      <c r="E176" s="162"/>
      <c r="F176" s="233"/>
      <c r="G176" s="234"/>
      <c r="H176" s="101"/>
      <c r="I176" s="471"/>
      <c r="J176" s="235"/>
      <c r="K176" s="233"/>
      <c r="L176" s="442">
        <f>IF(COUNTIF(D176,"*未定*")=1,1,COUNTIF(D$13:D176,D176))</f>
        <v>0</v>
      </c>
      <c r="M176" s="641"/>
      <c r="N176" s="289"/>
      <c r="O176" s="289"/>
      <c r="P176" s="289"/>
      <c r="Q176" s="289"/>
      <c r="R176" s="289"/>
      <c r="S176" s="289"/>
      <c r="T176" s="289"/>
      <c r="U176" s="289"/>
      <c r="V176" s="289"/>
      <c r="W176" s="289"/>
      <c r="X176" s="289"/>
      <c r="Y176" s="289"/>
    </row>
    <row r="177" spans="1:25" s="92" customFormat="1" ht="40.049999999999997" customHeight="1" x14ac:dyDescent="0.2">
      <c r="A177" s="102"/>
      <c r="B177" s="192">
        <v>164</v>
      </c>
      <c r="C177" s="162"/>
      <c r="D177" s="162"/>
      <c r="E177" s="162"/>
      <c r="F177" s="233"/>
      <c r="G177" s="234"/>
      <c r="H177" s="101"/>
      <c r="I177" s="471"/>
      <c r="J177" s="235"/>
      <c r="K177" s="233"/>
      <c r="L177" s="442">
        <f>IF(COUNTIF(D177,"*未定*")=1,1,COUNTIF(D$13:D177,D177))</f>
        <v>0</v>
      </c>
      <c r="M177" s="640"/>
      <c r="N177" s="289"/>
      <c r="O177" s="289"/>
      <c r="P177" s="289"/>
      <c r="Q177" s="289"/>
      <c r="R177" s="289"/>
      <c r="S177" s="289"/>
      <c r="T177" s="289"/>
      <c r="U177" s="289"/>
      <c r="V177" s="289"/>
      <c r="W177" s="289"/>
      <c r="X177" s="289"/>
      <c r="Y177" s="289"/>
    </row>
    <row r="178" spans="1:25" s="92" customFormat="1" ht="40.049999999999997" customHeight="1" x14ac:dyDescent="0.2">
      <c r="A178" s="102"/>
      <c r="B178" s="192">
        <v>165</v>
      </c>
      <c r="C178" s="162"/>
      <c r="D178" s="162"/>
      <c r="E178" s="162"/>
      <c r="F178" s="233"/>
      <c r="G178" s="234"/>
      <c r="H178" s="101"/>
      <c r="I178" s="471"/>
      <c r="J178" s="235"/>
      <c r="K178" s="233"/>
      <c r="L178" s="442">
        <f>IF(COUNTIF(D178,"*未定*")=1,1,COUNTIF(D$13:D178,D178))</f>
        <v>0</v>
      </c>
      <c r="M178" s="640"/>
      <c r="N178" s="289"/>
      <c r="O178" s="289"/>
      <c r="P178" s="289"/>
      <c r="Q178" s="289"/>
      <c r="R178" s="289"/>
      <c r="S178" s="289"/>
      <c r="T178" s="289"/>
      <c r="U178" s="289"/>
      <c r="V178" s="289"/>
      <c r="W178" s="289"/>
      <c r="X178" s="289"/>
      <c r="Y178" s="289"/>
    </row>
    <row r="179" spans="1:25" s="92" customFormat="1" ht="40.049999999999997" customHeight="1" x14ac:dyDescent="0.2">
      <c r="A179" s="102"/>
      <c r="B179" s="192">
        <v>166</v>
      </c>
      <c r="C179" s="162"/>
      <c r="D179" s="162"/>
      <c r="E179" s="162"/>
      <c r="F179" s="233"/>
      <c r="G179" s="234"/>
      <c r="H179" s="101"/>
      <c r="I179" s="471"/>
      <c r="J179" s="235"/>
      <c r="K179" s="233"/>
      <c r="L179" s="442">
        <f>IF(COUNTIF(D179,"*未定*")=1,1,COUNTIF(D$13:D179,D179))</f>
        <v>0</v>
      </c>
      <c r="M179" s="640"/>
      <c r="N179" s="289"/>
      <c r="O179" s="289"/>
      <c r="P179" s="289"/>
      <c r="Q179" s="289"/>
      <c r="R179" s="289"/>
      <c r="S179" s="289"/>
      <c r="T179" s="289"/>
      <c r="U179" s="289"/>
      <c r="V179" s="289"/>
      <c r="W179" s="289"/>
      <c r="X179" s="289"/>
      <c r="Y179" s="289"/>
    </row>
    <row r="180" spans="1:25" s="92" customFormat="1" ht="40.049999999999997" customHeight="1" x14ac:dyDescent="0.2">
      <c r="A180" s="102"/>
      <c r="B180" s="192">
        <v>167</v>
      </c>
      <c r="C180" s="162"/>
      <c r="D180" s="162"/>
      <c r="E180" s="162"/>
      <c r="F180" s="233"/>
      <c r="G180" s="234"/>
      <c r="H180" s="101"/>
      <c r="I180" s="471"/>
      <c r="J180" s="235"/>
      <c r="K180" s="233"/>
      <c r="L180" s="442">
        <f>IF(COUNTIF(D180,"*未定*")=1,1,COUNTIF(D$13:D180,D180))</f>
        <v>0</v>
      </c>
      <c r="M180" s="640"/>
      <c r="N180" s="289"/>
      <c r="O180" s="289"/>
      <c r="P180" s="289"/>
      <c r="Q180" s="289"/>
      <c r="R180" s="289"/>
      <c r="S180" s="289"/>
      <c r="T180" s="289"/>
      <c r="U180" s="289"/>
      <c r="V180" s="289"/>
      <c r="W180" s="289"/>
      <c r="X180" s="289"/>
      <c r="Y180" s="289"/>
    </row>
    <row r="181" spans="1:25" s="92" customFormat="1" ht="40.049999999999997" customHeight="1" x14ac:dyDescent="0.2">
      <c r="A181" s="102"/>
      <c r="B181" s="192">
        <v>168</v>
      </c>
      <c r="C181" s="162"/>
      <c r="D181" s="162"/>
      <c r="E181" s="162"/>
      <c r="F181" s="233"/>
      <c r="G181" s="234"/>
      <c r="H181" s="101"/>
      <c r="I181" s="471"/>
      <c r="J181" s="235"/>
      <c r="K181" s="233"/>
      <c r="L181" s="442">
        <f>IF(COUNTIF(D181,"*未定*")=1,1,COUNTIF(D$13:D181,D181))</f>
        <v>0</v>
      </c>
      <c r="M181" s="641"/>
      <c r="N181" s="289"/>
      <c r="O181" s="289"/>
      <c r="P181" s="289"/>
      <c r="Q181" s="289"/>
      <c r="R181" s="289"/>
      <c r="S181" s="289"/>
      <c r="T181" s="289"/>
      <c r="U181" s="289"/>
      <c r="V181" s="289"/>
      <c r="W181" s="289"/>
      <c r="X181" s="289"/>
      <c r="Y181" s="289"/>
    </row>
    <row r="182" spans="1:25" s="92" customFormat="1" ht="40.049999999999997" customHeight="1" x14ac:dyDescent="0.2">
      <c r="A182" s="102"/>
      <c r="B182" s="192">
        <v>169</v>
      </c>
      <c r="C182" s="643"/>
      <c r="D182" s="643"/>
      <c r="E182" s="643"/>
      <c r="F182" s="644"/>
      <c r="G182" s="645"/>
      <c r="H182" s="646"/>
      <c r="I182" s="471"/>
      <c r="J182" s="647"/>
      <c r="K182" s="644"/>
      <c r="L182" s="442">
        <f>IF(COUNTIF(D182,"*未定*")=1,1,COUNTIF(D$13:D182,D182))</f>
        <v>0</v>
      </c>
      <c r="M182" s="641"/>
      <c r="N182" s="289"/>
      <c r="O182" s="289"/>
      <c r="P182" s="289"/>
      <c r="Q182" s="289"/>
      <c r="R182" s="289"/>
      <c r="S182" s="289"/>
      <c r="T182" s="289"/>
      <c r="U182" s="289"/>
      <c r="V182" s="289"/>
      <c r="W182" s="289"/>
      <c r="X182" s="289"/>
      <c r="Y182" s="289"/>
    </row>
    <row r="183" spans="1:25" s="92" customFormat="1" ht="40.049999999999997" customHeight="1" x14ac:dyDescent="0.2">
      <c r="A183" s="102"/>
      <c r="B183" s="192">
        <v>170</v>
      </c>
      <c r="C183" s="162"/>
      <c r="D183" s="162"/>
      <c r="E183" s="162"/>
      <c r="F183" s="233"/>
      <c r="G183" s="234"/>
      <c r="H183" s="101"/>
      <c r="I183" s="642"/>
      <c r="J183" s="235"/>
      <c r="K183" s="233"/>
      <c r="L183" s="442">
        <f>IF(COUNTIF(D183,"*未定*")=1,1,COUNTIF(D$13:D183,D183))</f>
        <v>0</v>
      </c>
      <c r="M183" s="640"/>
      <c r="N183" s="289"/>
      <c r="O183" s="289"/>
      <c r="P183" s="289"/>
      <c r="Q183" s="289"/>
      <c r="R183" s="289"/>
      <c r="S183" s="289"/>
      <c r="T183" s="289"/>
      <c r="U183" s="289"/>
      <c r="V183" s="289"/>
      <c r="W183" s="289"/>
      <c r="X183" s="289"/>
      <c r="Y183" s="289"/>
    </row>
    <row r="184" spans="1:25" s="92" customFormat="1" ht="40.049999999999997" customHeight="1" x14ac:dyDescent="0.2">
      <c r="A184" s="102"/>
      <c r="B184" s="192">
        <v>171</v>
      </c>
      <c r="C184" s="162"/>
      <c r="D184" s="162"/>
      <c r="E184" s="162"/>
      <c r="F184" s="233"/>
      <c r="G184" s="234"/>
      <c r="H184" s="101"/>
      <c r="I184" s="471"/>
      <c r="J184" s="235"/>
      <c r="K184" s="233"/>
      <c r="L184" s="442">
        <f>IF(COUNTIF(D184,"*未定*")=1,1,COUNTIF(D$13:D184,D184))</f>
        <v>0</v>
      </c>
      <c r="M184" s="640"/>
      <c r="N184" s="289"/>
      <c r="O184" s="289"/>
      <c r="P184" s="289"/>
      <c r="Q184" s="289"/>
      <c r="R184" s="289"/>
      <c r="S184" s="289"/>
      <c r="T184" s="289"/>
      <c r="U184" s="289"/>
      <c r="V184" s="289"/>
      <c r="W184" s="289"/>
      <c r="X184" s="289"/>
      <c r="Y184" s="289"/>
    </row>
    <row r="185" spans="1:25" s="92" customFormat="1" ht="40.049999999999997" customHeight="1" x14ac:dyDescent="0.2">
      <c r="A185" s="102"/>
      <c r="B185" s="192">
        <v>172</v>
      </c>
      <c r="C185" s="162"/>
      <c r="D185" s="162"/>
      <c r="E185" s="162"/>
      <c r="F185" s="233"/>
      <c r="G185" s="234"/>
      <c r="H185" s="101"/>
      <c r="I185" s="471"/>
      <c r="J185" s="235"/>
      <c r="K185" s="233"/>
      <c r="L185" s="442">
        <f>IF(COUNTIF(D185,"*未定*")=1,1,COUNTIF(D$13:D185,D185))</f>
        <v>0</v>
      </c>
      <c r="M185" s="640"/>
      <c r="N185" s="289"/>
      <c r="O185" s="289"/>
      <c r="P185" s="289"/>
      <c r="Q185" s="289"/>
      <c r="R185" s="289"/>
      <c r="S185" s="289"/>
      <c r="T185" s="289"/>
      <c r="U185" s="289"/>
      <c r="V185" s="289"/>
      <c r="W185" s="289"/>
      <c r="X185" s="289"/>
      <c r="Y185" s="289"/>
    </row>
    <row r="186" spans="1:25" s="92" customFormat="1" ht="40.049999999999997" customHeight="1" x14ac:dyDescent="0.2">
      <c r="A186" s="102"/>
      <c r="B186" s="192">
        <v>173</v>
      </c>
      <c r="C186" s="162"/>
      <c r="D186" s="162"/>
      <c r="E186" s="162"/>
      <c r="F186" s="233"/>
      <c r="G186" s="234"/>
      <c r="H186" s="101"/>
      <c r="I186" s="471"/>
      <c r="J186" s="235"/>
      <c r="K186" s="233"/>
      <c r="L186" s="442">
        <f>IF(COUNTIF(D186,"*未定*")=1,1,COUNTIF(D$13:D186,D186))</f>
        <v>0</v>
      </c>
      <c r="M186" s="640"/>
      <c r="N186" s="289"/>
      <c r="O186" s="289"/>
      <c r="P186" s="289"/>
      <c r="Q186" s="289"/>
      <c r="R186" s="289"/>
      <c r="S186" s="289"/>
      <c r="T186" s="289"/>
      <c r="U186" s="289"/>
      <c r="V186" s="289"/>
      <c r="W186" s="289"/>
      <c r="X186" s="289"/>
      <c r="Y186" s="289"/>
    </row>
    <row r="187" spans="1:25" s="92" customFormat="1" ht="40.049999999999997" customHeight="1" x14ac:dyDescent="0.2">
      <c r="A187" s="102"/>
      <c r="B187" s="192">
        <v>174</v>
      </c>
      <c r="C187" s="162"/>
      <c r="D187" s="162"/>
      <c r="E187" s="162"/>
      <c r="F187" s="233"/>
      <c r="G187" s="234"/>
      <c r="H187" s="101"/>
      <c r="I187" s="471"/>
      <c r="J187" s="235"/>
      <c r="K187" s="233"/>
      <c r="L187" s="442">
        <f>IF(COUNTIF(D187,"*未定*")=1,1,COUNTIF(D$13:D187,D187))</f>
        <v>0</v>
      </c>
      <c r="M187" s="640"/>
      <c r="N187" s="289"/>
      <c r="O187" s="289"/>
      <c r="P187" s="289"/>
      <c r="Q187" s="289"/>
      <c r="R187" s="289"/>
      <c r="S187" s="289"/>
      <c r="T187" s="289"/>
      <c r="U187" s="289"/>
      <c r="V187" s="289"/>
      <c r="W187" s="289"/>
      <c r="X187" s="289"/>
      <c r="Y187" s="289"/>
    </row>
    <row r="188" spans="1:25" s="92" customFormat="1" ht="40.049999999999997" customHeight="1" x14ac:dyDescent="0.2">
      <c r="A188" s="102"/>
      <c r="B188" s="192">
        <v>175</v>
      </c>
      <c r="C188" s="162"/>
      <c r="D188" s="162"/>
      <c r="E188" s="162"/>
      <c r="F188" s="233"/>
      <c r="G188" s="234"/>
      <c r="H188" s="101"/>
      <c r="I188" s="471"/>
      <c r="J188" s="235"/>
      <c r="K188" s="233"/>
      <c r="L188" s="442">
        <f>IF(COUNTIF(D188,"*未定*")=1,1,COUNTIF(D$13:D188,D188))</f>
        <v>0</v>
      </c>
      <c r="M188" s="641"/>
      <c r="N188" s="289"/>
      <c r="O188" s="289"/>
      <c r="P188" s="289"/>
      <c r="Q188" s="289"/>
      <c r="R188" s="289"/>
      <c r="S188" s="289"/>
      <c r="T188" s="289"/>
      <c r="U188" s="289"/>
      <c r="V188" s="289"/>
      <c r="W188" s="289"/>
      <c r="X188" s="289"/>
      <c r="Y188" s="289"/>
    </row>
    <row r="189" spans="1:25" s="92" customFormat="1" ht="40.049999999999997" customHeight="1" x14ac:dyDescent="0.2">
      <c r="A189" s="102"/>
      <c r="B189" s="192">
        <v>176</v>
      </c>
      <c r="C189" s="643"/>
      <c r="D189" s="643"/>
      <c r="E189" s="643"/>
      <c r="F189" s="644"/>
      <c r="G189" s="645"/>
      <c r="H189" s="646"/>
      <c r="I189" s="471"/>
      <c r="J189" s="647"/>
      <c r="K189" s="644"/>
      <c r="L189" s="442">
        <f>IF(COUNTIF(D189,"*未定*")=1,1,COUNTIF(D$13:D189,D189))</f>
        <v>0</v>
      </c>
      <c r="M189" s="641"/>
      <c r="N189" s="289"/>
      <c r="O189" s="289"/>
      <c r="P189" s="289"/>
      <c r="Q189" s="289"/>
      <c r="R189" s="289"/>
      <c r="S189" s="289"/>
      <c r="T189" s="289"/>
      <c r="U189" s="289"/>
      <c r="V189" s="289"/>
      <c r="W189" s="289"/>
      <c r="X189" s="289"/>
      <c r="Y189" s="289"/>
    </row>
    <row r="190" spans="1:25" s="92" customFormat="1" ht="40.049999999999997" customHeight="1" x14ac:dyDescent="0.2">
      <c r="A190" s="102"/>
      <c r="B190" s="192">
        <v>177</v>
      </c>
      <c r="C190" s="162"/>
      <c r="D190" s="162"/>
      <c r="E190" s="162"/>
      <c r="F190" s="233"/>
      <c r="G190" s="234"/>
      <c r="H190" s="101"/>
      <c r="I190" s="642"/>
      <c r="J190" s="235"/>
      <c r="K190" s="233"/>
      <c r="L190" s="442">
        <f>IF(COUNTIF(D190,"*未定*")=1,1,COUNTIF(D$13:D190,D190))</f>
        <v>0</v>
      </c>
      <c r="M190" s="640"/>
      <c r="N190" s="289"/>
      <c r="O190" s="289"/>
      <c r="P190" s="289"/>
      <c r="Q190" s="289"/>
      <c r="R190" s="289"/>
      <c r="S190" s="289"/>
      <c r="T190" s="289"/>
      <c r="U190" s="289"/>
      <c r="V190" s="289"/>
      <c r="W190" s="289"/>
      <c r="X190" s="289"/>
      <c r="Y190" s="289"/>
    </row>
    <row r="191" spans="1:25" s="92" customFormat="1" ht="40.049999999999997" customHeight="1" x14ac:dyDescent="0.2">
      <c r="A191" s="102"/>
      <c r="B191" s="192">
        <v>178</v>
      </c>
      <c r="C191" s="162"/>
      <c r="D191" s="162"/>
      <c r="E191" s="162"/>
      <c r="F191" s="233"/>
      <c r="G191" s="234"/>
      <c r="H191" s="101"/>
      <c r="I191" s="471"/>
      <c r="J191" s="235"/>
      <c r="K191" s="233"/>
      <c r="L191" s="442">
        <f>IF(COUNTIF(D191,"*未定*")=1,1,COUNTIF(D$13:D191,D191))</f>
        <v>0</v>
      </c>
      <c r="M191" s="640"/>
      <c r="N191" s="289"/>
      <c r="O191" s="289"/>
      <c r="P191" s="289"/>
      <c r="Q191" s="289"/>
      <c r="R191" s="289"/>
      <c r="S191" s="289"/>
      <c r="T191" s="289"/>
      <c r="U191" s="289"/>
      <c r="V191" s="289"/>
      <c r="W191" s="289"/>
      <c r="X191" s="289"/>
      <c r="Y191" s="289"/>
    </row>
    <row r="192" spans="1:25" s="92" customFormat="1" ht="40.049999999999997" customHeight="1" x14ac:dyDescent="0.2">
      <c r="A192" s="102"/>
      <c r="B192" s="192">
        <v>179</v>
      </c>
      <c r="C192" s="162"/>
      <c r="D192" s="162"/>
      <c r="E192" s="162"/>
      <c r="F192" s="233"/>
      <c r="G192" s="234"/>
      <c r="H192" s="101"/>
      <c r="I192" s="471"/>
      <c r="J192" s="235"/>
      <c r="K192" s="233"/>
      <c r="L192" s="442">
        <f>IF(COUNTIF(D192,"*未定*")=1,1,COUNTIF(D$13:D192,D192))</f>
        <v>0</v>
      </c>
      <c r="M192" s="640"/>
      <c r="N192" s="289"/>
      <c r="O192" s="289"/>
      <c r="P192" s="289"/>
      <c r="Q192" s="289"/>
      <c r="R192" s="289"/>
      <c r="S192" s="289"/>
      <c r="T192" s="289"/>
      <c r="U192" s="289"/>
      <c r="V192" s="289"/>
      <c r="W192" s="289"/>
      <c r="X192" s="289"/>
      <c r="Y192" s="289"/>
    </row>
    <row r="193" spans="1:25" s="92" customFormat="1" ht="40.049999999999997" customHeight="1" x14ac:dyDescent="0.2">
      <c r="A193" s="102"/>
      <c r="B193" s="192">
        <v>180</v>
      </c>
      <c r="C193" s="162"/>
      <c r="D193" s="162"/>
      <c r="E193" s="162"/>
      <c r="F193" s="233"/>
      <c r="G193" s="234"/>
      <c r="H193" s="101"/>
      <c r="I193" s="471"/>
      <c r="J193" s="235"/>
      <c r="K193" s="233"/>
      <c r="L193" s="442">
        <f>IF(COUNTIF(D193,"*未定*")=1,1,COUNTIF(D$13:D193,D193))</f>
        <v>0</v>
      </c>
      <c r="M193" s="640"/>
      <c r="N193" s="289"/>
      <c r="O193" s="289"/>
      <c r="P193" s="289"/>
      <c r="Q193" s="289"/>
      <c r="R193" s="289"/>
      <c r="S193" s="289"/>
      <c r="T193" s="289"/>
      <c r="U193" s="289"/>
      <c r="V193" s="289"/>
      <c r="W193" s="289"/>
      <c r="X193" s="289"/>
      <c r="Y193" s="289"/>
    </row>
    <row r="194" spans="1:25" s="92" customFormat="1" ht="40.049999999999997" customHeight="1" x14ac:dyDescent="0.2">
      <c r="A194" s="102"/>
      <c r="B194" s="192">
        <v>181</v>
      </c>
      <c r="C194" s="162"/>
      <c r="D194" s="162"/>
      <c r="E194" s="162"/>
      <c r="F194" s="233"/>
      <c r="G194" s="234"/>
      <c r="H194" s="101"/>
      <c r="I194" s="471"/>
      <c r="J194" s="235"/>
      <c r="K194" s="233"/>
      <c r="L194" s="442">
        <f>IF(COUNTIF(D194,"*未定*")=1,1,COUNTIF(D$13:D194,D194))</f>
        <v>0</v>
      </c>
      <c r="M194" s="640"/>
      <c r="N194" s="289"/>
      <c r="O194" s="289"/>
      <c r="P194" s="289"/>
      <c r="Q194" s="289"/>
      <c r="R194" s="289"/>
      <c r="S194" s="289"/>
      <c r="T194" s="289"/>
      <c r="U194" s="289"/>
      <c r="V194" s="289"/>
      <c r="W194" s="289"/>
      <c r="X194" s="289"/>
      <c r="Y194" s="289"/>
    </row>
    <row r="195" spans="1:25" s="92" customFormat="1" ht="40.049999999999997" customHeight="1" x14ac:dyDescent="0.2">
      <c r="A195" s="102"/>
      <c r="B195" s="192">
        <v>182</v>
      </c>
      <c r="C195" s="162"/>
      <c r="D195" s="162"/>
      <c r="E195" s="162"/>
      <c r="F195" s="233"/>
      <c r="G195" s="234"/>
      <c r="H195" s="101"/>
      <c r="I195" s="471"/>
      <c r="J195" s="235"/>
      <c r="K195" s="233"/>
      <c r="L195" s="442">
        <f>IF(COUNTIF(D195,"*未定*")=1,1,COUNTIF(D$13:D195,D195))</f>
        <v>0</v>
      </c>
      <c r="M195" s="641"/>
      <c r="N195" s="289"/>
      <c r="O195" s="289"/>
      <c r="P195" s="289"/>
      <c r="Q195" s="289"/>
      <c r="R195" s="289"/>
      <c r="S195" s="289"/>
      <c r="T195" s="289"/>
      <c r="U195" s="289"/>
      <c r="V195" s="289"/>
      <c r="W195" s="289"/>
      <c r="X195" s="289"/>
      <c r="Y195" s="289"/>
    </row>
    <row r="196" spans="1:25" s="92" customFormat="1" ht="40.049999999999997" customHeight="1" x14ac:dyDescent="0.2">
      <c r="A196" s="102"/>
      <c r="B196" s="192">
        <v>183</v>
      </c>
      <c r="C196" s="643"/>
      <c r="D196" s="643"/>
      <c r="E196" s="643"/>
      <c r="F196" s="644"/>
      <c r="G196" s="645"/>
      <c r="H196" s="646"/>
      <c r="I196" s="471"/>
      <c r="J196" s="647"/>
      <c r="K196" s="644"/>
      <c r="L196" s="442">
        <f>IF(COUNTIF(D196,"*未定*")=1,1,COUNTIF(D$13:D196,D196))</f>
        <v>0</v>
      </c>
      <c r="M196" s="641"/>
      <c r="N196" s="289"/>
      <c r="O196" s="289"/>
      <c r="P196" s="289"/>
      <c r="Q196" s="289"/>
      <c r="R196" s="289"/>
      <c r="S196" s="289"/>
      <c r="T196" s="289"/>
      <c r="U196" s="289"/>
      <c r="V196" s="289"/>
      <c r="W196" s="289"/>
      <c r="X196" s="289"/>
      <c r="Y196" s="289"/>
    </row>
    <row r="197" spans="1:25" s="92" customFormat="1" ht="40.049999999999997" customHeight="1" x14ac:dyDescent="0.2">
      <c r="A197" s="102"/>
      <c r="B197" s="192">
        <v>184</v>
      </c>
      <c r="C197" s="162"/>
      <c r="D197" s="162"/>
      <c r="E197" s="162"/>
      <c r="F197" s="233"/>
      <c r="G197" s="234"/>
      <c r="H197" s="101"/>
      <c r="I197" s="642"/>
      <c r="J197" s="235"/>
      <c r="K197" s="233"/>
      <c r="L197" s="442">
        <f>IF(COUNTIF(D197,"*未定*")=1,1,COUNTIF(D$13:D197,D197))</f>
        <v>0</v>
      </c>
      <c r="M197" s="640"/>
      <c r="N197" s="289"/>
      <c r="O197" s="289"/>
      <c r="P197" s="289"/>
      <c r="Q197" s="289"/>
      <c r="R197" s="289"/>
      <c r="S197" s="289"/>
      <c r="T197" s="289"/>
      <c r="U197" s="289"/>
      <c r="V197" s="289"/>
      <c r="W197" s="289"/>
      <c r="X197" s="289"/>
      <c r="Y197" s="289"/>
    </row>
    <row r="198" spans="1:25" s="92" customFormat="1" ht="40.049999999999997" customHeight="1" x14ac:dyDescent="0.2">
      <c r="A198" s="102"/>
      <c r="B198" s="192">
        <v>185</v>
      </c>
      <c r="C198" s="162"/>
      <c r="D198" s="162"/>
      <c r="E198" s="162"/>
      <c r="F198" s="233"/>
      <c r="G198" s="234"/>
      <c r="H198" s="101"/>
      <c r="I198" s="471"/>
      <c r="J198" s="235"/>
      <c r="K198" s="233"/>
      <c r="L198" s="442">
        <f>IF(COUNTIF(D198,"*未定*")=1,1,COUNTIF(D$13:D198,D198))</f>
        <v>0</v>
      </c>
      <c r="M198" s="640"/>
      <c r="N198" s="289"/>
      <c r="O198" s="289"/>
      <c r="P198" s="289"/>
      <c r="Q198" s="289"/>
      <c r="R198" s="289"/>
      <c r="S198" s="289"/>
      <c r="T198" s="289"/>
      <c r="U198" s="289"/>
      <c r="V198" s="289"/>
      <c r="W198" s="289"/>
      <c r="X198" s="289"/>
      <c r="Y198" s="289"/>
    </row>
    <row r="199" spans="1:25" s="92" customFormat="1" ht="40.049999999999997" customHeight="1" x14ac:dyDescent="0.2">
      <c r="A199" s="102"/>
      <c r="B199" s="192">
        <v>186</v>
      </c>
      <c r="C199" s="162"/>
      <c r="D199" s="162"/>
      <c r="E199" s="162"/>
      <c r="F199" s="233"/>
      <c r="G199" s="234"/>
      <c r="H199" s="101"/>
      <c r="I199" s="471"/>
      <c r="J199" s="235"/>
      <c r="K199" s="233"/>
      <c r="L199" s="442">
        <f>IF(COUNTIF(D199,"*未定*")=1,1,COUNTIF(D$13:D199,D199))</f>
        <v>0</v>
      </c>
      <c r="M199" s="640"/>
      <c r="N199" s="289"/>
      <c r="O199" s="289"/>
      <c r="P199" s="289"/>
      <c r="Q199" s="289"/>
      <c r="R199" s="289"/>
      <c r="S199" s="289"/>
      <c r="T199" s="289"/>
      <c r="U199" s="289"/>
      <c r="V199" s="289"/>
      <c r="W199" s="289"/>
      <c r="X199" s="289"/>
      <c r="Y199" s="289"/>
    </row>
    <row r="200" spans="1:25" s="92" customFormat="1" ht="40.049999999999997" customHeight="1" x14ac:dyDescent="0.2">
      <c r="A200" s="102"/>
      <c r="B200" s="192">
        <v>187</v>
      </c>
      <c r="C200" s="162"/>
      <c r="D200" s="162"/>
      <c r="E200" s="162"/>
      <c r="F200" s="233"/>
      <c r="G200" s="234"/>
      <c r="H200" s="101"/>
      <c r="I200" s="471"/>
      <c r="J200" s="235"/>
      <c r="K200" s="233"/>
      <c r="L200" s="442">
        <f>IF(COUNTIF(D200,"*未定*")=1,1,COUNTIF(D$13:D200,D200))</f>
        <v>0</v>
      </c>
      <c r="M200" s="640"/>
      <c r="N200" s="289"/>
      <c r="O200" s="289"/>
      <c r="P200" s="289"/>
      <c r="Q200" s="289"/>
      <c r="R200" s="289"/>
      <c r="S200" s="289"/>
      <c r="T200" s="289"/>
      <c r="U200" s="289"/>
      <c r="V200" s="289"/>
      <c r="W200" s="289"/>
      <c r="X200" s="289"/>
      <c r="Y200" s="289"/>
    </row>
    <row r="201" spans="1:25" s="92" customFormat="1" ht="40.049999999999997" customHeight="1" x14ac:dyDescent="0.2">
      <c r="A201" s="102"/>
      <c r="B201" s="192">
        <v>188</v>
      </c>
      <c r="C201" s="162"/>
      <c r="D201" s="162"/>
      <c r="E201" s="162"/>
      <c r="F201" s="233"/>
      <c r="G201" s="234"/>
      <c r="H201" s="101"/>
      <c r="I201" s="471"/>
      <c r="J201" s="235"/>
      <c r="K201" s="233"/>
      <c r="L201" s="442">
        <f>IF(COUNTIF(D201,"*未定*")=1,1,COUNTIF(D$13:D201,D201))</f>
        <v>0</v>
      </c>
      <c r="M201" s="640"/>
      <c r="N201" s="289"/>
      <c r="O201" s="289"/>
      <c r="P201" s="289"/>
      <c r="Q201" s="289"/>
      <c r="R201" s="289"/>
      <c r="S201" s="289"/>
      <c r="T201" s="289"/>
      <c r="U201" s="289"/>
      <c r="V201" s="289"/>
      <c r="W201" s="289"/>
      <c r="X201" s="289"/>
      <c r="Y201" s="289"/>
    </row>
    <row r="202" spans="1:25" s="92" customFormat="1" ht="40.049999999999997" customHeight="1" x14ac:dyDescent="0.2">
      <c r="A202" s="102"/>
      <c r="B202" s="192">
        <v>189</v>
      </c>
      <c r="C202" s="162"/>
      <c r="D202" s="162"/>
      <c r="E202" s="162"/>
      <c r="F202" s="233"/>
      <c r="G202" s="234"/>
      <c r="H202" s="101"/>
      <c r="I202" s="471"/>
      <c r="J202" s="235"/>
      <c r="K202" s="233"/>
      <c r="L202" s="442">
        <f>IF(COUNTIF(D202,"*未定*")=1,1,COUNTIF(D$13:D202,D202))</f>
        <v>0</v>
      </c>
      <c r="M202" s="641"/>
      <c r="N202" s="289"/>
      <c r="O202" s="289"/>
      <c r="P202" s="289"/>
      <c r="Q202" s="289"/>
      <c r="R202" s="289"/>
      <c r="S202" s="289"/>
      <c r="T202" s="289"/>
      <c r="U202" s="289"/>
      <c r="V202" s="289"/>
      <c r="W202" s="289"/>
      <c r="X202" s="289"/>
      <c r="Y202" s="289"/>
    </row>
    <row r="203" spans="1:25" s="92" customFormat="1" ht="40.049999999999997" customHeight="1" x14ac:dyDescent="0.2">
      <c r="A203" s="102"/>
      <c r="B203" s="192">
        <v>190</v>
      </c>
      <c r="C203" s="162"/>
      <c r="D203" s="162"/>
      <c r="E203" s="162"/>
      <c r="F203" s="233"/>
      <c r="G203" s="234"/>
      <c r="H203" s="101"/>
      <c r="I203" s="471"/>
      <c r="J203" s="235"/>
      <c r="K203" s="233"/>
      <c r="L203" s="442">
        <f>IF(COUNTIF(D203,"*未定*")=1,1,COUNTIF(D$13:D203,D203))</f>
        <v>0</v>
      </c>
      <c r="M203" s="640"/>
      <c r="N203" s="289"/>
      <c r="O203" s="289"/>
      <c r="P203" s="289"/>
      <c r="Q203" s="289"/>
      <c r="R203" s="289"/>
      <c r="S203" s="289"/>
      <c r="T203" s="289"/>
      <c r="U203" s="289"/>
      <c r="V203" s="289"/>
      <c r="W203" s="289"/>
      <c r="X203" s="289"/>
      <c r="Y203" s="289"/>
    </row>
    <row r="204" spans="1:25" s="92" customFormat="1" ht="40.049999999999997" customHeight="1" x14ac:dyDescent="0.2">
      <c r="A204" s="102"/>
      <c r="B204" s="192">
        <v>191</v>
      </c>
      <c r="C204" s="162"/>
      <c r="D204" s="162"/>
      <c r="E204" s="162"/>
      <c r="F204" s="233"/>
      <c r="G204" s="234"/>
      <c r="H204" s="101"/>
      <c r="I204" s="471"/>
      <c r="J204" s="235"/>
      <c r="K204" s="233"/>
      <c r="L204" s="442">
        <f>IF(COUNTIF(D204,"*未定*")=1,1,COUNTIF(D$13:D204,D204))</f>
        <v>0</v>
      </c>
      <c r="M204" s="640"/>
      <c r="N204" s="289"/>
      <c r="O204" s="289"/>
      <c r="P204" s="289"/>
      <c r="Q204" s="289"/>
      <c r="R204" s="289"/>
      <c r="S204" s="289"/>
      <c r="T204" s="289"/>
      <c r="U204" s="289"/>
      <c r="V204" s="289"/>
      <c r="W204" s="289"/>
      <c r="X204" s="289"/>
      <c r="Y204" s="289"/>
    </row>
    <row r="205" spans="1:25" s="92" customFormat="1" ht="40.049999999999997" customHeight="1" x14ac:dyDescent="0.2">
      <c r="A205" s="102"/>
      <c r="B205" s="192">
        <v>192</v>
      </c>
      <c r="C205" s="162"/>
      <c r="D205" s="162"/>
      <c r="E205" s="162"/>
      <c r="F205" s="233"/>
      <c r="G205" s="234"/>
      <c r="H205" s="101"/>
      <c r="I205" s="471"/>
      <c r="J205" s="235"/>
      <c r="K205" s="233"/>
      <c r="L205" s="442">
        <f>IF(COUNTIF(D205,"*未定*")=1,1,COUNTIF(D$13:D205,D205))</f>
        <v>0</v>
      </c>
      <c r="M205" s="641"/>
      <c r="N205" s="289"/>
      <c r="O205" s="289"/>
      <c r="P205" s="289"/>
      <c r="Q205" s="289"/>
      <c r="R205" s="289"/>
      <c r="S205" s="289"/>
      <c r="T205" s="289"/>
      <c r="U205" s="289"/>
      <c r="V205" s="289"/>
      <c r="W205" s="289"/>
      <c r="X205" s="289"/>
      <c r="Y205" s="289"/>
    </row>
    <row r="206" spans="1:25" s="92" customFormat="1" ht="40.049999999999997" customHeight="1" x14ac:dyDescent="0.2">
      <c r="A206" s="102"/>
      <c r="B206" s="192">
        <v>193</v>
      </c>
      <c r="C206" s="643"/>
      <c r="D206" s="643"/>
      <c r="E206" s="643"/>
      <c r="F206" s="644"/>
      <c r="G206" s="645"/>
      <c r="H206" s="646"/>
      <c r="I206" s="471"/>
      <c r="J206" s="647"/>
      <c r="K206" s="644"/>
      <c r="L206" s="442">
        <f>IF(COUNTIF(D206,"*未定*")=1,1,COUNTIF(D$13:D206,D206))</f>
        <v>0</v>
      </c>
      <c r="M206" s="641"/>
      <c r="N206" s="289"/>
      <c r="O206" s="289"/>
      <c r="P206" s="289"/>
      <c r="Q206" s="289"/>
      <c r="R206" s="289"/>
      <c r="S206" s="289"/>
      <c r="T206" s="289"/>
      <c r="U206" s="289"/>
      <c r="V206" s="289"/>
      <c r="W206" s="289"/>
      <c r="X206" s="289"/>
      <c r="Y206" s="289"/>
    </row>
    <row r="207" spans="1:25" s="92" customFormat="1" ht="40.049999999999997" customHeight="1" x14ac:dyDescent="0.2">
      <c r="A207" s="102"/>
      <c r="B207" s="192">
        <v>194</v>
      </c>
      <c r="C207" s="162"/>
      <c r="D207" s="162"/>
      <c r="E207" s="162"/>
      <c r="F207" s="233"/>
      <c r="G207" s="234"/>
      <c r="H207" s="101"/>
      <c r="I207" s="642"/>
      <c r="J207" s="235"/>
      <c r="K207" s="233"/>
      <c r="L207" s="442">
        <f>IF(COUNTIF(D207,"*未定*")=1,1,COUNTIF(D$13:D207,D207))</f>
        <v>0</v>
      </c>
      <c r="M207" s="640"/>
      <c r="N207" s="289"/>
      <c r="O207" s="289"/>
      <c r="P207" s="289"/>
      <c r="Q207" s="289"/>
      <c r="R207" s="289"/>
      <c r="S207" s="289"/>
      <c r="T207" s="289"/>
      <c r="U207" s="289"/>
      <c r="V207" s="289"/>
      <c r="W207" s="289"/>
      <c r="X207" s="289"/>
      <c r="Y207" s="289"/>
    </row>
    <row r="208" spans="1:25" s="92" customFormat="1" ht="40.049999999999997" customHeight="1" x14ac:dyDescent="0.2">
      <c r="A208" s="102"/>
      <c r="B208" s="192">
        <v>195</v>
      </c>
      <c r="C208" s="162"/>
      <c r="D208" s="162"/>
      <c r="E208" s="162"/>
      <c r="F208" s="233"/>
      <c r="G208" s="234"/>
      <c r="H208" s="101"/>
      <c r="I208" s="471"/>
      <c r="J208" s="235"/>
      <c r="K208" s="233"/>
      <c r="L208" s="442">
        <f>IF(COUNTIF(D208,"*未定*")=1,1,COUNTIF(D$13:D208,D208))</f>
        <v>0</v>
      </c>
      <c r="M208" s="640"/>
      <c r="N208" s="289"/>
      <c r="O208" s="289"/>
      <c r="P208" s="289"/>
      <c r="Q208" s="289"/>
      <c r="R208" s="289"/>
      <c r="S208" s="289"/>
      <c r="T208" s="289"/>
      <c r="U208" s="289"/>
      <c r="V208" s="289"/>
      <c r="W208" s="289"/>
      <c r="X208" s="289"/>
      <c r="Y208" s="289"/>
    </row>
    <row r="209" spans="1:25" s="92" customFormat="1" ht="40.049999999999997" customHeight="1" x14ac:dyDescent="0.2">
      <c r="A209" s="102"/>
      <c r="B209" s="192">
        <v>196</v>
      </c>
      <c r="C209" s="162"/>
      <c r="D209" s="162"/>
      <c r="E209" s="162"/>
      <c r="F209" s="233"/>
      <c r="G209" s="234"/>
      <c r="H209" s="101"/>
      <c r="I209" s="471"/>
      <c r="J209" s="235"/>
      <c r="K209" s="233"/>
      <c r="L209" s="442">
        <f>IF(COUNTIF(D209,"*未定*")=1,1,COUNTIF(D$13:D209,D209))</f>
        <v>0</v>
      </c>
      <c r="M209" s="640"/>
      <c r="N209" s="289"/>
      <c r="O209" s="289"/>
      <c r="P209" s="289"/>
      <c r="Q209" s="289"/>
      <c r="R209" s="289"/>
      <c r="S209" s="289"/>
      <c r="T209" s="289"/>
      <c r="U209" s="289"/>
      <c r="V209" s="289"/>
      <c r="W209" s="289"/>
      <c r="X209" s="289"/>
      <c r="Y209" s="289"/>
    </row>
    <row r="210" spans="1:25" s="92" customFormat="1" ht="40.049999999999997" customHeight="1" x14ac:dyDescent="0.2">
      <c r="A210" s="102"/>
      <c r="B210" s="192">
        <v>197</v>
      </c>
      <c r="C210" s="162"/>
      <c r="D210" s="162"/>
      <c r="E210" s="162"/>
      <c r="F210" s="233"/>
      <c r="G210" s="234"/>
      <c r="H210" s="101"/>
      <c r="I210" s="471"/>
      <c r="J210" s="235"/>
      <c r="K210" s="233"/>
      <c r="L210" s="442">
        <f>IF(COUNTIF(D210,"*未定*")=1,1,COUNTIF(D$13:D210,D210))</f>
        <v>0</v>
      </c>
      <c r="M210" s="640"/>
      <c r="N210" s="289"/>
      <c r="O210" s="289"/>
      <c r="P210" s="289"/>
      <c r="Q210" s="289"/>
      <c r="R210" s="289"/>
      <c r="S210" s="289"/>
      <c r="T210" s="289"/>
      <c r="U210" s="289"/>
      <c r="V210" s="289"/>
      <c r="W210" s="289"/>
      <c r="X210" s="289"/>
      <c r="Y210" s="289"/>
    </row>
    <row r="211" spans="1:25" s="92" customFormat="1" ht="40.049999999999997" customHeight="1" x14ac:dyDescent="0.2">
      <c r="A211" s="102"/>
      <c r="B211" s="192">
        <v>198</v>
      </c>
      <c r="C211" s="162"/>
      <c r="D211" s="162"/>
      <c r="E211" s="162"/>
      <c r="F211" s="233"/>
      <c r="G211" s="234"/>
      <c r="H211" s="101"/>
      <c r="I211" s="471"/>
      <c r="J211" s="235"/>
      <c r="K211" s="233"/>
      <c r="L211" s="442">
        <f>IF(COUNTIF(D211,"*未定*")=1,1,COUNTIF(D$13:D211,D211))</f>
        <v>0</v>
      </c>
      <c r="M211" s="640"/>
      <c r="N211" s="289"/>
      <c r="O211" s="289"/>
      <c r="P211" s="289"/>
      <c r="Q211" s="289"/>
      <c r="R211" s="289"/>
      <c r="S211" s="289"/>
      <c r="T211" s="289"/>
      <c r="U211" s="289"/>
      <c r="V211" s="289"/>
      <c r="W211" s="289"/>
      <c r="X211" s="289"/>
      <c r="Y211" s="289"/>
    </row>
    <row r="212" spans="1:25" s="92" customFormat="1" ht="40.049999999999997" customHeight="1" x14ac:dyDescent="0.2">
      <c r="A212" s="102"/>
      <c r="B212" s="192">
        <v>199</v>
      </c>
      <c r="C212" s="162"/>
      <c r="D212" s="162"/>
      <c r="E212" s="162"/>
      <c r="F212" s="233"/>
      <c r="G212" s="234"/>
      <c r="H212" s="101"/>
      <c r="I212" s="471"/>
      <c r="J212" s="235"/>
      <c r="K212" s="233"/>
      <c r="L212" s="442">
        <f>IF(COUNTIF(D212,"*未定*")=1,1,COUNTIF(D$13:D212,D212))</f>
        <v>0</v>
      </c>
      <c r="M212" s="641"/>
      <c r="N212" s="289"/>
      <c r="O212" s="289"/>
      <c r="P212" s="289"/>
      <c r="Q212" s="289"/>
      <c r="R212" s="289"/>
      <c r="S212" s="289"/>
      <c r="T212" s="289"/>
      <c r="U212" s="289"/>
      <c r="V212" s="289"/>
      <c r="W212" s="289"/>
      <c r="X212" s="289"/>
      <c r="Y212" s="289"/>
    </row>
    <row r="213" spans="1:25" s="92" customFormat="1" ht="40.049999999999997" customHeight="1" x14ac:dyDescent="0.2">
      <c r="A213" s="102"/>
      <c r="B213" s="192">
        <v>200</v>
      </c>
      <c r="C213" s="162"/>
      <c r="D213" s="162"/>
      <c r="E213" s="162"/>
      <c r="F213" s="233"/>
      <c r="G213" s="234"/>
      <c r="H213" s="101"/>
      <c r="I213" s="471"/>
      <c r="J213" s="235"/>
      <c r="K213" s="233"/>
      <c r="L213" s="442">
        <f>IF(COUNTIF(D213,"*未定*")=1,1,COUNTIF(D$13:D213,D213))</f>
        <v>0</v>
      </c>
      <c r="M213" s="640"/>
      <c r="N213" s="289"/>
      <c r="O213" s="289"/>
      <c r="P213" s="289"/>
      <c r="Q213" s="289"/>
      <c r="R213" s="289"/>
      <c r="S213" s="289"/>
      <c r="T213" s="289"/>
      <c r="U213" s="289"/>
      <c r="V213" s="289"/>
      <c r="W213" s="289"/>
      <c r="X213" s="289"/>
      <c r="Y213" s="289"/>
    </row>
    <row r="214" spans="1:25" s="92" customFormat="1" ht="40.049999999999997" customHeight="1" x14ac:dyDescent="0.2">
      <c r="A214" s="102"/>
      <c r="B214" s="192">
        <v>201</v>
      </c>
      <c r="C214" s="162"/>
      <c r="D214" s="162"/>
      <c r="E214" s="162"/>
      <c r="F214" s="233"/>
      <c r="G214" s="234"/>
      <c r="H214" s="101"/>
      <c r="I214" s="471"/>
      <c r="J214" s="235"/>
      <c r="K214" s="233"/>
      <c r="L214" s="442">
        <f>IF(COUNTIF(D214,"*未定*")=1,1,COUNTIF(D$13:D214,D214))</f>
        <v>0</v>
      </c>
      <c r="M214" s="641"/>
      <c r="N214" s="289"/>
      <c r="O214" s="289"/>
      <c r="P214" s="289"/>
      <c r="Q214" s="289"/>
      <c r="R214" s="289"/>
      <c r="S214" s="289"/>
      <c r="T214" s="289"/>
      <c r="U214" s="289"/>
      <c r="V214" s="289"/>
      <c r="W214" s="289"/>
      <c r="X214" s="289"/>
      <c r="Y214" s="289"/>
    </row>
    <row r="215" spans="1:25" s="92" customFormat="1" ht="40.049999999999997" customHeight="1" x14ac:dyDescent="0.2">
      <c r="A215" s="102"/>
      <c r="B215" s="192">
        <v>202</v>
      </c>
      <c r="C215" s="162"/>
      <c r="D215" s="162"/>
      <c r="E215" s="162"/>
      <c r="F215" s="233"/>
      <c r="G215" s="234"/>
      <c r="H215" s="101"/>
      <c r="I215" s="471"/>
      <c r="J215" s="235"/>
      <c r="K215" s="233"/>
      <c r="L215" s="442">
        <f>IF(COUNTIF(D215,"*未定*")=1,1,COUNTIF(D$13:D215,D215))</f>
        <v>0</v>
      </c>
      <c r="M215" s="640"/>
      <c r="N215" s="289"/>
      <c r="O215" s="289"/>
      <c r="P215" s="289"/>
      <c r="Q215" s="289"/>
      <c r="R215" s="289"/>
      <c r="S215" s="289"/>
      <c r="T215" s="289"/>
      <c r="U215" s="289"/>
      <c r="V215" s="289"/>
      <c r="W215" s="289"/>
      <c r="X215" s="289"/>
      <c r="Y215" s="289"/>
    </row>
    <row r="216" spans="1:25" s="92" customFormat="1" ht="40.049999999999997" customHeight="1" x14ac:dyDescent="0.2">
      <c r="A216" s="102"/>
      <c r="B216" s="192">
        <v>203</v>
      </c>
      <c r="C216" s="162"/>
      <c r="D216" s="162"/>
      <c r="E216" s="162"/>
      <c r="F216" s="233"/>
      <c r="G216" s="234"/>
      <c r="H216" s="101"/>
      <c r="I216" s="471"/>
      <c r="J216" s="235"/>
      <c r="K216" s="233"/>
      <c r="L216" s="442">
        <f>IF(COUNTIF(D216,"*未定*")=1,1,COUNTIF(D$13:D216,D216))</f>
        <v>0</v>
      </c>
      <c r="M216" s="640"/>
      <c r="N216" s="289"/>
      <c r="O216" s="289"/>
      <c r="P216" s="289"/>
      <c r="Q216" s="289"/>
      <c r="R216" s="289"/>
      <c r="S216" s="289"/>
      <c r="T216" s="289"/>
      <c r="U216" s="289"/>
      <c r="V216" s="289"/>
      <c r="W216" s="289"/>
      <c r="X216" s="289"/>
      <c r="Y216" s="289"/>
    </row>
    <row r="217" spans="1:25" s="92" customFormat="1" ht="40.049999999999997" customHeight="1" x14ac:dyDescent="0.2">
      <c r="A217" s="102"/>
      <c r="B217" s="192">
        <v>204</v>
      </c>
      <c r="C217" s="162"/>
      <c r="D217" s="162"/>
      <c r="E217" s="162"/>
      <c r="F217" s="233"/>
      <c r="G217" s="234"/>
      <c r="H217" s="101"/>
      <c r="I217" s="471"/>
      <c r="J217" s="235"/>
      <c r="K217" s="233"/>
      <c r="L217" s="442">
        <f>IF(COUNTIF(D217,"*未定*")=1,1,COUNTIF(D$13:D217,D217))</f>
        <v>0</v>
      </c>
      <c r="M217" s="641"/>
      <c r="N217" s="289"/>
      <c r="O217" s="289"/>
      <c r="P217" s="289"/>
      <c r="Q217" s="289"/>
      <c r="R217" s="289"/>
      <c r="S217" s="289"/>
      <c r="T217" s="289"/>
      <c r="U217" s="289"/>
      <c r="V217" s="289"/>
      <c r="W217" s="289"/>
      <c r="X217" s="289"/>
      <c r="Y217" s="289"/>
    </row>
    <row r="218" spans="1:25" s="92" customFormat="1" ht="40.049999999999997" customHeight="1" x14ac:dyDescent="0.2">
      <c r="A218" s="102"/>
      <c r="B218" s="192">
        <v>205</v>
      </c>
      <c r="C218" s="643"/>
      <c r="D218" s="643"/>
      <c r="E218" s="643"/>
      <c r="F218" s="644"/>
      <c r="G218" s="645"/>
      <c r="H218" s="646"/>
      <c r="I218" s="471"/>
      <c r="J218" s="647"/>
      <c r="K218" s="644"/>
      <c r="L218" s="442">
        <f>IF(COUNTIF(D218,"*未定*")=1,1,COUNTIF(D$13:D218,D218))</f>
        <v>0</v>
      </c>
      <c r="M218" s="641"/>
      <c r="N218" s="289"/>
      <c r="O218" s="289"/>
      <c r="P218" s="289"/>
      <c r="Q218" s="289"/>
      <c r="R218" s="289"/>
      <c r="S218" s="289"/>
      <c r="T218" s="289"/>
      <c r="U218" s="289"/>
      <c r="V218" s="289"/>
      <c r="W218" s="289"/>
      <c r="X218" s="289"/>
      <c r="Y218" s="289"/>
    </row>
    <row r="219" spans="1:25" s="92" customFormat="1" ht="40.049999999999997" customHeight="1" x14ac:dyDescent="0.2">
      <c r="A219" s="102"/>
      <c r="B219" s="192">
        <v>206</v>
      </c>
      <c r="C219" s="162"/>
      <c r="D219" s="162"/>
      <c r="E219" s="162"/>
      <c r="F219" s="233"/>
      <c r="G219" s="234"/>
      <c r="H219" s="101"/>
      <c r="I219" s="642"/>
      <c r="J219" s="235"/>
      <c r="K219" s="233"/>
      <c r="L219" s="442">
        <f>IF(COUNTIF(D219,"*未定*")=1,1,COUNTIF(D$13:D219,D219))</f>
        <v>0</v>
      </c>
      <c r="M219" s="640"/>
      <c r="N219" s="289"/>
      <c r="O219" s="289"/>
      <c r="P219" s="289"/>
      <c r="Q219" s="289"/>
      <c r="R219" s="289"/>
      <c r="S219" s="289"/>
      <c r="T219" s="289"/>
      <c r="U219" s="289"/>
      <c r="V219" s="289"/>
      <c r="W219" s="289"/>
      <c r="X219" s="289"/>
      <c r="Y219" s="289"/>
    </row>
    <row r="220" spans="1:25" s="92" customFormat="1" ht="40.049999999999997" customHeight="1" x14ac:dyDescent="0.2">
      <c r="A220" s="102"/>
      <c r="B220" s="192">
        <v>207</v>
      </c>
      <c r="C220" s="162"/>
      <c r="D220" s="162"/>
      <c r="E220" s="162"/>
      <c r="F220" s="233"/>
      <c r="G220" s="234"/>
      <c r="H220" s="101"/>
      <c r="I220" s="471"/>
      <c r="J220" s="235"/>
      <c r="K220" s="233"/>
      <c r="L220" s="442">
        <f>IF(COUNTIF(D220,"*未定*")=1,1,COUNTIF(D$13:D220,D220))</f>
        <v>0</v>
      </c>
      <c r="M220" s="640"/>
      <c r="N220" s="289"/>
      <c r="O220" s="289"/>
      <c r="P220" s="289"/>
      <c r="Q220" s="289"/>
      <c r="R220" s="289"/>
      <c r="S220" s="289"/>
      <c r="T220" s="289"/>
      <c r="U220" s="289"/>
      <c r="V220" s="289"/>
      <c r="W220" s="289"/>
      <c r="X220" s="289"/>
      <c r="Y220" s="289"/>
    </row>
    <row r="221" spans="1:25" s="92" customFormat="1" ht="40.049999999999997" customHeight="1" x14ac:dyDescent="0.2">
      <c r="A221" s="102"/>
      <c r="B221" s="192">
        <v>208</v>
      </c>
      <c r="C221" s="162"/>
      <c r="D221" s="162"/>
      <c r="E221" s="162"/>
      <c r="F221" s="233"/>
      <c r="G221" s="234"/>
      <c r="H221" s="101"/>
      <c r="I221" s="471"/>
      <c r="J221" s="235"/>
      <c r="K221" s="233"/>
      <c r="L221" s="442">
        <f>IF(COUNTIF(D221,"*未定*")=1,1,COUNTIF(D$13:D221,D221))</f>
        <v>0</v>
      </c>
      <c r="M221" s="640"/>
      <c r="N221" s="289"/>
      <c r="O221" s="289"/>
      <c r="P221" s="289"/>
      <c r="Q221" s="289"/>
      <c r="R221" s="289"/>
      <c r="S221" s="289"/>
      <c r="T221" s="289"/>
      <c r="U221" s="289"/>
      <c r="V221" s="289"/>
      <c r="W221" s="289"/>
      <c r="X221" s="289"/>
      <c r="Y221" s="289"/>
    </row>
    <row r="222" spans="1:25" s="92" customFormat="1" ht="40.049999999999997" customHeight="1" x14ac:dyDescent="0.2">
      <c r="A222" s="102"/>
      <c r="B222" s="192">
        <v>209</v>
      </c>
      <c r="C222" s="162"/>
      <c r="D222" s="162"/>
      <c r="E222" s="162"/>
      <c r="F222" s="233"/>
      <c r="G222" s="234"/>
      <c r="H222" s="101"/>
      <c r="I222" s="471"/>
      <c r="J222" s="235"/>
      <c r="K222" s="233"/>
      <c r="L222" s="442">
        <f>IF(COUNTIF(D222,"*未定*")=1,1,COUNTIF(D$13:D222,D222))</f>
        <v>0</v>
      </c>
      <c r="M222" s="640"/>
      <c r="N222" s="289"/>
      <c r="O222" s="289"/>
      <c r="P222" s="289"/>
      <c r="Q222" s="289"/>
      <c r="R222" s="289"/>
      <c r="S222" s="289"/>
      <c r="T222" s="289"/>
      <c r="U222" s="289"/>
      <c r="V222" s="289"/>
      <c r="W222" s="289"/>
      <c r="X222" s="289"/>
      <c r="Y222" s="289"/>
    </row>
    <row r="223" spans="1:25" s="92" customFormat="1" ht="40.049999999999997" customHeight="1" x14ac:dyDescent="0.2">
      <c r="A223" s="102"/>
      <c r="B223" s="277">
        <v>210</v>
      </c>
      <c r="C223" s="278"/>
      <c r="D223" s="278"/>
      <c r="E223" s="278"/>
      <c r="F223" s="279"/>
      <c r="G223" s="280"/>
      <c r="H223" s="281"/>
      <c r="I223" s="547"/>
      <c r="J223" s="546"/>
      <c r="K223" s="279"/>
      <c r="L223" s="442">
        <f>IF(COUNTIF(D223,"*未定*")=1,1,COUNTIF(D$13:D223,D223))</f>
        <v>0</v>
      </c>
      <c r="M223" s="640"/>
      <c r="N223" s="289"/>
      <c r="O223" s="289"/>
      <c r="P223" s="289"/>
      <c r="Q223" s="289"/>
      <c r="R223" s="289"/>
      <c r="S223" s="289"/>
      <c r="T223" s="289"/>
      <c r="U223" s="289"/>
      <c r="V223" s="289"/>
      <c r="W223" s="289"/>
      <c r="X223" s="289"/>
      <c r="Y223" s="289"/>
    </row>
    <row r="224" spans="1:25" s="146" customFormat="1" ht="6" customHeight="1" x14ac:dyDescent="0.2">
      <c r="B224" s="149"/>
      <c r="C224" s="149"/>
      <c r="D224" s="149"/>
      <c r="E224" s="149"/>
      <c r="F224" s="149"/>
      <c r="G224" s="149"/>
      <c r="H224" s="149"/>
      <c r="I224" s="249"/>
      <c r="J224" s="149"/>
      <c r="K224" s="222"/>
      <c r="M224" s="115"/>
      <c r="N224" s="115"/>
      <c r="O224" s="115"/>
      <c r="P224" s="115"/>
      <c r="Q224" s="115"/>
      <c r="R224" s="115"/>
      <c r="S224" s="115"/>
      <c r="T224" s="115"/>
      <c r="U224" s="115"/>
      <c r="V224" s="115"/>
      <c r="W224" s="115"/>
      <c r="X224" s="115"/>
      <c r="Y224" s="115"/>
    </row>
    <row r="225" spans="9:25" s="146" customFormat="1" ht="15.75" customHeight="1" x14ac:dyDescent="0.2">
      <c r="I225" s="247"/>
      <c r="K225" s="92"/>
      <c r="M225" s="115"/>
      <c r="N225" s="115"/>
      <c r="O225" s="115"/>
      <c r="P225" s="115"/>
      <c r="Q225" s="115"/>
      <c r="R225" s="115"/>
      <c r="S225" s="115"/>
      <c r="T225" s="115"/>
      <c r="U225" s="115"/>
      <c r="V225" s="115"/>
      <c r="W225" s="115"/>
      <c r="X225" s="115"/>
      <c r="Y225" s="115"/>
    </row>
    <row r="226" spans="9:25" s="146" customFormat="1" ht="15.75" customHeight="1" x14ac:dyDescent="0.2">
      <c r="I226" s="247"/>
      <c r="K226" s="92"/>
      <c r="M226" s="115"/>
      <c r="N226" s="115"/>
      <c r="O226" s="115"/>
      <c r="P226" s="115"/>
      <c r="Q226" s="115"/>
      <c r="R226" s="115"/>
      <c r="S226" s="115"/>
      <c r="T226" s="115"/>
      <c r="U226" s="115"/>
      <c r="V226" s="115"/>
      <c r="W226" s="115"/>
      <c r="X226" s="115"/>
      <c r="Y226" s="115"/>
    </row>
    <row r="227" spans="9:25" s="146" customFormat="1" ht="15.75" customHeight="1" x14ac:dyDescent="0.2">
      <c r="I227" s="247"/>
      <c r="K227" s="92"/>
      <c r="M227" s="115"/>
      <c r="N227" s="115"/>
      <c r="O227" s="115"/>
      <c r="P227" s="115"/>
      <c r="Q227" s="115"/>
      <c r="R227" s="115"/>
      <c r="S227" s="115"/>
      <c r="T227" s="115"/>
      <c r="U227" s="115"/>
      <c r="V227" s="115"/>
      <c r="W227" s="115"/>
      <c r="X227" s="115"/>
      <c r="Y227" s="115"/>
    </row>
    <row r="228" spans="9:25" s="146" customFormat="1" ht="15.75" customHeight="1" x14ac:dyDescent="0.2">
      <c r="I228" s="247"/>
      <c r="K228" s="92"/>
      <c r="M228" s="115"/>
      <c r="N228" s="115"/>
      <c r="O228" s="115"/>
      <c r="P228" s="115"/>
      <c r="Q228" s="115"/>
      <c r="R228" s="115"/>
      <c r="S228" s="115"/>
      <c r="T228" s="115"/>
      <c r="U228" s="115"/>
      <c r="V228" s="115"/>
      <c r="W228" s="115"/>
      <c r="X228" s="115"/>
      <c r="Y228" s="115"/>
    </row>
  </sheetData>
  <sheetProtection algorithmName="SHA-512" hashValue="OrUW+6m1LjIB2gFFOMnRNQcZM2UJkVxlFL76ZvtUIwEa5Yr7Y1lcOzOxAnxmZTaEu+TmSXA3gqcLP75jeQsI7A==" saltValue="k9wXBq3eR1eL+WOJ+1RXoA==" spinCount="100000" sheet="1" insertColumns="0" insertRows="0" deleteColumns="0" deleteRows="0"/>
  <mergeCells count="24">
    <mergeCell ref="M23:Y24"/>
    <mergeCell ref="B6:C6"/>
    <mergeCell ref="D12:D13"/>
    <mergeCell ref="M12:Y13"/>
    <mergeCell ref="B12:B13"/>
    <mergeCell ref="C12:C13"/>
    <mergeCell ref="F12:F13"/>
    <mergeCell ref="G12:H12"/>
    <mergeCell ref="I12:I13"/>
    <mergeCell ref="J12:J13"/>
    <mergeCell ref="K12:K13"/>
    <mergeCell ref="B8:C10"/>
    <mergeCell ref="E12:E13"/>
    <mergeCell ref="D8:G8"/>
    <mergeCell ref="D9:G9"/>
    <mergeCell ref="D10:G10"/>
    <mergeCell ref="I8:J8"/>
    <mergeCell ref="I10:J10"/>
    <mergeCell ref="D6:G6"/>
    <mergeCell ref="M6:Y6"/>
    <mergeCell ref="I6:J7"/>
    <mergeCell ref="K6:K7"/>
    <mergeCell ref="M7:Y10"/>
    <mergeCell ref="I9:J9"/>
  </mergeCells>
  <phoneticPr fontId="1"/>
  <conditionalFormatting sqref="C14:K36 C219:K223">
    <cfRule type="containsBlanks" dxfId="96" priority="41">
      <formula>LEN(TRIM(C14))=0</formula>
    </cfRule>
  </conditionalFormatting>
  <conditionalFormatting sqref="D6">
    <cfRule type="cellIs" dxfId="95" priority="39" operator="equal">
      <formula>0</formula>
    </cfRule>
  </conditionalFormatting>
  <conditionalFormatting sqref="D9:D10">
    <cfRule type="cellIs" dxfId="94" priority="34" operator="equal">
      <formula>0</formula>
    </cfRule>
  </conditionalFormatting>
  <conditionalFormatting sqref="D8">
    <cfRule type="cellIs" dxfId="93" priority="33" operator="equal">
      <formula>0</formula>
    </cfRule>
  </conditionalFormatting>
  <conditionalFormatting sqref="K6:K9">
    <cfRule type="cellIs" dxfId="92" priority="32" operator="equal">
      <formula>0</formula>
    </cfRule>
  </conditionalFormatting>
  <conditionalFormatting sqref="K10">
    <cfRule type="cellIs" dxfId="91" priority="31" operator="equal">
      <formula>"-"</formula>
    </cfRule>
  </conditionalFormatting>
  <conditionalFormatting sqref="C190:K192 C215:K218">
    <cfRule type="containsBlanks" dxfId="90" priority="30">
      <formula>LEN(TRIM(C190))=0</formula>
    </cfRule>
  </conditionalFormatting>
  <conditionalFormatting sqref="C183:K189">
    <cfRule type="containsBlanks" dxfId="89" priority="29">
      <formula>LEN(TRIM(C183))=0</formula>
    </cfRule>
  </conditionalFormatting>
  <conditionalFormatting sqref="C37:K37 C177:K182">
    <cfRule type="containsBlanks" dxfId="88" priority="28">
      <formula>LEN(TRIM(C37))=0</formula>
    </cfRule>
  </conditionalFormatting>
  <conditionalFormatting sqref="C171:K176">
    <cfRule type="containsBlanks" dxfId="87" priority="27">
      <formula>LEN(TRIM(C171))=0</formula>
    </cfRule>
  </conditionalFormatting>
  <conditionalFormatting sqref="C129:K130 C166:K170">
    <cfRule type="containsBlanks" dxfId="86" priority="26">
      <formula>LEN(TRIM(C129))=0</formula>
    </cfRule>
  </conditionalFormatting>
  <conditionalFormatting sqref="C122:K128">
    <cfRule type="containsBlanks" dxfId="85" priority="25">
      <formula>LEN(TRIM(C122))=0</formula>
    </cfRule>
  </conditionalFormatting>
  <conditionalFormatting sqref="C116:K121">
    <cfRule type="containsBlanks" dxfId="84" priority="24">
      <formula>LEN(TRIM(C116))=0</formula>
    </cfRule>
  </conditionalFormatting>
  <conditionalFormatting sqref="C110:K115">
    <cfRule type="containsBlanks" dxfId="83" priority="23">
      <formula>LEN(TRIM(C110))=0</formula>
    </cfRule>
  </conditionalFormatting>
  <conditionalFormatting sqref="C103:K109">
    <cfRule type="containsBlanks" dxfId="82" priority="22">
      <formula>LEN(TRIM(C103))=0</formula>
    </cfRule>
  </conditionalFormatting>
  <conditionalFormatting sqref="C96:K102">
    <cfRule type="containsBlanks" dxfId="81" priority="21">
      <formula>LEN(TRIM(C96))=0</formula>
    </cfRule>
  </conditionalFormatting>
  <conditionalFormatting sqref="C90:K95">
    <cfRule type="containsBlanks" dxfId="80" priority="20">
      <formula>LEN(TRIM(C90))=0</formula>
    </cfRule>
  </conditionalFormatting>
  <conditionalFormatting sqref="C84:K89">
    <cfRule type="containsBlanks" dxfId="79" priority="19">
      <formula>LEN(TRIM(C84))=0</formula>
    </cfRule>
  </conditionalFormatting>
  <conditionalFormatting sqref="C77:K83">
    <cfRule type="containsBlanks" dxfId="78" priority="18">
      <formula>LEN(TRIM(C77))=0</formula>
    </cfRule>
  </conditionalFormatting>
  <conditionalFormatting sqref="C70:K76">
    <cfRule type="containsBlanks" dxfId="77" priority="17">
      <formula>LEN(TRIM(C70))=0</formula>
    </cfRule>
  </conditionalFormatting>
  <conditionalFormatting sqref="C64:K69">
    <cfRule type="containsBlanks" dxfId="76" priority="16">
      <formula>LEN(TRIM(C64))=0</formula>
    </cfRule>
  </conditionalFormatting>
  <conditionalFormatting sqref="C58:K63">
    <cfRule type="containsBlanks" dxfId="75" priority="15">
      <formula>LEN(TRIM(C58))=0</formula>
    </cfRule>
  </conditionalFormatting>
  <conditionalFormatting sqref="C51:K57">
    <cfRule type="containsBlanks" dxfId="74" priority="14">
      <formula>LEN(TRIM(C51))=0</formula>
    </cfRule>
  </conditionalFormatting>
  <conditionalFormatting sqref="C44:K50">
    <cfRule type="containsBlanks" dxfId="73" priority="13">
      <formula>LEN(TRIM(C44))=0</formula>
    </cfRule>
  </conditionalFormatting>
  <conditionalFormatting sqref="C38:K43">
    <cfRule type="containsBlanks" dxfId="72" priority="12">
      <formula>LEN(TRIM(C38))=0</formula>
    </cfRule>
  </conditionalFormatting>
  <conditionalFormatting sqref="C162:K165">
    <cfRule type="containsBlanks" dxfId="71" priority="11">
      <formula>LEN(TRIM(C162))=0</formula>
    </cfRule>
  </conditionalFormatting>
  <conditionalFormatting sqref="C155:K161">
    <cfRule type="containsBlanks" dxfId="70" priority="10">
      <formula>LEN(TRIM(C155))=0</formula>
    </cfRule>
  </conditionalFormatting>
  <conditionalFormatting sqref="C148:K154">
    <cfRule type="containsBlanks" dxfId="69" priority="9">
      <formula>LEN(TRIM(C148))=0</formula>
    </cfRule>
  </conditionalFormatting>
  <conditionalFormatting sqref="C142:K147">
    <cfRule type="containsBlanks" dxfId="68" priority="8">
      <formula>LEN(TRIM(C142))=0</formula>
    </cfRule>
  </conditionalFormatting>
  <conditionalFormatting sqref="C136:K141">
    <cfRule type="containsBlanks" dxfId="67" priority="7">
      <formula>LEN(TRIM(C136))=0</formula>
    </cfRule>
  </conditionalFormatting>
  <conditionalFormatting sqref="C131:K135">
    <cfRule type="containsBlanks" dxfId="66" priority="6">
      <formula>LEN(TRIM(C131))=0</formula>
    </cfRule>
  </conditionalFormatting>
  <conditionalFormatting sqref="C197:K200 C213:K214">
    <cfRule type="containsBlanks" dxfId="65" priority="5">
      <formula>LEN(TRIM(C197))=0</formula>
    </cfRule>
  </conditionalFormatting>
  <conditionalFormatting sqref="C193:K196">
    <cfRule type="containsBlanks" dxfId="64" priority="4">
      <formula>LEN(TRIM(C193))=0</formula>
    </cfRule>
  </conditionalFormatting>
  <conditionalFormatting sqref="C207:K212">
    <cfRule type="containsBlanks" dxfId="63" priority="3">
      <formula>LEN(TRIM(C207))=0</formula>
    </cfRule>
  </conditionalFormatting>
  <conditionalFormatting sqref="C203:K206">
    <cfRule type="containsBlanks" dxfId="62" priority="2">
      <formula>LEN(TRIM(C203))=0</formula>
    </cfRule>
  </conditionalFormatting>
  <conditionalFormatting sqref="C201:K202">
    <cfRule type="containsBlanks" dxfId="61" priority="1">
      <formula>LEN(TRIM(C201))=0</formula>
    </cfRule>
  </conditionalFormatting>
  <dataValidations count="3">
    <dataValidation type="list" allowBlank="1" showInputMessage="1" showErrorMessage="1" sqref="I14:I223" xr:uid="{938FD8F1-D8EE-4776-AA9D-098E1F8C96F8}">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formula1>
    </dataValidation>
    <dataValidation type="list" allowBlank="1" showInputMessage="1" showErrorMessage="1" promptTitle="下記から記号選択" prompt="◎：支援の実施について、同意が取れている_x000a_○：本事業の説明を行い、今後実施の意向を確認する_x000a_△：本事業について、今後説明する予定" sqref="J14:J223" xr:uid="{0474502B-F622-4ECE-81C1-DBA422A67057}">
      <formula1>"◎,○,△"</formula1>
    </dataValidation>
    <dataValidation type="list" allowBlank="1" showInputMessage="1" showErrorMessage="1" sqref="C14:C223" xr:uid="{172A84EC-9626-41F2-90BB-2AF9EB327919}">
      <formula1>支援対象地域</formula1>
    </dataValidation>
  </dataValidations>
  <pageMargins left="0.74803149606299213" right="0.15748031496062992" top="0.55118110236220474" bottom="0.43307086614173229" header="0.31496062992125984" footer="0.15748031496062992"/>
  <pageSetup paperSize="9" scale="55" fitToHeight="0" orientation="portrait" r:id="rId1"/>
  <rowBreaks count="5" manualBreakCount="5">
    <brk id="43" min="1" max="10" man="1"/>
    <brk id="79" min="1" max="10" man="1"/>
    <brk id="115" min="1" max="10" man="1"/>
    <brk id="151" min="1" max="10" man="1"/>
    <brk id="187" min="1" max="10"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EB4A3-4985-4006-A4D7-C89D1F645F54}">
  <sheetPr codeName="Sheet1">
    <tabColor theme="8" tint="0.39997558519241921"/>
  </sheetPr>
  <dimension ref="B4:P1345"/>
  <sheetViews>
    <sheetView zoomScale="115" zoomScaleNormal="115" zoomScaleSheetLayoutView="100" workbookViewId="0"/>
  </sheetViews>
  <sheetFormatPr defaultColWidth="9" defaultRowHeight="12" x14ac:dyDescent="0.2"/>
  <cols>
    <col min="1" max="1" width="2.109375" style="81" customWidth="1"/>
    <col min="2" max="2" width="21.33203125" style="81" customWidth="1"/>
    <col min="3" max="3" width="14.109375" style="81" customWidth="1"/>
    <col min="4" max="4" width="15.6640625" style="81" customWidth="1"/>
    <col min="5" max="5" width="26.44140625" style="199" customWidth="1"/>
    <col min="6" max="6" width="21.21875" style="200" customWidth="1"/>
    <col min="7" max="7" width="2.21875" style="81" customWidth="1"/>
    <col min="8" max="16384" width="9" style="81"/>
  </cols>
  <sheetData>
    <row r="4" spans="2:16" ht="13.5" customHeight="1" x14ac:dyDescent="0.2">
      <c r="B4" s="183" t="s">
        <v>311</v>
      </c>
    </row>
    <row r="5" spans="2:16" ht="20.100000000000001" customHeight="1" x14ac:dyDescent="0.2">
      <c r="B5" s="201" t="s">
        <v>197</v>
      </c>
      <c r="E5" s="1139" t="s">
        <v>198</v>
      </c>
      <c r="F5" s="1139"/>
      <c r="H5" s="1138" t="s">
        <v>2</v>
      </c>
      <c r="I5" s="1138"/>
      <c r="J5" s="1138"/>
      <c r="K5" s="1138"/>
      <c r="L5" s="1138"/>
      <c r="M5" s="1138"/>
      <c r="N5" s="1138"/>
      <c r="O5" s="1138"/>
      <c r="P5" s="1138"/>
    </row>
    <row r="6" spans="2:16" ht="20.100000000000001" customHeight="1" x14ac:dyDescent="0.2">
      <c r="E6" s="1140">
        <f>'補助事業概要説明書(別添１)１～２'!$E$6</f>
        <v>0</v>
      </c>
      <c r="F6" s="1141"/>
      <c r="H6" s="431" t="s">
        <v>517</v>
      </c>
      <c r="I6" s="432"/>
      <c r="J6" s="432"/>
      <c r="K6" s="432"/>
      <c r="L6" s="432"/>
      <c r="M6" s="432"/>
      <c r="N6" s="432"/>
      <c r="O6" s="432"/>
      <c r="P6" s="433"/>
    </row>
    <row r="7" spans="2:16" x14ac:dyDescent="0.2">
      <c r="B7" s="202" t="s">
        <v>266</v>
      </c>
    </row>
    <row r="8" spans="2:16" ht="30" customHeight="1" x14ac:dyDescent="0.2">
      <c r="B8" s="203" t="s">
        <v>130</v>
      </c>
      <c r="C8" s="204" t="s">
        <v>173</v>
      </c>
      <c r="D8" s="1132" t="s">
        <v>309</v>
      </c>
      <c r="E8" s="1132"/>
      <c r="F8" s="419" t="s">
        <v>194</v>
      </c>
      <c r="H8" s="205" t="s">
        <v>356</v>
      </c>
      <c r="I8" s="206"/>
      <c r="J8" s="206"/>
      <c r="K8" s="206"/>
      <c r="L8" s="206"/>
      <c r="M8" s="206"/>
      <c r="N8" s="206"/>
      <c r="O8" s="206"/>
      <c r="P8" s="207"/>
    </row>
    <row r="9" spans="2:16" ht="39.9" customHeight="1" x14ac:dyDescent="0.2">
      <c r="B9" s="160"/>
      <c r="C9" s="418" t="str">
        <f>IFERROR(VLOOKUP(B9,'補助事業概要説明書(別添１)１～２'!$B$58:$G$77,3,0),"")</f>
        <v/>
      </c>
      <c r="D9" s="1133" t="str">
        <f>IFERROR(VLOOKUP(B9,'補助事業概要説明書(別添１)１～２'!$B$58:$G$77,5,0),"")</f>
        <v/>
      </c>
      <c r="E9" s="1133"/>
      <c r="F9" s="418" t="str">
        <f>IFERROR(VLOOKUP(B9,'補助事業概要説明書(別添１)１～２'!$B$58:$G$77,6,0),"")</f>
        <v/>
      </c>
      <c r="H9" s="208"/>
      <c r="I9" s="209"/>
      <c r="J9" s="209"/>
      <c r="K9" s="209"/>
      <c r="L9" s="209"/>
      <c r="M9" s="209"/>
      <c r="N9" s="209"/>
      <c r="O9" s="209"/>
      <c r="P9" s="210"/>
    </row>
    <row r="10" spans="2:16" ht="8.25" customHeight="1" x14ac:dyDescent="0.2"/>
    <row r="11" spans="2:16" x14ac:dyDescent="0.2">
      <c r="B11" s="202" t="s">
        <v>200</v>
      </c>
      <c r="E11" s="211"/>
    </row>
    <row r="12" spans="2:16" ht="16.5" customHeight="1" x14ac:dyDescent="0.2">
      <c r="B12" s="1134" t="s">
        <v>196</v>
      </c>
      <c r="C12" s="1134"/>
      <c r="D12" s="1134"/>
      <c r="E12" s="1134"/>
      <c r="F12" s="1134"/>
    </row>
    <row r="13" spans="2:16" x14ac:dyDescent="0.2">
      <c r="B13" s="163" t="b">
        <v>1</v>
      </c>
      <c r="C13" s="212"/>
    </row>
    <row r="14" spans="2:16" x14ac:dyDescent="0.2">
      <c r="B14" s="236" t="b">
        <v>1</v>
      </c>
      <c r="J14" s="199"/>
    </row>
    <row r="15" spans="2:16" x14ac:dyDescent="0.2">
      <c r="B15" s="202" t="s">
        <v>340</v>
      </c>
      <c r="E15" s="211"/>
    </row>
    <row r="16" spans="2:16" ht="16.5" customHeight="1" x14ac:dyDescent="0.2">
      <c r="B16" s="1134" t="s">
        <v>339</v>
      </c>
      <c r="C16" s="1134"/>
      <c r="D16" s="1134"/>
      <c r="E16" s="1134"/>
      <c r="F16" s="1134"/>
    </row>
    <row r="17" spans="2:10" x14ac:dyDescent="0.2">
      <c r="B17" s="163" t="b">
        <v>1</v>
      </c>
      <c r="C17" s="212"/>
    </row>
    <row r="18" spans="2:10" x14ac:dyDescent="0.2">
      <c r="B18" s="236" t="b">
        <v>1</v>
      </c>
      <c r="J18" s="199"/>
    </row>
    <row r="19" spans="2:10" x14ac:dyDescent="0.2">
      <c r="B19" s="202" t="s">
        <v>201</v>
      </c>
      <c r="C19" s="212" t="s">
        <v>278</v>
      </c>
    </row>
    <row r="20" spans="2:10" ht="11.1" customHeight="1" x14ac:dyDescent="0.2">
      <c r="B20" s="1135" t="s">
        <v>204</v>
      </c>
      <c r="C20" s="1136"/>
      <c r="D20" s="1136"/>
      <c r="E20" s="1136"/>
      <c r="F20" s="1136"/>
    </row>
    <row r="21" spans="2:10" ht="11.1" customHeight="1" x14ac:dyDescent="0.2">
      <c r="B21" s="1135"/>
      <c r="C21" s="1136"/>
      <c r="D21" s="1136"/>
      <c r="E21" s="1136"/>
      <c r="F21" s="1136"/>
    </row>
    <row r="22" spans="2:10" ht="11.1" customHeight="1" x14ac:dyDescent="0.2">
      <c r="B22" s="1135"/>
      <c r="C22" s="1136"/>
      <c r="D22" s="1136"/>
      <c r="E22" s="1136"/>
      <c r="F22" s="1136"/>
    </row>
    <row r="23" spans="2:10" ht="11.1" customHeight="1" x14ac:dyDescent="0.2">
      <c r="B23" s="1135"/>
      <c r="C23" s="1136"/>
      <c r="D23" s="1136"/>
      <c r="E23" s="1136"/>
      <c r="F23" s="1136"/>
    </row>
    <row r="24" spans="2:10" ht="11.1" customHeight="1" x14ac:dyDescent="0.2">
      <c r="B24" s="1135"/>
      <c r="C24" s="1136"/>
      <c r="D24" s="1136"/>
      <c r="E24" s="1136"/>
      <c r="F24" s="1136"/>
    </row>
    <row r="25" spans="2:10" ht="11.1" customHeight="1" x14ac:dyDescent="0.2">
      <c r="B25" s="1135"/>
      <c r="C25" s="1136"/>
      <c r="D25" s="1136"/>
      <c r="E25" s="1136"/>
      <c r="F25" s="1136"/>
    </row>
    <row r="26" spans="2:10" ht="11.1" customHeight="1" x14ac:dyDescent="0.2">
      <c r="B26" s="1135"/>
      <c r="C26" s="1136"/>
      <c r="D26" s="1136"/>
      <c r="E26" s="1136"/>
      <c r="F26" s="1136"/>
    </row>
    <row r="27" spans="2:10" ht="11.1" customHeight="1" x14ac:dyDescent="0.2">
      <c r="B27" s="1135"/>
      <c r="C27" s="1136"/>
      <c r="D27" s="1136"/>
      <c r="E27" s="1136"/>
      <c r="F27" s="1136"/>
    </row>
    <row r="28" spans="2:10" ht="11.1" customHeight="1" x14ac:dyDescent="0.2">
      <c r="B28" s="1135"/>
      <c r="C28" s="1136"/>
      <c r="D28" s="1136"/>
      <c r="E28" s="1136"/>
      <c r="F28" s="1136"/>
    </row>
    <row r="29" spans="2:10" ht="11.1" customHeight="1" x14ac:dyDescent="0.2">
      <c r="B29" s="1135"/>
      <c r="C29" s="1136"/>
      <c r="D29" s="1136"/>
      <c r="E29" s="1136"/>
      <c r="F29" s="1136"/>
    </row>
    <row r="30" spans="2:10" ht="11.1" customHeight="1" x14ac:dyDescent="0.2">
      <c r="B30" s="1135"/>
      <c r="C30" s="1136"/>
      <c r="D30" s="1136"/>
      <c r="E30" s="1136"/>
      <c r="F30" s="1136"/>
    </row>
    <row r="31" spans="2:10" ht="11.1" customHeight="1" x14ac:dyDescent="0.2">
      <c r="B31" s="1135"/>
      <c r="C31" s="1136"/>
      <c r="D31" s="1136"/>
      <c r="E31" s="1136"/>
      <c r="F31" s="1136"/>
    </row>
    <row r="32" spans="2:10" ht="11.1" customHeight="1" x14ac:dyDescent="0.2">
      <c r="B32" s="1135"/>
      <c r="C32" s="1136"/>
      <c r="D32" s="1136"/>
      <c r="E32" s="1136"/>
      <c r="F32" s="1136"/>
    </row>
    <row r="33" spans="2:6" ht="11.1" customHeight="1" x14ac:dyDescent="0.2">
      <c r="B33" s="1135"/>
      <c r="C33" s="1136"/>
      <c r="D33" s="1136"/>
      <c r="E33" s="1136"/>
      <c r="F33" s="1136"/>
    </row>
    <row r="34" spans="2:6" ht="11.1" customHeight="1" x14ac:dyDescent="0.2">
      <c r="B34" s="1135"/>
      <c r="C34" s="1136"/>
      <c r="D34" s="1136"/>
      <c r="E34" s="1136"/>
      <c r="F34" s="1136"/>
    </row>
    <row r="35" spans="2:6" ht="11.1" customHeight="1" x14ac:dyDescent="0.2">
      <c r="B35" s="1135"/>
      <c r="C35" s="1136"/>
      <c r="D35" s="1136"/>
      <c r="E35" s="1136"/>
      <c r="F35" s="1136"/>
    </row>
    <row r="36" spans="2:6" ht="11.1" customHeight="1" x14ac:dyDescent="0.2">
      <c r="B36" s="1135"/>
      <c r="C36" s="1136"/>
      <c r="D36" s="1136"/>
      <c r="E36" s="1136"/>
      <c r="F36" s="1136"/>
    </row>
    <row r="37" spans="2:6" ht="11.1" customHeight="1" x14ac:dyDescent="0.2">
      <c r="B37" s="1135"/>
      <c r="C37" s="1136"/>
      <c r="D37" s="1136"/>
      <c r="E37" s="1136"/>
      <c r="F37" s="1136"/>
    </row>
    <row r="38" spans="2:6" ht="11.1" customHeight="1" x14ac:dyDescent="0.2">
      <c r="B38" s="1135"/>
      <c r="C38" s="1136"/>
      <c r="D38" s="1136"/>
      <c r="E38" s="1136"/>
      <c r="F38" s="1136"/>
    </row>
    <row r="39" spans="2:6" ht="11.1" customHeight="1" x14ac:dyDescent="0.2">
      <c r="B39" s="1135"/>
      <c r="C39" s="1136"/>
      <c r="D39" s="1136"/>
      <c r="E39" s="1136"/>
      <c r="F39" s="1136"/>
    </row>
    <row r="40" spans="2:6" ht="11.1" customHeight="1" x14ac:dyDescent="0.2">
      <c r="B40" s="1135"/>
      <c r="C40" s="1136"/>
      <c r="D40" s="1136"/>
      <c r="E40" s="1136"/>
      <c r="F40" s="1136"/>
    </row>
    <row r="41" spans="2:6" ht="11.1" customHeight="1" x14ac:dyDescent="0.2">
      <c r="B41" s="1135"/>
      <c r="C41" s="1136"/>
      <c r="D41" s="1136"/>
      <c r="E41" s="1136"/>
      <c r="F41" s="1136"/>
    </row>
    <row r="42" spans="2:6" ht="11.1" customHeight="1" x14ac:dyDescent="0.2">
      <c r="B42" s="1135"/>
      <c r="C42" s="1136"/>
      <c r="D42" s="1136"/>
      <c r="E42" s="1136"/>
      <c r="F42" s="1136"/>
    </row>
    <row r="43" spans="2:6" ht="11.1" customHeight="1" x14ac:dyDescent="0.2">
      <c r="B43" s="1135"/>
      <c r="C43" s="1136"/>
      <c r="D43" s="1136"/>
      <c r="E43" s="1136"/>
      <c r="F43" s="1136"/>
    </row>
    <row r="44" spans="2:6" ht="11.1" customHeight="1" x14ac:dyDescent="0.2">
      <c r="B44" s="1135"/>
      <c r="C44" s="1136"/>
      <c r="D44" s="1136"/>
      <c r="E44" s="1136"/>
      <c r="F44" s="1136"/>
    </row>
    <row r="45" spans="2:6" ht="11.1" customHeight="1" x14ac:dyDescent="0.2">
      <c r="B45" s="1135"/>
      <c r="C45" s="1136"/>
      <c r="D45" s="1136"/>
      <c r="E45" s="1136"/>
      <c r="F45" s="1136"/>
    </row>
    <row r="46" spans="2:6" ht="11.1" customHeight="1" x14ac:dyDescent="0.2">
      <c r="B46" s="1135"/>
      <c r="C46" s="1136"/>
      <c r="D46" s="1136"/>
      <c r="E46" s="1136"/>
      <c r="F46" s="1136"/>
    </row>
    <row r="47" spans="2:6" ht="11.1" customHeight="1" x14ac:dyDescent="0.2">
      <c r="B47" s="1135"/>
      <c r="C47" s="1136"/>
      <c r="D47" s="1136"/>
      <c r="E47" s="1136"/>
      <c r="F47" s="1136"/>
    </row>
    <row r="48" spans="2:6" ht="11.1" customHeight="1" x14ac:dyDescent="0.2">
      <c r="B48" s="1135"/>
      <c r="C48" s="1136"/>
      <c r="D48" s="1136"/>
      <c r="E48" s="1136"/>
      <c r="F48" s="1136"/>
    </row>
    <row r="49" spans="2:6" ht="11.1" customHeight="1" x14ac:dyDescent="0.2">
      <c r="B49" s="1135"/>
      <c r="C49" s="1136"/>
      <c r="D49" s="1136"/>
      <c r="E49" s="1136"/>
      <c r="F49" s="1136"/>
    </row>
    <row r="50" spans="2:6" ht="11.1" customHeight="1" x14ac:dyDescent="0.2">
      <c r="B50" s="1135" t="s">
        <v>203</v>
      </c>
      <c r="C50" s="1136"/>
      <c r="D50" s="1136"/>
      <c r="E50" s="1136"/>
      <c r="F50" s="1136"/>
    </row>
    <row r="51" spans="2:6" ht="11.1" customHeight="1" x14ac:dyDescent="0.2">
      <c r="B51" s="1135"/>
      <c r="C51" s="1136"/>
      <c r="D51" s="1136"/>
      <c r="E51" s="1136"/>
      <c r="F51" s="1136"/>
    </row>
    <row r="52" spans="2:6" ht="11.1" customHeight="1" x14ac:dyDescent="0.2">
      <c r="B52" s="1135"/>
      <c r="C52" s="1136"/>
      <c r="D52" s="1136"/>
      <c r="E52" s="1136"/>
      <c r="F52" s="1136"/>
    </row>
    <row r="53" spans="2:6" ht="11.1" customHeight="1" x14ac:dyDescent="0.2">
      <c r="B53" s="1135"/>
      <c r="C53" s="1136"/>
      <c r="D53" s="1136"/>
      <c r="E53" s="1136"/>
      <c r="F53" s="1136"/>
    </row>
    <row r="54" spans="2:6" ht="11.1" customHeight="1" x14ac:dyDescent="0.2">
      <c r="B54" s="1135"/>
      <c r="C54" s="1136"/>
      <c r="D54" s="1136"/>
      <c r="E54" s="1136"/>
      <c r="F54" s="1136"/>
    </row>
    <row r="55" spans="2:6" ht="11.1" customHeight="1" x14ac:dyDescent="0.2">
      <c r="B55" s="1135"/>
      <c r="C55" s="1136"/>
      <c r="D55" s="1136"/>
      <c r="E55" s="1136"/>
      <c r="F55" s="1136"/>
    </row>
    <row r="56" spans="2:6" ht="11.1" customHeight="1" x14ac:dyDescent="0.2">
      <c r="B56" s="1135"/>
      <c r="C56" s="1136"/>
      <c r="D56" s="1136"/>
      <c r="E56" s="1136"/>
      <c r="F56" s="1136"/>
    </row>
    <row r="57" spans="2:6" ht="11.1" customHeight="1" x14ac:dyDescent="0.2">
      <c r="B57" s="1135"/>
      <c r="C57" s="1136"/>
      <c r="D57" s="1136"/>
      <c r="E57" s="1136"/>
      <c r="F57" s="1136"/>
    </row>
    <row r="58" spans="2:6" ht="11.1" customHeight="1" x14ac:dyDescent="0.2">
      <c r="B58" s="1135"/>
      <c r="C58" s="1136"/>
      <c r="D58" s="1136"/>
      <c r="E58" s="1136"/>
      <c r="F58" s="1136"/>
    </row>
    <row r="59" spans="2:6" ht="11.1" customHeight="1" x14ac:dyDescent="0.2">
      <c r="B59" s="1135"/>
      <c r="C59" s="1136"/>
      <c r="D59" s="1136"/>
      <c r="E59" s="1136"/>
      <c r="F59" s="1136"/>
    </row>
    <row r="60" spans="2:6" ht="11.1" customHeight="1" x14ac:dyDescent="0.2">
      <c r="B60" s="1135"/>
      <c r="C60" s="1136"/>
      <c r="D60" s="1136"/>
      <c r="E60" s="1136"/>
      <c r="F60" s="1136"/>
    </row>
    <row r="61" spans="2:6" ht="11.1" customHeight="1" x14ac:dyDescent="0.2">
      <c r="B61" s="1135"/>
      <c r="C61" s="1136"/>
      <c r="D61" s="1136"/>
      <c r="E61" s="1136"/>
      <c r="F61" s="1136"/>
    </row>
    <row r="62" spans="2:6" ht="11.1" customHeight="1" x14ac:dyDescent="0.2">
      <c r="B62" s="1135"/>
      <c r="C62" s="1136"/>
      <c r="D62" s="1136"/>
      <c r="E62" s="1136"/>
      <c r="F62" s="1136"/>
    </row>
    <row r="63" spans="2:6" ht="11.1" customHeight="1" x14ac:dyDescent="0.2">
      <c r="B63" s="1135"/>
      <c r="C63" s="1136"/>
      <c r="D63" s="1136"/>
      <c r="E63" s="1136"/>
      <c r="F63" s="1136"/>
    </row>
    <row r="64" spans="2:6" ht="11.1" customHeight="1" x14ac:dyDescent="0.2">
      <c r="B64" s="1135"/>
      <c r="C64" s="1136"/>
      <c r="D64" s="1136"/>
      <c r="E64" s="1136"/>
      <c r="F64" s="1136"/>
    </row>
    <row r="65" spans="2:6" ht="11.1" customHeight="1" x14ac:dyDescent="0.2">
      <c r="B65" s="1135"/>
      <c r="C65" s="1136"/>
      <c r="D65" s="1136"/>
      <c r="E65" s="1136"/>
      <c r="F65" s="1136"/>
    </row>
    <row r="66" spans="2:6" ht="11.1" customHeight="1" x14ac:dyDescent="0.2">
      <c r="B66" s="1135"/>
      <c r="C66" s="1136"/>
      <c r="D66" s="1136"/>
      <c r="E66" s="1136"/>
      <c r="F66" s="1136"/>
    </row>
    <row r="67" spans="2:6" ht="11.1" customHeight="1" x14ac:dyDescent="0.2">
      <c r="B67" s="1135"/>
      <c r="C67" s="1136"/>
      <c r="D67" s="1136"/>
      <c r="E67" s="1136"/>
      <c r="F67" s="1136"/>
    </row>
    <row r="68" spans="2:6" ht="11.1" customHeight="1" x14ac:dyDescent="0.2">
      <c r="B68" s="1135"/>
      <c r="C68" s="1136"/>
      <c r="D68" s="1136"/>
      <c r="E68" s="1136"/>
      <c r="F68" s="1136"/>
    </row>
    <row r="69" spans="2:6" ht="11.1" customHeight="1" x14ac:dyDescent="0.2">
      <c r="B69" s="1135"/>
      <c r="C69" s="1136"/>
      <c r="D69" s="1136"/>
      <c r="E69" s="1136"/>
      <c r="F69" s="1136"/>
    </row>
    <row r="70" spans="2:6" ht="11.1" customHeight="1" x14ac:dyDescent="0.2">
      <c r="B70" s="1135"/>
      <c r="C70" s="1136"/>
      <c r="D70" s="1136"/>
      <c r="E70" s="1136"/>
      <c r="F70" s="1136"/>
    </row>
    <row r="71" spans="2:6" ht="11.1" customHeight="1" x14ac:dyDescent="0.2">
      <c r="B71" s="1135"/>
      <c r="C71" s="1136"/>
      <c r="D71" s="1136"/>
      <c r="E71" s="1136"/>
      <c r="F71" s="1136"/>
    </row>
    <row r="72" spans="2:6" ht="11.1" customHeight="1" x14ac:dyDescent="0.2">
      <c r="B72" s="1135"/>
      <c r="C72" s="1136"/>
      <c r="D72" s="1136"/>
      <c r="E72" s="1136"/>
      <c r="F72" s="1136"/>
    </row>
    <row r="73" spans="2:6" ht="11.1" customHeight="1" x14ac:dyDescent="0.2">
      <c r="B73" s="1135"/>
      <c r="C73" s="1136"/>
      <c r="D73" s="1136"/>
      <c r="E73" s="1136"/>
      <c r="F73" s="1136"/>
    </row>
    <row r="74" spans="2:6" ht="11.1" customHeight="1" x14ac:dyDescent="0.2">
      <c r="B74" s="1135"/>
      <c r="C74" s="1136"/>
      <c r="D74" s="1136"/>
      <c r="E74" s="1136"/>
      <c r="F74" s="1136"/>
    </row>
    <row r="75" spans="2:6" ht="11.1" customHeight="1" x14ac:dyDescent="0.2">
      <c r="B75" s="1135"/>
      <c r="C75" s="1136"/>
      <c r="D75" s="1136"/>
      <c r="E75" s="1136"/>
      <c r="F75" s="1136"/>
    </row>
    <row r="76" spans="2:6" ht="11.1" customHeight="1" x14ac:dyDescent="0.2">
      <c r="B76" s="1135"/>
      <c r="C76" s="1136"/>
      <c r="D76" s="1136"/>
      <c r="E76" s="1136"/>
      <c r="F76" s="1136"/>
    </row>
    <row r="77" spans="2:6" ht="11.1" customHeight="1" x14ac:dyDescent="0.2">
      <c r="B77" s="1135"/>
      <c r="C77" s="1136"/>
      <c r="D77" s="1136"/>
      <c r="E77" s="1136"/>
      <c r="F77" s="1136"/>
    </row>
    <row r="78" spans="2:6" ht="11.1" customHeight="1" x14ac:dyDescent="0.2">
      <c r="B78" s="1135"/>
      <c r="C78" s="1136"/>
      <c r="D78" s="1136"/>
      <c r="E78" s="1136"/>
      <c r="F78" s="1136"/>
    </row>
    <row r="79" spans="2:6" ht="11.1" customHeight="1" x14ac:dyDescent="0.2">
      <c r="B79" s="1135"/>
      <c r="C79" s="1136"/>
      <c r="D79" s="1136"/>
      <c r="E79" s="1136"/>
      <c r="F79" s="1136"/>
    </row>
    <row r="80" spans="2:6" ht="11.1" customHeight="1" x14ac:dyDescent="0.2">
      <c r="B80" s="1135" t="s">
        <v>205</v>
      </c>
      <c r="C80" s="1136"/>
      <c r="D80" s="1136"/>
      <c r="E80" s="1136"/>
      <c r="F80" s="1136"/>
    </row>
    <row r="81" spans="2:6" ht="11.1" customHeight="1" x14ac:dyDescent="0.2">
      <c r="B81" s="1135"/>
      <c r="C81" s="1136"/>
      <c r="D81" s="1136"/>
      <c r="E81" s="1136"/>
      <c r="F81" s="1136"/>
    </row>
    <row r="82" spans="2:6" ht="11.1" customHeight="1" x14ac:dyDescent="0.2">
      <c r="B82" s="1135"/>
      <c r="C82" s="1136"/>
      <c r="D82" s="1136"/>
      <c r="E82" s="1136"/>
      <c r="F82" s="1136"/>
    </row>
    <row r="83" spans="2:6" ht="11.1" customHeight="1" x14ac:dyDescent="0.2">
      <c r="B83" s="1135"/>
      <c r="C83" s="1136"/>
      <c r="D83" s="1136"/>
      <c r="E83" s="1136"/>
      <c r="F83" s="1136"/>
    </row>
    <row r="84" spans="2:6" ht="11.1" customHeight="1" x14ac:dyDescent="0.2">
      <c r="B84" s="1135"/>
      <c r="C84" s="1136"/>
      <c r="D84" s="1136"/>
      <c r="E84" s="1136"/>
      <c r="F84" s="1136"/>
    </row>
    <row r="85" spans="2:6" ht="11.1" customHeight="1" x14ac:dyDescent="0.2">
      <c r="B85" s="1135"/>
      <c r="C85" s="1136"/>
      <c r="D85" s="1136"/>
      <c r="E85" s="1136"/>
      <c r="F85" s="1136"/>
    </row>
    <row r="86" spans="2:6" ht="11.1" customHeight="1" x14ac:dyDescent="0.2">
      <c r="B86" s="1135"/>
      <c r="C86" s="1136"/>
      <c r="D86" s="1136"/>
      <c r="E86" s="1136"/>
      <c r="F86" s="1136"/>
    </row>
    <row r="87" spans="2:6" ht="11.1" customHeight="1" x14ac:dyDescent="0.2">
      <c r="B87" s="1135"/>
      <c r="C87" s="1136"/>
      <c r="D87" s="1136"/>
      <c r="E87" s="1136"/>
      <c r="F87" s="1136"/>
    </row>
    <row r="88" spans="2:6" ht="11.1" customHeight="1" x14ac:dyDescent="0.2">
      <c r="B88" s="1135"/>
      <c r="C88" s="1136"/>
      <c r="D88" s="1136"/>
      <c r="E88" s="1136"/>
      <c r="F88" s="1136"/>
    </row>
    <row r="89" spans="2:6" ht="11.1" customHeight="1" x14ac:dyDescent="0.2">
      <c r="B89" s="1135"/>
      <c r="C89" s="1136"/>
      <c r="D89" s="1136"/>
      <c r="E89" s="1136"/>
      <c r="F89" s="1136"/>
    </row>
    <row r="90" spans="2:6" ht="11.1" customHeight="1" x14ac:dyDescent="0.2">
      <c r="B90" s="1135"/>
      <c r="C90" s="1136"/>
      <c r="D90" s="1136"/>
      <c r="E90" s="1136"/>
      <c r="F90" s="1136"/>
    </row>
    <row r="91" spans="2:6" ht="11.1" customHeight="1" x14ac:dyDescent="0.2">
      <c r="B91" s="1135"/>
      <c r="C91" s="1136"/>
      <c r="D91" s="1136"/>
      <c r="E91" s="1136"/>
      <c r="F91" s="1136"/>
    </row>
    <row r="92" spans="2:6" ht="11.1" customHeight="1" x14ac:dyDescent="0.2">
      <c r="B92" s="1135"/>
      <c r="C92" s="1136"/>
      <c r="D92" s="1136"/>
      <c r="E92" s="1136"/>
      <c r="F92" s="1136"/>
    </row>
    <row r="93" spans="2:6" ht="11.1" customHeight="1" x14ac:dyDescent="0.2">
      <c r="B93" s="1135"/>
      <c r="C93" s="1136"/>
      <c r="D93" s="1136"/>
      <c r="E93" s="1136"/>
      <c r="F93" s="1136"/>
    </row>
    <row r="94" spans="2:6" ht="11.1" customHeight="1" x14ac:dyDescent="0.2">
      <c r="B94" s="1135"/>
      <c r="C94" s="1136"/>
      <c r="D94" s="1136"/>
      <c r="E94" s="1136"/>
      <c r="F94" s="1136"/>
    </row>
    <row r="95" spans="2:6" ht="11.1" customHeight="1" x14ac:dyDescent="0.2">
      <c r="B95" s="1135"/>
      <c r="C95" s="1136"/>
      <c r="D95" s="1136"/>
      <c r="E95" s="1136"/>
      <c r="F95" s="1136"/>
    </row>
    <row r="96" spans="2:6" ht="11.1" customHeight="1" x14ac:dyDescent="0.2">
      <c r="B96" s="1135"/>
      <c r="C96" s="1136"/>
      <c r="D96" s="1136"/>
      <c r="E96" s="1136"/>
      <c r="F96" s="1136"/>
    </row>
    <row r="97" spans="2:6" ht="11.1" customHeight="1" x14ac:dyDescent="0.2">
      <c r="B97" s="1135"/>
      <c r="C97" s="1136"/>
      <c r="D97" s="1136"/>
      <c r="E97" s="1136"/>
      <c r="F97" s="1136"/>
    </row>
    <row r="98" spans="2:6" ht="11.1" customHeight="1" x14ac:dyDescent="0.2">
      <c r="B98" s="1135"/>
      <c r="C98" s="1136"/>
      <c r="D98" s="1136"/>
      <c r="E98" s="1136"/>
      <c r="F98" s="1136"/>
    </row>
    <row r="99" spans="2:6" ht="11.1" customHeight="1" x14ac:dyDescent="0.2">
      <c r="B99" s="1135"/>
      <c r="C99" s="1136"/>
      <c r="D99" s="1136"/>
      <c r="E99" s="1136"/>
      <c r="F99" s="1136"/>
    </row>
    <row r="100" spans="2:6" ht="11.1" customHeight="1" x14ac:dyDescent="0.2">
      <c r="B100" s="1135"/>
      <c r="C100" s="1136"/>
      <c r="D100" s="1136"/>
      <c r="E100" s="1136"/>
      <c r="F100" s="1136"/>
    </row>
    <row r="101" spans="2:6" ht="11.1" customHeight="1" x14ac:dyDescent="0.2">
      <c r="B101" s="1135"/>
      <c r="C101" s="1136"/>
      <c r="D101" s="1136"/>
      <c r="E101" s="1136"/>
      <c r="F101" s="1136"/>
    </row>
    <row r="102" spans="2:6" ht="11.1" customHeight="1" x14ac:dyDescent="0.2">
      <c r="B102" s="1135"/>
      <c r="C102" s="1136"/>
      <c r="D102" s="1136"/>
      <c r="E102" s="1136"/>
      <c r="F102" s="1136"/>
    </row>
    <row r="103" spans="2:6" ht="11.1" customHeight="1" x14ac:dyDescent="0.2">
      <c r="B103" s="1135"/>
      <c r="C103" s="1136"/>
      <c r="D103" s="1136"/>
      <c r="E103" s="1136"/>
      <c r="F103" s="1136"/>
    </row>
    <row r="104" spans="2:6" ht="11.1" customHeight="1" x14ac:dyDescent="0.2">
      <c r="B104" s="1135"/>
      <c r="C104" s="1136"/>
      <c r="D104" s="1136"/>
      <c r="E104" s="1136"/>
      <c r="F104" s="1136"/>
    </row>
    <row r="105" spans="2:6" ht="11.1" customHeight="1" x14ac:dyDescent="0.2">
      <c r="B105" s="1135"/>
      <c r="C105" s="1136"/>
      <c r="D105" s="1136"/>
      <c r="E105" s="1136"/>
      <c r="F105" s="1136"/>
    </row>
    <row r="106" spans="2:6" ht="11.1" customHeight="1" x14ac:dyDescent="0.2">
      <c r="B106" s="1135"/>
      <c r="C106" s="1136"/>
      <c r="D106" s="1136"/>
      <c r="E106" s="1136"/>
      <c r="F106" s="1136"/>
    </row>
    <row r="107" spans="2:6" ht="11.1" customHeight="1" x14ac:dyDescent="0.2">
      <c r="B107" s="1135"/>
      <c r="C107" s="1136"/>
      <c r="D107" s="1136"/>
      <c r="E107" s="1136"/>
      <c r="F107" s="1136"/>
    </row>
    <row r="108" spans="2:6" ht="11.1" customHeight="1" x14ac:dyDescent="0.2">
      <c r="B108" s="1135"/>
      <c r="C108" s="1136"/>
      <c r="D108" s="1136"/>
      <c r="E108" s="1136"/>
      <c r="F108" s="1136"/>
    </row>
    <row r="109" spans="2:6" ht="11.1" customHeight="1" x14ac:dyDescent="0.2">
      <c r="B109" s="1135"/>
      <c r="C109" s="1136"/>
      <c r="D109" s="1136"/>
      <c r="E109" s="1136"/>
      <c r="F109" s="1136"/>
    </row>
    <row r="110" spans="2:6" ht="11.1" customHeight="1" x14ac:dyDescent="0.2">
      <c r="B110" s="1135" t="s">
        <v>318</v>
      </c>
      <c r="C110" s="1137" t="s">
        <v>310</v>
      </c>
      <c r="D110" s="1137"/>
      <c r="E110" s="1137"/>
      <c r="F110" s="1137"/>
    </row>
    <row r="111" spans="2:6" ht="11.1" customHeight="1" x14ac:dyDescent="0.2">
      <c r="B111" s="1135"/>
      <c r="C111" s="1137"/>
      <c r="D111" s="1137"/>
      <c r="E111" s="1137"/>
      <c r="F111" s="1137"/>
    </row>
    <row r="112" spans="2:6" ht="11.1" customHeight="1" x14ac:dyDescent="0.2">
      <c r="B112" s="1135"/>
      <c r="C112" s="1137"/>
      <c r="D112" s="1137"/>
      <c r="E112" s="1137"/>
      <c r="F112" s="1137"/>
    </row>
    <row r="113" spans="2:6" ht="11.1" customHeight="1" x14ac:dyDescent="0.2">
      <c r="B113" s="1135"/>
      <c r="C113" s="1137"/>
      <c r="D113" s="1137"/>
      <c r="E113" s="1137"/>
      <c r="F113" s="1137"/>
    </row>
    <row r="114" spans="2:6" ht="11.1" customHeight="1" x14ac:dyDescent="0.2">
      <c r="B114" s="1135"/>
      <c r="C114" s="1137"/>
      <c r="D114" s="1137"/>
      <c r="E114" s="1137"/>
      <c r="F114" s="1137"/>
    </row>
    <row r="115" spans="2:6" ht="11.1" customHeight="1" x14ac:dyDescent="0.2">
      <c r="B115" s="1135"/>
      <c r="C115" s="1137"/>
      <c r="D115" s="1137"/>
      <c r="E115" s="1137" t="b">
        <v>0</v>
      </c>
      <c r="F115" s="1137"/>
    </row>
    <row r="116" spans="2:6" ht="11.1" customHeight="1" x14ac:dyDescent="0.2">
      <c r="B116" s="1135"/>
      <c r="C116" s="1137"/>
      <c r="D116" s="1137"/>
      <c r="E116" s="1137" t="b">
        <v>0</v>
      </c>
      <c r="F116" s="1137"/>
    </row>
    <row r="117" spans="2:6" ht="11.1" customHeight="1" x14ac:dyDescent="0.2">
      <c r="B117" s="1135"/>
      <c r="C117" s="1137"/>
      <c r="D117" s="1137"/>
      <c r="E117" s="1137"/>
      <c r="F117" s="1137"/>
    </row>
    <row r="118" spans="2:6" ht="11.1" customHeight="1" x14ac:dyDescent="0.2">
      <c r="B118" s="1135"/>
      <c r="C118" s="1137"/>
      <c r="D118" s="1137"/>
      <c r="E118" s="1137"/>
      <c r="F118" s="1137"/>
    </row>
    <row r="119" spans="2:6" ht="11.1" customHeight="1" x14ac:dyDescent="0.2">
      <c r="B119" s="1135"/>
      <c r="C119" s="1137"/>
      <c r="D119" s="1137"/>
      <c r="E119" s="1137"/>
      <c r="F119" s="1137"/>
    </row>
    <row r="120" spans="2:6" ht="11.1" customHeight="1" x14ac:dyDescent="0.2">
      <c r="B120" s="1135"/>
      <c r="C120" s="1137"/>
      <c r="D120" s="1137"/>
      <c r="E120" s="1137"/>
      <c r="F120" s="1137"/>
    </row>
    <row r="121" spans="2:6" ht="11.1" customHeight="1" x14ac:dyDescent="0.2">
      <c r="B121" s="1135"/>
      <c r="C121" s="1137"/>
      <c r="D121" s="1137"/>
      <c r="E121" s="1137"/>
      <c r="F121" s="1137"/>
    </row>
    <row r="122" spans="2:6" ht="11.1" customHeight="1" x14ac:dyDescent="0.2">
      <c r="B122" s="1135"/>
      <c r="C122" s="1137"/>
      <c r="D122" s="1137"/>
      <c r="E122" s="1137" t="b">
        <v>1</v>
      </c>
      <c r="F122" s="1137"/>
    </row>
    <row r="123" spans="2:6" ht="11.1" customHeight="1" x14ac:dyDescent="0.2">
      <c r="B123" s="1135"/>
      <c r="C123" s="1137"/>
      <c r="D123" s="1137"/>
      <c r="E123" s="1137"/>
      <c r="F123" s="1137"/>
    </row>
    <row r="124" spans="2:6" ht="11.1" customHeight="1" x14ac:dyDescent="0.2">
      <c r="B124" s="1135"/>
      <c r="C124" s="1137"/>
      <c r="D124" s="1137"/>
      <c r="E124" s="1137"/>
      <c r="F124" s="1137"/>
    </row>
    <row r="125" spans="2:6" ht="11.1" customHeight="1" x14ac:dyDescent="0.2">
      <c r="B125" s="1135"/>
      <c r="C125" s="1137"/>
      <c r="D125" s="1137"/>
      <c r="E125" s="1137"/>
      <c r="F125" s="1137"/>
    </row>
    <row r="126" spans="2:6" ht="11.1" customHeight="1" x14ac:dyDescent="0.2">
      <c r="B126" s="1135"/>
      <c r="C126" s="1137"/>
      <c r="D126" s="1137"/>
      <c r="E126" s="1137"/>
      <c r="F126" s="1137"/>
    </row>
    <row r="127" spans="2:6" ht="11.1" customHeight="1" x14ac:dyDescent="0.2">
      <c r="B127" s="1135"/>
      <c r="C127" s="1137"/>
      <c r="D127" s="1137"/>
      <c r="E127" s="1137"/>
      <c r="F127" s="1137"/>
    </row>
    <row r="128" spans="2:6" ht="11.1" customHeight="1" x14ac:dyDescent="0.2">
      <c r="B128" s="1135"/>
      <c r="C128" s="1137"/>
      <c r="D128" s="1137"/>
      <c r="E128" s="1137"/>
      <c r="F128" s="1137"/>
    </row>
    <row r="129" spans="2:16" ht="11.1" customHeight="1" x14ac:dyDescent="0.2">
      <c r="B129" s="1135"/>
      <c r="C129" s="1137"/>
      <c r="D129" s="1137"/>
      <c r="E129" s="1137"/>
      <c r="F129" s="1137"/>
    </row>
    <row r="130" spans="2:16" ht="11.1" customHeight="1" x14ac:dyDescent="0.2">
      <c r="B130" s="1135"/>
      <c r="C130" s="1137"/>
      <c r="D130" s="1137"/>
      <c r="E130" s="1137"/>
      <c r="F130" s="1137"/>
    </row>
    <row r="131" spans="2:16" ht="11.1" customHeight="1" x14ac:dyDescent="0.2">
      <c r="B131" s="1135"/>
      <c r="C131" s="1137"/>
      <c r="D131" s="1137"/>
      <c r="E131" s="1137"/>
      <c r="F131" s="1137"/>
    </row>
    <row r="132" spans="2:16" ht="11.1" customHeight="1" x14ac:dyDescent="0.2">
      <c r="B132" s="1135"/>
      <c r="C132" s="1137"/>
      <c r="D132" s="1137"/>
      <c r="E132" s="1137"/>
      <c r="F132" s="1137"/>
    </row>
    <row r="133" spans="2:16" ht="11.1" customHeight="1" x14ac:dyDescent="0.2">
      <c r="B133" s="1135"/>
      <c r="C133" s="1137"/>
      <c r="D133" s="1137"/>
      <c r="E133" s="1137"/>
      <c r="F133" s="1137"/>
    </row>
    <row r="134" spans="2:16" ht="11.1" customHeight="1" x14ac:dyDescent="0.2">
      <c r="B134" s="1135"/>
      <c r="C134" s="1137"/>
      <c r="D134" s="1137"/>
      <c r="E134" s="1137"/>
      <c r="F134" s="1137"/>
    </row>
    <row r="135" spans="2:16" ht="11.1" customHeight="1" x14ac:dyDescent="0.2">
      <c r="B135" s="1135"/>
      <c r="C135" s="1137"/>
      <c r="D135" s="1137"/>
      <c r="E135" s="1137"/>
      <c r="F135" s="1137"/>
    </row>
    <row r="136" spans="2:16" ht="11.1" customHeight="1" x14ac:dyDescent="0.2">
      <c r="B136" s="1135"/>
      <c r="C136" s="1137"/>
      <c r="D136" s="1137"/>
      <c r="E136" s="1137"/>
      <c r="F136" s="1137"/>
    </row>
    <row r="137" spans="2:16" ht="11.1" customHeight="1" x14ac:dyDescent="0.2">
      <c r="B137" s="1135"/>
      <c r="C137" s="1137"/>
      <c r="D137" s="1137"/>
      <c r="E137" s="1137"/>
      <c r="F137" s="1137"/>
    </row>
    <row r="138" spans="2:16" ht="11.1" customHeight="1" x14ac:dyDescent="0.2">
      <c r="B138" s="1135"/>
      <c r="C138" s="1137"/>
      <c r="D138" s="1137"/>
      <c r="E138" s="1137"/>
      <c r="F138" s="1137"/>
    </row>
    <row r="139" spans="2:16" ht="11.1" customHeight="1" x14ac:dyDescent="0.2">
      <c r="B139" s="1135"/>
      <c r="C139" s="1137"/>
      <c r="D139" s="1137"/>
      <c r="E139" s="1137"/>
      <c r="F139" s="1137"/>
    </row>
    <row r="141" spans="2:16" x14ac:dyDescent="0.2">
      <c r="B141" s="202" t="s">
        <v>268</v>
      </c>
      <c r="F141" s="237">
        <f>$E$6</f>
        <v>0</v>
      </c>
    </row>
    <row r="142" spans="2:16" ht="30" customHeight="1" x14ac:dyDescent="0.2">
      <c r="B142" s="203" t="s">
        <v>130</v>
      </c>
      <c r="C142" s="204" t="s">
        <v>173</v>
      </c>
      <c r="D142" s="1132" t="s">
        <v>309</v>
      </c>
      <c r="E142" s="1132"/>
      <c r="F142" s="419" t="s">
        <v>194</v>
      </c>
      <c r="H142" s="205" t="s">
        <v>240</v>
      </c>
      <c r="I142" s="206"/>
      <c r="J142" s="206"/>
      <c r="K142" s="206"/>
      <c r="L142" s="206"/>
      <c r="M142" s="206"/>
      <c r="N142" s="206"/>
      <c r="O142" s="206"/>
      <c r="P142" s="207"/>
    </row>
    <row r="143" spans="2:16" ht="39.9" customHeight="1" x14ac:dyDescent="0.2">
      <c r="B143" s="160"/>
      <c r="C143" s="418" t="str">
        <f>IFERROR(VLOOKUP(B143,'補助事業概要説明書(別添１)１～２'!$B$58:$G$77,3,0),"")</f>
        <v/>
      </c>
      <c r="D143" s="1133" t="str">
        <f>IFERROR(VLOOKUP(B143,'補助事業概要説明書(別添１)１～２'!$B$58:$G$77,5,0),"")</f>
        <v/>
      </c>
      <c r="E143" s="1133"/>
      <c r="F143" s="418" t="str">
        <f>IFERROR(VLOOKUP(B143,'補助事業概要説明書(別添１)１～２'!$B$58:$G$77,6,0),"")</f>
        <v/>
      </c>
      <c r="H143" s="208"/>
      <c r="I143" s="209"/>
      <c r="J143" s="209"/>
      <c r="K143" s="209"/>
      <c r="L143" s="209"/>
      <c r="M143" s="209"/>
      <c r="N143" s="209"/>
      <c r="O143" s="209"/>
      <c r="P143" s="210"/>
    </row>
    <row r="144" spans="2:16" ht="8.25" customHeight="1" x14ac:dyDescent="0.2"/>
    <row r="145" spans="2:10" x14ac:dyDescent="0.2">
      <c r="B145" s="202" t="s">
        <v>200</v>
      </c>
      <c r="E145" s="211"/>
    </row>
    <row r="146" spans="2:10" ht="16.5" customHeight="1" x14ac:dyDescent="0.2">
      <c r="B146" s="1134" t="s">
        <v>196</v>
      </c>
      <c r="C146" s="1134"/>
      <c r="D146" s="1134"/>
      <c r="E146" s="1134"/>
      <c r="F146" s="1134"/>
    </row>
    <row r="147" spans="2:10" x14ac:dyDescent="0.2">
      <c r="B147" s="163" t="b">
        <v>1</v>
      </c>
      <c r="C147" s="212"/>
    </row>
    <row r="148" spans="2:10" x14ac:dyDescent="0.2">
      <c r="B148" s="236" t="b">
        <v>1</v>
      </c>
      <c r="J148" s="199"/>
    </row>
    <row r="149" spans="2:10" x14ac:dyDescent="0.2">
      <c r="B149" s="202" t="s">
        <v>340</v>
      </c>
      <c r="E149" s="211"/>
    </row>
    <row r="150" spans="2:10" ht="16.5" customHeight="1" x14ac:dyDescent="0.2">
      <c r="B150" s="1134" t="s">
        <v>339</v>
      </c>
      <c r="C150" s="1134"/>
      <c r="D150" s="1134"/>
      <c r="E150" s="1134"/>
      <c r="F150" s="1134"/>
    </row>
    <row r="151" spans="2:10" x14ac:dyDescent="0.2">
      <c r="B151" s="163" t="b">
        <v>1</v>
      </c>
      <c r="C151" s="212"/>
    </row>
    <row r="152" spans="2:10" x14ac:dyDescent="0.2">
      <c r="B152" s="236" t="b">
        <v>1</v>
      </c>
      <c r="J152" s="199"/>
    </row>
    <row r="153" spans="2:10" x14ac:dyDescent="0.2">
      <c r="B153" s="202" t="s">
        <v>201</v>
      </c>
      <c r="C153" s="212" t="s">
        <v>278</v>
      </c>
    </row>
    <row r="154" spans="2:10" ht="11.1" customHeight="1" x14ac:dyDescent="0.2">
      <c r="B154" s="1135" t="s">
        <v>204</v>
      </c>
      <c r="C154" s="1136"/>
      <c r="D154" s="1136"/>
      <c r="E154" s="1136"/>
      <c r="F154" s="1136"/>
    </row>
    <row r="155" spans="2:10" ht="11.1" customHeight="1" x14ac:dyDescent="0.2">
      <c r="B155" s="1135"/>
      <c r="C155" s="1136"/>
      <c r="D155" s="1136"/>
      <c r="E155" s="1136"/>
      <c r="F155" s="1136"/>
    </row>
    <row r="156" spans="2:10" ht="11.1" customHeight="1" x14ac:dyDescent="0.2">
      <c r="B156" s="1135"/>
      <c r="C156" s="1136"/>
      <c r="D156" s="1136"/>
      <c r="E156" s="1136"/>
      <c r="F156" s="1136"/>
    </row>
    <row r="157" spans="2:10" ht="11.1" customHeight="1" x14ac:dyDescent="0.2">
      <c r="B157" s="1135"/>
      <c r="C157" s="1136"/>
      <c r="D157" s="1136"/>
      <c r="E157" s="1136"/>
      <c r="F157" s="1136"/>
    </row>
    <row r="158" spans="2:10" ht="11.1" customHeight="1" x14ac:dyDescent="0.2">
      <c r="B158" s="1135"/>
      <c r="C158" s="1136"/>
      <c r="D158" s="1136"/>
      <c r="E158" s="1136"/>
      <c r="F158" s="1136"/>
    </row>
    <row r="159" spans="2:10" ht="11.1" customHeight="1" x14ac:dyDescent="0.2">
      <c r="B159" s="1135"/>
      <c r="C159" s="1136"/>
      <c r="D159" s="1136"/>
      <c r="E159" s="1136"/>
      <c r="F159" s="1136"/>
    </row>
    <row r="160" spans="2:10" ht="11.1" customHeight="1" x14ac:dyDescent="0.2">
      <c r="B160" s="1135"/>
      <c r="C160" s="1136"/>
      <c r="D160" s="1136"/>
      <c r="E160" s="1136"/>
      <c r="F160" s="1136"/>
    </row>
    <row r="161" spans="2:6" ht="11.1" customHeight="1" x14ac:dyDescent="0.2">
      <c r="B161" s="1135"/>
      <c r="C161" s="1136"/>
      <c r="D161" s="1136"/>
      <c r="E161" s="1136"/>
      <c r="F161" s="1136"/>
    </row>
    <row r="162" spans="2:6" ht="11.1" customHeight="1" x14ac:dyDescent="0.2">
      <c r="B162" s="1135"/>
      <c r="C162" s="1136"/>
      <c r="D162" s="1136"/>
      <c r="E162" s="1136"/>
      <c r="F162" s="1136"/>
    </row>
    <row r="163" spans="2:6" ht="11.1" customHeight="1" x14ac:dyDescent="0.2">
      <c r="B163" s="1135"/>
      <c r="C163" s="1136"/>
      <c r="D163" s="1136"/>
      <c r="E163" s="1136"/>
      <c r="F163" s="1136"/>
    </row>
    <row r="164" spans="2:6" ht="11.1" customHeight="1" x14ac:dyDescent="0.2">
      <c r="B164" s="1135"/>
      <c r="C164" s="1136"/>
      <c r="D164" s="1136"/>
      <c r="E164" s="1136"/>
      <c r="F164" s="1136"/>
    </row>
    <row r="165" spans="2:6" ht="11.1" customHeight="1" x14ac:dyDescent="0.2">
      <c r="B165" s="1135"/>
      <c r="C165" s="1136"/>
      <c r="D165" s="1136"/>
      <c r="E165" s="1136"/>
      <c r="F165" s="1136"/>
    </row>
    <row r="166" spans="2:6" ht="11.1" customHeight="1" x14ac:dyDescent="0.2">
      <c r="B166" s="1135"/>
      <c r="C166" s="1136"/>
      <c r="D166" s="1136"/>
      <c r="E166" s="1136"/>
      <c r="F166" s="1136"/>
    </row>
    <row r="167" spans="2:6" ht="11.1" customHeight="1" x14ac:dyDescent="0.2">
      <c r="B167" s="1135"/>
      <c r="C167" s="1136"/>
      <c r="D167" s="1136"/>
      <c r="E167" s="1136"/>
      <c r="F167" s="1136"/>
    </row>
    <row r="168" spans="2:6" ht="11.1" customHeight="1" x14ac:dyDescent="0.2">
      <c r="B168" s="1135"/>
      <c r="C168" s="1136"/>
      <c r="D168" s="1136"/>
      <c r="E168" s="1136"/>
      <c r="F168" s="1136"/>
    </row>
    <row r="169" spans="2:6" ht="11.1" customHeight="1" x14ac:dyDescent="0.2">
      <c r="B169" s="1135"/>
      <c r="C169" s="1136"/>
      <c r="D169" s="1136"/>
      <c r="E169" s="1136"/>
      <c r="F169" s="1136"/>
    </row>
    <row r="170" spans="2:6" ht="11.1" customHeight="1" x14ac:dyDescent="0.2">
      <c r="B170" s="1135"/>
      <c r="C170" s="1136"/>
      <c r="D170" s="1136"/>
      <c r="E170" s="1136"/>
      <c r="F170" s="1136"/>
    </row>
    <row r="171" spans="2:6" ht="11.1" customHeight="1" x14ac:dyDescent="0.2">
      <c r="B171" s="1135"/>
      <c r="C171" s="1136"/>
      <c r="D171" s="1136"/>
      <c r="E171" s="1136"/>
      <c r="F171" s="1136"/>
    </row>
    <row r="172" spans="2:6" ht="11.1" customHeight="1" x14ac:dyDescent="0.2">
      <c r="B172" s="1135"/>
      <c r="C172" s="1136"/>
      <c r="D172" s="1136"/>
      <c r="E172" s="1136"/>
      <c r="F172" s="1136"/>
    </row>
    <row r="173" spans="2:6" ht="11.1" customHeight="1" x14ac:dyDescent="0.2">
      <c r="B173" s="1135"/>
      <c r="C173" s="1136"/>
      <c r="D173" s="1136"/>
      <c r="E173" s="1136"/>
      <c r="F173" s="1136"/>
    </row>
    <row r="174" spans="2:6" ht="11.1" customHeight="1" x14ac:dyDescent="0.2">
      <c r="B174" s="1135"/>
      <c r="C174" s="1136"/>
      <c r="D174" s="1136"/>
      <c r="E174" s="1136"/>
      <c r="F174" s="1136"/>
    </row>
    <row r="175" spans="2:6" ht="11.1" customHeight="1" x14ac:dyDescent="0.2">
      <c r="B175" s="1135"/>
      <c r="C175" s="1136"/>
      <c r="D175" s="1136"/>
      <c r="E175" s="1136"/>
      <c r="F175" s="1136"/>
    </row>
    <row r="176" spans="2:6" ht="11.1" customHeight="1" x14ac:dyDescent="0.2">
      <c r="B176" s="1135"/>
      <c r="C176" s="1136"/>
      <c r="D176" s="1136"/>
      <c r="E176" s="1136"/>
      <c r="F176" s="1136"/>
    </row>
    <row r="177" spans="2:6" ht="11.1" customHeight="1" x14ac:dyDescent="0.2">
      <c r="B177" s="1135"/>
      <c r="C177" s="1136"/>
      <c r="D177" s="1136"/>
      <c r="E177" s="1136"/>
      <c r="F177" s="1136"/>
    </row>
    <row r="178" spans="2:6" ht="11.1" customHeight="1" x14ac:dyDescent="0.2">
      <c r="B178" s="1135"/>
      <c r="C178" s="1136"/>
      <c r="D178" s="1136"/>
      <c r="E178" s="1136"/>
      <c r="F178" s="1136"/>
    </row>
    <row r="179" spans="2:6" ht="11.1" customHeight="1" x14ac:dyDescent="0.2">
      <c r="B179" s="1135"/>
      <c r="C179" s="1136"/>
      <c r="D179" s="1136"/>
      <c r="E179" s="1136"/>
      <c r="F179" s="1136"/>
    </row>
    <row r="180" spans="2:6" ht="11.1" customHeight="1" x14ac:dyDescent="0.2">
      <c r="B180" s="1135"/>
      <c r="C180" s="1136"/>
      <c r="D180" s="1136"/>
      <c r="E180" s="1136"/>
      <c r="F180" s="1136"/>
    </row>
    <row r="181" spans="2:6" ht="11.1" customHeight="1" x14ac:dyDescent="0.2">
      <c r="B181" s="1135"/>
      <c r="C181" s="1136"/>
      <c r="D181" s="1136"/>
      <c r="E181" s="1136"/>
      <c r="F181" s="1136"/>
    </row>
    <row r="182" spans="2:6" ht="11.1" customHeight="1" x14ac:dyDescent="0.2">
      <c r="B182" s="1135"/>
      <c r="C182" s="1136"/>
      <c r="D182" s="1136"/>
      <c r="E182" s="1136"/>
      <c r="F182" s="1136"/>
    </row>
    <row r="183" spans="2:6" ht="11.1" customHeight="1" x14ac:dyDescent="0.2">
      <c r="B183" s="1135"/>
      <c r="C183" s="1136"/>
      <c r="D183" s="1136"/>
      <c r="E183" s="1136"/>
      <c r="F183" s="1136"/>
    </row>
    <row r="184" spans="2:6" ht="11.1" customHeight="1" x14ac:dyDescent="0.2">
      <c r="B184" s="1135" t="s">
        <v>203</v>
      </c>
      <c r="C184" s="1136"/>
      <c r="D184" s="1136"/>
      <c r="E184" s="1136"/>
      <c r="F184" s="1136"/>
    </row>
    <row r="185" spans="2:6" ht="11.1" customHeight="1" x14ac:dyDescent="0.2">
      <c r="B185" s="1135"/>
      <c r="C185" s="1136"/>
      <c r="D185" s="1136"/>
      <c r="E185" s="1136"/>
      <c r="F185" s="1136"/>
    </row>
    <row r="186" spans="2:6" ht="11.1" customHeight="1" x14ac:dyDescent="0.2">
      <c r="B186" s="1135"/>
      <c r="C186" s="1136"/>
      <c r="D186" s="1136"/>
      <c r="E186" s="1136"/>
      <c r="F186" s="1136"/>
    </row>
    <row r="187" spans="2:6" ht="11.1" customHeight="1" x14ac:dyDescent="0.2">
      <c r="B187" s="1135"/>
      <c r="C187" s="1136"/>
      <c r="D187" s="1136"/>
      <c r="E187" s="1136"/>
      <c r="F187" s="1136"/>
    </row>
    <row r="188" spans="2:6" ht="11.1" customHeight="1" x14ac:dyDescent="0.2">
      <c r="B188" s="1135"/>
      <c r="C188" s="1136"/>
      <c r="D188" s="1136"/>
      <c r="E188" s="1136"/>
      <c r="F188" s="1136"/>
    </row>
    <row r="189" spans="2:6" ht="11.1" customHeight="1" x14ac:dyDescent="0.2">
      <c r="B189" s="1135"/>
      <c r="C189" s="1136"/>
      <c r="D189" s="1136"/>
      <c r="E189" s="1136"/>
      <c r="F189" s="1136"/>
    </row>
    <row r="190" spans="2:6" ht="11.1" customHeight="1" x14ac:dyDescent="0.2">
      <c r="B190" s="1135"/>
      <c r="C190" s="1136"/>
      <c r="D190" s="1136"/>
      <c r="E190" s="1136"/>
      <c r="F190" s="1136"/>
    </row>
    <row r="191" spans="2:6" ht="11.1" customHeight="1" x14ac:dyDescent="0.2">
      <c r="B191" s="1135"/>
      <c r="C191" s="1136"/>
      <c r="D191" s="1136"/>
      <c r="E191" s="1136"/>
      <c r="F191" s="1136"/>
    </row>
    <row r="192" spans="2:6" ht="11.1" customHeight="1" x14ac:dyDescent="0.2">
      <c r="B192" s="1135"/>
      <c r="C192" s="1136"/>
      <c r="D192" s="1136"/>
      <c r="E192" s="1136"/>
      <c r="F192" s="1136"/>
    </row>
    <row r="193" spans="2:6" ht="11.1" customHeight="1" x14ac:dyDescent="0.2">
      <c r="B193" s="1135"/>
      <c r="C193" s="1136"/>
      <c r="D193" s="1136"/>
      <c r="E193" s="1136"/>
      <c r="F193" s="1136"/>
    </row>
    <row r="194" spans="2:6" ht="11.1" customHeight="1" x14ac:dyDescent="0.2">
      <c r="B194" s="1135"/>
      <c r="C194" s="1136"/>
      <c r="D194" s="1136"/>
      <c r="E194" s="1136"/>
      <c r="F194" s="1136"/>
    </row>
    <row r="195" spans="2:6" ht="11.1" customHeight="1" x14ac:dyDescent="0.2">
      <c r="B195" s="1135"/>
      <c r="C195" s="1136"/>
      <c r="D195" s="1136"/>
      <c r="E195" s="1136"/>
      <c r="F195" s="1136"/>
    </row>
    <row r="196" spans="2:6" ht="11.1" customHeight="1" x14ac:dyDescent="0.2">
      <c r="B196" s="1135"/>
      <c r="C196" s="1136"/>
      <c r="D196" s="1136"/>
      <c r="E196" s="1136"/>
      <c r="F196" s="1136"/>
    </row>
    <row r="197" spans="2:6" ht="11.1" customHeight="1" x14ac:dyDescent="0.2">
      <c r="B197" s="1135"/>
      <c r="C197" s="1136"/>
      <c r="D197" s="1136"/>
      <c r="E197" s="1136"/>
      <c r="F197" s="1136"/>
    </row>
    <row r="198" spans="2:6" ht="11.1" customHeight="1" x14ac:dyDescent="0.2">
      <c r="B198" s="1135"/>
      <c r="C198" s="1136"/>
      <c r="D198" s="1136"/>
      <c r="E198" s="1136"/>
      <c r="F198" s="1136"/>
    </row>
    <row r="199" spans="2:6" ht="11.1" customHeight="1" x14ac:dyDescent="0.2">
      <c r="B199" s="1135"/>
      <c r="C199" s="1136"/>
      <c r="D199" s="1136"/>
      <c r="E199" s="1136"/>
      <c r="F199" s="1136"/>
    </row>
    <row r="200" spans="2:6" ht="11.1" customHeight="1" x14ac:dyDescent="0.2">
      <c r="B200" s="1135"/>
      <c r="C200" s="1136"/>
      <c r="D200" s="1136"/>
      <c r="E200" s="1136"/>
      <c r="F200" s="1136"/>
    </row>
    <row r="201" spans="2:6" ht="11.1" customHeight="1" x14ac:dyDescent="0.2">
      <c r="B201" s="1135"/>
      <c r="C201" s="1136"/>
      <c r="D201" s="1136"/>
      <c r="E201" s="1136"/>
      <c r="F201" s="1136"/>
    </row>
    <row r="202" spans="2:6" ht="11.1" customHeight="1" x14ac:dyDescent="0.2">
      <c r="B202" s="1135"/>
      <c r="C202" s="1136"/>
      <c r="D202" s="1136"/>
      <c r="E202" s="1136"/>
      <c r="F202" s="1136"/>
    </row>
    <row r="203" spans="2:6" ht="11.1" customHeight="1" x14ac:dyDescent="0.2">
      <c r="B203" s="1135"/>
      <c r="C203" s="1136"/>
      <c r="D203" s="1136"/>
      <c r="E203" s="1136"/>
      <c r="F203" s="1136"/>
    </row>
    <row r="204" spans="2:6" ht="11.1" customHeight="1" x14ac:dyDescent="0.2">
      <c r="B204" s="1135"/>
      <c r="C204" s="1136"/>
      <c r="D204" s="1136"/>
      <c r="E204" s="1136"/>
      <c r="F204" s="1136"/>
    </row>
    <row r="205" spans="2:6" ht="11.1" customHeight="1" x14ac:dyDescent="0.2">
      <c r="B205" s="1135"/>
      <c r="C205" s="1136"/>
      <c r="D205" s="1136"/>
      <c r="E205" s="1136"/>
      <c r="F205" s="1136"/>
    </row>
    <row r="206" spans="2:6" ht="11.1" customHeight="1" x14ac:dyDescent="0.2">
      <c r="B206" s="1135"/>
      <c r="C206" s="1136"/>
      <c r="D206" s="1136"/>
      <c r="E206" s="1136"/>
      <c r="F206" s="1136"/>
    </row>
    <row r="207" spans="2:6" ht="11.1" customHeight="1" x14ac:dyDescent="0.2">
      <c r="B207" s="1135"/>
      <c r="C207" s="1136"/>
      <c r="D207" s="1136"/>
      <c r="E207" s="1136"/>
      <c r="F207" s="1136"/>
    </row>
    <row r="208" spans="2:6" ht="11.1" customHeight="1" x14ac:dyDescent="0.2">
      <c r="B208" s="1135"/>
      <c r="C208" s="1136"/>
      <c r="D208" s="1136"/>
      <c r="E208" s="1136"/>
      <c r="F208" s="1136"/>
    </row>
    <row r="209" spans="2:6" ht="11.1" customHeight="1" x14ac:dyDescent="0.2">
      <c r="B209" s="1135"/>
      <c r="C209" s="1136"/>
      <c r="D209" s="1136"/>
      <c r="E209" s="1136"/>
      <c r="F209" s="1136"/>
    </row>
    <row r="210" spans="2:6" ht="11.1" customHeight="1" x14ac:dyDescent="0.2">
      <c r="B210" s="1135"/>
      <c r="C210" s="1136"/>
      <c r="D210" s="1136"/>
      <c r="E210" s="1136"/>
      <c r="F210" s="1136"/>
    </row>
    <row r="211" spans="2:6" ht="11.1" customHeight="1" x14ac:dyDescent="0.2">
      <c r="B211" s="1135"/>
      <c r="C211" s="1136"/>
      <c r="D211" s="1136"/>
      <c r="E211" s="1136"/>
      <c r="F211" s="1136"/>
    </row>
    <row r="212" spans="2:6" ht="11.1" customHeight="1" x14ac:dyDescent="0.2">
      <c r="B212" s="1135"/>
      <c r="C212" s="1136"/>
      <c r="D212" s="1136"/>
      <c r="E212" s="1136"/>
      <c r="F212" s="1136"/>
    </row>
    <row r="213" spans="2:6" ht="11.1" customHeight="1" x14ac:dyDescent="0.2">
      <c r="B213" s="1135"/>
      <c r="C213" s="1136"/>
      <c r="D213" s="1136"/>
      <c r="E213" s="1136"/>
      <c r="F213" s="1136"/>
    </row>
    <row r="214" spans="2:6" ht="11.1" customHeight="1" x14ac:dyDescent="0.2">
      <c r="B214" s="1135" t="s">
        <v>205</v>
      </c>
      <c r="C214" s="1136"/>
      <c r="D214" s="1136"/>
      <c r="E214" s="1136"/>
      <c r="F214" s="1136"/>
    </row>
    <row r="215" spans="2:6" ht="11.1" customHeight="1" x14ac:dyDescent="0.2">
      <c r="B215" s="1135"/>
      <c r="C215" s="1136"/>
      <c r="D215" s="1136"/>
      <c r="E215" s="1136"/>
      <c r="F215" s="1136"/>
    </row>
    <row r="216" spans="2:6" ht="11.1" customHeight="1" x14ac:dyDescent="0.2">
      <c r="B216" s="1135"/>
      <c r="C216" s="1136"/>
      <c r="D216" s="1136"/>
      <c r="E216" s="1136"/>
      <c r="F216" s="1136"/>
    </row>
    <row r="217" spans="2:6" ht="11.1" customHeight="1" x14ac:dyDescent="0.2">
      <c r="B217" s="1135"/>
      <c r="C217" s="1136"/>
      <c r="D217" s="1136"/>
      <c r="E217" s="1136"/>
      <c r="F217" s="1136"/>
    </row>
    <row r="218" spans="2:6" ht="11.1" customHeight="1" x14ac:dyDescent="0.2">
      <c r="B218" s="1135"/>
      <c r="C218" s="1136"/>
      <c r="D218" s="1136"/>
      <c r="E218" s="1136"/>
      <c r="F218" s="1136"/>
    </row>
    <row r="219" spans="2:6" ht="11.1" customHeight="1" x14ac:dyDescent="0.2">
      <c r="B219" s="1135"/>
      <c r="C219" s="1136"/>
      <c r="D219" s="1136"/>
      <c r="E219" s="1136"/>
      <c r="F219" s="1136"/>
    </row>
    <row r="220" spans="2:6" ht="11.1" customHeight="1" x14ac:dyDescent="0.2">
      <c r="B220" s="1135"/>
      <c r="C220" s="1136"/>
      <c r="D220" s="1136"/>
      <c r="E220" s="1136"/>
      <c r="F220" s="1136"/>
    </row>
    <row r="221" spans="2:6" ht="11.1" customHeight="1" x14ac:dyDescent="0.2">
      <c r="B221" s="1135"/>
      <c r="C221" s="1136"/>
      <c r="D221" s="1136"/>
      <c r="E221" s="1136"/>
      <c r="F221" s="1136"/>
    </row>
    <row r="222" spans="2:6" ht="11.1" customHeight="1" x14ac:dyDescent="0.2">
      <c r="B222" s="1135"/>
      <c r="C222" s="1136"/>
      <c r="D222" s="1136"/>
      <c r="E222" s="1136"/>
      <c r="F222" s="1136"/>
    </row>
    <row r="223" spans="2:6" ht="11.1" customHeight="1" x14ac:dyDescent="0.2">
      <c r="B223" s="1135"/>
      <c r="C223" s="1136"/>
      <c r="D223" s="1136"/>
      <c r="E223" s="1136"/>
      <c r="F223" s="1136"/>
    </row>
    <row r="224" spans="2:6" ht="11.1" customHeight="1" x14ac:dyDescent="0.2">
      <c r="B224" s="1135"/>
      <c r="C224" s="1136"/>
      <c r="D224" s="1136"/>
      <c r="E224" s="1136"/>
      <c r="F224" s="1136"/>
    </row>
    <row r="225" spans="2:6" ht="11.1" customHeight="1" x14ac:dyDescent="0.2">
      <c r="B225" s="1135"/>
      <c r="C225" s="1136"/>
      <c r="D225" s="1136"/>
      <c r="E225" s="1136"/>
      <c r="F225" s="1136"/>
    </row>
    <row r="226" spans="2:6" ht="11.1" customHeight="1" x14ac:dyDescent="0.2">
      <c r="B226" s="1135"/>
      <c r="C226" s="1136"/>
      <c r="D226" s="1136"/>
      <c r="E226" s="1136"/>
      <c r="F226" s="1136"/>
    </row>
    <row r="227" spans="2:6" ht="11.1" customHeight="1" x14ac:dyDescent="0.2">
      <c r="B227" s="1135"/>
      <c r="C227" s="1136"/>
      <c r="D227" s="1136"/>
      <c r="E227" s="1136"/>
      <c r="F227" s="1136"/>
    </row>
    <row r="228" spans="2:6" ht="11.1" customHeight="1" x14ac:dyDescent="0.2">
      <c r="B228" s="1135"/>
      <c r="C228" s="1136"/>
      <c r="D228" s="1136"/>
      <c r="E228" s="1136"/>
      <c r="F228" s="1136"/>
    </row>
    <row r="229" spans="2:6" ht="11.1" customHeight="1" x14ac:dyDescent="0.2">
      <c r="B229" s="1135"/>
      <c r="C229" s="1136"/>
      <c r="D229" s="1136"/>
      <c r="E229" s="1136"/>
      <c r="F229" s="1136"/>
    </row>
    <row r="230" spans="2:6" ht="11.1" customHeight="1" x14ac:dyDescent="0.2">
      <c r="B230" s="1135"/>
      <c r="C230" s="1136"/>
      <c r="D230" s="1136"/>
      <c r="E230" s="1136"/>
      <c r="F230" s="1136"/>
    </row>
    <row r="231" spans="2:6" ht="11.1" customHeight="1" x14ac:dyDescent="0.2">
      <c r="B231" s="1135"/>
      <c r="C231" s="1136"/>
      <c r="D231" s="1136"/>
      <c r="E231" s="1136"/>
      <c r="F231" s="1136"/>
    </row>
    <row r="232" spans="2:6" ht="11.1" customHeight="1" x14ac:dyDescent="0.2">
      <c r="B232" s="1135"/>
      <c r="C232" s="1136"/>
      <c r="D232" s="1136"/>
      <c r="E232" s="1136"/>
      <c r="F232" s="1136"/>
    </row>
    <row r="233" spans="2:6" ht="11.1" customHeight="1" x14ac:dyDescent="0.2">
      <c r="B233" s="1135"/>
      <c r="C233" s="1136"/>
      <c r="D233" s="1136"/>
      <c r="E233" s="1136"/>
      <c r="F233" s="1136"/>
    </row>
    <row r="234" spans="2:6" ht="11.1" customHeight="1" x14ac:dyDescent="0.2">
      <c r="B234" s="1135"/>
      <c r="C234" s="1136"/>
      <c r="D234" s="1136"/>
      <c r="E234" s="1136"/>
      <c r="F234" s="1136"/>
    </row>
    <row r="235" spans="2:6" ht="11.1" customHeight="1" x14ac:dyDescent="0.2">
      <c r="B235" s="1135"/>
      <c r="C235" s="1136"/>
      <c r="D235" s="1136"/>
      <c r="E235" s="1136"/>
      <c r="F235" s="1136"/>
    </row>
    <row r="236" spans="2:6" ht="11.1" customHeight="1" x14ac:dyDescent="0.2">
      <c r="B236" s="1135"/>
      <c r="C236" s="1136"/>
      <c r="D236" s="1136"/>
      <c r="E236" s="1136"/>
      <c r="F236" s="1136"/>
    </row>
    <row r="237" spans="2:6" ht="11.1" customHeight="1" x14ac:dyDescent="0.2">
      <c r="B237" s="1135"/>
      <c r="C237" s="1136"/>
      <c r="D237" s="1136"/>
      <c r="E237" s="1136"/>
      <c r="F237" s="1136"/>
    </row>
    <row r="238" spans="2:6" ht="11.1" customHeight="1" x14ac:dyDescent="0.2">
      <c r="B238" s="1135"/>
      <c r="C238" s="1136"/>
      <c r="D238" s="1136"/>
      <c r="E238" s="1136"/>
      <c r="F238" s="1136"/>
    </row>
    <row r="239" spans="2:6" ht="11.1" customHeight="1" x14ac:dyDescent="0.2">
      <c r="B239" s="1135"/>
      <c r="C239" s="1136"/>
      <c r="D239" s="1136"/>
      <c r="E239" s="1136"/>
      <c r="F239" s="1136"/>
    </row>
    <row r="240" spans="2:6" ht="11.1" customHeight="1" x14ac:dyDescent="0.2">
      <c r="B240" s="1135"/>
      <c r="C240" s="1136"/>
      <c r="D240" s="1136"/>
      <c r="E240" s="1136"/>
      <c r="F240" s="1136"/>
    </row>
    <row r="241" spans="2:6" ht="11.1" customHeight="1" x14ac:dyDescent="0.2">
      <c r="B241" s="1135"/>
      <c r="C241" s="1136"/>
      <c r="D241" s="1136"/>
      <c r="E241" s="1136"/>
      <c r="F241" s="1136"/>
    </row>
    <row r="242" spans="2:6" ht="11.1" customHeight="1" x14ac:dyDescent="0.2">
      <c r="B242" s="1135"/>
      <c r="C242" s="1136"/>
      <c r="D242" s="1136"/>
      <c r="E242" s="1136"/>
      <c r="F242" s="1136"/>
    </row>
    <row r="243" spans="2:6" ht="11.1" customHeight="1" x14ac:dyDescent="0.2">
      <c r="B243" s="1135"/>
      <c r="C243" s="1136"/>
      <c r="D243" s="1136"/>
      <c r="E243" s="1136"/>
      <c r="F243" s="1136"/>
    </row>
    <row r="244" spans="2:6" ht="11.1" customHeight="1" x14ac:dyDescent="0.2">
      <c r="B244" s="1135" t="s">
        <v>318</v>
      </c>
      <c r="C244" s="1137" t="s">
        <v>310</v>
      </c>
      <c r="D244" s="1137"/>
      <c r="E244" s="1137"/>
      <c r="F244" s="1137"/>
    </row>
    <row r="245" spans="2:6" ht="11.1" customHeight="1" x14ac:dyDescent="0.2">
      <c r="B245" s="1135"/>
      <c r="C245" s="1137"/>
      <c r="D245" s="1137"/>
      <c r="E245" s="1137"/>
      <c r="F245" s="1137"/>
    </row>
    <row r="246" spans="2:6" ht="11.1" customHeight="1" x14ac:dyDescent="0.2">
      <c r="B246" s="1135"/>
      <c r="C246" s="1137"/>
      <c r="D246" s="1137"/>
      <c r="E246" s="1137"/>
      <c r="F246" s="1137"/>
    </row>
    <row r="247" spans="2:6" ht="11.1" customHeight="1" x14ac:dyDescent="0.2">
      <c r="B247" s="1135"/>
      <c r="C247" s="1137"/>
      <c r="D247" s="1137"/>
      <c r="E247" s="1137"/>
      <c r="F247" s="1137"/>
    </row>
    <row r="248" spans="2:6" ht="11.1" customHeight="1" x14ac:dyDescent="0.2">
      <c r="B248" s="1135"/>
      <c r="C248" s="1137"/>
      <c r="D248" s="1137"/>
      <c r="E248" s="1137"/>
      <c r="F248" s="1137"/>
    </row>
    <row r="249" spans="2:6" ht="11.1" customHeight="1" x14ac:dyDescent="0.2">
      <c r="B249" s="1135"/>
      <c r="C249" s="1137"/>
      <c r="D249" s="1137"/>
      <c r="E249" s="1137" t="b">
        <v>0</v>
      </c>
      <c r="F249" s="1137"/>
    </row>
    <row r="250" spans="2:6" ht="11.1" customHeight="1" x14ac:dyDescent="0.2">
      <c r="B250" s="1135"/>
      <c r="C250" s="1137"/>
      <c r="D250" s="1137"/>
      <c r="E250" s="1137" t="b">
        <v>0</v>
      </c>
      <c r="F250" s="1137"/>
    </row>
    <row r="251" spans="2:6" ht="11.1" customHeight="1" x14ac:dyDescent="0.2">
      <c r="B251" s="1135"/>
      <c r="C251" s="1137"/>
      <c r="D251" s="1137"/>
      <c r="E251" s="1137"/>
      <c r="F251" s="1137"/>
    </row>
    <row r="252" spans="2:6" ht="11.1" customHeight="1" x14ac:dyDescent="0.2">
      <c r="B252" s="1135"/>
      <c r="C252" s="1137"/>
      <c r="D252" s="1137"/>
      <c r="E252" s="1137"/>
      <c r="F252" s="1137"/>
    </row>
    <row r="253" spans="2:6" ht="11.1" customHeight="1" x14ac:dyDescent="0.2">
      <c r="B253" s="1135"/>
      <c r="C253" s="1137"/>
      <c r="D253" s="1137"/>
      <c r="E253" s="1137"/>
      <c r="F253" s="1137"/>
    </row>
    <row r="254" spans="2:6" ht="11.1" customHeight="1" x14ac:dyDescent="0.2">
      <c r="B254" s="1135"/>
      <c r="C254" s="1137"/>
      <c r="D254" s="1137"/>
      <c r="E254" s="1137"/>
      <c r="F254" s="1137"/>
    </row>
    <row r="255" spans="2:6" ht="11.1" customHeight="1" x14ac:dyDescent="0.2">
      <c r="B255" s="1135"/>
      <c r="C255" s="1137"/>
      <c r="D255" s="1137"/>
      <c r="E255" s="1137"/>
      <c r="F255" s="1137"/>
    </row>
    <row r="256" spans="2:6" ht="11.1" customHeight="1" x14ac:dyDescent="0.2">
      <c r="B256" s="1135"/>
      <c r="C256" s="1137"/>
      <c r="D256" s="1137"/>
      <c r="E256" s="1137" t="b">
        <v>1</v>
      </c>
      <c r="F256" s="1137"/>
    </row>
    <row r="257" spans="2:6" ht="11.1" customHeight="1" x14ac:dyDescent="0.2">
      <c r="B257" s="1135"/>
      <c r="C257" s="1137"/>
      <c r="D257" s="1137"/>
      <c r="E257" s="1137"/>
      <c r="F257" s="1137"/>
    </row>
    <row r="258" spans="2:6" ht="11.1" customHeight="1" x14ac:dyDescent="0.2">
      <c r="B258" s="1135"/>
      <c r="C258" s="1137"/>
      <c r="D258" s="1137"/>
      <c r="E258" s="1137"/>
      <c r="F258" s="1137"/>
    </row>
    <row r="259" spans="2:6" ht="11.1" customHeight="1" x14ac:dyDescent="0.2">
      <c r="B259" s="1135"/>
      <c r="C259" s="1137"/>
      <c r="D259" s="1137"/>
      <c r="E259" s="1137"/>
      <c r="F259" s="1137"/>
    </row>
    <row r="260" spans="2:6" ht="11.1" customHeight="1" x14ac:dyDescent="0.2">
      <c r="B260" s="1135"/>
      <c r="C260" s="1137"/>
      <c r="D260" s="1137"/>
      <c r="E260" s="1137"/>
      <c r="F260" s="1137"/>
    </row>
    <row r="261" spans="2:6" ht="11.1" customHeight="1" x14ac:dyDescent="0.2">
      <c r="B261" s="1135"/>
      <c r="C261" s="1137"/>
      <c r="D261" s="1137"/>
      <c r="E261" s="1137"/>
      <c r="F261" s="1137"/>
    </row>
    <row r="262" spans="2:6" ht="11.1" customHeight="1" x14ac:dyDescent="0.2">
      <c r="B262" s="1135"/>
      <c r="C262" s="1137"/>
      <c r="D262" s="1137"/>
      <c r="E262" s="1137"/>
      <c r="F262" s="1137"/>
    </row>
    <row r="263" spans="2:6" ht="11.1" customHeight="1" x14ac:dyDescent="0.2">
      <c r="B263" s="1135"/>
      <c r="C263" s="1137"/>
      <c r="D263" s="1137"/>
      <c r="E263" s="1137"/>
      <c r="F263" s="1137"/>
    </row>
    <row r="264" spans="2:6" ht="11.1" customHeight="1" x14ac:dyDescent="0.2">
      <c r="B264" s="1135"/>
      <c r="C264" s="1137"/>
      <c r="D264" s="1137"/>
      <c r="E264" s="1137"/>
      <c r="F264" s="1137"/>
    </row>
    <row r="265" spans="2:6" ht="11.1" customHeight="1" x14ac:dyDescent="0.2">
      <c r="B265" s="1135"/>
      <c r="C265" s="1137"/>
      <c r="D265" s="1137"/>
      <c r="E265" s="1137"/>
      <c r="F265" s="1137"/>
    </row>
    <row r="266" spans="2:6" ht="11.1" customHeight="1" x14ac:dyDescent="0.2">
      <c r="B266" s="1135"/>
      <c r="C266" s="1137"/>
      <c r="D266" s="1137"/>
      <c r="E266" s="1137"/>
      <c r="F266" s="1137"/>
    </row>
    <row r="267" spans="2:6" ht="11.1" customHeight="1" x14ac:dyDescent="0.2">
      <c r="B267" s="1135"/>
      <c r="C267" s="1137"/>
      <c r="D267" s="1137"/>
      <c r="E267" s="1137"/>
      <c r="F267" s="1137"/>
    </row>
    <row r="268" spans="2:6" ht="11.1" customHeight="1" x14ac:dyDescent="0.2">
      <c r="B268" s="1135"/>
      <c r="C268" s="1137"/>
      <c r="D268" s="1137"/>
      <c r="E268" s="1137"/>
      <c r="F268" s="1137"/>
    </row>
    <row r="269" spans="2:6" ht="11.1" customHeight="1" x14ac:dyDescent="0.2">
      <c r="B269" s="1135"/>
      <c r="C269" s="1137"/>
      <c r="D269" s="1137"/>
      <c r="E269" s="1137"/>
      <c r="F269" s="1137"/>
    </row>
    <row r="270" spans="2:6" ht="11.1" customHeight="1" x14ac:dyDescent="0.2">
      <c r="B270" s="1135"/>
      <c r="C270" s="1137"/>
      <c r="D270" s="1137"/>
      <c r="E270" s="1137"/>
      <c r="F270" s="1137"/>
    </row>
    <row r="271" spans="2:6" ht="11.1" customHeight="1" x14ac:dyDescent="0.2">
      <c r="B271" s="1135"/>
      <c r="C271" s="1137"/>
      <c r="D271" s="1137"/>
      <c r="E271" s="1137"/>
      <c r="F271" s="1137"/>
    </row>
    <row r="272" spans="2:6" ht="11.1" customHeight="1" x14ac:dyDescent="0.2">
      <c r="B272" s="1135"/>
      <c r="C272" s="1137"/>
      <c r="D272" s="1137"/>
      <c r="E272" s="1137"/>
      <c r="F272" s="1137"/>
    </row>
    <row r="273" spans="2:16" ht="11.1" customHeight="1" x14ac:dyDescent="0.2">
      <c r="B273" s="1135"/>
      <c r="C273" s="1137"/>
      <c r="D273" s="1137"/>
      <c r="E273" s="1137"/>
      <c r="F273" s="1137"/>
    </row>
    <row r="275" spans="2:16" x14ac:dyDescent="0.2">
      <c r="B275" s="202" t="s">
        <v>267</v>
      </c>
      <c r="F275" s="237">
        <f>$E$6</f>
        <v>0</v>
      </c>
    </row>
    <row r="276" spans="2:16" ht="30" customHeight="1" x14ac:dyDescent="0.2">
      <c r="B276" s="203" t="s">
        <v>130</v>
      </c>
      <c r="C276" s="204" t="s">
        <v>173</v>
      </c>
      <c r="D276" s="1132" t="s">
        <v>309</v>
      </c>
      <c r="E276" s="1132"/>
      <c r="F276" s="599" t="s">
        <v>194</v>
      </c>
      <c r="H276" s="205" t="s">
        <v>240</v>
      </c>
      <c r="I276" s="206"/>
      <c r="J276" s="206"/>
      <c r="K276" s="206"/>
      <c r="L276" s="206"/>
      <c r="M276" s="206"/>
      <c r="N276" s="206"/>
      <c r="O276" s="206"/>
      <c r="P276" s="207"/>
    </row>
    <row r="277" spans="2:16" ht="39.9" customHeight="1" x14ac:dyDescent="0.2">
      <c r="B277" s="160"/>
      <c r="C277" s="600" t="str">
        <f>IFERROR(VLOOKUP(B277,'補助事業概要説明書(別添１)１～２'!$B$58:$G$77,3,0),"")</f>
        <v/>
      </c>
      <c r="D277" s="1133" t="str">
        <f>IFERROR(VLOOKUP(B277,'補助事業概要説明書(別添１)１～２'!$B$58:$G$77,5,0),"")</f>
        <v/>
      </c>
      <c r="E277" s="1133"/>
      <c r="F277" s="600" t="str">
        <f>IFERROR(VLOOKUP(B277,'補助事業概要説明書(別添１)１～２'!$B$58:$G$77,6,0),"")</f>
        <v/>
      </c>
      <c r="H277" s="208"/>
      <c r="I277" s="209"/>
      <c r="J277" s="209"/>
      <c r="K277" s="209"/>
      <c r="L277" s="209"/>
      <c r="M277" s="209"/>
      <c r="N277" s="209"/>
      <c r="O277" s="209"/>
      <c r="P277" s="210"/>
    </row>
    <row r="278" spans="2:16" ht="8.25" customHeight="1" x14ac:dyDescent="0.2"/>
    <row r="279" spans="2:16" x14ac:dyDescent="0.2">
      <c r="B279" s="202" t="s">
        <v>200</v>
      </c>
      <c r="E279" s="211"/>
    </row>
    <row r="280" spans="2:16" ht="16.5" customHeight="1" x14ac:dyDescent="0.2">
      <c r="B280" s="1134" t="s">
        <v>196</v>
      </c>
      <c r="C280" s="1134"/>
      <c r="D280" s="1134"/>
      <c r="E280" s="1134"/>
      <c r="F280" s="1134"/>
    </row>
    <row r="281" spans="2:16" x14ac:dyDescent="0.2">
      <c r="B281" s="163" t="b">
        <v>1</v>
      </c>
      <c r="C281" s="212"/>
    </row>
    <row r="282" spans="2:16" x14ac:dyDescent="0.2">
      <c r="B282" s="236" t="b">
        <v>1</v>
      </c>
      <c r="J282" s="199"/>
    </row>
    <row r="283" spans="2:16" x14ac:dyDescent="0.2">
      <c r="B283" s="202" t="s">
        <v>340</v>
      </c>
      <c r="E283" s="211"/>
    </row>
    <row r="284" spans="2:16" ht="16.5" customHeight="1" x14ac:dyDescent="0.2">
      <c r="B284" s="1134" t="s">
        <v>339</v>
      </c>
      <c r="C284" s="1134"/>
      <c r="D284" s="1134"/>
      <c r="E284" s="1134"/>
      <c r="F284" s="1134"/>
    </row>
    <row r="285" spans="2:16" x14ac:dyDescent="0.2">
      <c r="B285" s="163" t="b">
        <v>1</v>
      </c>
      <c r="C285" s="212"/>
    </row>
    <row r="286" spans="2:16" x14ac:dyDescent="0.2">
      <c r="B286" s="236" t="b">
        <v>1</v>
      </c>
      <c r="J286" s="199"/>
    </row>
    <row r="287" spans="2:16" x14ac:dyDescent="0.2">
      <c r="B287" s="202" t="s">
        <v>201</v>
      </c>
      <c r="C287" s="212" t="s">
        <v>278</v>
      </c>
    </row>
    <row r="288" spans="2:16" ht="11.1" customHeight="1" x14ac:dyDescent="0.2">
      <c r="B288" s="1135" t="s">
        <v>204</v>
      </c>
      <c r="C288" s="1136"/>
      <c r="D288" s="1136"/>
      <c r="E288" s="1136"/>
      <c r="F288" s="1136"/>
    </row>
    <row r="289" spans="2:6" ht="11.1" customHeight="1" x14ac:dyDescent="0.2">
      <c r="B289" s="1135"/>
      <c r="C289" s="1136"/>
      <c r="D289" s="1136"/>
      <c r="E289" s="1136"/>
      <c r="F289" s="1136"/>
    </row>
    <row r="290" spans="2:6" ht="11.1" customHeight="1" x14ac:dyDescent="0.2">
      <c r="B290" s="1135"/>
      <c r="C290" s="1136"/>
      <c r="D290" s="1136"/>
      <c r="E290" s="1136"/>
      <c r="F290" s="1136"/>
    </row>
    <row r="291" spans="2:6" ht="11.1" customHeight="1" x14ac:dyDescent="0.2">
      <c r="B291" s="1135"/>
      <c r="C291" s="1136"/>
      <c r="D291" s="1136"/>
      <c r="E291" s="1136"/>
      <c r="F291" s="1136"/>
    </row>
    <row r="292" spans="2:6" ht="11.1" customHeight="1" x14ac:dyDescent="0.2">
      <c r="B292" s="1135"/>
      <c r="C292" s="1136"/>
      <c r="D292" s="1136"/>
      <c r="E292" s="1136"/>
      <c r="F292" s="1136"/>
    </row>
    <row r="293" spans="2:6" ht="11.1" customHeight="1" x14ac:dyDescent="0.2">
      <c r="B293" s="1135"/>
      <c r="C293" s="1136"/>
      <c r="D293" s="1136"/>
      <c r="E293" s="1136"/>
      <c r="F293" s="1136"/>
    </row>
    <row r="294" spans="2:6" ht="11.1" customHeight="1" x14ac:dyDescent="0.2">
      <c r="B294" s="1135"/>
      <c r="C294" s="1136"/>
      <c r="D294" s="1136"/>
      <c r="E294" s="1136"/>
      <c r="F294" s="1136"/>
    </row>
    <row r="295" spans="2:6" ht="11.1" customHeight="1" x14ac:dyDescent="0.2">
      <c r="B295" s="1135"/>
      <c r="C295" s="1136"/>
      <c r="D295" s="1136"/>
      <c r="E295" s="1136"/>
      <c r="F295" s="1136"/>
    </row>
    <row r="296" spans="2:6" ht="11.1" customHeight="1" x14ac:dyDescent="0.2">
      <c r="B296" s="1135"/>
      <c r="C296" s="1136"/>
      <c r="D296" s="1136"/>
      <c r="E296" s="1136"/>
      <c r="F296" s="1136"/>
    </row>
    <row r="297" spans="2:6" ht="11.1" customHeight="1" x14ac:dyDescent="0.2">
      <c r="B297" s="1135"/>
      <c r="C297" s="1136"/>
      <c r="D297" s="1136"/>
      <c r="E297" s="1136"/>
      <c r="F297" s="1136"/>
    </row>
    <row r="298" spans="2:6" ht="11.1" customHeight="1" x14ac:dyDescent="0.2">
      <c r="B298" s="1135"/>
      <c r="C298" s="1136"/>
      <c r="D298" s="1136"/>
      <c r="E298" s="1136"/>
      <c r="F298" s="1136"/>
    </row>
    <row r="299" spans="2:6" ht="11.1" customHeight="1" x14ac:dyDescent="0.2">
      <c r="B299" s="1135"/>
      <c r="C299" s="1136"/>
      <c r="D299" s="1136"/>
      <c r="E299" s="1136"/>
      <c r="F299" s="1136"/>
    </row>
    <row r="300" spans="2:6" ht="11.1" customHeight="1" x14ac:dyDescent="0.2">
      <c r="B300" s="1135"/>
      <c r="C300" s="1136"/>
      <c r="D300" s="1136"/>
      <c r="E300" s="1136"/>
      <c r="F300" s="1136"/>
    </row>
    <row r="301" spans="2:6" ht="11.1" customHeight="1" x14ac:dyDescent="0.2">
      <c r="B301" s="1135"/>
      <c r="C301" s="1136"/>
      <c r="D301" s="1136"/>
      <c r="E301" s="1136"/>
      <c r="F301" s="1136"/>
    </row>
    <row r="302" spans="2:6" ht="11.1" customHeight="1" x14ac:dyDescent="0.2">
      <c r="B302" s="1135"/>
      <c r="C302" s="1136"/>
      <c r="D302" s="1136"/>
      <c r="E302" s="1136"/>
      <c r="F302" s="1136"/>
    </row>
    <row r="303" spans="2:6" ht="11.1" customHeight="1" x14ac:dyDescent="0.2">
      <c r="B303" s="1135"/>
      <c r="C303" s="1136"/>
      <c r="D303" s="1136"/>
      <c r="E303" s="1136"/>
      <c r="F303" s="1136"/>
    </row>
    <row r="304" spans="2:6" ht="11.1" customHeight="1" x14ac:dyDescent="0.2">
      <c r="B304" s="1135"/>
      <c r="C304" s="1136"/>
      <c r="D304" s="1136"/>
      <c r="E304" s="1136"/>
      <c r="F304" s="1136"/>
    </row>
    <row r="305" spans="2:6" ht="11.1" customHeight="1" x14ac:dyDescent="0.2">
      <c r="B305" s="1135"/>
      <c r="C305" s="1136"/>
      <c r="D305" s="1136"/>
      <c r="E305" s="1136"/>
      <c r="F305" s="1136"/>
    </row>
    <row r="306" spans="2:6" ht="11.1" customHeight="1" x14ac:dyDescent="0.2">
      <c r="B306" s="1135"/>
      <c r="C306" s="1136"/>
      <c r="D306" s="1136"/>
      <c r="E306" s="1136"/>
      <c r="F306" s="1136"/>
    </row>
    <row r="307" spans="2:6" ht="11.1" customHeight="1" x14ac:dyDescent="0.2">
      <c r="B307" s="1135"/>
      <c r="C307" s="1136"/>
      <c r="D307" s="1136"/>
      <c r="E307" s="1136"/>
      <c r="F307" s="1136"/>
    </row>
    <row r="308" spans="2:6" ht="11.1" customHeight="1" x14ac:dyDescent="0.2">
      <c r="B308" s="1135"/>
      <c r="C308" s="1136"/>
      <c r="D308" s="1136"/>
      <c r="E308" s="1136"/>
      <c r="F308" s="1136"/>
    </row>
    <row r="309" spans="2:6" ht="11.1" customHeight="1" x14ac:dyDescent="0.2">
      <c r="B309" s="1135"/>
      <c r="C309" s="1136"/>
      <c r="D309" s="1136"/>
      <c r="E309" s="1136"/>
      <c r="F309" s="1136"/>
    </row>
    <row r="310" spans="2:6" ht="11.1" customHeight="1" x14ac:dyDescent="0.2">
      <c r="B310" s="1135"/>
      <c r="C310" s="1136"/>
      <c r="D310" s="1136"/>
      <c r="E310" s="1136"/>
      <c r="F310" s="1136"/>
    </row>
    <row r="311" spans="2:6" ht="11.1" customHeight="1" x14ac:dyDescent="0.2">
      <c r="B311" s="1135"/>
      <c r="C311" s="1136"/>
      <c r="D311" s="1136"/>
      <c r="E311" s="1136"/>
      <c r="F311" s="1136"/>
    </row>
    <row r="312" spans="2:6" ht="11.1" customHeight="1" x14ac:dyDescent="0.2">
      <c r="B312" s="1135"/>
      <c r="C312" s="1136"/>
      <c r="D312" s="1136"/>
      <c r="E312" s="1136"/>
      <c r="F312" s="1136"/>
    </row>
    <row r="313" spans="2:6" ht="11.1" customHeight="1" x14ac:dyDescent="0.2">
      <c r="B313" s="1135"/>
      <c r="C313" s="1136"/>
      <c r="D313" s="1136"/>
      <c r="E313" s="1136"/>
      <c r="F313" s="1136"/>
    </row>
    <row r="314" spans="2:6" ht="11.1" customHeight="1" x14ac:dyDescent="0.2">
      <c r="B314" s="1135"/>
      <c r="C314" s="1136"/>
      <c r="D314" s="1136"/>
      <c r="E314" s="1136"/>
      <c r="F314" s="1136"/>
    </row>
    <row r="315" spans="2:6" ht="11.1" customHeight="1" x14ac:dyDescent="0.2">
      <c r="B315" s="1135"/>
      <c r="C315" s="1136"/>
      <c r="D315" s="1136"/>
      <c r="E315" s="1136"/>
      <c r="F315" s="1136"/>
    </row>
    <row r="316" spans="2:6" ht="11.1" customHeight="1" x14ac:dyDescent="0.2">
      <c r="B316" s="1135"/>
      <c r="C316" s="1136"/>
      <c r="D316" s="1136"/>
      <c r="E316" s="1136"/>
      <c r="F316" s="1136"/>
    </row>
    <row r="317" spans="2:6" ht="11.1" customHeight="1" x14ac:dyDescent="0.2">
      <c r="B317" s="1135"/>
      <c r="C317" s="1136"/>
      <c r="D317" s="1136"/>
      <c r="E317" s="1136"/>
      <c r="F317" s="1136"/>
    </row>
    <row r="318" spans="2:6" ht="11.1" customHeight="1" x14ac:dyDescent="0.2">
      <c r="B318" s="1135" t="s">
        <v>203</v>
      </c>
      <c r="C318" s="1136"/>
      <c r="D318" s="1136"/>
      <c r="E318" s="1136"/>
      <c r="F318" s="1136"/>
    </row>
    <row r="319" spans="2:6" ht="11.1" customHeight="1" x14ac:dyDescent="0.2">
      <c r="B319" s="1135"/>
      <c r="C319" s="1136"/>
      <c r="D319" s="1136"/>
      <c r="E319" s="1136"/>
      <c r="F319" s="1136"/>
    </row>
    <row r="320" spans="2:6" ht="11.1" customHeight="1" x14ac:dyDescent="0.2">
      <c r="B320" s="1135"/>
      <c r="C320" s="1136"/>
      <c r="D320" s="1136"/>
      <c r="E320" s="1136"/>
      <c r="F320" s="1136"/>
    </row>
    <row r="321" spans="2:6" ht="11.1" customHeight="1" x14ac:dyDescent="0.2">
      <c r="B321" s="1135"/>
      <c r="C321" s="1136"/>
      <c r="D321" s="1136"/>
      <c r="E321" s="1136"/>
      <c r="F321" s="1136"/>
    </row>
    <row r="322" spans="2:6" ht="11.1" customHeight="1" x14ac:dyDescent="0.2">
      <c r="B322" s="1135"/>
      <c r="C322" s="1136"/>
      <c r="D322" s="1136"/>
      <c r="E322" s="1136"/>
      <c r="F322" s="1136"/>
    </row>
    <row r="323" spans="2:6" ht="11.1" customHeight="1" x14ac:dyDescent="0.2">
      <c r="B323" s="1135"/>
      <c r="C323" s="1136"/>
      <c r="D323" s="1136"/>
      <c r="E323" s="1136"/>
      <c r="F323" s="1136"/>
    </row>
    <row r="324" spans="2:6" ht="11.1" customHeight="1" x14ac:dyDescent="0.2">
      <c r="B324" s="1135"/>
      <c r="C324" s="1136"/>
      <c r="D324" s="1136"/>
      <c r="E324" s="1136"/>
      <c r="F324" s="1136"/>
    </row>
    <row r="325" spans="2:6" ht="11.1" customHeight="1" x14ac:dyDescent="0.2">
      <c r="B325" s="1135"/>
      <c r="C325" s="1136"/>
      <c r="D325" s="1136"/>
      <c r="E325" s="1136"/>
      <c r="F325" s="1136"/>
    </row>
    <row r="326" spans="2:6" ht="11.1" customHeight="1" x14ac:dyDescent="0.2">
      <c r="B326" s="1135"/>
      <c r="C326" s="1136"/>
      <c r="D326" s="1136"/>
      <c r="E326" s="1136"/>
      <c r="F326" s="1136"/>
    </row>
    <row r="327" spans="2:6" ht="11.1" customHeight="1" x14ac:dyDescent="0.2">
      <c r="B327" s="1135"/>
      <c r="C327" s="1136"/>
      <c r="D327" s="1136"/>
      <c r="E327" s="1136"/>
      <c r="F327" s="1136"/>
    </row>
    <row r="328" spans="2:6" ht="11.1" customHeight="1" x14ac:dyDescent="0.2">
      <c r="B328" s="1135"/>
      <c r="C328" s="1136"/>
      <c r="D328" s="1136"/>
      <c r="E328" s="1136"/>
      <c r="F328" s="1136"/>
    </row>
    <row r="329" spans="2:6" ht="11.1" customHeight="1" x14ac:dyDescent="0.2">
      <c r="B329" s="1135"/>
      <c r="C329" s="1136"/>
      <c r="D329" s="1136"/>
      <c r="E329" s="1136"/>
      <c r="F329" s="1136"/>
    </row>
    <row r="330" spans="2:6" ht="11.1" customHeight="1" x14ac:dyDescent="0.2">
      <c r="B330" s="1135"/>
      <c r="C330" s="1136"/>
      <c r="D330" s="1136"/>
      <c r="E330" s="1136"/>
      <c r="F330" s="1136"/>
    </row>
    <row r="331" spans="2:6" ht="11.1" customHeight="1" x14ac:dyDescent="0.2">
      <c r="B331" s="1135"/>
      <c r="C331" s="1136"/>
      <c r="D331" s="1136"/>
      <c r="E331" s="1136"/>
      <c r="F331" s="1136"/>
    </row>
    <row r="332" spans="2:6" ht="11.1" customHeight="1" x14ac:dyDescent="0.2">
      <c r="B332" s="1135"/>
      <c r="C332" s="1136"/>
      <c r="D332" s="1136"/>
      <c r="E332" s="1136"/>
      <c r="F332" s="1136"/>
    </row>
    <row r="333" spans="2:6" ht="11.1" customHeight="1" x14ac:dyDescent="0.2">
      <c r="B333" s="1135"/>
      <c r="C333" s="1136"/>
      <c r="D333" s="1136"/>
      <c r="E333" s="1136"/>
      <c r="F333" s="1136"/>
    </row>
    <row r="334" spans="2:6" ht="11.1" customHeight="1" x14ac:dyDescent="0.2">
      <c r="B334" s="1135"/>
      <c r="C334" s="1136"/>
      <c r="D334" s="1136"/>
      <c r="E334" s="1136"/>
      <c r="F334" s="1136"/>
    </row>
    <row r="335" spans="2:6" ht="11.1" customHeight="1" x14ac:dyDescent="0.2">
      <c r="B335" s="1135"/>
      <c r="C335" s="1136"/>
      <c r="D335" s="1136"/>
      <c r="E335" s="1136"/>
      <c r="F335" s="1136"/>
    </row>
    <row r="336" spans="2:6" ht="11.1" customHeight="1" x14ac:dyDescent="0.2">
      <c r="B336" s="1135"/>
      <c r="C336" s="1136"/>
      <c r="D336" s="1136"/>
      <c r="E336" s="1136"/>
      <c r="F336" s="1136"/>
    </row>
    <row r="337" spans="2:6" ht="11.1" customHeight="1" x14ac:dyDescent="0.2">
      <c r="B337" s="1135"/>
      <c r="C337" s="1136"/>
      <c r="D337" s="1136"/>
      <c r="E337" s="1136"/>
      <c r="F337" s="1136"/>
    </row>
    <row r="338" spans="2:6" ht="11.1" customHeight="1" x14ac:dyDescent="0.2">
      <c r="B338" s="1135"/>
      <c r="C338" s="1136"/>
      <c r="D338" s="1136"/>
      <c r="E338" s="1136"/>
      <c r="F338" s="1136"/>
    </row>
    <row r="339" spans="2:6" ht="11.1" customHeight="1" x14ac:dyDescent="0.2">
      <c r="B339" s="1135"/>
      <c r="C339" s="1136"/>
      <c r="D339" s="1136"/>
      <c r="E339" s="1136"/>
      <c r="F339" s="1136"/>
    </row>
    <row r="340" spans="2:6" ht="11.1" customHeight="1" x14ac:dyDescent="0.2">
      <c r="B340" s="1135"/>
      <c r="C340" s="1136"/>
      <c r="D340" s="1136"/>
      <c r="E340" s="1136"/>
      <c r="F340" s="1136"/>
    </row>
    <row r="341" spans="2:6" ht="11.1" customHeight="1" x14ac:dyDescent="0.2">
      <c r="B341" s="1135"/>
      <c r="C341" s="1136"/>
      <c r="D341" s="1136"/>
      <c r="E341" s="1136"/>
      <c r="F341" s="1136"/>
    </row>
    <row r="342" spans="2:6" ht="11.1" customHeight="1" x14ac:dyDescent="0.2">
      <c r="B342" s="1135"/>
      <c r="C342" s="1136"/>
      <c r="D342" s="1136"/>
      <c r="E342" s="1136"/>
      <c r="F342" s="1136"/>
    </row>
    <row r="343" spans="2:6" ht="11.1" customHeight="1" x14ac:dyDescent="0.2">
      <c r="B343" s="1135"/>
      <c r="C343" s="1136"/>
      <c r="D343" s="1136"/>
      <c r="E343" s="1136"/>
      <c r="F343" s="1136"/>
    </row>
    <row r="344" spans="2:6" ht="11.1" customHeight="1" x14ac:dyDescent="0.2">
      <c r="B344" s="1135"/>
      <c r="C344" s="1136"/>
      <c r="D344" s="1136"/>
      <c r="E344" s="1136"/>
      <c r="F344" s="1136"/>
    </row>
    <row r="345" spans="2:6" ht="11.1" customHeight="1" x14ac:dyDescent="0.2">
      <c r="B345" s="1135"/>
      <c r="C345" s="1136"/>
      <c r="D345" s="1136"/>
      <c r="E345" s="1136"/>
      <c r="F345" s="1136"/>
    </row>
    <row r="346" spans="2:6" ht="11.1" customHeight="1" x14ac:dyDescent="0.2">
      <c r="B346" s="1135"/>
      <c r="C346" s="1136"/>
      <c r="D346" s="1136"/>
      <c r="E346" s="1136"/>
      <c r="F346" s="1136"/>
    </row>
    <row r="347" spans="2:6" ht="11.1" customHeight="1" x14ac:dyDescent="0.2">
      <c r="B347" s="1135"/>
      <c r="C347" s="1136"/>
      <c r="D347" s="1136"/>
      <c r="E347" s="1136"/>
      <c r="F347" s="1136"/>
    </row>
    <row r="348" spans="2:6" ht="11.1" customHeight="1" x14ac:dyDescent="0.2">
      <c r="B348" s="1135" t="s">
        <v>205</v>
      </c>
      <c r="C348" s="1136"/>
      <c r="D348" s="1136"/>
      <c r="E348" s="1136"/>
      <c r="F348" s="1136"/>
    </row>
    <row r="349" spans="2:6" ht="11.1" customHeight="1" x14ac:dyDescent="0.2">
      <c r="B349" s="1135"/>
      <c r="C349" s="1136"/>
      <c r="D349" s="1136"/>
      <c r="E349" s="1136"/>
      <c r="F349" s="1136"/>
    </row>
    <row r="350" spans="2:6" ht="11.1" customHeight="1" x14ac:dyDescent="0.2">
      <c r="B350" s="1135"/>
      <c r="C350" s="1136"/>
      <c r="D350" s="1136"/>
      <c r="E350" s="1136"/>
      <c r="F350" s="1136"/>
    </row>
    <row r="351" spans="2:6" ht="11.1" customHeight="1" x14ac:dyDescent="0.2">
      <c r="B351" s="1135"/>
      <c r="C351" s="1136"/>
      <c r="D351" s="1136"/>
      <c r="E351" s="1136"/>
      <c r="F351" s="1136"/>
    </row>
    <row r="352" spans="2:6" ht="11.1" customHeight="1" x14ac:dyDescent="0.2">
      <c r="B352" s="1135"/>
      <c r="C352" s="1136"/>
      <c r="D352" s="1136"/>
      <c r="E352" s="1136"/>
      <c r="F352" s="1136"/>
    </row>
    <row r="353" spans="2:6" ht="11.1" customHeight="1" x14ac:dyDescent="0.2">
      <c r="B353" s="1135"/>
      <c r="C353" s="1136"/>
      <c r="D353" s="1136"/>
      <c r="E353" s="1136"/>
      <c r="F353" s="1136"/>
    </row>
    <row r="354" spans="2:6" ht="11.1" customHeight="1" x14ac:dyDescent="0.2">
      <c r="B354" s="1135"/>
      <c r="C354" s="1136"/>
      <c r="D354" s="1136"/>
      <c r="E354" s="1136"/>
      <c r="F354" s="1136"/>
    </row>
    <row r="355" spans="2:6" ht="11.1" customHeight="1" x14ac:dyDescent="0.2">
      <c r="B355" s="1135"/>
      <c r="C355" s="1136"/>
      <c r="D355" s="1136"/>
      <c r="E355" s="1136"/>
      <c r="F355" s="1136"/>
    </row>
    <row r="356" spans="2:6" ht="11.1" customHeight="1" x14ac:dyDescent="0.2">
      <c r="B356" s="1135"/>
      <c r="C356" s="1136"/>
      <c r="D356" s="1136"/>
      <c r="E356" s="1136"/>
      <c r="F356" s="1136"/>
    </row>
    <row r="357" spans="2:6" ht="11.1" customHeight="1" x14ac:dyDescent="0.2">
      <c r="B357" s="1135"/>
      <c r="C357" s="1136"/>
      <c r="D357" s="1136"/>
      <c r="E357" s="1136"/>
      <c r="F357" s="1136"/>
    </row>
    <row r="358" spans="2:6" ht="11.1" customHeight="1" x14ac:dyDescent="0.2">
      <c r="B358" s="1135"/>
      <c r="C358" s="1136"/>
      <c r="D358" s="1136"/>
      <c r="E358" s="1136"/>
      <c r="F358" s="1136"/>
    </row>
    <row r="359" spans="2:6" ht="11.1" customHeight="1" x14ac:dyDescent="0.2">
      <c r="B359" s="1135"/>
      <c r="C359" s="1136"/>
      <c r="D359" s="1136"/>
      <c r="E359" s="1136"/>
      <c r="F359" s="1136"/>
    </row>
    <row r="360" spans="2:6" ht="11.1" customHeight="1" x14ac:dyDescent="0.2">
      <c r="B360" s="1135"/>
      <c r="C360" s="1136"/>
      <c r="D360" s="1136"/>
      <c r="E360" s="1136"/>
      <c r="F360" s="1136"/>
    </row>
    <row r="361" spans="2:6" ht="11.1" customHeight="1" x14ac:dyDescent="0.2">
      <c r="B361" s="1135"/>
      <c r="C361" s="1136"/>
      <c r="D361" s="1136"/>
      <c r="E361" s="1136"/>
      <c r="F361" s="1136"/>
    </row>
    <row r="362" spans="2:6" ht="11.1" customHeight="1" x14ac:dyDescent="0.2">
      <c r="B362" s="1135"/>
      <c r="C362" s="1136"/>
      <c r="D362" s="1136"/>
      <c r="E362" s="1136"/>
      <c r="F362" s="1136"/>
    </row>
    <row r="363" spans="2:6" ht="11.1" customHeight="1" x14ac:dyDescent="0.2">
      <c r="B363" s="1135"/>
      <c r="C363" s="1136"/>
      <c r="D363" s="1136"/>
      <c r="E363" s="1136"/>
      <c r="F363" s="1136"/>
    </row>
    <row r="364" spans="2:6" ht="11.1" customHeight="1" x14ac:dyDescent="0.2">
      <c r="B364" s="1135"/>
      <c r="C364" s="1136"/>
      <c r="D364" s="1136"/>
      <c r="E364" s="1136"/>
      <c r="F364" s="1136"/>
    </row>
    <row r="365" spans="2:6" ht="11.1" customHeight="1" x14ac:dyDescent="0.2">
      <c r="B365" s="1135"/>
      <c r="C365" s="1136"/>
      <c r="D365" s="1136"/>
      <c r="E365" s="1136"/>
      <c r="F365" s="1136"/>
    </row>
    <row r="366" spans="2:6" ht="11.1" customHeight="1" x14ac:dyDescent="0.2">
      <c r="B366" s="1135"/>
      <c r="C366" s="1136"/>
      <c r="D366" s="1136"/>
      <c r="E366" s="1136"/>
      <c r="F366" s="1136"/>
    </row>
    <row r="367" spans="2:6" ht="11.1" customHeight="1" x14ac:dyDescent="0.2">
      <c r="B367" s="1135"/>
      <c r="C367" s="1136"/>
      <c r="D367" s="1136"/>
      <c r="E367" s="1136"/>
      <c r="F367" s="1136"/>
    </row>
    <row r="368" spans="2:6" ht="11.1" customHeight="1" x14ac:dyDescent="0.2">
      <c r="B368" s="1135"/>
      <c r="C368" s="1136"/>
      <c r="D368" s="1136"/>
      <c r="E368" s="1136"/>
      <c r="F368" s="1136"/>
    </row>
    <row r="369" spans="2:6" ht="11.1" customHeight="1" x14ac:dyDescent="0.2">
      <c r="B369" s="1135"/>
      <c r="C369" s="1136"/>
      <c r="D369" s="1136"/>
      <c r="E369" s="1136"/>
      <c r="F369" s="1136"/>
    </row>
    <row r="370" spans="2:6" ht="11.1" customHeight="1" x14ac:dyDescent="0.2">
      <c r="B370" s="1135"/>
      <c r="C370" s="1136"/>
      <c r="D370" s="1136"/>
      <c r="E370" s="1136"/>
      <c r="F370" s="1136"/>
    </row>
    <row r="371" spans="2:6" ht="11.1" customHeight="1" x14ac:dyDescent="0.2">
      <c r="B371" s="1135"/>
      <c r="C371" s="1136"/>
      <c r="D371" s="1136"/>
      <c r="E371" s="1136"/>
      <c r="F371" s="1136"/>
    </row>
    <row r="372" spans="2:6" ht="11.1" customHeight="1" x14ac:dyDescent="0.2">
      <c r="B372" s="1135"/>
      <c r="C372" s="1136"/>
      <c r="D372" s="1136"/>
      <c r="E372" s="1136"/>
      <c r="F372" s="1136"/>
    </row>
    <row r="373" spans="2:6" ht="11.1" customHeight="1" x14ac:dyDescent="0.2">
      <c r="B373" s="1135"/>
      <c r="C373" s="1136"/>
      <c r="D373" s="1136"/>
      <c r="E373" s="1136"/>
      <c r="F373" s="1136"/>
    </row>
    <row r="374" spans="2:6" ht="11.1" customHeight="1" x14ac:dyDescent="0.2">
      <c r="B374" s="1135"/>
      <c r="C374" s="1136"/>
      <c r="D374" s="1136"/>
      <c r="E374" s="1136"/>
      <c r="F374" s="1136"/>
    </row>
    <row r="375" spans="2:6" ht="11.1" customHeight="1" x14ac:dyDescent="0.2">
      <c r="B375" s="1135"/>
      <c r="C375" s="1136"/>
      <c r="D375" s="1136"/>
      <c r="E375" s="1136"/>
      <c r="F375" s="1136"/>
    </row>
    <row r="376" spans="2:6" ht="11.1" customHeight="1" x14ac:dyDescent="0.2">
      <c r="B376" s="1135"/>
      <c r="C376" s="1136"/>
      <c r="D376" s="1136"/>
      <c r="E376" s="1136"/>
      <c r="F376" s="1136"/>
    </row>
    <row r="377" spans="2:6" ht="11.1" customHeight="1" x14ac:dyDescent="0.2">
      <c r="B377" s="1135"/>
      <c r="C377" s="1136"/>
      <c r="D377" s="1136"/>
      <c r="E377" s="1136"/>
      <c r="F377" s="1136"/>
    </row>
    <row r="378" spans="2:6" ht="11.1" customHeight="1" x14ac:dyDescent="0.2">
      <c r="B378" s="1135" t="s">
        <v>318</v>
      </c>
      <c r="C378" s="1137" t="s">
        <v>310</v>
      </c>
      <c r="D378" s="1137"/>
      <c r="E378" s="1137"/>
      <c r="F378" s="1137"/>
    </row>
    <row r="379" spans="2:6" ht="11.1" customHeight="1" x14ac:dyDescent="0.2">
      <c r="B379" s="1135"/>
      <c r="C379" s="1137"/>
      <c r="D379" s="1137"/>
      <c r="E379" s="1137"/>
      <c r="F379" s="1137"/>
    </row>
    <row r="380" spans="2:6" ht="11.1" customHeight="1" x14ac:dyDescent="0.2">
      <c r="B380" s="1135"/>
      <c r="C380" s="1137"/>
      <c r="D380" s="1137"/>
      <c r="E380" s="1137"/>
      <c r="F380" s="1137"/>
    </row>
    <row r="381" spans="2:6" ht="11.1" customHeight="1" x14ac:dyDescent="0.2">
      <c r="B381" s="1135"/>
      <c r="C381" s="1137"/>
      <c r="D381" s="1137"/>
      <c r="E381" s="1137"/>
      <c r="F381" s="1137"/>
    </row>
    <row r="382" spans="2:6" ht="11.1" customHeight="1" x14ac:dyDescent="0.2">
      <c r="B382" s="1135"/>
      <c r="C382" s="1137"/>
      <c r="D382" s="1137"/>
      <c r="E382" s="1137"/>
      <c r="F382" s="1137"/>
    </row>
    <row r="383" spans="2:6" ht="11.1" customHeight="1" x14ac:dyDescent="0.2">
      <c r="B383" s="1135"/>
      <c r="C383" s="1137"/>
      <c r="D383" s="1137"/>
      <c r="E383" s="1137" t="b">
        <v>0</v>
      </c>
      <c r="F383" s="1137"/>
    </row>
    <row r="384" spans="2:6" ht="11.1" customHeight="1" x14ac:dyDescent="0.2">
      <c r="B384" s="1135"/>
      <c r="C384" s="1137"/>
      <c r="D384" s="1137"/>
      <c r="E384" s="1137" t="b">
        <v>0</v>
      </c>
      <c r="F384" s="1137"/>
    </row>
    <row r="385" spans="2:6" ht="11.1" customHeight="1" x14ac:dyDescent="0.2">
      <c r="B385" s="1135"/>
      <c r="C385" s="1137"/>
      <c r="D385" s="1137"/>
      <c r="E385" s="1137"/>
      <c r="F385" s="1137"/>
    </row>
    <row r="386" spans="2:6" ht="11.1" customHeight="1" x14ac:dyDescent="0.2">
      <c r="B386" s="1135"/>
      <c r="C386" s="1137"/>
      <c r="D386" s="1137"/>
      <c r="E386" s="1137"/>
      <c r="F386" s="1137"/>
    </row>
    <row r="387" spans="2:6" ht="11.1" customHeight="1" x14ac:dyDescent="0.2">
      <c r="B387" s="1135"/>
      <c r="C387" s="1137"/>
      <c r="D387" s="1137"/>
      <c r="E387" s="1137"/>
      <c r="F387" s="1137"/>
    </row>
    <row r="388" spans="2:6" ht="11.1" customHeight="1" x14ac:dyDescent="0.2">
      <c r="B388" s="1135"/>
      <c r="C388" s="1137"/>
      <c r="D388" s="1137"/>
      <c r="E388" s="1137"/>
      <c r="F388" s="1137"/>
    </row>
    <row r="389" spans="2:6" ht="11.1" customHeight="1" x14ac:dyDescent="0.2">
      <c r="B389" s="1135"/>
      <c r="C389" s="1137"/>
      <c r="D389" s="1137"/>
      <c r="E389" s="1137"/>
      <c r="F389" s="1137"/>
    </row>
    <row r="390" spans="2:6" ht="11.1" customHeight="1" x14ac:dyDescent="0.2">
      <c r="B390" s="1135"/>
      <c r="C390" s="1137"/>
      <c r="D390" s="1137"/>
      <c r="E390" s="1137" t="b">
        <v>1</v>
      </c>
      <c r="F390" s="1137"/>
    </row>
    <row r="391" spans="2:6" ht="11.1" customHeight="1" x14ac:dyDescent="0.2">
      <c r="B391" s="1135"/>
      <c r="C391" s="1137"/>
      <c r="D391" s="1137"/>
      <c r="E391" s="1137"/>
      <c r="F391" s="1137"/>
    </row>
    <row r="392" spans="2:6" ht="11.1" customHeight="1" x14ac:dyDescent="0.2">
      <c r="B392" s="1135"/>
      <c r="C392" s="1137"/>
      <c r="D392" s="1137"/>
      <c r="E392" s="1137"/>
      <c r="F392" s="1137"/>
    </row>
    <row r="393" spans="2:6" ht="11.1" customHeight="1" x14ac:dyDescent="0.2">
      <c r="B393" s="1135"/>
      <c r="C393" s="1137"/>
      <c r="D393" s="1137"/>
      <c r="E393" s="1137"/>
      <c r="F393" s="1137"/>
    </row>
    <row r="394" spans="2:6" ht="11.1" customHeight="1" x14ac:dyDescent="0.2">
      <c r="B394" s="1135"/>
      <c r="C394" s="1137"/>
      <c r="D394" s="1137"/>
      <c r="E394" s="1137"/>
      <c r="F394" s="1137"/>
    </row>
    <row r="395" spans="2:6" ht="11.1" customHeight="1" x14ac:dyDescent="0.2">
      <c r="B395" s="1135"/>
      <c r="C395" s="1137"/>
      <c r="D395" s="1137"/>
      <c r="E395" s="1137"/>
      <c r="F395" s="1137"/>
    </row>
    <row r="396" spans="2:6" ht="11.1" customHeight="1" x14ac:dyDescent="0.2">
      <c r="B396" s="1135"/>
      <c r="C396" s="1137"/>
      <c r="D396" s="1137"/>
      <c r="E396" s="1137"/>
      <c r="F396" s="1137"/>
    </row>
    <row r="397" spans="2:6" ht="11.1" customHeight="1" x14ac:dyDescent="0.2">
      <c r="B397" s="1135"/>
      <c r="C397" s="1137"/>
      <c r="D397" s="1137"/>
      <c r="E397" s="1137"/>
      <c r="F397" s="1137"/>
    </row>
    <row r="398" spans="2:6" ht="11.1" customHeight="1" x14ac:dyDescent="0.2">
      <c r="B398" s="1135"/>
      <c r="C398" s="1137"/>
      <c r="D398" s="1137"/>
      <c r="E398" s="1137"/>
      <c r="F398" s="1137"/>
    </row>
    <row r="399" spans="2:6" ht="11.1" customHeight="1" x14ac:dyDescent="0.2">
      <c r="B399" s="1135"/>
      <c r="C399" s="1137"/>
      <c r="D399" s="1137"/>
      <c r="E399" s="1137"/>
      <c r="F399" s="1137"/>
    </row>
    <row r="400" spans="2:6" ht="11.1" customHeight="1" x14ac:dyDescent="0.2">
      <c r="B400" s="1135"/>
      <c r="C400" s="1137"/>
      <c r="D400" s="1137"/>
      <c r="E400" s="1137"/>
      <c r="F400" s="1137"/>
    </row>
    <row r="401" spans="2:16" ht="11.1" customHeight="1" x14ac:dyDescent="0.2">
      <c r="B401" s="1135"/>
      <c r="C401" s="1137"/>
      <c r="D401" s="1137"/>
      <c r="E401" s="1137"/>
      <c r="F401" s="1137"/>
    </row>
    <row r="402" spans="2:16" ht="11.1" customHeight="1" x14ac:dyDescent="0.2">
      <c r="B402" s="1135"/>
      <c r="C402" s="1137"/>
      <c r="D402" s="1137"/>
      <c r="E402" s="1137"/>
      <c r="F402" s="1137"/>
    </row>
    <row r="403" spans="2:16" ht="11.1" customHeight="1" x14ac:dyDescent="0.2">
      <c r="B403" s="1135"/>
      <c r="C403" s="1137"/>
      <c r="D403" s="1137"/>
      <c r="E403" s="1137"/>
      <c r="F403" s="1137"/>
    </row>
    <row r="404" spans="2:16" ht="11.1" customHeight="1" x14ac:dyDescent="0.2">
      <c r="B404" s="1135"/>
      <c r="C404" s="1137"/>
      <c r="D404" s="1137"/>
      <c r="E404" s="1137"/>
      <c r="F404" s="1137"/>
    </row>
    <row r="405" spans="2:16" ht="11.1" customHeight="1" x14ac:dyDescent="0.2">
      <c r="B405" s="1135"/>
      <c r="C405" s="1137"/>
      <c r="D405" s="1137"/>
      <c r="E405" s="1137"/>
      <c r="F405" s="1137"/>
    </row>
    <row r="406" spans="2:16" ht="11.1" customHeight="1" x14ac:dyDescent="0.2">
      <c r="B406" s="1135"/>
      <c r="C406" s="1137"/>
      <c r="D406" s="1137"/>
      <c r="E406" s="1137"/>
      <c r="F406" s="1137"/>
    </row>
    <row r="407" spans="2:16" ht="11.1" customHeight="1" x14ac:dyDescent="0.2">
      <c r="B407" s="1135"/>
      <c r="C407" s="1137"/>
      <c r="D407" s="1137"/>
      <c r="E407" s="1137"/>
      <c r="F407" s="1137"/>
    </row>
    <row r="409" spans="2:16" x14ac:dyDescent="0.2">
      <c r="B409" s="202" t="s">
        <v>559</v>
      </c>
      <c r="F409" s="237">
        <f>$E$6</f>
        <v>0</v>
      </c>
    </row>
    <row r="410" spans="2:16" ht="30" customHeight="1" x14ac:dyDescent="0.2">
      <c r="B410" s="203" t="s">
        <v>130</v>
      </c>
      <c r="C410" s="204" t="s">
        <v>173</v>
      </c>
      <c r="D410" s="1132" t="s">
        <v>309</v>
      </c>
      <c r="E410" s="1132"/>
      <c r="F410" s="599" t="s">
        <v>194</v>
      </c>
      <c r="H410" s="205" t="s">
        <v>240</v>
      </c>
      <c r="I410" s="206"/>
      <c r="J410" s="206"/>
      <c r="K410" s="206"/>
      <c r="L410" s="206"/>
      <c r="M410" s="206"/>
      <c r="N410" s="206"/>
      <c r="O410" s="206"/>
      <c r="P410" s="207"/>
    </row>
    <row r="411" spans="2:16" ht="39.9" customHeight="1" x14ac:dyDescent="0.2">
      <c r="B411" s="160"/>
      <c r="C411" s="600" t="str">
        <f>IFERROR(VLOOKUP(B411,'補助事業概要説明書(別添１)１～２'!$B$58:$G$77,3,0),"")</f>
        <v/>
      </c>
      <c r="D411" s="1133" t="str">
        <f>IFERROR(VLOOKUP(B411,'補助事業概要説明書(別添１)１～２'!$B$58:$G$77,5,0),"")</f>
        <v/>
      </c>
      <c r="E411" s="1133"/>
      <c r="F411" s="600" t="str">
        <f>IFERROR(VLOOKUP(B411,'補助事業概要説明書(別添１)１～２'!$B$58:$G$77,6,0),"")</f>
        <v/>
      </c>
      <c r="H411" s="208"/>
      <c r="I411" s="209"/>
      <c r="J411" s="209"/>
      <c r="K411" s="209"/>
      <c r="L411" s="209"/>
      <c r="M411" s="209"/>
      <c r="N411" s="209"/>
      <c r="O411" s="209"/>
      <c r="P411" s="210"/>
    </row>
    <row r="412" spans="2:16" ht="8.25" customHeight="1" x14ac:dyDescent="0.2"/>
    <row r="413" spans="2:16" x14ac:dyDescent="0.2">
      <c r="B413" s="202" t="s">
        <v>200</v>
      </c>
      <c r="E413" s="211"/>
    </row>
    <row r="414" spans="2:16" ht="16.5" customHeight="1" x14ac:dyDescent="0.2">
      <c r="B414" s="1134" t="s">
        <v>196</v>
      </c>
      <c r="C414" s="1134"/>
      <c r="D414" s="1134"/>
      <c r="E414" s="1134"/>
      <c r="F414" s="1134"/>
    </row>
    <row r="415" spans="2:16" x14ac:dyDescent="0.2">
      <c r="B415" s="163" t="b">
        <v>1</v>
      </c>
      <c r="C415" s="212"/>
    </row>
    <row r="416" spans="2:16" x14ac:dyDescent="0.2">
      <c r="B416" s="236" t="b">
        <v>1</v>
      </c>
      <c r="J416" s="199"/>
    </row>
    <row r="417" spans="2:10" x14ac:dyDescent="0.2">
      <c r="B417" s="202" t="s">
        <v>340</v>
      </c>
      <c r="E417" s="211"/>
    </row>
    <row r="418" spans="2:10" ht="16.5" customHeight="1" x14ac:dyDescent="0.2">
      <c r="B418" s="1134" t="s">
        <v>339</v>
      </c>
      <c r="C418" s="1134"/>
      <c r="D418" s="1134"/>
      <c r="E418" s="1134"/>
      <c r="F418" s="1134"/>
    </row>
    <row r="419" spans="2:10" x14ac:dyDescent="0.2">
      <c r="B419" s="163" t="b">
        <v>1</v>
      </c>
      <c r="C419" s="212"/>
    </row>
    <row r="420" spans="2:10" x14ac:dyDescent="0.2">
      <c r="B420" s="236" t="b">
        <v>1</v>
      </c>
      <c r="J420" s="199"/>
    </row>
    <row r="421" spans="2:10" x14ac:dyDescent="0.2">
      <c r="B421" s="202" t="s">
        <v>201</v>
      </c>
      <c r="C421" s="212" t="s">
        <v>278</v>
      </c>
    </row>
    <row r="422" spans="2:10" ht="11.1" customHeight="1" x14ac:dyDescent="0.2">
      <c r="B422" s="1135" t="s">
        <v>204</v>
      </c>
      <c r="C422" s="1136"/>
      <c r="D422" s="1136"/>
      <c r="E422" s="1136"/>
      <c r="F422" s="1136"/>
    </row>
    <row r="423" spans="2:10" ht="11.1" customHeight="1" x14ac:dyDescent="0.2">
      <c r="B423" s="1135"/>
      <c r="C423" s="1136"/>
      <c r="D423" s="1136"/>
      <c r="E423" s="1136"/>
      <c r="F423" s="1136"/>
    </row>
    <row r="424" spans="2:10" ht="11.1" customHeight="1" x14ac:dyDescent="0.2">
      <c r="B424" s="1135"/>
      <c r="C424" s="1136"/>
      <c r="D424" s="1136"/>
      <c r="E424" s="1136"/>
      <c r="F424" s="1136"/>
    </row>
    <row r="425" spans="2:10" ht="11.1" customHeight="1" x14ac:dyDescent="0.2">
      <c r="B425" s="1135"/>
      <c r="C425" s="1136"/>
      <c r="D425" s="1136"/>
      <c r="E425" s="1136"/>
      <c r="F425" s="1136"/>
    </row>
    <row r="426" spans="2:10" ht="11.1" customHeight="1" x14ac:dyDescent="0.2">
      <c r="B426" s="1135"/>
      <c r="C426" s="1136"/>
      <c r="D426" s="1136"/>
      <c r="E426" s="1136"/>
      <c r="F426" s="1136"/>
    </row>
    <row r="427" spans="2:10" ht="11.1" customHeight="1" x14ac:dyDescent="0.2">
      <c r="B427" s="1135"/>
      <c r="C427" s="1136"/>
      <c r="D427" s="1136"/>
      <c r="E427" s="1136"/>
      <c r="F427" s="1136"/>
    </row>
    <row r="428" spans="2:10" ht="11.1" customHeight="1" x14ac:dyDescent="0.2">
      <c r="B428" s="1135"/>
      <c r="C428" s="1136"/>
      <c r="D428" s="1136"/>
      <c r="E428" s="1136"/>
      <c r="F428" s="1136"/>
    </row>
    <row r="429" spans="2:10" ht="11.1" customHeight="1" x14ac:dyDescent="0.2">
      <c r="B429" s="1135"/>
      <c r="C429" s="1136"/>
      <c r="D429" s="1136"/>
      <c r="E429" s="1136"/>
      <c r="F429" s="1136"/>
    </row>
    <row r="430" spans="2:10" ht="11.1" customHeight="1" x14ac:dyDescent="0.2">
      <c r="B430" s="1135"/>
      <c r="C430" s="1136"/>
      <c r="D430" s="1136"/>
      <c r="E430" s="1136"/>
      <c r="F430" s="1136"/>
    </row>
    <row r="431" spans="2:10" ht="11.1" customHeight="1" x14ac:dyDescent="0.2">
      <c r="B431" s="1135"/>
      <c r="C431" s="1136"/>
      <c r="D431" s="1136"/>
      <c r="E431" s="1136"/>
      <c r="F431" s="1136"/>
    </row>
    <row r="432" spans="2:10" ht="11.1" customHeight="1" x14ac:dyDescent="0.2">
      <c r="B432" s="1135"/>
      <c r="C432" s="1136"/>
      <c r="D432" s="1136"/>
      <c r="E432" s="1136"/>
      <c r="F432" s="1136"/>
    </row>
    <row r="433" spans="2:6" ht="11.1" customHeight="1" x14ac:dyDescent="0.2">
      <c r="B433" s="1135"/>
      <c r="C433" s="1136"/>
      <c r="D433" s="1136"/>
      <c r="E433" s="1136"/>
      <c r="F433" s="1136"/>
    </row>
    <row r="434" spans="2:6" ht="11.1" customHeight="1" x14ac:dyDescent="0.2">
      <c r="B434" s="1135"/>
      <c r="C434" s="1136"/>
      <c r="D434" s="1136"/>
      <c r="E434" s="1136"/>
      <c r="F434" s="1136"/>
    </row>
    <row r="435" spans="2:6" ht="11.1" customHeight="1" x14ac:dyDescent="0.2">
      <c r="B435" s="1135"/>
      <c r="C435" s="1136"/>
      <c r="D435" s="1136"/>
      <c r="E435" s="1136"/>
      <c r="F435" s="1136"/>
    </row>
    <row r="436" spans="2:6" ht="11.1" customHeight="1" x14ac:dyDescent="0.2">
      <c r="B436" s="1135"/>
      <c r="C436" s="1136"/>
      <c r="D436" s="1136"/>
      <c r="E436" s="1136"/>
      <c r="F436" s="1136"/>
    </row>
    <row r="437" spans="2:6" ht="11.1" customHeight="1" x14ac:dyDescent="0.2">
      <c r="B437" s="1135"/>
      <c r="C437" s="1136"/>
      <c r="D437" s="1136"/>
      <c r="E437" s="1136"/>
      <c r="F437" s="1136"/>
    </row>
    <row r="438" spans="2:6" ht="11.1" customHeight="1" x14ac:dyDescent="0.2">
      <c r="B438" s="1135"/>
      <c r="C438" s="1136"/>
      <c r="D438" s="1136"/>
      <c r="E438" s="1136"/>
      <c r="F438" s="1136"/>
    </row>
    <row r="439" spans="2:6" ht="11.1" customHeight="1" x14ac:dyDescent="0.2">
      <c r="B439" s="1135"/>
      <c r="C439" s="1136"/>
      <c r="D439" s="1136"/>
      <c r="E439" s="1136"/>
      <c r="F439" s="1136"/>
    </row>
    <row r="440" spans="2:6" ht="11.1" customHeight="1" x14ac:dyDescent="0.2">
      <c r="B440" s="1135"/>
      <c r="C440" s="1136"/>
      <c r="D440" s="1136"/>
      <c r="E440" s="1136"/>
      <c r="F440" s="1136"/>
    </row>
    <row r="441" spans="2:6" ht="11.1" customHeight="1" x14ac:dyDescent="0.2">
      <c r="B441" s="1135"/>
      <c r="C441" s="1136"/>
      <c r="D441" s="1136"/>
      <c r="E441" s="1136"/>
      <c r="F441" s="1136"/>
    </row>
    <row r="442" spans="2:6" ht="11.1" customHeight="1" x14ac:dyDescent="0.2">
      <c r="B442" s="1135"/>
      <c r="C442" s="1136"/>
      <c r="D442" s="1136"/>
      <c r="E442" s="1136"/>
      <c r="F442" s="1136"/>
    </row>
    <row r="443" spans="2:6" ht="11.1" customHeight="1" x14ac:dyDescent="0.2">
      <c r="B443" s="1135"/>
      <c r="C443" s="1136"/>
      <c r="D443" s="1136"/>
      <c r="E443" s="1136"/>
      <c r="F443" s="1136"/>
    </row>
    <row r="444" spans="2:6" ht="11.1" customHeight="1" x14ac:dyDescent="0.2">
      <c r="B444" s="1135"/>
      <c r="C444" s="1136"/>
      <c r="D444" s="1136"/>
      <c r="E444" s="1136"/>
      <c r="F444" s="1136"/>
    </row>
    <row r="445" spans="2:6" ht="11.1" customHeight="1" x14ac:dyDescent="0.2">
      <c r="B445" s="1135"/>
      <c r="C445" s="1136"/>
      <c r="D445" s="1136"/>
      <c r="E445" s="1136"/>
      <c r="F445" s="1136"/>
    </row>
    <row r="446" spans="2:6" ht="11.1" customHeight="1" x14ac:dyDescent="0.2">
      <c r="B446" s="1135"/>
      <c r="C446" s="1136"/>
      <c r="D446" s="1136"/>
      <c r="E446" s="1136"/>
      <c r="F446" s="1136"/>
    </row>
    <row r="447" spans="2:6" ht="11.1" customHeight="1" x14ac:dyDescent="0.2">
      <c r="B447" s="1135"/>
      <c r="C447" s="1136"/>
      <c r="D447" s="1136"/>
      <c r="E447" s="1136"/>
      <c r="F447" s="1136"/>
    </row>
    <row r="448" spans="2:6" ht="11.1" customHeight="1" x14ac:dyDescent="0.2">
      <c r="B448" s="1135"/>
      <c r="C448" s="1136"/>
      <c r="D448" s="1136"/>
      <c r="E448" s="1136"/>
      <c r="F448" s="1136"/>
    </row>
    <row r="449" spans="2:6" ht="11.1" customHeight="1" x14ac:dyDescent="0.2">
      <c r="B449" s="1135"/>
      <c r="C449" s="1136"/>
      <c r="D449" s="1136"/>
      <c r="E449" s="1136"/>
      <c r="F449" s="1136"/>
    </row>
    <row r="450" spans="2:6" ht="11.1" customHeight="1" x14ac:dyDescent="0.2">
      <c r="B450" s="1135"/>
      <c r="C450" s="1136"/>
      <c r="D450" s="1136"/>
      <c r="E450" s="1136"/>
      <c r="F450" s="1136"/>
    </row>
    <row r="451" spans="2:6" ht="11.1" customHeight="1" x14ac:dyDescent="0.2">
      <c r="B451" s="1135"/>
      <c r="C451" s="1136"/>
      <c r="D451" s="1136"/>
      <c r="E451" s="1136"/>
      <c r="F451" s="1136"/>
    </row>
    <row r="452" spans="2:6" ht="11.1" customHeight="1" x14ac:dyDescent="0.2">
      <c r="B452" s="1135" t="s">
        <v>203</v>
      </c>
      <c r="C452" s="1136"/>
      <c r="D452" s="1136"/>
      <c r="E452" s="1136"/>
      <c r="F452" s="1136"/>
    </row>
    <row r="453" spans="2:6" ht="11.1" customHeight="1" x14ac:dyDescent="0.2">
      <c r="B453" s="1135"/>
      <c r="C453" s="1136"/>
      <c r="D453" s="1136"/>
      <c r="E453" s="1136"/>
      <c r="F453" s="1136"/>
    </row>
    <row r="454" spans="2:6" ht="11.1" customHeight="1" x14ac:dyDescent="0.2">
      <c r="B454" s="1135"/>
      <c r="C454" s="1136"/>
      <c r="D454" s="1136"/>
      <c r="E454" s="1136"/>
      <c r="F454" s="1136"/>
    </row>
    <row r="455" spans="2:6" ht="11.1" customHeight="1" x14ac:dyDescent="0.2">
      <c r="B455" s="1135"/>
      <c r="C455" s="1136"/>
      <c r="D455" s="1136"/>
      <c r="E455" s="1136"/>
      <c r="F455" s="1136"/>
    </row>
    <row r="456" spans="2:6" ht="11.1" customHeight="1" x14ac:dyDescent="0.2">
      <c r="B456" s="1135"/>
      <c r="C456" s="1136"/>
      <c r="D456" s="1136"/>
      <c r="E456" s="1136"/>
      <c r="F456" s="1136"/>
    </row>
    <row r="457" spans="2:6" ht="11.1" customHeight="1" x14ac:dyDescent="0.2">
      <c r="B457" s="1135"/>
      <c r="C457" s="1136"/>
      <c r="D457" s="1136"/>
      <c r="E457" s="1136"/>
      <c r="F457" s="1136"/>
    </row>
    <row r="458" spans="2:6" ht="11.1" customHeight="1" x14ac:dyDescent="0.2">
      <c r="B458" s="1135"/>
      <c r="C458" s="1136"/>
      <c r="D458" s="1136"/>
      <c r="E458" s="1136"/>
      <c r="F458" s="1136"/>
    </row>
    <row r="459" spans="2:6" ht="11.1" customHeight="1" x14ac:dyDescent="0.2">
      <c r="B459" s="1135"/>
      <c r="C459" s="1136"/>
      <c r="D459" s="1136"/>
      <c r="E459" s="1136"/>
      <c r="F459" s="1136"/>
    </row>
    <row r="460" spans="2:6" ht="11.1" customHeight="1" x14ac:dyDescent="0.2">
      <c r="B460" s="1135"/>
      <c r="C460" s="1136"/>
      <c r="D460" s="1136"/>
      <c r="E460" s="1136"/>
      <c r="F460" s="1136"/>
    </row>
    <row r="461" spans="2:6" ht="11.1" customHeight="1" x14ac:dyDescent="0.2">
      <c r="B461" s="1135"/>
      <c r="C461" s="1136"/>
      <c r="D461" s="1136"/>
      <c r="E461" s="1136"/>
      <c r="F461" s="1136"/>
    </row>
    <row r="462" spans="2:6" ht="11.1" customHeight="1" x14ac:dyDescent="0.2">
      <c r="B462" s="1135"/>
      <c r="C462" s="1136"/>
      <c r="D462" s="1136"/>
      <c r="E462" s="1136"/>
      <c r="F462" s="1136"/>
    </row>
    <row r="463" spans="2:6" ht="11.1" customHeight="1" x14ac:dyDescent="0.2">
      <c r="B463" s="1135"/>
      <c r="C463" s="1136"/>
      <c r="D463" s="1136"/>
      <c r="E463" s="1136"/>
      <c r="F463" s="1136"/>
    </row>
    <row r="464" spans="2:6" ht="11.1" customHeight="1" x14ac:dyDescent="0.2">
      <c r="B464" s="1135"/>
      <c r="C464" s="1136"/>
      <c r="D464" s="1136"/>
      <c r="E464" s="1136"/>
      <c r="F464" s="1136"/>
    </row>
    <row r="465" spans="2:6" ht="11.1" customHeight="1" x14ac:dyDescent="0.2">
      <c r="B465" s="1135"/>
      <c r="C465" s="1136"/>
      <c r="D465" s="1136"/>
      <c r="E465" s="1136"/>
      <c r="F465" s="1136"/>
    </row>
    <row r="466" spans="2:6" ht="11.1" customHeight="1" x14ac:dyDescent="0.2">
      <c r="B466" s="1135"/>
      <c r="C466" s="1136"/>
      <c r="D466" s="1136"/>
      <c r="E466" s="1136"/>
      <c r="F466" s="1136"/>
    </row>
    <row r="467" spans="2:6" ht="11.1" customHeight="1" x14ac:dyDescent="0.2">
      <c r="B467" s="1135"/>
      <c r="C467" s="1136"/>
      <c r="D467" s="1136"/>
      <c r="E467" s="1136"/>
      <c r="F467" s="1136"/>
    </row>
    <row r="468" spans="2:6" ht="11.1" customHeight="1" x14ac:dyDescent="0.2">
      <c r="B468" s="1135"/>
      <c r="C468" s="1136"/>
      <c r="D468" s="1136"/>
      <c r="E468" s="1136"/>
      <c r="F468" s="1136"/>
    </row>
    <row r="469" spans="2:6" ht="11.1" customHeight="1" x14ac:dyDescent="0.2">
      <c r="B469" s="1135"/>
      <c r="C469" s="1136"/>
      <c r="D469" s="1136"/>
      <c r="E469" s="1136"/>
      <c r="F469" s="1136"/>
    </row>
    <row r="470" spans="2:6" ht="11.1" customHeight="1" x14ac:dyDescent="0.2">
      <c r="B470" s="1135"/>
      <c r="C470" s="1136"/>
      <c r="D470" s="1136"/>
      <c r="E470" s="1136"/>
      <c r="F470" s="1136"/>
    </row>
    <row r="471" spans="2:6" ht="11.1" customHeight="1" x14ac:dyDescent="0.2">
      <c r="B471" s="1135"/>
      <c r="C471" s="1136"/>
      <c r="D471" s="1136"/>
      <c r="E471" s="1136"/>
      <c r="F471" s="1136"/>
    </row>
    <row r="472" spans="2:6" ht="11.1" customHeight="1" x14ac:dyDescent="0.2">
      <c r="B472" s="1135"/>
      <c r="C472" s="1136"/>
      <c r="D472" s="1136"/>
      <c r="E472" s="1136"/>
      <c r="F472" s="1136"/>
    </row>
    <row r="473" spans="2:6" ht="11.1" customHeight="1" x14ac:dyDescent="0.2">
      <c r="B473" s="1135"/>
      <c r="C473" s="1136"/>
      <c r="D473" s="1136"/>
      <c r="E473" s="1136"/>
      <c r="F473" s="1136"/>
    </row>
    <row r="474" spans="2:6" ht="11.1" customHeight="1" x14ac:dyDescent="0.2">
      <c r="B474" s="1135"/>
      <c r="C474" s="1136"/>
      <c r="D474" s="1136"/>
      <c r="E474" s="1136"/>
      <c r="F474" s="1136"/>
    </row>
    <row r="475" spans="2:6" ht="11.1" customHeight="1" x14ac:dyDescent="0.2">
      <c r="B475" s="1135"/>
      <c r="C475" s="1136"/>
      <c r="D475" s="1136"/>
      <c r="E475" s="1136"/>
      <c r="F475" s="1136"/>
    </row>
    <row r="476" spans="2:6" ht="11.1" customHeight="1" x14ac:dyDescent="0.2">
      <c r="B476" s="1135"/>
      <c r="C476" s="1136"/>
      <c r="D476" s="1136"/>
      <c r="E476" s="1136"/>
      <c r="F476" s="1136"/>
    </row>
    <row r="477" spans="2:6" ht="11.1" customHeight="1" x14ac:dyDescent="0.2">
      <c r="B477" s="1135"/>
      <c r="C477" s="1136"/>
      <c r="D477" s="1136"/>
      <c r="E477" s="1136"/>
      <c r="F477" s="1136"/>
    </row>
    <row r="478" spans="2:6" ht="11.1" customHeight="1" x14ac:dyDescent="0.2">
      <c r="B478" s="1135"/>
      <c r="C478" s="1136"/>
      <c r="D478" s="1136"/>
      <c r="E478" s="1136"/>
      <c r="F478" s="1136"/>
    </row>
    <row r="479" spans="2:6" ht="11.1" customHeight="1" x14ac:dyDescent="0.2">
      <c r="B479" s="1135"/>
      <c r="C479" s="1136"/>
      <c r="D479" s="1136"/>
      <c r="E479" s="1136"/>
      <c r="F479" s="1136"/>
    </row>
    <row r="480" spans="2:6" ht="11.1" customHeight="1" x14ac:dyDescent="0.2">
      <c r="B480" s="1135"/>
      <c r="C480" s="1136"/>
      <c r="D480" s="1136"/>
      <c r="E480" s="1136"/>
      <c r="F480" s="1136"/>
    </row>
    <row r="481" spans="2:6" ht="11.1" customHeight="1" x14ac:dyDescent="0.2">
      <c r="B481" s="1135"/>
      <c r="C481" s="1136"/>
      <c r="D481" s="1136"/>
      <c r="E481" s="1136"/>
      <c r="F481" s="1136"/>
    </row>
    <row r="482" spans="2:6" ht="11.1" customHeight="1" x14ac:dyDescent="0.2">
      <c r="B482" s="1135" t="s">
        <v>205</v>
      </c>
      <c r="C482" s="1136"/>
      <c r="D482" s="1136"/>
      <c r="E482" s="1136"/>
      <c r="F482" s="1136"/>
    </row>
    <row r="483" spans="2:6" ht="11.1" customHeight="1" x14ac:dyDescent="0.2">
      <c r="B483" s="1135"/>
      <c r="C483" s="1136"/>
      <c r="D483" s="1136"/>
      <c r="E483" s="1136"/>
      <c r="F483" s="1136"/>
    </row>
    <row r="484" spans="2:6" ht="11.1" customHeight="1" x14ac:dyDescent="0.2">
      <c r="B484" s="1135"/>
      <c r="C484" s="1136"/>
      <c r="D484" s="1136"/>
      <c r="E484" s="1136"/>
      <c r="F484" s="1136"/>
    </row>
    <row r="485" spans="2:6" ht="11.1" customHeight="1" x14ac:dyDescent="0.2">
      <c r="B485" s="1135"/>
      <c r="C485" s="1136"/>
      <c r="D485" s="1136"/>
      <c r="E485" s="1136"/>
      <c r="F485" s="1136"/>
    </row>
    <row r="486" spans="2:6" ht="11.1" customHeight="1" x14ac:dyDescent="0.2">
      <c r="B486" s="1135"/>
      <c r="C486" s="1136"/>
      <c r="D486" s="1136"/>
      <c r="E486" s="1136"/>
      <c r="F486" s="1136"/>
    </row>
    <row r="487" spans="2:6" ht="11.1" customHeight="1" x14ac:dyDescent="0.2">
      <c r="B487" s="1135"/>
      <c r="C487" s="1136"/>
      <c r="D487" s="1136"/>
      <c r="E487" s="1136"/>
      <c r="F487" s="1136"/>
    </row>
    <row r="488" spans="2:6" ht="11.1" customHeight="1" x14ac:dyDescent="0.2">
      <c r="B488" s="1135"/>
      <c r="C488" s="1136"/>
      <c r="D488" s="1136"/>
      <c r="E488" s="1136"/>
      <c r="F488" s="1136"/>
    </row>
    <row r="489" spans="2:6" ht="11.1" customHeight="1" x14ac:dyDescent="0.2">
      <c r="B489" s="1135"/>
      <c r="C489" s="1136"/>
      <c r="D489" s="1136"/>
      <c r="E489" s="1136"/>
      <c r="F489" s="1136"/>
    </row>
    <row r="490" spans="2:6" ht="11.1" customHeight="1" x14ac:dyDescent="0.2">
      <c r="B490" s="1135"/>
      <c r="C490" s="1136"/>
      <c r="D490" s="1136"/>
      <c r="E490" s="1136"/>
      <c r="F490" s="1136"/>
    </row>
    <row r="491" spans="2:6" ht="11.1" customHeight="1" x14ac:dyDescent="0.2">
      <c r="B491" s="1135"/>
      <c r="C491" s="1136"/>
      <c r="D491" s="1136"/>
      <c r="E491" s="1136"/>
      <c r="F491" s="1136"/>
    </row>
    <row r="492" spans="2:6" ht="11.1" customHeight="1" x14ac:dyDescent="0.2">
      <c r="B492" s="1135"/>
      <c r="C492" s="1136"/>
      <c r="D492" s="1136"/>
      <c r="E492" s="1136"/>
      <c r="F492" s="1136"/>
    </row>
    <row r="493" spans="2:6" ht="11.1" customHeight="1" x14ac:dyDescent="0.2">
      <c r="B493" s="1135"/>
      <c r="C493" s="1136"/>
      <c r="D493" s="1136"/>
      <c r="E493" s="1136"/>
      <c r="F493" s="1136"/>
    </row>
    <row r="494" spans="2:6" ht="11.1" customHeight="1" x14ac:dyDescent="0.2">
      <c r="B494" s="1135"/>
      <c r="C494" s="1136"/>
      <c r="D494" s="1136"/>
      <c r="E494" s="1136"/>
      <c r="F494" s="1136"/>
    </row>
    <row r="495" spans="2:6" ht="11.1" customHeight="1" x14ac:dyDescent="0.2">
      <c r="B495" s="1135"/>
      <c r="C495" s="1136"/>
      <c r="D495" s="1136"/>
      <c r="E495" s="1136"/>
      <c r="F495" s="1136"/>
    </row>
    <row r="496" spans="2:6" ht="11.1" customHeight="1" x14ac:dyDescent="0.2">
      <c r="B496" s="1135"/>
      <c r="C496" s="1136"/>
      <c r="D496" s="1136"/>
      <c r="E496" s="1136"/>
      <c r="F496" s="1136"/>
    </row>
    <row r="497" spans="2:6" ht="11.1" customHeight="1" x14ac:dyDescent="0.2">
      <c r="B497" s="1135"/>
      <c r="C497" s="1136"/>
      <c r="D497" s="1136"/>
      <c r="E497" s="1136"/>
      <c r="F497" s="1136"/>
    </row>
    <row r="498" spans="2:6" ht="11.1" customHeight="1" x14ac:dyDescent="0.2">
      <c r="B498" s="1135"/>
      <c r="C498" s="1136"/>
      <c r="D498" s="1136"/>
      <c r="E498" s="1136"/>
      <c r="F498" s="1136"/>
    </row>
    <row r="499" spans="2:6" ht="11.1" customHeight="1" x14ac:dyDescent="0.2">
      <c r="B499" s="1135"/>
      <c r="C499" s="1136"/>
      <c r="D499" s="1136"/>
      <c r="E499" s="1136"/>
      <c r="F499" s="1136"/>
    </row>
    <row r="500" spans="2:6" ht="11.1" customHeight="1" x14ac:dyDescent="0.2">
      <c r="B500" s="1135"/>
      <c r="C500" s="1136"/>
      <c r="D500" s="1136"/>
      <c r="E500" s="1136"/>
      <c r="F500" s="1136"/>
    </row>
    <row r="501" spans="2:6" ht="11.1" customHeight="1" x14ac:dyDescent="0.2">
      <c r="B501" s="1135"/>
      <c r="C501" s="1136"/>
      <c r="D501" s="1136"/>
      <c r="E501" s="1136"/>
      <c r="F501" s="1136"/>
    </row>
    <row r="502" spans="2:6" ht="11.1" customHeight="1" x14ac:dyDescent="0.2">
      <c r="B502" s="1135"/>
      <c r="C502" s="1136"/>
      <c r="D502" s="1136"/>
      <c r="E502" s="1136"/>
      <c r="F502" s="1136"/>
    </row>
    <row r="503" spans="2:6" ht="11.1" customHeight="1" x14ac:dyDescent="0.2">
      <c r="B503" s="1135"/>
      <c r="C503" s="1136"/>
      <c r="D503" s="1136"/>
      <c r="E503" s="1136"/>
      <c r="F503" s="1136"/>
    </row>
    <row r="504" spans="2:6" ht="11.1" customHeight="1" x14ac:dyDescent="0.2">
      <c r="B504" s="1135"/>
      <c r="C504" s="1136"/>
      <c r="D504" s="1136"/>
      <c r="E504" s="1136"/>
      <c r="F504" s="1136"/>
    </row>
    <row r="505" spans="2:6" ht="11.1" customHeight="1" x14ac:dyDescent="0.2">
      <c r="B505" s="1135"/>
      <c r="C505" s="1136"/>
      <c r="D505" s="1136"/>
      <c r="E505" s="1136"/>
      <c r="F505" s="1136"/>
    </row>
    <row r="506" spans="2:6" ht="11.1" customHeight="1" x14ac:dyDescent="0.2">
      <c r="B506" s="1135"/>
      <c r="C506" s="1136"/>
      <c r="D506" s="1136"/>
      <c r="E506" s="1136"/>
      <c r="F506" s="1136"/>
    </row>
    <row r="507" spans="2:6" ht="11.1" customHeight="1" x14ac:dyDescent="0.2">
      <c r="B507" s="1135"/>
      <c r="C507" s="1136"/>
      <c r="D507" s="1136"/>
      <c r="E507" s="1136"/>
      <c r="F507" s="1136"/>
    </row>
    <row r="508" spans="2:6" ht="11.1" customHeight="1" x14ac:dyDescent="0.2">
      <c r="B508" s="1135"/>
      <c r="C508" s="1136"/>
      <c r="D508" s="1136"/>
      <c r="E508" s="1136"/>
      <c r="F508" s="1136"/>
    </row>
    <row r="509" spans="2:6" ht="11.1" customHeight="1" x14ac:dyDescent="0.2">
      <c r="B509" s="1135"/>
      <c r="C509" s="1136"/>
      <c r="D509" s="1136"/>
      <c r="E509" s="1136"/>
      <c r="F509" s="1136"/>
    </row>
    <row r="510" spans="2:6" ht="11.1" customHeight="1" x14ac:dyDescent="0.2">
      <c r="B510" s="1135"/>
      <c r="C510" s="1136"/>
      <c r="D510" s="1136"/>
      <c r="E510" s="1136"/>
      <c r="F510" s="1136"/>
    </row>
    <row r="511" spans="2:6" ht="11.1" customHeight="1" x14ac:dyDescent="0.2">
      <c r="B511" s="1135"/>
      <c r="C511" s="1136"/>
      <c r="D511" s="1136"/>
      <c r="E511" s="1136"/>
      <c r="F511" s="1136"/>
    </row>
    <row r="512" spans="2:6" ht="11.1" customHeight="1" x14ac:dyDescent="0.2">
      <c r="B512" s="1135" t="s">
        <v>318</v>
      </c>
      <c r="C512" s="1137" t="s">
        <v>310</v>
      </c>
      <c r="D512" s="1137"/>
      <c r="E512" s="1137"/>
      <c r="F512" s="1137"/>
    </row>
    <row r="513" spans="2:6" ht="11.1" customHeight="1" x14ac:dyDescent="0.2">
      <c r="B513" s="1135"/>
      <c r="C513" s="1137"/>
      <c r="D513" s="1137"/>
      <c r="E513" s="1137"/>
      <c r="F513" s="1137"/>
    </row>
    <row r="514" spans="2:6" ht="11.1" customHeight="1" x14ac:dyDescent="0.2">
      <c r="B514" s="1135"/>
      <c r="C514" s="1137"/>
      <c r="D514" s="1137"/>
      <c r="E514" s="1137"/>
      <c r="F514" s="1137"/>
    </row>
    <row r="515" spans="2:6" ht="11.1" customHeight="1" x14ac:dyDescent="0.2">
      <c r="B515" s="1135"/>
      <c r="C515" s="1137"/>
      <c r="D515" s="1137"/>
      <c r="E515" s="1137"/>
      <c r="F515" s="1137"/>
    </row>
    <row r="516" spans="2:6" ht="11.1" customHeight="1" x14ac:dyDescent="0.2">
      <c r="B516" s="1135"/>
      <c r="C516" s="1137"/>
      <c r="D516" s="1137"/>
      <c r="E516" s="1137"/>
      <c r="F516" s="1137"/>
    </row>
    <row r="517" spans="2:6" ht="11.1" customHeight="1" x14ac:dyDescent="0.2">
      <c r="B517" s="1135"/>
      <c r="C517" s="1137"/>
      <c r="D517" s="1137"/>
      <c r="E517" s="1137" t="b">
        <v>0</v>
      </c>
      <c r="F517" s="1137"/>
    </row>
    <row r="518" spans="2:6" ht="11.1" customHeight="1" x14ac:dyDescent="0.2">
      <c r="B518" s="1135"/>
      <c r="C518" s="1137"/>
      <c r="D518" s="1137"/>
      <c r="E518" s="1137" t="b">
        <v>0</v>
      </c>
      <c r="F518" s="1137"/>
    </row>
    <row r="519" spans="2:6" ht="11.1" customHeight="1" x14ac:dyDescent="0.2">
      <c r="B519" s="1135"/>
      <c r="C519" s="1137"/>
      <c r="D519" s="1137"/>
      <c r="E519" s="1137"/>
      <c r="F519" s="1137"/>
    </row>
    <row r="520" spans="2:6" ht="11.1" customHeight="1" x14ac:dyDescent="0.2">
      <c r="B520" s="1135"/>
      <c r="C520" s="1137"/>
      <c r="D520" s="1137"/>
      <c r="E520" s="1137"/>
      <c r="F520" s="1137"/>
    </row>
    <row r="521" spans="2:6" ht="11.1" customHeight="1" x14ac:dyDescent="0.2">
      <c r="B521" s="1135"/>
      <c r="C521" s="1137"/>
      <c r="D521" s="1137"/>
      <c r="E521" s="1137"/>
      <c r="F521" s="1137"/>
    </row>
    <row r="522" spans="2:6" ht="11.1" customHeight="1" x14ac:dyDescent="0.2">
      <c r="B522" s="1135"/>
      <c r="C522" s="1137"/>
      <c r="D522" s="1137"/>
      <c r="E522" s="1137"/>
      <c r="F522" s="1137"/>
    </row>
    <row r="523" spans="2:6" ht="11.1" customHeight="1" x14ac:dyDescent="0.2">
      <c r="B523" s="1135"/>
      <c r="C523" s="1137"/>
      <c r="D523" s="1137"/>
      <c r="E523" s="1137"/>
      <c r="F523" s="1137"/>
    </row>
    <row r="524" spans="2:6" ht="11.1" customHeight="1" x14ac:dyDescent="0.2">
      <c r="B524" s="1135"/>
      <c r="C524" s="1137"/>
      <c r="D524" s="1137"/>
      <c r="E524" s="1137" t="b">
        <v>1</v>
      </c>
      <c r="F524" s="1137"/>
    </row>
    <row r="525" spans="2:6" ht="11.1" customHeight="1" x14ac:dyDescent="0.2">
      <c r="B525" s="1135"/>
      <c r="C525" s="1137"/>
      <c r="D525" s="1137"/>
      <c r="E525" s="1137"/>
      <c r="F525" s="1137"/>
    </row>
    <row r="526" spans="2:6" ht="11.1" customHeight="1" x14ac:dyDescent="0.2">
      <c r="B526" s="1135"/>
      <c r="C526" s="1137"/>
      <c r="D526" s="1137"/>
      <c r="E526" s="1137"/>
      <c r="F526" s="1137"/>
    </row>
    <row r="527" spans="2:6" ht="11.1" customHeight="1" x14ac:dyDescent="0.2">
      <c r="B527" s="1135"/>
      <c r="C527" s="1137"/>
      <c r="D527" s="1137"/>
      <c r="E527" s="1137"/>
      <c r="F527" s="1137"/>
    </row>
    <row r="528" spans="2:6" ht="11.1" customHeight="1" x14ac:dyDescent="0.2">
      <c r="B528" s="1135"/>
      <c r="C528" s="1137"/>
      <c r="D528" s="1137"/>
      <c r="E528" s="1137"/>
      <c r="F528" s="1137"/>
    </row>
    <row r="529" spans="2:16" ht="11.1" customHeight="1" x14ac:dyDescent="0.2">
      <c r="B529" s="1135"/>
      <c r="C529" s="1137"/>
      <c r="D529" s="1137"/>
      <c r="E529" s="1137"/>
      <c r="F529" s="1137"/>
    </row>
    <row r="530" spans="2:16" ht="11.1" customHeight="1" x14ac:dyDescent="0.2">
      <c r="B530" s="1135"/>
      <c r="C530" s="1137"/>
      <c r="D530" s="1137"/>
      <c r="E530" s="1137"/>
      <c r="F530" s="1137"/>
    </row>
    <row r="531" spans="2:16" ht="11.1" customHeight="1" x14ac:dyDescent="0.2">
      <c r="B531" s="1135"/>
      <c r="C531" s="1137"/>
      <c r="D531" s="1137"/>
      <c r="E531" s="1137"/>
      <c r="F531" s="1137"/>
    </row>
    <row r="532" spans="2:16" ht="11.1" customHeight="1" x14ac:dyDescent="0.2">
      <c r="B532" s="1135"/>
      <c r="C532" s="1137"/>
      <c r="D532" s="1137"/>
      <c r="E532" s="1137"/>
      <c r="F532" s="1137"/>
    </row>
    <row r="533" spans="2:16" ht="11.1" customHeight="1" x14ac:dyDescent="0.2">
      <c r="B533" s="1135"/>
      <c r="C533" s="1137"/>
      <c r="D533" s="1137"/>
      <c r="E533" s="1137"/>
      <c r="F533" s="1137"/>
    </row>
    <row r="534" spans="2:16" ht="11.1" customHeight="1" x14ac:dyDescent="0.2">
      <c r="B534" s="1135"/>
      <c r="C534" s="1137"/>
      <c r="D534" s="1137"/>
      <c r="E534" s="1137"/>
      <c r="F534" s="1137"/>
    </row>
    <row r="535" spans="2:16" ht="11.1" customHeight="1" x14ac:dyDescent="0.2">
      <c r="B535" s="1135"/>
      <c r="C535" s="1137"/>
      <c r="D535" s="1137"/>
      <c r="E535" s="1137"/>
      <c r="F535" s="1137"/>
    </row>
    <row r="536" spans="2:16" ht="11.1" customHeight="1" x14ac:dyDescent="0.2">
      <c r="B536" s="1135"/>
      <c r="C536" s="1137"/>
      <c r="D536" s="1137"/>
      <c r="E536" s="1137"/>
      <c r="F536" s="1137"/>
    </row>
    <row r="537" spans="2:16" ht="11.1" customHeight="1" x14ac:dyDescent="0.2">
      <c r="B537" s="1135"/>
      <c r="C537" s="1137"/>
      <c r="D537" s="1137"/>
      <c r="E537" s="1137"/>
      <c r="F537" s="1137"/>
    </row>
    <row r="538" spans="2:16" ht="11.1" customHeight="1" x14ac:dyDescent="0.2">
      <c r="B538" s="1135"/>
      <c r="C538" s="1137"/>
      <c r="D538" s="1137"/>
      <c r="E538" s="1137"/>
      <c r="F538" s="1137"/>
    </row>
    <row r="539" spans="2:16" ht="11.1" customHeight="1" x14ac:dyDescent="0.2">
      <c r="B539" s="1135"/>
      <c r="C539" s="1137"/>
      <c r="D539" s="1137"/>
      <c r="E539" s="1137"/>
      <c r="F539" s="1137"/>
    </row>
    <row r="540" spans="2:16" ht="11.1" customHeight="1" x14ac:dyDescent="0.2">
      <c r="B540" s="1135"/>
      <c r="C540" s="1137"/>
      <c r="D540" s="1137"/>
      <c r="E540" s="1137"/>
      <c r="F540" s="1137"/>
    </row>
    <row r="541" spans="2:16" ht="11.1" customHeight="1" x14ac:dyDescent="0.2">
      <c r="B541" s="1135"/>
      <c r="C541" s="1137"/>
      <c r="D541" s="1137"/>
      <c r="E541" s="1137"/>
      <c r="F541" s="1137"/>
    </row>
    <row r="543" spans="2:16" x14ac:dyDescent="0.2">
      <c r="B543" s="202" t="s">
        <v>560</v>
      </c>
      <c r="F543" s="237">
        <f>$E$6</f>
        <v>0</v>
      </c>
    </row>
    <row r="544" spans="2:16" ht="30" customHeight="1" x14ac:dyDescent="0.2">
      <c r="B544" s="203" t="s">
        <v>130</v>
      </c>
      <c r="C544" s="204" t="s">
        <v>173</v>
      </c>
      <c r="D544" s="1132" t="s">
        <v>309</v>
      </c>
      <c r="E544" s="1132"/>
      <c r="F544" s="599" t="s">
        <v>194</v>
      </c>
      <c r="H544" s="205" t="s">
        <v>240</v>
      </c>
      <c r="I544" s="206"/>
      <c r="J544" s="206"/>
      <c r="K544" s="206"/>
      <c r="L544" s="206"/>
      <c r="M544" s="206"/>
      <c r="N544" s="206"/>
      <c r="O544" s="206"/>
      <c r="P544" s="207"/>
    </row>
    <row r="545" spans="2:16" ht="39.9" customHeight="1" x14ac:dyDescent="0.2">
      <c r="B545" s="160"/>
      <c r="C545" s="600" t="str">
        <f>IFERROR(VLOOKUP(B545,'補助事業概要説明書(別添１)１～２'!$B$58:$G$77,3,0),"")</f>
        <v/>
      </c>
      <c r="D545" s="1133" t="str">
        <f>IFERROR(VLOOKUP(B545,'補助事業概要説明書(別添１)１～２'!$B$58:$G$77,5,0),"")</f>
        <v/>
      </c>
      <c r="E545" s="1133"/>
      <c r="F545" s="600" t="str">
        <f>IFERROR(VLOOKUP(B545,'補助事業概要説明書(別添１)１～２'!$B$58:$G$77,6,0),"")</f>
        <v/>
      </c>
      <c r="H545" s="208"/>
      <c r="I545" s="209"/>
      <c r="J545" s="209"/>
      <c r="K545" s="209"/>
      <c r="L545" s="209"/>
      <c r="M545" s="209"/>
      <c r="N545" s="209"/>
      <c r="O545" s="209"/>
      <c r="P545" s="210"/>
    </row>
    <row r="546" spans="2:16" ht="8.25" customHeight="1" x14ac:dyDescent="0.2"/>
    <row r="547" spans="2:16" x14ac:dyDescent="0.2">
      <c r="B547" s="202" t="s">
        <v>200</v>
      </c>
      <c r="E547" s="211"/>
    </row>
    <row r="548" spans="2:16" ht="16.5" customHeight="1" x14ac:dyDescent="0.2">
      <c r="B548" s="1134" t="s">
        <v>196</v>
      </c>
      <c r="C548" s="1134"/>
      <c r="D548" s="1134"/>
      <c r="E548" s="1134"/>
      <c r="F548" s="1134"/>
    </row>
    <row r="549" spans="2:16" x14ac:dyDescent="0.2">
      <c r="B549" s="163" t="b">
        <v>1</v>
      </c>
      <c r="C549" s="212"/>
    </row>
    <row r="550" spans="2:16" x14ac:dyDescent="0.2">
      <c r="B550" s="236" t="b">
        <v>1</v>
      </c>
      <c r="J550" s="199"/>
    </row>
    <row r="551" spans="2:16" x14ac:dyDescent="0.2">
      <c r="B551" s="202" t="s">
        <v>340</v>
      </c>
      <c r="E551" s="211"/>
    </row>
    <row r="552" spans="2:16" ht="16.5" customHeight="1" x14ac:dyDescent="0.2">
      <c r="B552" s="1134" t="s">
        <v>339</v>
      </c>
      <c r="C552" s="1134"/>
      <c r="D552" s="1134"/>
      <c r="E552" s="1134"/>
      <c r="F552" s="1134"/>
    </row>
    <row r="553" spans="2:16" x14ac:dyDescent="0.2">
      <c r="B553" s="163" t="b">
        <v>1</v>
      </c>
      <c r="C553" s="212"/>
    </row>
    <row r="554" spans="2:16" x14ac:dyDescent="0.2">
      <c r="B554" s="236" t="b">
        <v>1</v>
      </c>
      <c r="J554" s="199"/>
    </row>
    <row r="555" spans="2:16" x14ac:dyDescent="0.2">
      <c r="B555" s="202" t="s">
        <v>201</v>
      </c>
      <c r="C555" s="212" t="s">
        <v>278</v>
      </c>
    </row>
    <row r="556" spans="2:16" ht="11.1" customHeight="1" x14ac:dyDescent="0.2">
      <c r="B556" s="1135" t="s">
        <v>204</v>
      </c>
      <c r="C556" s="1136"/>
      <c r="D556" s="1136"/>
      <c r="E556" s="1136"/>
      <c r="F556" s="1136"/>
    </row>
    <row r="557" spans="2:16" ht="11.1" customHeight="1" x14ac:dyDescent="0.2">
      <c r="B557" s="1135"/>
      <c r="C557" s="1136"/>
      <c r="D557" s="1136"/>
      <c r="E557" s="1136"/>
      <c r="F557" s="1136"/>
    </row>
    <row r="558" spans="2:16" ht="11.1" customHeight="1" x14ac:dyDescent="0.2">
      <c r="B558" s="1135"/>
      <c r="C558" s="1136"/>
      <c r="D558" s="1136"/>
      <c r="E558" s="1136"/>
      <c r="F558" s="1136"/>
    </row>
    <row r="559" spans="2:16" ht="11.1" customHeight="1" x14ac:dyDescent="0.2">
      <c r="B559" s="1135"/>
      <c r="C559" s="1136"/>
      <c r="D559" s="1136"/>
      <c r="E559" s="1136"/>
      <c r="F559" s="1136"/>
    </row>
    <row r="560" spans="2:16" ht="11.1" customHeight="1" x14ac:dyDescent="0.2">
      <c r="B560" s="1135"/>
      <c r="C560" s="1136"/>
      <c r="D560" s="1136"/>
      <c r="E560" s="1136"/>
      <c r="F560" s="1136"/>
    </row>
    <row r="561" spans="2:6" ht="11.1" customHeight="1" x14ac:dyDescent="0.2">
      <c r="B561" s="1135"/>
      <c r="C561" s="1136"/>
      <c r="D561" s="1136"/>
      <c r="E561" s="1136"/>
      <c r="F561" s="1136"/>
    </row>
    <row r="562" spans="2:6" ht="11.1" customHeight="1" x14ac:dyDescent="0.2">
      <c r="B562" s="1135"/>
      <c r="C562" s="1136"/>
      <c r="D562" s="1136"/>
      <c r="E562" s="1136"/>
      <c r="F562" s="1136"/>
    </row>
    <row r="563" spans="2:6" ht="11.1" customHeight="1" x14ac:dyDescent="0.2">
      <c r="B563" s="1135"/>
      <c r="C563" s="1136"/>
      <c r="D563" s="1136"/>
      <c r="E563" s="1136"/>
      <c r="F563" s="1136"/>
    </row>
    <row r="564" spans="2:6" ht="11.1" customHeight="1" x14ac:dyDescent="0.2">
      <c r="B564" s="1135"/>
      <c r="C564" s="1136"/>
      <c r="D564" s="1136"/>
      <c r="E564" s="1136"/>
      <c r="F564" s="1136"/>
    </row>
    <row r="565" spans="2:6" ht="11.1" customHeight="1" x14ac:dyDescent="0.2">
      <c r="B565" s="1135"/>
      <c r="C565" s="1136"/>
      <c r="D565" s="1136"/>
      <c r="E565" s="1136"/>
      <c r="F565" s="1136"/>
    </row>
    <row r="566" spans="2:6" ht="11.1" customHeight="1" x14ac:dyDescent="0.2">
      <c r="B566" s="1135"/>
      <c r="C566" s="1136"/>
      <c r="D566" s="1136"/>
      <c r="E566" s="1136"/>
      <c r="F566" s="1136"/>
    </row>
    <row r="567" spans="2:6" ht="11.1" customHeight="1" x14ac:dyDescent="0.2">
      <c r="B567" s="1135"/>
      <c r="C567" s="1136"/>
      <c r="D567" s="1136"/>
      <c r="E567" s="1136"/>
      <c r="F567" s="1136"/>
    </row>
    <row r="568" spans="2:6" ht="11.1" customHeight="1" x14ac:dyDescent="0.2">
      <c r="B568" s="1135"/>
      <c r="C568" s="1136"/>
      <c r="D568" s="1136"/>
      <c r="E568" s="1136"/>
      <c r="F568" s="1136"/>
    </row>
    <row r="569" spans="2:6" ht="11.1" customHeight="1" x14ac:dyDescent="0.2">
      <c r="B569" s="1135"/>
      <c r="C569" s="1136"/>
      <c r="D569" s="1136"/>
      <c r="E569" s="1136"/>
      <c r="F569" s="1136"/>
    </row>
    <row r="570" spans="2:6" ht="11.1" customHeight="1" x14ac:dyDescent="0.2">
      <c r="B570" s="1135"/>
      <c r="C570" s="1136"/>
      <c r="D570" s="1136"/>
      <c r="E570" s="1136"/>
      <c r="F570" s="1136"/>
    </row>
    <row r="571" spans="2:6" ht="11.1" customHeight="1" x14ac:dyDescent="0.2">
      <c r="B571" s="1135"/>
      <c r="C571" s="1136"/>
      <c r="D571" s="1136"/>
      <c r="E571" s="1136"/>
      <c r="F571" s="1136"/>
    </row>
    <row r="572" spans="2:6" ht="11.1" customHeight="1" x14ac:dyDescent="0.2">
      <c r="B572" s="1135"/>
      <c r="C572" s="1136"/>
      <c r="D572" s="1136"/>
      <c r="E572" s="1136"/>
      <c r="F572" s="1136"/>
    </row>
    <row r="573" spans="2:6" ht="11.1" customHeight="1" x14ac:dyDescent="0.2">
      <c r="B573" s="1135"/>
      <c r="C573" s="1136"/>
      <c r="D573" s="1136"/>
      <c r="E573" s="1136"/>
      <c r="F573" s="1136"/>
    </row>
    <row r="574" spans="2:6" ht="11.1" customHeight="1" x14ac:dyDescent="0.2">
      <c r="B574" s="1135"/>
      <c r="C574" s="1136"/>
      <c r="D574" s="1136"/>
      <c r="E574" s="1136"/>
      <c r="F574" s="1136"/>
    </row>
    <row r="575" spans="2:6" ht="11.1" customHeight="1" x14ac:dyDescent="0.2">
      <c r="B575" s="1135"/>
      <c r="C575" s="1136"/>
      <c r="D575" s="1136"/>
      <c r="E575" s="1136"/>
      <c r="F575" s="1136"/>
    </row>
    <row r="576" spans="2:6" ht="11.1" customHeight="1" x14ac:dyDescent="0.2">
      <c r="B576" s="1135"/>
      <c r="C576" s="1136"/>
      <c r="D576" s="1136"/>
      <c r="E576" s="1136"/>
      <c r="F576" s="1136"/>
    </row>
    <row r="577" spans="2:6" ht="11.1" customHeight="1" x14ac:dyDescent="0.2">
      <c r="B577" s="1135"/>
      <c r="C577" s="1136"/>
      <c r="D577" s="1136"/>
      <c r="E577" s="1136"/>
      <c r="F577" s="1136"/>
    </row>
    <row r="578" spans="2:6" ht="11.1" customHeight="1" x14ac:dyDescent="0.2">
      <c r="B578" s="1135"/>
      <c r="C578" s="1136"/>
      <c r="D578" s="1136"/>
      <c r="E578" s="1136"/>
      <c r="F578" s="1136"/>
    </row>
    <row r="579" spans="2:6" ht="11.1" customHeight="1" x14ac:dyDescent="0.2">
      <c r="B579" s="1135"/>
      <c r="C579" s="1136"/>
      <c r="D579" s="1136"/>
      <c r="E579" s="1136"/>
      <c r="F579" s="1136"/>
    </row>
    <row r="580" spans="2:6" ht="11.1" customHeight="1" x14ac:dyDescent="0.2">
      <c r="B580" s="1135"/>
      <c r="C580" s="1136"/>
      <c r="D580" s="1136"/>
      <c r="E580" s="1136"/>
      <c r="F580" s="1136"/>
    </row>
    <row r="581" spans="2:6" ht="11.1" customHeight="1" x14ac:dyDescent="0.2">
      <c r="B581" s="1135"/>
      <c r="C581" s="1136"/>
      <c r="D581" s="1136"/>
      <c r="E581" s="1136"/>
      <c r="F581" s="1136"/>
    </row>
    <row r="582" spans="2:6" ht="11.1" customHeight="1" x14ac:dyDescent="0.2">
      <c r="B582" s="1135"/>
      <c r="C582" s="1136"/>
      <c r="D582" s="1136"/>
      <c r="E582" s="1136"/>
      <c r="F582" s="1136"/>
    </row>
    <row r="583" spans="2:6" ht="11.1" customHeight="1" x14ac:dyDescent="0.2">
      <c r="B583" s="1135"/>
      <c r="C583" s="1136"/>
      <c r="D583" s="1136"/>
      <c r="E583" s="1136"/>
      <c r="F583" s="1136"/>
    </row>
    <row r="584" spans="2:6" ht="11.1" customHeight="1" x14ac:dyDescent="0.2">
      <c r="B584" s="1135"/>
      <c r="C584" s="1136"/>
      <c r="D584" s="1136"/>
      <c r="E584" s="1136"/>
      <c r="F584" s="1136"/>
    </row>
    <row r="585" spans="2:6" ht="11.1" customHeight="1" x14ac:dyDescent="0.2">
      <c r="B585" s="1135"/>
      <c r="C585" s="1136"/>
      <c r="D585" s="1136"/>
      <c r="E585" s="1136"/>
      <c r="F585" s="1136"/>
    </row>
    <row r="586" spans="2:6" ht="11.1" customHeight="1" x14ac:dyDescent="0.2">
      <c r="B586" s="1135" t="s">
        <v>203</v>
      </c>
      <c r="C586" s="1136"/>
      <c r="D586" s="1136"/>
      <c r="E586" s="1136"/>
      <c r="F586" s="1136"/>
    </row>
    <row r="587" spans="2:6" ht="11.1" customHeight="1" x14ac:dyDescent="0.2">
      <c r="B587" s="1135"/>
      <c r="C587" s="1136"/>
      <c r="D587" s="1136"/>
      <c r="E587" s="1136"/>
      <c r="F587" s="1136"/>
    </row>
    <row r="588" spans="2:6" ht="11.1" customHeight="1" x14ac:dyDescent="0.2">
      <c r="B588" s="1135"/>
      <c r="C588" s="1136"/>
      <c r="D588" s="1136"/>
      <c r="E588" s="1136"/>
      <c r="F588" s="1136"/>
    </row>
    <row r="589" spans="2:6" ht="11.1" customHeight="1" x14ac:dyDescent="0.2">
      <c r="B589" s="1135"/>
      <c r="C589" s="1136"/>
      <c r="D589" s="1136"/>
      <c r="E589" s="1136"/>
      <c r="F589" s="1136"/>
    </row>
    <row r="590" spans="2:6" ht="11.1" customHeight="1" x14ac:dyDescent="0.2">
      <c r="B590" s="1135"/>
      <c r="C590" s="1136"/>
      <c r="D590" s="1136"/>
      <c r="E590" s="1136"/>
      <c r="F590" s="1136"/>
    </row>
    <row r="591" spans="2:6" ht="11.1" customHeight="1" x14ac:dyDescent="0.2">
      <c r="B591" s="1135"/>
      <c r="C591" s="1136"/>
      <c r="D591" s="1136"/>
      <c r="E591" s="1136"/>
      <c r="F591" s="1136"/>
    </row>
    <row r="592" spans="2:6" ht="11.1" customHeight="1" x14ac:dyDescent="0.2">
      <c r="B592" s="1135"/>
      <c r="C592" s="1136"/>
      <c r="D592" s="1136"/>
      <c r="E592" s="1136"/>
      <c r="F592" s="1136"/>
    </row>
    <row r="593" spans="2:6" ht="11.1" customHeight="1" x14ac:dyDescent="0.2">
      <c r="B593" s="1135"/>
      <c r="C593" s="1136"/>
      <c r="D593" s="1136"/>
      <c r="E593" s="1136"/>
      <c r="F593" s="1136"/>
    </row>
    <row r="594" spans="2:6" ht="11.1" customHeight="1" x14ac:dyDescent="0.2">
      <c r="B594" s="1135"/>
      <c r="C594" s="1136"/>
      <c r="D594" s="1136"/>
      <c r="E594" s="1136"/>
      <c r="F594" s="1136"/>
    </row>
    <row r="595" spans="2:6" ht="11.1" customHeight="1" x14ac:dyDescent="0.2">
      <c r="B595" s="1135"/>
      <c r="C595" s="1136"/>
      <c r="D595" s="1136"/>
      <c r="E595" s="1136"/>
      <c r="F595" s="1136"/>
    </row>
    <row r="596" spans="2:6" ht="11.1" customHeight="1" x14ac:dyDescent="0.2">
      <c r="B596" s="1135"/>
      <c r="C596" s="1136"/>
      <c r="D596" s="1136"/>
      <c r="E596" s="1136"/>
      <c r="F596" s="1136"/>
    </row>
    <row r="597" spans="2:6" ht="11.1" customHeight="1" x14ac:dyDescent="0.2">
      <c r="B597" s="1135"/>
      <c r="C597" s="1136"/>
      <c r="D597" s="1136"/>
      <c r="E597" s="1136"/>
      <c r="F597" s="1136"/>
    </row>
    <row r="598" spans="2:6" ht="11.1" customHeight="1" x14ac:dyDescent="0.2">
      <c r="B598" s="1135"/>
      <c r="C598" s="1136"/>
      <c r="D598" s="1136"/>
      <c r="E598" s="1136"/>
      <c r="F598" s="1136"/>
    </row>
    <row r="599" spans="2:6" ht="11.1" customHeight="1" x14ac:dyDescent="0.2">
      <c r="B599" s="1135"/>
      <c r="C599" s="1136"/>
      <c r="D599" s="1136"/>
      <c r="E599" s="1136"/>
      <c r="F599" s="1136"/>
    </row>
    <row r="600" spans="2:6" ht="11.1" customHeight="1" x14ac:dyDescent="0.2">
      <c r="B600" s="1135"/>
      <c r="C600" s="1136"/>
      <c r="D600" s="1136"/>
      <c r="E600" s="1136"/>
      <c r="F600" s="1136"/>
    </row>
    <row r="601" spans="2:6" ht="11.1" customHeight="1" x14ac:dyDescent="0.2">
      <c r="B601" s="1135"/>
      <c r="C601" s="1136"/>
      <c r="D601" s="1136"/>
      <c r="E601" s="1136"/>
      <c r="F601" s="1136"/>
    </row>
    <row r="602" spans="2:6" ht="11.1" customHeight="1" x14ac:dyDescent="0.2">
      <c r="B602" s="1135"/>
      <c r="C602" s="1136"/>
      <c r="D602" s="1136"/>
      <c r="E602" s="1136"/>
      <c r="F602" s="1136"/>
    </row>
    <row r="603" spans="2:6" ht="11.1" customHeight="1" x14ac:dyDescent="0.2">
      <c r="B603" s="1135"/>
      <c r="C603" s="1136"/>
      <c r="D603" s="1136"/>
      <c r="E603" s="1136"/>
      <c r="F603" s="1136"/>
    </row>
    <row r="604" spans="2:6" ht="11.1" customHeight="1" x14ac:dyDescent="0.2">
      <c r="B604" s="1135"/>
      <c r="C604" s="1136"/>
      <c r="D604" s="1136"/>
      <c r="E604" s="1136"/>
      <c r="F604" s="1136"/>
    </row>
    <row r="605" spans="2:6" ht="11.1" customHeight="1" x14ac:dyDescent="0.2">
      <c r="B605" s="1135"/>
      <c r="C605" s="1136"/>
      <c r="D605" s="1136"/>
      <c r="E605" s="1136"/>
      <c r="F605" s="1136"/>
    </row>
    <row r="606" spans="2:6" ht="11.1" customHeight="1" x14ac:dyDescent="0.2">
      <c r="B606" s="1135"/>
      <c r="C606" s="1136"/>
      <c r="D606" s="1136"/>
      <c r="E606" s="1136"/>
      <c r="F606" s="1136"/>
    </row>
    <row r="607" spans="2:6" ht="11.1" customHeight="1" x14ac:dyDescent="0.2">
      <c r="B607" s="1135"/>
      <c r="C607" s="1136"/>
      <c r="D607" s="1136"/>
      <c r="E607" s="1136"/>
      <c r="F607" s="1136"/>
    </row>
    <row r="608" spans="2:6" ht="11.1" customHeight="1" x14ac:dyDescent="0.2">
      <c r="B608" s="1135"/>
      <c r="C608" s="1136"/>
      <c r="D608" s="1136"/>
      <c r="E608" s="1136"/>
      <c r="F608" s="1136"/>
    </row>
    <row r="609" spans="2:6" ht="11.1" customHeight="1" x14ac:dyDescent="0.2">
      <c r="B609" s="1135"/>
      <c r="C609" s="1136"/>
      <c r="D609" s="1136"/>
      <c r="E609" s="1136"/>
      <c r="F609" s="1136"/>
    </row>
    <row r="610" spans="2:6" ht="11.1" customHeight="1" x14ac:dyDescent="0.2">
      <c r="B610" s="1135"/>
      <c r="C610" s="1136"/>
      <c r="D610" s="1136"/>
      <c r="E610" s="1136"/>
      <c r="F610" s="1136"/>
    </row>
    <row r="611" spans="2:6" ht="11.1" customHeight="1" x14ac:dyDescent="0.2">
      <c r="B611" s="1135"/>
      <c r="C611" s="1136"/>
      <c r="D611" s="1136"/>
      <c r="E611" s="1136"/>
      <c r="F611" s="1136"/>
    </row>
    <row r="612" spans="2:6" ht="11.1" customHeight="1" x14ac:dyDescent="0.2">
      <c r="B612" s="1135"/>
      <c r="C612" s="1136"/>
      <c r="D612" s="1136"/>
      <c r="E612" s="1136"/>
      <c r="F612" s="1136"/>
    </row>
    <row r="613" spans="2:6" ht="11.1" customHeight="1" x14ac:dyDescent="0.2">
      <c r="B613" s="1135"/>
      <c r="C613" s="1136"/>
      <c r="D613" s="1136"/>
      <c r="E613" s="1136"/>
      <c r="F613" s="1136"/>
    </row>
    <row r="614" spans="2:6" ht="11.1" customHeight="1" x14ac:dyDescent="0.2">
      <c r="B614" s="1135"/>
      <c r="C614" s="1136"/>
      <c r="D614" s="1136"/>
      <c r="E614" s="1136"/>
      <c r="F614" s="1136"/>
    </row>
    <row r="615" spans="2:6" ht="11.1" customHeight="1" x14ac:dyDescent="0.2">
      <c r="B615" s="1135"/>
      <c r="C615" s="1136"/>
      <c r="D615" s="1136"/>
      <c r="E615" s="1136"/>
      <c r="F615" s="1136"/>
    </row>
    <row r="616" spans="2:6" ht="11.1" customHeight="1" x14ac:dyDescent="0.2">
      <c r="B616" s="1135" t="s">
        <v>205</v>
      </c>
      <c r="C616" s="1136"/>
      <c r="D616" s="1136"/>
      <c r="E616" s="1136"/>
      <c r="F616" s="1136"/>
    </row>
    <row r="617" spans="2:6" ht="11.1" customHeight="1" x14ac:dyDescent="0.2">
      <c r="B617" s="1135"/>
      <c r="C617" s="1136"/>
      <c r="D617" s="1136"/>
      <c r="E617" s="1136"/>
      <c r="F617" s="1136"/>
    </row>
    <row r="618" spans="2:6" ht="11.1" customHeight="1" x14ac:dyDescent="0.2">
      <c r="B618" s="1135"/>
      <c r="C618" s="1136"/>
      <c r="D618" s="1136"/>
      <c r="E618" s="1136"/>
      <c r="F618" s="1136"/>
    </row>
    <row r="619" spans="2:6" ht="11.1" customHeight="1" x14ac:dyDescent="0.2">
      <c r="B619" s="1135"/>
      <c r="C619" s="1136"/>
      <c r="D619" s="1136"/>
      <c r="E619" s="1136"/>
      <c r="F619" s="1136"/>
    </row>
    <row r="620" spans="2:6" ht="11.1" customHeight="1" x14ac:dyDescent="0.2">
      <c r="B620" s="1135"/>
      <c r="C620" s="1136"/>
      <c r="D620" s="1136"/>
      <c r="E620" s="1136"/>
      <c r="F620" s="1136"/>
    </row>
    <row r="621" spans="2:6" ht="11.1" customHeight="1" x14ac:dyDescent="0.2">
      <c r="B621" s="1135"/>
      <c r="C621" s="1136"/>
      <c r="D621" s="1136"/>
      <c r="E621" s="1136"/>
      <c r="F621" s="1136"/>
    </row>
    <row r="622" spans="2:6" ht="11.1" customHeight="1" x14ac:dyDescent="0.2">
      <c r="B622" s="1135"/>
      <c r="C622" s="1136"/>
      <c r="D622" s="1136"/>
      <c r="E622" s="1136"/>
      <c r="F622" s="1136"/>
    </row>
    <row r="623" spans="2:6" ht="11.1" customHeight="1" x14ac:dyDescent="0.2">
      <c r="B623" s="1135"/>
      <c r="C623" s="1136"/>
      <c r="D623" s="1136"/>
      <c r="E623" s="1136"/>
      <c r="F623" s="1136"/>
    </row>
    <row r="624" spans="2:6" ht="11.1" customHeight="1" x14ac:dyDescent="0.2">
      <c r="B624" s="1135"/>
      <c r="C624" s="1136"/>
      <c r="D624" s="1136"/>
      <c r="E624" s="1136"/>
      <c r="F624" s="1136"/>
    </row>
    <row r="625" spans="2:6" ht="11.1" customHeight="1" x14ac:dyDescent="0.2">
      <c r="B625" s="1135"/>
      <c r="C625" s="1136"/>
      <c r="D625" s="1136"/>
      <c r="E625" s="1136"/>
      <c r="F625" s="1136"/>
    </row>
    <row r="626" spans="2:6" ht="11.1" customHeight="1" x14ac:dyDescent="0.2">
      <c r="B626" s="1135"/>
      <c r="C626" s="1136"/>
      <c r="D626" s="1136"/>
      <c r="E626" s="1136"/>
      <c r="F626" s="1136"/>
    </row>
    <row r="627" spans="2:6" ht="11.1" customHeight="1" x14ac:dyDescent="0.2">
      <c r="B627" s="1135"/>
      <c r="C627" s="1136"/>
      <c r="D627" s="1136"/>
      <c r="E627" s="1136"/>
      <c r="F627" s="1136"/>
    </row>
    <row r="628" spans="2:6" ht="11.1" customHeight="1" x14ac:dyDescent="0.2">
      <c r="B628" s="1135"/>
      <c r="C628" s="1136"/>
      <c r="D628" s="1136"/>
      <c r="E628" s="1136"/>
      <c r="F628" s="1136"/>
    </row>
    <row r="629" spans="2:6" ht="11.1" customHeight="1" x14ac:dyDescent="0.2">
      <c r="B629" s="1135"/>
      <c r="C629" s="1136"/>
      <c r="D629" s="1136"/>
      <c r="E629" s="1136"/>
      <c r="F629" s="1136"/>
    </row>
    <row r="630" spans="2:6" ht="11.1" customHeight="1" x14ac:dyDescent="0.2">
      <c r="B630" s="1135"/>
      <c r="C630" s="1136"/>
      <c r="D630" s="1136"/>
      <c r="E630" s="1136"/>
      <c r="F630" s="1136"/>
    </row>
    <row r="631" spans="2:6" ht="11.1" customHeight="1" x14ac:dyDescent="0.2">
      <c r="B631" s="1135"/>
      <c r="C631" s="1136"/>
      <c r="D631" s="1136"/>
      <c r="E631" s="1136"/>
      <c r="F631" s="1136"/>
    </row>
    <row r="632" spans="2:6" ht="11.1" customHeight="1" x14ac:dyDescent="0.2">
      <c r="B632" s="1135"/>
      <c r="C632" s="1136"/>
      <c r="D632" s="1136"/>
      <c r="E632" s="1136"/>
      <c r="F632" s="1136"/>
    </row>
    <row r="633" spans="2:6" ht="11.1" customHeight="1" x14ac:dyDescent="0.2">
      <c r="B633" s="1135"/>
      <c r="C633" s="1136"/>
      <c r="D633" s="1136"/>
      <c r="E633" s="1136"/>
      <c r="F633" s="1136"/>
    </row>
    <row r="634" spans="2:6" ht="11.1" customHeight="1" x14ac:dyDescent="0.2">
      <c r="B634" s="1135"/>
      <c r="C634" s="1136"/>
      <c r="D634" s="1136"/>
      <c r="E634" s="1136"/>
      <c r="F634" s="1136"/>
    </row>
    <row r="635" spans="2:6" ht="11.1" customHeight="1" x14ac:dyDescent="0.2">
      <c r="B635" s="1135"/>
      <c r="C635" s="1136"/>
      <c r="D635" s="1136"/>
      <c r="E635" s="1136"/>
      <c r="F635" s="1136"/>
    </row>
    <row r="636" spans="2:6" ht="11.1" customHeight="1" x14ac:dyDescent="0.2">
      <c r="B636" s="1135"/>
      <c r="C636" s="1136"/>
      <c r="D636" s="1136"/>
      <c r="E636" s="1136"/>
      <c r="F636" s="1136"/>
    </row>
    <row r="637" spans="2:6" ht="11.1" customHeight="1" x14ac:dyDescent="0.2">
      <c r="B637" s="1135"/>
      <c r="C637" s="1136"/>
      <c r="D637" s="1136"/>
      <c r="E637" s="1136"/>
      <c r="F637" s="1136"/>
    </row>
    <row r="638" spans="2:6" ht="11.1" customHeight="1" x14ac:dyDescent="0.2">
      <c r="B638" s="1135"/>
      <c r="C638" s="1136"/>
      <c r="D638" s="1136"/>
      <c r="E638" s="1136"/>
      <c r="F638" s="1136"/>
    </row>
    <row r="639" spans="2:6" ht="11.1" customHeight="1" x14ac:dyDescent="0.2">
      <c r="B639" s="1135"/>
      <c r="C639" s="1136"/>
      <c r="D639" s="1136"/>
      <c r="E639" s="1136"/>
      <c r="F639" s="1136"/>
    </row>
    <row r="640" spans="2:6" ht="11.1" customHeight="1" x14ac:dyDescent="0.2">
      <c r="B640" s="1135"/>
      <c r="C640" s="1136"/>
      <c r="D640" s="1136"/>
      <c r="E640" s="1136"/>
      <c r="F640" s="1136"/>
    </row>
    <row r="641" spans="2:6" ht="11.1" customHeight="1" x14ac:dyDescent="0.2">
      <c r="B641" s="1135"/>
      <c r="C641" s="1136"/>
      <c r="D641" s="1136"/>
      <c r="E641" s="1136"/>
      <c r="F641" s="1136"/>
    </row>
    <row r="642" spans="2:6" ht="11.1" customHeight="1" x14ac:dyDescent="0.2">
      <c r="B642" s="1135"/>
      <c r="C642" s="1136"/>
      <c r="D642" s="1136"/>
      <c r="E642" s="1136"/>
      <c r="F642" s="1136"/>
    </row>
    <row r="643" spans="2:6" ht="11.1" customHeight="1" x14ac:dyDescent="0.2">
      <c r="B643" s="1135"/>
      <c r="C643" s="1136"/>
      <c r="D643" s="1136"/>
      <c r="E643" s="1136"/>
      <c r="F643" s="1136"/>
    </row>
    <row r="644" spans="2:6" ht="11.1" customHeight="1" x14ac:dyDescent="0.2">
      <c r="B644" s="1135"/>
      <c r="C644" s="1136"/>
      <c r="D644" s="1136"/>
      <c r="E644" s="1136"/>
      <c r="F644" s="1136"/>
    </row>
    <row r="645" spans="2:6" ht="11.1" customHeight="1" x14ac:dyDescent="0.2">
      <c r="B645" s="1135"/>
      <c r="C645" s="1136"/>
      <c r="D645" s="1136"/>
      <c r="E645" s="1136"/>
      <c r="F645" s="1136"/>
    </row>
    <row r="646" spans="2:6" ht="11.1" customHeight="1" x14ac:dyDescent="0.2">
      <c r="B646" s="1135" t="s">
        <v>318</v>
      </c>
      <c r="C646" s="1137" t="s">
        <v>310</v>
      </c>
      <c r="D646" s="1137"/>
      <c r="E646" s="1137"/>
      <c r="F646" s="1137"/>
    </row>
    <row r="647" spans="2:6" ht="11.1" customHeight="1" x14ac:dyDescent="0.2">
      <c r="B647" s="1135"/>
      <c r="C647" s="1137"/>
      <c r="D647" s="1137"/>
      <c r="E647" s="1137"/>
      <c r="F647" s="1137"/>
    </row>
    <row r="648" spans="2:6" ht="11.1" customHeight="1" x14ac:dyDescent="0.2">
      <c r="B648" s="1135"/>
      <c r="C648" s="1137"/>
      <c r="D648" s="1137"/>
      <c r="E648" s="1137"/>
      <c r="F648" s="1137"/>
    </row>
    <row r="649" spans="2:6" ht="11.1" customHeight="1" x14ac:dyDescent="0.2">
      <c r="B649" s="1135"/>
      <c r="C649" s="1137"/>
      <c r="D649" s="1137"/>
      <c r="E649" s="1137"/>
      <c r="F649" s="1137"/>
    </row>
    <row r="650" spans="2:6" ht="11.1" customHeight="1" x14ac:dyDescent="0.2">
      <c r="B650" s="1135"/>
      <c r="C650" s="1137"/>
      <c r="D650" s="1137"/>
      <c r="E650" s="1137"/>
      <c r="F650" s="1137"/>
    </row>
    <row r="651" spans="2:6" ht="11.1" customHeight="1" x14ac:dyDescent="0.2">
      <c r="B651" s="1135"/>
      <c r="C651" s="1137"/>
      <c r="D651" s="1137"/>
      <c r="E651" s="1137" t="b">
        <v>0</v>
      </c>
      <c r="F651" s="1137"/>
    </row>
    <row r="652" spans="2:6" ht="11.1" customHeight="1" x14ac:dyDescent="0.2">
      <c r="B652" s="1135"/>
      <c r="C652" s="1137"/>
      <c r="D652" s="1137"/>
      <c r="E652" s="1137" t="b">
        <v>0</v>
      </c>
      <c r="F652" s="1137"/>
    </row>
    <row r="653" spans="2:6" ht="11.1" customHeight="1" x14ac:dyDescent="0.2">
      <c r="B653" s="1135"/>
      <c r="C653" s="1137"/>
      <c r="D653" s="1137"/>
      <c r="E653" s="1137"/>
      <c r="F653" s="1137"/>
    </row>
    <row r="654" spans="2:6" ht="11.1" customHeight="1" x14ac:dyDescent="0.2">
      <c r="B654" s="1135"/>
      <c r="C654" s="1137"/>
      <c r="D654" s="1137"/>
      <c r="E654" s="1137"/>
      <c r="F654" s="1137"/>
    </row>
    <row r="655" spans="2:6" ht="11.1" customHeight="1" x14ac:dyDescent="0.2">
      <c r="B655" s="1135"/>
      <c r="C655" s="1137"/>
      <c r="D655" s="1137"/>
      <c r="E655" s="1137"/>
      <c r="F655" s="1137"/>
    </row>
    <row r="656" spans="2:6" ht="11.1" customHeight="1" x14ac:dyDescent="0.2">
      <c r="B656" s="1135"/>
      <c r="C656" s="1137"/>
      <c r="D656" s="1137"/>
      <c r="E656" s="1137"/>
      <c r="F656" s="1137"/>
    </row>
    <row r="657" spans="2:6" ht="11.1" customHeight="1" x14ac:dyDescent="0.2">
      <c r="B657" s="1135"/>
      <c r="C657" s="1137"/>
      <c r="D657" s="1137"/>
      <c r="E657" s="1137"/>
      <c r="F657" s="1137"/>
    </row>
    <row r="658" spans="2:6" ht="11.1" customHeight="1" x14ac:dyDescent="0.2">
      <c r="B658" s="1135"/>
      <c r="C658" s="1137"/>
      <c r="D658" s="1137"/>
      <c r="E658" s="1137" t="b">
        <v>1</v>
      </c>
      <c r="F658" s="1137"/>
    </row>
    <row r="659" spans="2:6" ht="11.1" customHeight="1" x14ac:dyDescent="0.2">
      <c r="B659" s="1135"/>
      <c r="C659" s="1137"/>
      <c r="D659" s="1137"/>
      <c r="E659" s="1137"/>
      <c r="F659" s="1137"/>
    </row>
    <row r="660" spans="2:6" ht="11.1" customHeight="1" x14ac:dyDescent="0.2">
      <c r="B660" s="1135"/>
      <c r="C660" s="1137"/>
      <c r="D660" s="1137"/>
      <c r="E660" s="1137"/>
      <c r="F660" s="1137"/>
    </row>
    <row r="661" spans="2:6" ht="11.1" customHeight="1" x14ac:dyDescent="0.2">
      <c r="B661" s="1135"/>
      <c r="C661" s="1137"/>
      <c r="D661" s="1137"/>
      <c r="E661" s="1137"/>
      <c r="F661" s="1137"/>
    </row>
    <row r="662" spans="2:6" ht="11.1" customHeight="1" x14ac:dyDescent="0.2">
      <c r="B662" s="1135"/>
      <c r="C662" s="1137"/>
      <c r="D662" s="1137"/>
      <c r="E662" s="1137"/>
      <c r="F662" s="1137"/>
    </row>
    <row r="663" spans="2:6" ht="11.1" customHeight="1" x14ac:dyDescent="0.2">
      <c r="B663" s="1135"/>
      <c r="C663" s="1137"/>
      <c r="D663" s="1137"/>
      <c r="E663" s="1137"/>
      <c r="F663" s="1137"/>
    </row>
    <row r="664" spans="2:6" ht="11.1" customHeight="1" x14ac:dyDescent="0.2">
      <c r="B664" s="1135"/>
      <c r="C664" s="1137"/>
      <c r="D664" s="1137"/>
      <c r="E664" s="1137"/>
      <c r="F664" s="1137"/>
    </row>
    <row r="665" spans="2:6" ht="11.1" customHeight="1" x14ac:dyDescent="0.2">
      <c r="B665" s="1135"/>
      <c r="C665" s="1137"/>
      <c r="D665" s="1137"/>
      <c r="E665" s="1137"/>
      <c r="F665" s="1137"/>
    </row>
    <row r="666" spans="2:6" ht="11.1" customHeight="1" x14ac:dyDescent="0.2">
      <c r="B666" s="1135"/>
      <c r="C666" s="1137"/>
      <c r="D666" s="1137"/>
      <c r="E666" s="1137"/>
      <c r="F666" s="1137"/>
    </row>
    <row r="667" spans="2:6" ht="11.1" customHeight="1" x14ac:dyDescent="0.2">
      <c r="B667" s="1135"/>
      <c r="C667" s="1137"/>
      <c r="D667" s="1137"/>
      <c r="E667" s="1137"/>
      <c r="F667" s="1137"/>
    </row>
    <row r="668" spans="2:6" ht="11.1" customHeight="1" x14ac:dyDescent="0.2">
      <c r="B668" s="1135"/>
      <c r="C668" s="1137"/>
      <c r="D668" s="1137"/>
      <c r="E668" s="1137"/>
      <c r="F668" s="1137"/>
    </row>
    <row r="669" spans="2:6" ht="11.1" customHeight="1" x14ac:dyDescent="0.2">
      <c r="B669" s="1135"/>
      <c r="C669" s="1137"/>
      <c r="D669" s="1137"/>
      <c r="E669" s="1137"/>
      <c r="F669" s="1137"/>
    </row>
    <row r="670" spans="2:6" ht="11.1" customHeight="1" x14ac:dyDescent="0.2">
      <c r="B670" s="1135"/>
      <c r="C670" s="1137"/>
      <c r="D670" s="1137"/>
      <c r="E670" s="1137"/>
      <c r="F670" s="1137"/>
    </row>
    <row r="671" spans="2:6" ht="11.1" customHeight="1" x14ac:dyDescent="0.2">
      <c r="B671" s="1135"/>
      <c r="C671" s="1137"/>
      <c r="D671" s="1137"/>
      <c r="E671" s="1137"/>
      <c r="F671" s="1137"/>
    </row>
    <row r="672" spans="2:6" ht="11.1" customHeight="1" x14ac:dyDescent="0.2">
      <c r="B672" s="1135"/>
      <c r="C672" s="1137"/>
      <c r="D672" s="1137"/>
      <c r="E672" s="1137"/>
      <c r="F672" s="1137"/>
    </row>
    <row r="673" spans="2:16" ht="11.1" customHeight="1" x14ac:dyDescent="0.2">
      <c r="B673" s="1135"/>
      <c r="C673" s="1137"/>
      <c r="D673" s="1137"/>
      <c r="E673" s="1137"/>
      <c r="F673" s="1137"/>
    </row>
    <row r="674" spans="2:16" ht="11.1" customHeight="1" x14ac:dyDescent="0.2">
      <c r="B674" s="1135"/>
      <c r="C674" s="1137"/>
      <c r="D674" s="1137"/>
      <c r="E674" s="1137"/>
      <c r="F674" s="1137"/>
    </row>
    <row r="675" spans="2:16" ht="11.1" customHeight="1" x14ac:dyDescent="0.2">
      <c r="B675" s="1135"/>
      <c r="C675" s="1137"/>
      <c r="D675" s="1137"/>
      <c r="E675" s="1137"/>
      <c r="F675" s="1137"/>
    </row>
    <row r="677" spans="2:16" x14ac:dyDescent="0.2">
      <c r="B677" s="202" t="s">
        <v>561</v>
      </c>
      <c r="F677" s="237">
        <f>$E$6</f>
        <v>0</v>
      </c>
    </row>
    <row r="678" spans="2:16" ht="30" customHeight="1" x14ac:dyDescent="0.2">
      <c r="B678" s="203" t="s">
        <v>130</v>
      </c>
      <c r="C678" s="204" t="s">
        <v>173</v>
      </c>
      <c r="D678" s="1132" t="s">
        <v>309</v>
      </c>
      <c r="E678" s="1132"/>
      <c r="F678" s="599" t="s">
        <v>194</v>
      </c>
      <c r="H678" s="205" t="s">
        <v>240</v>
      </c>
      <c r="I678" s="206"/>
      <c r="J678" s="206"/>
      <c r="K678" s="206"/>
      <c r="L678" s="206"/>
      <c r="M678" s="206"/>
      <c r="N678" s="206"/>
      <c r="O678" s="206"/>
      <c r="P678" s="207"/>
    </row>
    <row r="679" spans="2:16" ht="39.9" customHeight="1" x14ac:dyDescent="0.2">
      <c r="B679" s="160"/>
      <c r="C679" s="600" t="str">
        <f>IFERROR(VLOOKUP(B679,'補助事業概要説明書(別添１)１～２'!$B$58:$G$77,3,0),"")</f>
        <v/>
      </c>
      <c r="D679" s="1133" t="str">
        <f>IFERROR(VLOOKUP(B679,'補助事業概要説明書(別添１)１～２'!$B$58:$G$77,5,0),"")</f>
        <v/>
      </c>
      <c r="E679" s="1133"/>
      <c r="F679" s="600" t="str">
        <f>IFERROR(VLOOKUP(B679,'補助事業概要説明書(別添１)１～２'!$B$58:$G$77,6,0),"")</f>
        <v/>
      </c>
      <c r="H679" s="208"/>
      <c r="I679" s="209"/>
      <c r="J679" s="209"/>
      <c r="K679" s="209"/>
      <c r="L679" s="209"/>
      <c r="M679" s="209"/>
      <c r="N679" s="209"/>
      <c r="O679" s="209"/>
      <c r="P679" s="210"/>
    </row>
    <row r="680" spans="2:16" ht="8.25" customHeight="1" x14ac:dyDescent="0.2"/>
    <row r="681" spans="2:16" x14ac:dyDescent="0.2">
      <c r="B681" s="202" t="s">
        <v>200</v>
      </c>
      <c r="E681" s="211"/>
    </row>
    <row r="682" spans="2:16" ht="16.5" customHeight="1" x14ac:dyDescent="0.2">
      <c r="B682" s="1134" t="s">
        <v>196</v>
      </c>
      <c r="C682" s="1134"/>
      <c r="D682" s="1134"/>
      <c r="E682" s="1134"/>
      <c r="F682" s="1134"/>
    </row>
    <row r="683" spans="2:16" x14ac:dyDescent="0.2">
      <c r="B683" s="163" t="b">
        <v>1</v>
      </c>
      <c r="C683" s="212"/>
    </row>
    <row r="684" spans="2:16" x14ac:dyDescent="0.2">
      <c r="B684" s="236" t="b">
        <v>1</v>
      </c>
      <c r="J684" s="199"/>
    </row>
    <row r="685" spans="2:16" x14ac:dyDescent="0.2">
      <c r="B685" s="202" t="s">
        <v>340</v>
      </c>
      <c r="E685" s="211"/>
    </row>
    <row r="686" spans="2:16" ht="16.5" customHeight="1" x14ac:dyDescent="0.2">
      <c r="B686" s="1134" t="s">
        <v>339</v>
      </c>
      <c r="C686" s="1134"/>
      <c r="D686" s="1134"/>
      <c r="E686" s="1134"/>
      <c r="F686" s="1134"/>
    </row>
    <row r="687" spans="2:16" x14ac:dyDescent="0.2">
      <c r="B687" s="163" t="b">
        <v>1</v>
      </c>
      <c r="C687" s="212"/>
    </row>
    <row r="688" spans="2:16" x14ac:dyDescent="0.2">
      <c r="B688" s="236" t="b">
        <v>1</v>
      </c>
      <c r="J688" s="199"/>
    </row>
    <row r="689" spans="2:6" x14ac:dyDescent="0.2">
      <c r="B689" s="202" t="s">
        <v>201</v>
      </c>
      <c r="C689" s="212" t="s">
        <v>278</v>
      </c>
    </row>
    <row r="690" spans="2:6" ht="11.1" customHeight="1" x14ac:dyDescent="0.2">
      <c r="B690" s="1135" t="s">
        <v>204</v>
      </c>
      <c r="C690" s="1136"/>
      <c r="D690" s="1136"/>
      <c r="E690" s="1136"/>
      <c r="F690" s="1136"/>
    </row>
    <row r="691" spans="2:6" ht="11.1" customHeight="1" x14ac:dyDescent="0.2">
      <c r="B691" s="1135"/>
      <c r="C691" s="1136"/>
      <c r="D691" s="1136"/>
      <c r="E691" s="1136"/>
      <c r="F691" s="1136"/>
    </row>
    <row r="692" spans="2:6" ht="11.1" customHeight="1" x14ac:dyDescent="0.2">
      <c r="B692" s="1135"/>
      <c r="C692" s="1136"/>
      <c r="D692" s="1136"/>
      <c r="E692" s="1136"/>
      <c r="F692" s="1136"/>
    </row>
    <row r="693" spans="2:6" ht="11.1" customHeight="1" x14ac:dyDescent="0.2">
      <c r="B693" s="1135"/>
      <c r="C693" s="1136"/>
      <c r="D693" s="1136"/>
      <c r="E693" s="1136"/>
      <c r="F693" s="1136"/>
    </row>
    <row r="694" spans="2:6" ht="11.1" customHeight="1" x14ac:dyDescent="0.2">
      <c r="B694" s="1135"/>
      <c r="C694" s="1136"/>
      <c r="D694" s="1136"/>
      <c r="E694" s="1136"/>
      <c r="F694" s="1136"/>
    </row>
    <row r="695" spans="2:6" ht="11.1" customHeight="1" x14ac:dyDescent="0.2">
      <c r="B695" s="1135"/>
      <c r="C695" s="1136"/>
      <c r="D695" s="1136"/>
      <c r="E695" s="1136"/>
      <c r="F695" s="1136"/>
    </row>
    <row r="696" spans="2:6" ht="11.1" customHeight="1" x14ac:dyDescent="0.2">
      <c r="B696" s="1135"/>
      <c r="C696" s="1136"/>
      <c r="D696" s="1136"/>
      <c r="E696" s="1136"/>
      <c r="F696" s="1136"/>
    </row>
    <row r="697" spans="2:6" ht="11.1" customHeight="1" x14ac:dyDescent="0.2">
      <c r="B697" s="1135"/>
      <c r="C697" s="1136"/>
      <c r="D697" s="1136"/>
      <c r="E697" s="1136"/>
      <c r="F697" s="1136"/>
    </row>
    <row r="698" spans="2:6" ht="11.1" customHeight="1" x14ac:dyDescent="0.2">
      <c r="B698" s="1135"/>
      <c r="C698" s="1136"/>
      <c r="D698" s="1136"/>
      <c r="E698" s="1136"/>
      <c r="F698" s="1136"/>
    </row>
    <row r="699" spans="2:6" ht="11.1" customHeight="1" x14ac:dyDescent="0.2">
      <c r="B699" s="1135"/>
      <c r="C699" s="1136"/>
      <c r="D699" s="1136"/>
      <c r="E699" s="1136"/>
      <c r="F699" s="1136"/>
    </row>
    <row r="700" spans="2:6" ht="11.1" customHeight="1" x14ac:dyDescent="0.2">
      <c r="B700" s="1135"/>
      <c r="C700" s="1136"/>
      <c r="D700" s="1136"/>
      <c r="E700" s="1136"/>
      <c r="F700" s="1136"/>
    </row>
    <row r="701" spans="2:6" ht="11.1" customHeight="1" x14ac:dyDescent="0.2">
      <c r="B701" s="1135"/>
      <c r="C701" s="1136"/>
      <c r="D701" s="1136"/>
      <c r="E701" s="1136"/>
      <c r="F701" s="1136"/>
    </row>
    <row r="702" spans="2:6" ht="11.1" customHeight="1" x14ac:dyDescent="0.2">
      <c r="B702" s="1135"/>
      <c r="C702" s="1136"/>
      <c r="D702" s="1136"/>
      <c r="E702" s="1136"/>
      <c r="F702" s="1136"/>
    </row>
    <row r="703" spans="2:6" ht="11.1" customHeight="1" x14ac:dyDescent="0.2">
      <c r="B703" s="1135"/>
      <c r="C703" s="1136"/>
      <c r="D703" s="1136"/>
      <c r="E703" s="1136"/>
      <c r="F703" s="1136"/>
    </row>
    <row r="704" spans="2:6" ht="11.1" customHeight="1" x14ac:dyDescent="0.2">
      <c r="B704" s="1135"/>
      <c r="C704" s="1136"/>
      <c r="D704" s="1136"/>
      <c r="E704" s="1136"/>
      <c r="F704" s="1136"/>
    </row>
    <row r="705" spans="2:6" ht="11.1" customHeight="1" x14ac:dyDescent="0.2">
      <c r="B705" s="1135"/>
      <c r="C705" s="1136"/>
      <c r="D705" s="1136"/>
      <c r="E705" s="1136"/>
      <c r="F705" s="1136"/>
    </row>
    <row r="706" spans="2:6" ht="11.1" customHeight="1" x14ac:dyDescent="0.2">
      <c r="B706" s="1135"/>
      <c r="C706" s="1136"/>
      <c r="D706" s="1136"/>
      <c r="E706" s="1136"/>
      <c r="F706" s="1136"/>
    </row>
    <row r="707" spans="2:6" ht="11.1" customHeight="1" x14ac:dyDescent="0.2">
      <c r="B707" s="1135"/>
      <c r="C707" s="1136"/>
      <c r="D707" s="1136"/>
      <c r="E707" s="1136"/>
      <c r="F707" s="1136"/>
    </row>
    <row r="708" spans="2:6" ht="11.1" customHeight="1" x14ac:dyDescent="0.2">
      <c r="B708" s="1135"/>
      <c r="C708" s="1136"/>
      <c r="D708" s="1136"/>
      <c r="E708" s="1136"/>
      <c r="F708" s="1136"/>
    </row>
    <row r="709" spans="2:6" ht="11.1" customHeight="1" x14ac:dyDescent="0.2">
      <c r="B709" s="1135"/>
      <c r="C709" s="1136"/>
      <c r="D709" s="1136"/>
      <c r="E709" s="1136"/>
      <c r="F709" s="1136"/>
    </row>
    <row r="710" spans="2:6" ht="11.1" customHeight="1" x14ac:dyDescent="0.2">
      <c r="B710" s="1135"/>
      <c r="C710" s="1136"/>
      <c r="D710" s="1136"/>
      <c r="E710" s="1136"/>
      <c r="F710" s="1136"/>
    </row>
    <row r="711" spans="2:6" ht="11.1" customHeight="1" x14ac:dyDescent="0.2">
      <c r="B711" s="1135"/>
      <c r="C711" s="1136"/>
      <c r="D711" s="1136"/>
      <c r="E711" s="1136"/>
      <c r="F711" s="1136"/>
    </row>
    <row r="712" spans="2:6" ht="11.1" customHeight="1" x14ac:dyDescent="0.2">
      <c r="B712" s="1135"/>
      <c r="C712" s="1136"/>
      <c r="D712" s="1136"/>
      <c r="E712" s="1136"/>
      <c r="F712" s="1136"/>
    </row>
    <row r="713" spans="2:6" ht="11.1" customHeight="1" x14ac:dyDescent="0.2">
      <c r="B713" s="1135"/>
      <c r="C713" s="1136"/>
      <c r="D713" s="1136"/>
      <c r="E713" s="1136"/>
      <c r="F713" s="1136"/>
    </row>
    <row r="714" spans="2:6" ht="11.1" customHeight="1" x14ac:dyDescent="0.2">
      <c r="B714" s="1135"/>
      <c r="C714" s="1136"/>
      <c r="D714" s="1136"/>
      <c r="E714" s="1136"/>
      <c r="F714" s="1136"/>
    </row>
    <row r="715" spans="2:6" ht="11.1" customHeight="1" x14ac:dyDescent="0.2">
      <c r="B715" s="1135"/>
      <c r="C715" s="1136"/>
      <c r="D715" s="1136"/>
      <c r="E715" s="1136"/>
      <c r="F715" s="1136"/>
    </row>
    <row r="716" spans="2:6" ht="11.1" customHeight="1" x14ac:dyDescent="0.2">
      <c r="B716" s="1135"/>
      <c r="C716" s="1136"/>
      <c r="D716" s="1136"/>
      <c r="E716" s="1136"/>
      <c r="F716" s="1136"/>
    </row>
    <row r="717" spans="2:6" ht="11.1" customHeight="1" x14ac:dyDescent="0.2">
      <c r="B717" s="1135"/>
      <c r="C717" s="1136"/>
      <c r="D717" s="1136"/>
      <c r="E717" s="1136"/>
      <c r="F717" s="1136"/>
    </row>
    <row r="718" spans="2:6" ht="11.1" customHeight="1" x14ac:dyDescent="0.2">
      <c r="B718" s="1135"/>
      <c r="C718" s="1136"/>
      <c r="D718" s="1136"/>
      <c r="E718" s="1136"/>
      <c r="F718" s="1136"/>
    </row>
    <row r="719" spans="2:6" ht="11.1" customHeight="1" x14ac:dyDescent="0.2">
      <c r="B719" s="1135"/>
      <c r="C719" s="1136"/>
      <c r="D719" s="1136"/>
      <c r="E719" s="1136"/>
      <c r="F719" s="1136"/>
    </row>
    <row r="720" spans="2:6" ht="11.1" customHeight="1" x14ac:dyDescent="0.2">
      <c r="B720" s="1135" t="s">
        <v>203</v>
      </c>
      <c r="C720" s="1136"/>
      <c r="D720" s="1136"/>
      <c r="E720" s="1136"/>
      <c r="F720" s="1136"/>
    </row>
    <row r="721" spans="2:6" ht="11.1" customHeight="1" x14ac:dyDescent="0.2">
      <c r="B721" s="1135"/>
      <c r="C721" s="1136"/>
      <c r="D721" s="1136"/>
      <c r="E721" s="1136"/>
      <c r="F721" s="1136"/>
    </row>
    <row r="722" spans="2:6" ht="11.1" customHeight="1" x14ac:dyDescent="0.2">
      <c r="B722" s="1135"/>
      <c r="C722" s="1136"/>
      <c r="D722" s="1136"/>
      <c r="E722" s="1136"/>
      <c r="F722" s="1136"/>
    </row>
    <row r="723" spans="2:6" ht="11.1" customHeight="1" x14ac:dyDescent="0.2">
      <c r="B723" s="1135"/>
      <c r="C723" s="1136"/>
      <c r="D723" s="1136"/>
      <c r="E723" s="1136"/>
      <c r="F723" s="1136"/>
    </row>
    <row r="724" spans="2:6" ht="11.1" customHeight="1" x14ac:dyDescent="0.2">
      <c r="B724" s="1135"/>
      <c r="C724" s="1136"/>
      <c r="D724" s="1136"/>
      <c r="E724" s="1136"/>
      <c r="F724" s="1136"/>
    </row>
    <row r="725" spans="2:6" ht="11.1" customHeight="1" x14ac:dyDescent="0.2">
      <c r="B725" s="1135"/>
      <c r="C725" s="1136"/>
      <c r="D725" s="1136"/>
      <c r="E725" s="1136"/>
      <c r="F725" s="1136"/>
    </row>
    <row r="726" spans="2:6" ht="11.1" customHeight="1" x14ac:dyDescent="0.2">
      <c r="B726" s="1135"/>
      <c r="C726" s="1136"/>
      <c r="D726" s="1136"/>
      <c r="E726" s="1136"/>
      <c r="F726" s="1136"/>
    </row>
    <row r="727" spans="2:6" ht="11.1" customHeight="1" x14ac:dyDescent="0.2">
      <c r="B727" s="1135"/>
      <c r="C727" s="1136"/>
      <c r="D727" s="1136"/>
      <c r="E727" s="1136"/>
      <c r="F727" s="1136"/>
    </row>
    <row r="728" spans="2:6" ht="11.1" customHeight="1" x14ac:dyDescent="0.2">
      <c r="B728" s="1135"/>
      <c r="C728" s="1136"/>
      <c r="D728" s="1136"/>
      <c r="E728" s="1136"/>
      <c r="F728" s="1136"/>
    </row>
    <row r="729" spans="2:6" ht="11.1" customHeight="1" x14ac:dyDescent="0.2">
      <c r="B729" s="1135"/>
      <c r="C729" s="1136"/>
      <c r="D729" s="1136"/>
      <c r="E729" s="1136"/>
      <c r="F729" s="1136"/>
    </row>
    <row r="730" spans="2:6" ht="11.1" customHeight="1" x14ac:dyDescent="0.2">
      <c r="B730" s="1135"/>
      <c r="C730" s="1136"/>
      <c r="D730" s="1136"/>
      <c r="E730" s="1136"/>
      <c r="F730" s="1136"/>
    </row>
    <row r="731" spans="2:6" ht="11.1" customHeight="1" x14ac:dyDescent="0.2">
      <c r="B731" s="1135"/>
      <c r="C731" s="1136"/>
      <c r="D731" s="1136"/>
      <c r="E731" s="1136"/>
      <c r="F731" s="1136"/>
    </row>
    <row r="732" spans="2:6" ht="11.1" customHeight="1" x14ac:dyDescent="0.2">
      <c r="B732" s="1135"/>
      <c r="C732" s="1136"/>
      <c r="D732" s="1136"/>
      <c r="E732" s="1136"/>
      <c r="F732" s="1136"/>
    </row>
    <row r="733" spans="2:6" ht="11.1" customHeight="1" x14ac:dyDescent="0.2">
      <c r="B733" s="1135"/>
      <c r="C733" s="1136"/>
      <c r="D733" s="1136"/>
      <c r="E733" s="1136"/>
      <c r="F733" s="1136"/>
    </row>
    <row r="734" spans="2:6" ht="11.1" customHeight="1" x14ac:dyDescent="0.2">
      <c r="B734" s="1135"/>
      <c r="C734" s="1136"/>
      <c r="D734" s="1136"/>
      <c r="E734" s="1136"/>
      <c r="F734" s="1136"/>
    </row>
    <row r="735" spans="2:6" ht="11.1" customHeight="1" x14ac:dyDescent="0.2">
      <c r="B735" s="1135"/>
      <c r="C735" s="1136"/>
      <c r="D735" s="1136"/>
      <c r="E735" s="1136"/>
      <c r="F735" s="1136"/>
    </row>
    <row r="736" spans="2:6" ht="11.1" customHeight="1" x14ac:dyDescent="0.2">
      <c r="B736" s="1135"/>
      <c r="C736" s="1136"/>
      <c r="D736" s="1136"/>
      <c r="E736" s="1136"/>
      <c r="F736" s="1136"/>
    </row>
    <row r="737" spans="2:6" ht="11.1" customHeight="1" x14ac:dyDescent="0.2">
      <c r="B737" s="1135"/>
      <c r="C737" s="1136"/>
      <c r="D737" s="1136"/>
      <c r="E737" s="1136"/>
      <c r="F737" s="1136"/>
    </row>
    <row r="738" spans="2:6" ht="11.1" customHeight="1" x14ac:dyDescent="0.2">
      <c r="B738" s="1135"/>
      <c r="C738" s="1136"/>
      <c r="D738" s="1136"/>
      <c r="E738" s="1136"/>
      <c r="F738" s="1136"/>
    </row>
    <row r="739" spans="2:6" ht="11.1" customHeight="1" x14ac:dyDescent="0.2">
      <c r="B739" s="1135"/>
      <c r="C739" s="1136"/>
      <c r="D739" s="1136"/>
      <c r="E739" s="1136"/>
      <c r="F739" s="1136"/>
    </row>
    <row r="740" spans="2:6" ht="11.1" customHeight="1" x14ac:dyDescent="0.2">
      <c r="B740" s="1135"/>
      <c r="C740" s="1136"/>
      <c r="D740" s="1136"/>
      <c r="E740" s="1136"/>
      <c r="F740" s="1136"/>
    </row>
    <row r="741" spans="2:6" ht="11.1" customHeight="1" x14ac:dyDescent="0.2">
      <c r="B741" s="1135"/>
      <c r="C741" s="1136"/>
      <c r="D741" s="1136"/>
      <c r="E741" s="1136"/>
      <c r="F741" s="1136"/>
    </row>
    <row r="742" spans="2:6" ht="11.1" customHeight="1" x14ac:dyDescent="0.2">
      <c r="B742" s="1135"/>
      <c r="C742" s="1136"/>
      <c r="D742" s="1136"/>
      <c r="E742" s="1136"/>
      <c r="F742" s="1136"/>
    </row>
    <row r="743" spans="2:6" ht="11.1" customHeight="1" x14ac:dyDescent="0.2">
      <c r="B743" s="1135"/>
      <c r="C743" s="1136"/>
      <c r="D743" s="1136"/>
      <c r="E743" s="1136"/>
      <c r="F743" s="1136"/>
    </row>
    <row r="744" spans="2:6" ht="11.1" customHeight="1" x14ac:dyDescent="0.2">
      <c r="B744" s="1135"/>
      <c r="C744" s="1136"/>
      <c r="D744" s="1136"/>
      <c r="E744" s="1136"/>
      <c r="F744" s="1136"/>
    </row>
    <row r="745" spans="2:6" ht="11.1" customHeight="1" x14ac:dyDescent="0.2">
      <c r="B745" s="1135"/>
      <c r="C745" s="1136"/>
      <c r="D745" s="1136"/>
      <c r="E745" s="1136"/>
      <c r="F745" s="1136"/>
    </row>
    <row r="746" spans="2:6" ht="11.1" customHeight="1" x14ac:dyDescent="0.2">
      <c r="B746" s="1135"/>
      <c r="C746" s="1136"/>
      <c r="D746" s="1136"/>
      <c r="E746" s="1136"/>
      <c r="F746" s="1136"/>
    </row>
    <row r="747" spans="2:6" ht="11.1" customHeight="1" x14ac:dyDescent="0.2">
      <c r="B747" s="1135"/>
      <c r="C747" s="1136"/>
      <c r="D747" s="1136"/>
      <c r="E747" s="1136"/>
      <c r="F747" s="1136"/>
    </row>
    <row r="748" spans="2:6" ht="11.1" customHeight="1" x14ac:dyDescent="0.2">
      <c r="B748" s="1135"/>
      <c r="C748" s="1136"/>
      <c r="D748" s="1136"/>
      <c r="E748" s="1136"/>
      <c r="F748" s="1136"/>
    </row>
    <row r="749" spans="2:6" ht="11.1" customHeight="1" x14ac:dyDescent="0.2">
      <c r="B749" s="1135"/>
      <c r="C749" s="1136"/>
      <c r="D749" s="1136"/>
      <c r="E749" s="1136"/>
      <c r="F749" s="1136"/>
    </row>
    <row r="750" spans="2:6" ht="11.1" customHeight="1" x14ac:dyDescent="0.2">
      <c r="B750" s="1135" t="s">
        <v>205</v>
      </c>
      <c r="C750" s="1136"/>
      <c r="D750" s="1136"/>
      <c r="E750" s="1136"/>
      <c r="F750" s="1136"/>
    </row>
    <row r="751" spans="2:6" ht="11.1" customHeight="1" x14ac:dyDescent="0.2">
      <c r="B751" s="1135"/>
      <c r="C751" s="1136"/>
      <c r="D751" s="1136"/>
      <c r="E751" s="1136"/>
      <c r="F751" s="1136"/>
    </row>
    <row r="752" spans="2:6" ht="11.1" customHeight="1" x14ac:dyDescent="0.2">
      <c r="B752" s="1135"/>
      <c r="C752" s="1136"/>
      <c r="D752" s="1136"/>
      <c r="E752" s="1136"/>
      <c r="F752" s="1136"/>
    </row>
    <row r="753" spans="2:6" ht="11.1" customHeight="1" x14ac:dyDescent="0.2">
      <c r="B753" s="1135"/>
      <c r="C753" s="1136"/>
      <c r="D753" s="1136"/>
      <c r="E753" s="1136"/>
      <c r="F753" s="1136"/>
    </row>
    <row r="754" spans="2:6" ht="11.1" customHeight="1" x14ac:dyDescent="0.2">
      <c r="B754" s="1135"/>
      <c r="C754" s="1136"/>
      <c r="D754" s="1136"/>
      <c r="E754" s="1136"/>
      <c r="F754" s="1136"/>
    </row>
    <row r="755" spans="2:6" ht="11.1" customHeight="1" x14ac:dyDescent="0.2">
      <c r="B755" s="1135"/>
      <c r="C755" s="1136"/>
      <c r="D755" s="1136"/>
      <c r="E755" s="1136"/>
      <c r="F755" s="1136"/>
    </row>
    <row r="756" spans="2:6" ht="11.1" customHeight="1" x14ac:dyDescent="0.2">
      <c r="B756" s="1135"/>
      <c r="C756" s="1136"/>
      <c r="D756" s="1136"/>
      <c r="E756" s="1136"/>
      <c r="F756" s="1136"/>
    </row>
    <row r="757" spans="2:6" ht="11.1" customHeight="1" x14ac:dyDescent="0.2">
      <c r="B757" s="1135"/>
      <c r="C757" s="1136"/>
      <c r="D757" s="1136"/>
      <c r="E757" s="1136"/>
      <c r="F757" s="1136"/>
    </row>
    <row r="758" spans="2:6" ht="11.1" customHeight="1" x14ac:dyDescent="0.2">
      <c r="B758" s="1135"/>
      <c r="C758" s="1136"/>
      <c r="D758" s="1136"/>
      <c r="E758" s="1136"/>
      <c r="F758" s="1136"/>
    </row>
    <row r="759" spans="2:6" ht="11.1" customHeight="1" x14ac:dyDescent="0.2">
      <c r="B759" s="1135"/>
      <c r="C759" s="1136"/>
      <c r="D759" s="1136"/>
      <c r="E759" s="1136"/>
      <c r="F759" s="1136"/>
    </row>
    <row r="760" spans="2:6" ht="11.1" customHeight="1" x14ac:dyDescent="0.2">
      <c r="B760" s="1135"/>
      <c r="C760" s="1136"/>
      <c r="D760" s="1136"/>
      <c r="E760" s="1136"/>
      <c r="F760" s="1136"/>
    </row>
    <row r="761" spans="2:6" ht="11.1" customHeight="1" x14ac:dyDescent="0.2">
      <c r="B761" s="1135"/>
      <c r="C761" s="1136"/>
      <c r="D761" s="1136"/>
      <c r="E761" s="1136"/>
      <c r="F761" s="1136"/>
    </row>
    <row r="762" spans="2:6" ht="11.1" customHeight="1" x14ac:dyDescent="0.2">
      <c r="B762" s="1135"/>
      <c r="C762" s="1136"/>
      <c r="D762" s="1136"/>
      <c r="E762" s="1136"/>
      <c r="F762" s="1136"/>
    </row>
    <row r="763" spans="2:6" ht="11.1" customHeight="1" x14ac:dyDescent="0.2">
      <c r="B763" s="1135"/>
      <c r="C763" s="1136"/>
      <c r="D763" s="1136"/>
      <c r="E763" s="1136"/>
      <c r="F763" s="1136"/>
    </row>
    <row r="764" spans="2:6" ht="11.1" customHeight="1" x14ac:dyDescent="0.2">
      <c r="B764" s="1135"/>
      <c r="C764" s="1136"/>
      <c r="D764" s="1136"/>
      <c r="E764" s="1136"/>
      <c r="F764" s="1136"/>
    </row>
    <row r="765" spans="2:6" ht="11.1" customHeight="1" x14ac:dyDescent="0.2">
      <c r="B765" s="1135"/>
      <c r="C765" s="1136"/>
      <c r="D765" s="1136"/>
      <c r="E765" s="1136"/>
      <c r="F765" s="1136"/>
    </row>
    <row r="766" spans="2:6" ht="11.1" customHeight="1" x14ac:dyDescent="0.2">
      <c r="B766" s="1135"/>
      <c r="C766" s="1136"/>
      <c r="D766" s="1136"/>
      <c r="E766" s="1136"/>
      <c r="F766" s="1136"/>
    </row>
    <row r="767" spans="2:6" ht="11.1" customHeight="1" x14ac:dyDescent="0.2">
      <c r="B767" s="1135"/>
      <c r="C767" s="1136"/>
      <c r="D767" s="1136"/>
      <c r="E767" s="1136"/>
      <c r="F767" s="1136"/>
    </row>
    <row r="768" spans="2:6" ht="11.1" customHeight="1" x14ac:dyDescent="0.2">
      <c r="B768" s="1135"/>
      <c r="C768" s="1136"/>
      <c r="D768" s="1136"/>
      <c r="E768" s="1136"/>
      <c r="F768" s="1136"/>
    </row>
    <row r="769" spans="2:6" ht="11.1" customHeight="1" x14ac:dyDescent="0.2">
      <c r="B769" s="1135"/>
      <c r="C769" s="1136"/>
      <c r="D769" s="1136"/>
      <c r="E769" s="1136"/>
      <c r="F769" s="1136"/>
    </row>
    <row r="770" spans="2:6" ht="11.1" customHeight="1" x14ac:dyDescent="0.2">
      <c r="B770" s="1135"/>
      <c r="C770" s="1136"/>
      <c r="D770" s="1136"/>
      <c r="E770" s="1136"/>
      <c r="F770" s="1136"/>
    </row>
    <row r="771" spans="2:6" ht="11.1" customHeight="1" x14ac:dyDescent="0.2">
      <c r="B771" s="1135"/>
      <c r="C771" s="1136"/>
      <c r="D771" s="1136"/>
      <c r="E771" s="1136"/>
      <c r="F771" s="1136"/>
    </row>
    <row r="772" spans="2:6" ht="11.1" customHeight="1" x14ac:dyDescent="0.2">
      <c r="B772" s="1135"/>
      <c r="C772" s="1136"/>
      <c r="D772" s="1136"/>
      <c r="E772" s="1136"/>
      <c r="F772" s="1136"/>
    </row>
    <row r="773" spans="2:6" ht="11.1" customHeight="1" x14ac:dyDescent="0.2">
      <c r="B773" s="1135"/>
      <c r="C773" s="1136"/>
      <c r="D773" s="1136"/>
      <c r="E773" s="1136"/>
      <c r="F773" s="1136"/>
    </row>
    <row r="774" spans="2:6" ht="11.1" customHeight="1" x14ac:dyDescent="0.2">
      <c r="B774" s="1135"/>
      <c r="C774" s="1136"/>
      <c r="D774" s="1136"/>
      <c r="E774" s="1136"/>
      <c r="F774" s="1136"/>
    </row>
    <row r="775" spans="2:6" ht="11.1" customHeight="1" x14ac:dyDescent="0.2">
      <c r="B775" s="1135"/>
      <c r="C775" s="1136"/>
      <c r="D775" s="1136"/>
      <c r="E775" s="1136"/>
      <c r="F775" s="1136"/>
    </row>
    <row r="776" spans="2:6" ht="11.1" customHeight="1" x14ac:dyDescent="0.2">
      <c r="B776" s="1135"/>
      <c r="C776" s="1136"/>
      <c r="D776" s="1136"/>
      <c r="E776" s="1136"/>
      <c r="F776" s="1136"/>
    </row>
    <row r="777" spans="2:6" ht="11.1" customHeight="1" x14ac:dyDescent="0.2">
      <c r="B777" s="1135"/>
      <c r="C777" s="1136"/>
      <c r="D777" s="1136"/>
      <c r="E777" s="1136"/>
      <c r="F777" s="1136"/>
    </row>
    <row r="778" spans="2:6" ht="11.1" customHeight="1" x14ac:dyDescent="0.2">
      <c r="B778" s="1135"/>
      <c r="C778" s="1136"/>
      <c r="D778" s="1136"/>
      <c r="E778" s="1136"/>
      <c r="F778" s="1136"/>
    </row>
    <row r="779" spans="2:6" ht="11.1" customHeight="1" x14ac:dyDescent="0.2">
      <c r="B779" s="1135"/>
      <c r="C779" s="1136"/>
      <c r="D779" s="1136"/>
      <c r="E779" s="1136"/>
      <c r="F779" s="1136"/>
    </row>
    <row r="780" spans="2:6" ht="11.1" customHeight="1" x14ac:dyDescent="0.2">
      <c r="B780" s="1135" t="s">
        <v>318</v>
      </c>
      <c r="C780" s="1137" t="s">
        <v>310</v>
      </c>
      <c r="D780" s="1137"/>
      <c r="E780" s="1137"/>
      <c r="F780" s="1137"/>
    </row>
    <row r="781" spans="2:6" ht="11.1" customHeight="1" x14ac:dyDescent="0.2">
      <c r="B781" s="1135"/>
      <c r="C781" s="1137"/>
      <c r="D781" s="1137"/>
      <c r="E781" s="1137"/>
      <c r="F781" s="1137"/>
    </row>
    <row r="782" spans="2:6" ht="11.1" customHeight="1" x14ac:dyDescent="0.2">
      <c r="B782" s="1135"/>
      <c r="C782" s="1137"/>
      <c r="D782" s="1137"/>
      <c r="E782" s="1137"/>
      <c r="F782" s="1137"/>
    </row>
    <row r="783" spans="2:6" ht="11.1" customHeight="1" x14ac:dyDescent="0.2">
      <c r="B783" s="1135"/>
      <c r="C783" s="1137"/>
      <c r="D783" s="1137"/>
      <c r="E783" s="1137"/>
      <c r="F783" s="1137"/>
    </row>
    <row r="784" spans="2:6" ht="11.1" customHeight="1" x14ac:dyDescent="0.2">
      <c r="B784" s="1135"/>
      <c r="C784" s="1137"/>
      <c r="D784" s="1137"/>
      <c r="E784" s="1137"/>
      <c r="F784" s="1137"/>
    </row>
    <row r="785" spans="2:6" ht="11.1" customHeight="1" x14ac:dyDescent="0.2">
      <c r="B785" s="1135"/>
      <c r="C785" s="1137"/>
      <c r="D785" s="1137"/>
      <c r="E785" s="1137" t="b">
        <v>0</v>
      </c>
      <c r="F785" s="1137"/>
    </row>
    <row r="786" spans="2:6" ht="11.1" customHeight="1" x14ac:dyDescent="0.2">
      <c r="B786" s="1135"/>
      <c r="C786" s="1137"/>
      <c r="D786" s="1137"/>
      <c r="E786" s="1137" t="b">
        <v>0</v>
      </c>
      <c r="F786" s="1137"/>
    </row>
    <row r="787" spans="2:6" ht="11.1" customHeight="1" x14ac:dyDescent="0.2">
      <c r="B787" s="1135"/>
      <c r="C787" s="1137"/>
      <c r="D787" s="1137"/>
      <c r="E787" s="1137"/>
      <c r="F787" s="1137"/>
    </row>
    <row r="788" spans="2:6" ht="11.1" customHeight="1" x14ac:dyDescent="0.2">
      <c r="B788" s="1135"/>
      <c r="C788" s="1137"/>
      <c r="D788" s="1137"/>
      <c r="E788" s="1137"/>
      <c r="F788" s="1137"/>
    </row>
    <row r="789" spans="2:6" ht="11.1" customHeight="1" x14ac:dyDescent="0.2">
      <c r="B789" s="1135"/>
      <c r="C789" s="1137"/>
      <c r="D789" s="1137"/>
      <c r="E789" s="1137"/>
      <c r="F789" s="1137"/>
    </row>
    <row r="790" spans="2:6" ht="11.1" customHeight="1" x14ac:dyDescent="0.2">
      <c r="B790" s="1135"/>
      <c r="C790" s="1137"/>
      <c r="D790" s="1137"/>
      <c r="E790" s="1137"/>
      <c r="F790" s="1137"/>
    </row>
    <row r="791" spans="2:6" ht="11.1" customHeight="1" x14ac:dyDescent="0.2">
      <c r="B791" s="1135"/>
      <c r="C791" s="1137"/>
      <c r="D791" s="1137"/>
      <c r="E791" s="1137"/>
      <c r="F791" s="1137"/>
    </row>
    <row r="792" spans="2:6" ht="11.1" customHeight="1" x14ac:dyDescent="0.2">
      <c r="B792" s="1135"/>
      <c r="C792" s="1137"/>
      <c r="D792" s="1137"/>
      <c r="E792" s="1137" t="b">
        <v>1</v>
      </c>
      <c r="F792" s="1137"/>
    </row>
    <row r="793" spans="2:6" ht="11.1" customHeight="1" x14ac:dyDescent="0.2">
      <c r="B793" s="1135"/>
      <c r="C793" s="1137"/>
      <c r="D793" s="1137"/>
      <c r="E793" s="1137"/>
      <c r="F793" s="1137"/>
    </row>
    <row r="794" spans="2:6" ht="11.1" customHeight="1" x14ac:dyDescent="0.2">
      <c r="B794" s="1135"/>
      <c r="C794" s="1137"/>
      <c r="D794" s="1137"/>
      <c r="E794" s="1137"/>
      <c r="F794" s="1137"/>
    </row>
    <row r="795" spans="2:6" ht="11.1" customHeight="1" x14ac:dyDescent="0.2">
      <c r="B795" s="1135"/>
      <c r="C795" s="1137"/>
      <c r="D795" s="1137"/>
      <c r="E795" s="1137"/>
      <c r="F795" s="1137"/>
    </row>
    <row r="796" spans="2:6" ht="11.1" customHeight="1" x14ac:dyDescent="0.2">
      <c r="B796" s="1135"/>
      <c r="C796" s="1137"/>
      <c r="D796" s="1137"/>
      <c r="E796" s="1137"/>
      <c r="F796" s="1137"/>
    </row>
    <row r="797" spans="2:6" ht="11.1" customHeight="1" x14ac:dyDescent="0.2">
      <c r="B797" s="1135"/>
      <c r="C797" s="1137"/>
      <c r="D797" s="1137"/>
      <c r="E797" s="1137"/>
      <c r="F797" s="1137"/>
    </row>
    <row r="798" spans="2:6" ht="11.1" customHeight="1" x14ac:dyDescent="0.2">
      <c r="B798" s="1135"/>
      <c r="C798" s="1137"/>
      <c r="D798" s="1137"/>
      <c r="E798" s="1137"/>
      <c r="F798" s="1137"/>
    </row>
    <row r="799" spans="2:6" ht="11.1" customHeight="1" x14ac:dyDescent="0.2">
      <c r="B799" s="1135"/>
      <c r="C799" s="1137"/>
      <c r="D799" s="1137"/>
      <c r="E799" s="1137"/>
      <c r="F799" s="1137"/>
    </row>
    <row r="800" spans="2:6" ht="11.1" customHeight="1" x14ac:dyDescent="0.2">
      <c r="B800" s="1135"/>
      <c r="C800" s="1137"/>
      <c r="D800" s="1137"/>
      <c r="E800" s="1137"/>
      <c r="F800" s="1137"/>
    </row>
    <row r="801" spans="2:16" ht="11.1" customHeight="1" x14ac:dyDescent="0.2">
      <c r="B801" s="1135"/>
      <c r="C801" s="1137"/>
      <c r="D801" s="1137"/>
      <c r="E801" s="1137"/>
      <c r="F801" s="1137"/>
    </row>
    <row r="802" spans="2:16" ht="11.1" customHeight="1" x14ac:dyDescent="0.2">
      <c r="B802" s="1135"/>
      <c r="C802" s="1137"/>
      <c r="D802" s="1137"/>
      <c r="E802" s="1137"/>
      <c r="F802" s="1137"/>
    </row>
    <row r="803" spans="2:16" ht="11.1" customHeight="1" x14ac:dyDescent="0.2">
      <c r="B803" s="1135"/>
      <c r="C803" s="1137"/>
      <c r="D803" s="1137"/>
      <c r="E803" s="1137"/>
      <c r="F803" s="1137"/>
    </row>
    <row r="804" spans="2:16" ht="11.1" customHeight="1" x14ac:dyDescent="0.2">
      <c r="B804" s="1135"/>
      <c r="C804" s="1137"/>
      <c r="D804" s="1137"/>
      <c r="E804" s="1137"/>
      <c r="F804" s="1137"/>
    </row>
    <row r="805" spans="2:16" ht="11.1" customHeight="1" x14ac:dyDescent="0.2">
      <c r="B805" s="1135"/>
      <c r="C805" s="1137"/>
      <c r="D805" s="1137"/>
      <c r="E805" s="1137"/>
      <c r="F805" s="1137"/>
    </row>
    <row r="806" spans="2:16" ht="11.1" customHeight="1" x14ac:dyDescent="0.2">
      <c r="B806" s="1135"/>
      <c r="C806" s="1137"/>
      <c r="D806" s="1137"/>
      <c r="E806" s="1137"/>
      <c r="F806" s="1137"/>
    </row>
    <row r="807" spans="2:16" ht="11.1" customHeight="1" x14ac:dyDescent="0.2">
      <c r="B807" s="1135"/>
      <c r="C807" s="1137"/>
      <c r="D807" s="1137"/>
      <c r="E807" s="1137"/>
      <c r="F807" s="1137"/>
    </row>
    <row r="808" spans="2:16" ht="11.1" customHeight="1" x14ac:dyDescent="0.2">
      <c r="B808" s="1135"/>
      <c r="C808" s="1137"/>
      <c r="D808" s="1137"/>
      <c r="E808" s="1137"/>
      <c r="F808" s="1137"/>
    </row>
    <row r="809" spans="2:16" ht="11.1" customHeight="1" x14ac:dyDescent="0.2">
      <c r="B809" s="1135"/>
      <c r="C809" s="1137"/>
      <c r="D809" s="1137"/>
      <c r="E809" s="1137"/>
      <c r="F809" s="1137"/>
    </row>
    <row r="811" spans="2:16" x14ac:dyDescent="0.2">
      <c r="B811" s="202" t="s">
        <v>562</v>
      </c>
      <c r="F811" s="237">
        <f>$E$6</f>
        <v>0</v>
      </c>
    </row>
    <row r="812" spans="2:16" ht="30" customHeight="1" x14ac:dyDescent="0.2">
      <c r="B812" s="203" t="s">
        <v>130</v>
      </c>
      <c r="C812" s="204" t="s">
        <v>173</v>
      </c>
      <c r="D812" s="1132" t="s">
        <v>309</v>
      </c>
      <c r="E812" s="1132"/>
      <c r="F812" s="599" t="s">
        <v>194</v>
      </c>
      <c r="H812" s="205" t="s">
        <v>240</v>
      </c>
      <c r="I812" s="206"/>
      <c r="J812" s="206"/>
      <c r="K812" s="206"/>
      <c r="L812" s="206"/>
      <c r="M812" s="206"/>
      <c r="N812" s="206"/>
      <c r="O812" s="206"/>
      <c r="P812" s="207"/>
    </row>
    <row r="813" spans="2:16" ht="39.9" customHeight="1" x14ac:dyDescent="0.2">
      <c r="B813" s="160"/>
      <c r="C813" s="600" t="str">
        <f>IFERROR(VLOOKUP(B813,'補助事業概要説明書(別添１)１～２'!$B$58:$G$77,3,0),"")</f>
        <v/>
      </c>
      <c r="D813" s="1133" t="str">
        <f>IFERROR(VLOOKUP(B813,'補助事業概要説明書(別添１)１～２'!$B$58:$G$77,5,0),"")</f>
        <v/>
      </c>
      <c r="E813" s="1133"/>
      <c r="F813" s="600" t="str">
        <f>IFERROR(VLOOKUP(B813,'補助事業概要説明書(別添１)１～２'!$B$58:$G$77,6,0),"")</f>
        <v/>
      </c>
      <c r="H813" s="208"/>
      <c r="I813" s="209"/>
      <c r="J813" s="209"/>
      <c r="K813" s="209"/>
      <c r="L813" s="209"/>
      <c r="M813" s="209"/>
      <c r="N813" s="209"/>
      <c r="O813" s="209"/>
      <c r="P813" s="210"/>
    </row>
    <row r="814" spans="2:16" ht="8.25" customHeight="1" x14ac:dyDescent="0.2"/>
    <row r="815" spans="2:16" x14ac:dyDescent="0.2">
      <c r="B815" s="202" t="s">
        <v>200</v>
      </c>
      <c r="E815" s="211"/>
    </row>
    <row r="816" spans="2:16" ht="16.5" customHeight="1" x14ac:dyDescent="0.2">
      <c r="B816" s="1134" t="s">
        <v>196</v>
      </c>
      <c r="C816" s="1134"/>
      <c r="D816" s="1134"/>
      <c r="E816" s="1134"/>
      <c r="F816" s="1134"/>
    </row>
    <row r="817" spans="2:10" x14ac:dyDescent="0.2">
      <c r="B817" s="163" t="b">
        <v>1</v>
      </c>
      <c r="C817" s="212"/>
    </row>
    <row r="818" spans="2:10" x14ac:dyDescent="0.2">
      <c r="B818" s="236" t="b">
        <v>1</v>
      </c>
      <c r="J818" s="199"/>
    </row>
    <row r="819" spans="2:10" x14ac:dyDescent="0.2">
      <c r="B819" s="202" t="s">
        <v>340</v>
      </c>
      <c r="E819" s="211"/>
    </row>
    <row r="820" spans="2:10" ht="16.5" customHeight="1" x14ac:dyDescent="0.2">
      <c r="B820" s="1134" t="s">
        <v>339</v>
      </c>
      <c r="C820" s="1134"/>
      <c r="D820" s="1134"/>
      <c r="E820" s="1134"/>
      <c r="F820" s="1134"/>
    </row>
    <row r="821" spans="2:10" x14ac:dyDescent="0.2">
      <c r="B821" s="163" t="b">
        <v>1</v>
      </c>
      <c r="C821" s="212"/>
    </row>
    <row r="822" spans="2:10" x14ac:dyDescent="0.2">
      <c r="B822" s="236" t="b">
        <v>1</v>
      </c>
      <c r="J822" s="199"/>
    </row>
    <row r="823" spans="2:10" x14ac:dyDescent="0.2">
      <c r="B823" s="202" t="s">
        <v>201</v>
      </c>
      <c r="C823" s="212" t="s">
        <v>278</v>
      </c>
    </row>
    <row r="824" spans="2:10" ht="11.1" customHeight="1" x14ac:dyDescent="0.2">
      <c r="B824" s="1135" t="s">
        <v>204</v>
      </c>
      <c r="C824" s="1136"/>
      <c r="D824" s="1136"/>
      <c r="E824" s="1136"/>
      <c r="F824" s="1136"/>
    </row>
    <row r="825" spans="2:10" ht="11.1" customHeight="1" x14ac:dyDescent="0.2">
      <c r="B825" s="1135"/>
      <c r="C825" s="1136"/>
      <c r="D825" s="1136"/>
      <c r="E825" s="1136"/>
      <c r="F825" s="1136"/>
    </row>
    <row r="826" spans="2:10" ht="11.1" customHeight="1" x14ac:dyDescent="0.2">
      <c r="B826" s="1135"/>
      <c r="C826" s="1136"/>
      <c r="D826" s="1136"/>
      <c r="E826" s="1136"/>
      <c r="F826" s="1136"/>
    </row>
    <row r="827" spans="2:10" ht="11.1" customHeight="1" x14ac:dyDescent="0.2">
      <c r="B827" s="1135"/>
      <c r="C827" s="1136"/>
      <c r="D827" s="1136"/>
      <c r="E827" s="1136"/>
      <c r="F827" s="1136"/>
    </row>
    <row r="828" spans="2:10" ht="11.1" customHeight="1" x14ac:dyDescent="0.2">
      <c r="B828" s="1135"/>
      <c r="C828" s="1136"/>
      <c r="D828" s="1136"/>
      <c r="E828" s="1136"/>
      <c r="F828" s="1136"/>
    </row>
    <row r="829" spans="2:10" ht="11.1" customHeight="1" x14ac:dyDescent="0.2">
      <c r="B829" s="1135"/>
      <c r="C829" s="1136"/>
      <c r="D829" s="1136"/>
      <c r="E829" s="1136"/>
      <c r="F829" s="1136"/>
    </row>
    <row r="830" spans="2:10" ht="11.1" customHeight="1" x14ac:dyDescent="0.2">
      <c r="B830" s="1135"/>
      <c r="C830" s="1136"/>
      <c r="D830" s="1136"/>
      <c r="E830" s="1136"/>
      <c r="F830" s="1136"/>
    </row>
    <row r="831" spans="2:10" ht="11.1" customHeight="1" x14ac:dyDescent="0.2">
      <c r="B831" s="1135"/>
      <c r="C831" s="1136"/>
      <c r="D831" s="1136"/>
      <c r="E831" s="1136"/>
      <c r="F831" s="1136"/>
    </row>
    <row r="832" spans="2:10" ht="11.1" customHeight="1" x14ac:dyDescent="0.2">
      <c r="B832" s="1135"/>
      <c r="C832" s="1136"/>
      <c r="D832" s="1136"/>
      <c r="E832" s="1136"/>
      <c r="F832" s="1136"/>
    </row>
    <row r="833" spans="2:6" ht="11.1" customHeight="1" x14ac:dyDescent="0.2">
      <c r="B833" s="1135"/>
      <c r="C833" s="1136"/>
      <c r="D833" s="1136"/>
      <c r="E833" s="1136"/>
      <c r="F833" s="1136"/>
    </row>
    <row r="834" spans="2:6" ht="11.1" customHeight="1" x14ac:dyDescent="0.2">
      <c r="B834" s="1135"/>
      <c r="C834" s="1136"/>
      <c r="D834" s="1136"/>
      <c r="E834" s="1136"/>
      <c r="F834" s="1136"/>
    </row>
    <row r="835" spans="2:6" ht="11.1" customHeight="1" x14ac:dyDescent="0.2">
      <c r="B835" s="1135"/>
      <c r="C835" s="1136"/>
      <c r="D835" s="1136"/>
      <c r="E835" s="1136"/>
      <c r="F835" s="1136"/>
    </row>
    <row r="836" spans="2:6" ht="11.1" customHeight="1" x14ac:dyDescent="0.2">
      <c r="B836" s="1135"/>
      <c r="C836" s="1136"/>
      <c r="D836" s="1136"/>
      <c r="E836" s="1136"/>
      <c r="F836" s="1136"/>
    </row>
    <row r="837" spans="2:6" ht="11.1" customHeight="1" x14ac:dyDescent="0.2">
      <c r="B837" s="1135"/>
      <c r="C837" s="1136"/>
      <c r="D837" s="1136"/>
      <c r="E837" s="1136"/>
      <c r="F837" s="1136"/>
    </row>
    <row r="838" spans="2:6" ht="11.1" customHeight="1" x14ac:dyDescent="0.2">
      <c r="B838" s="1135"/>
      <c r="C838" s="1136"/>
      <c r="D838" s="1136"/>
      <c r="E838" s="1136"/>
      <c r="F838" s="1136"/>
    </row>
    <row r="839" spans="2:6" ht="11.1" customHeight="1" x14ac:dyDescent="0.2">
      <c r="B839" s="1135"/>
      <c r="C839" s="1136"/>
      <c r="D839" s="1136"/>
      <c r="E839" s="1136"/>
      <c r="F839" s="1136"/>
    </row>
    <row r="840" spans="2:6" ht="11.1" customHeight="1" x14ac:dyDescent="0.2">
      <c r="B840" s="1135"/>
      <c r="C840" s="1136"/>
      <c r="D840" s="1136"/>
      <c r="E840" s="1136"/>
      <c r="F840" s="1136"/>
    </row>
    <row r="841" spans="2:6" ht="11.1" customHeight="1" x14ac:dyDescent="0.2">
      <c r="B841" s="1135"/>
      <c r="C841" s="1136"/>
      <c r="D841" s="1136"/>
      <c r="E841" s="1136"/>
      <c r="F841" s="1136"/>
    </row>
    <row r="842" spans="2:6" ht="11.1" customHeight="1" x14ac:dyDescent="0.2">
      <c r="B842" s="1135"/>
      <c r="C842" s="1136"/>
      <c r="D842" s="1136"/>
      <c r="E842" s="1136"/>
      <c r="F842" s="1136"/>
    </row>
    <row r="843" spans="2:6" ht="11.1" customHeight="1" x14ac:dyDescent="0.2">
      <c r="B843" s="1135"/>
      <c r="C843" s="1136"/>
      <c r="D843" s="1136"/>
      <c r="E843" s="1136"/>
      <c r="F843" s="1136"/>
    </row>
    <row r="844" spans="2:6" ht="11.1" customHeight="1" x14ac:dyDescent="0.2">
      <c r="B844" s="1135"/>
      <c r="C844" s="1136"/>
      <c r="D844" s="1136"/>
      <c r="E844" s="1136"/>
      <c r="F844" s="1136"/>
    </row>
    <row r="845" spans="2:6" ht="11.1" customHeight="1" x14ac:dyDescent="0.2">
      <c r="B845" s="1135"/>
      <c r="C845" s="1136"/>
      <c r="D845" s="1136"/>
      <c r="E845" s="1136"/>
      <c r="F845" s="1136"/>
    </row>
    <row r="846" spans="2:6" ht="11.1" customHeight="1" x14ac:dyDescent="0.2">
      <c r="B846" s="1135"/>
      <c r="C846" s="1136"/>
      <c r="D846" s="1136"/>
      <c r="E846" s="1136"/>
      <c r="F846" s="1136"/>
    </row>
    <row r="847" spans="2:6" ht="11.1" customHeight="1" x14ac:dyDescent="0.2">
      <c r="B847" s="1135"/>
      <c r="C847" s="1136"/>
      <c r="D847" s="1136"/>
      <c r="E847" s="1136"/>
      <c r="F847" s="1136"/>
    </row>
    <row r="848" spans="2:6" ht="11.1" customHeight="1" x14ac:dyDescent="0.2">
      <c r="B848" s="1135"/>
      <c r="C848" s="1136"/>
      <c r="D848" s="1136"/>
      <c r="E848" s="1136"/>
      <c r="F848" s="1136"/>
    </row>
    <row r="849" spans="2:6" ht="11.1" customHeight="1" x14ac:dyDescent="0.2">
      <c r="B849" s="1135"/>
      <c r="C849" s="1136"/>
      <c r="D849" s="1136"/>
      <c r="E849" s="1136"/>
      <c r="F849" s="1136"/>
    </row>
    <row r="850" spans="2:6" ht="11.1" customHeight="1" x14ac:dyDescent="0.2">
      <c r="B850" s="1135"/>
      <c r="C850" s="1136"/>
      <c r="D850" s="1136"/>
      <c r="E850" s="1136"/>
      <c r="F850" s="1136"/>
    </row>
    <row r="851" spans="2:6" ht="11.1" customHeight="1" x14ac:dyDescent="0.2">
      <c r="B851" s="1135"/>
      <c r="C851" s="1136"/>
      <c r="D851" s="1136"/>
      <c r="E851" s="1136"/>
      <c r="F851" s="1136"/>
    </row>
    <row r="852" spans="2:6" ht="11.1" customHeight="1" x14ac:dyDescent="0.2">
      <c r="B852" s="1135"/>
      <c r="C852" s="1136"/>
      <c r="D852" s="1136"/>
      <c r="E852" s="1136"/>
      <c r="F852" s="1136"/>
    </row>
    <row r="853" spans="2:6" ht="11.1" customHeight="1" x14ac:dyDescent="0.2">
      <c r="B853" s="1135"/>
      <c r="C853" s="1136"/>
      <c r="D853" s="1136"/>
      <c r="E853" s="1136"/>
      <c r="F853" s="1136"/>
    </row>
    <row r="854" spans="2:6" ht="11.1" customHeight="1" x14ac:dyDescent="0.2">
      <c r="B854" s="1135" t="s">
        <v>203</v>
      </c>
      <c r="C854" s="1136"/>
      <c r="D854" s="1136"/>
      <c r="E854" s="1136"/>
      <c r="F854" s="1136"/>
    </row>
    <row r="855" spans="2:6" ht="11.1" customHeight="1" x14ac:dyDescent="0.2">
      <c r="B855" s="1135"/>
      <c r="C855" s="1136"/>
      <c r="D855" s="1136"/>
      <c r="E855" s="1136"/>
      <c r="F855" s="1136"/>
    </row>
    <row r="856" spans="2:6" ht="11.1" customHeight="1" x14ac:dyDescent="0.2">
      <c r="B856" s="1135"/>
      <c r="C856" s="1136"/>
      <c r="D856" s="1136"/>
      <c r="E856" s="1136"/>
      <c r="F856" s="1136"/>
    </row>
    <row r="857" spans="2:6" ht="11.1" customHeight="1" x14ac:dyDescent="0.2">
      <c r="B857" s="1135"/>
      <c r="C857" s="1136"/>
      <c r="D857" s="1136"/>
      <c r="E857" s="1136"/>
      <c r="F857" s="1136"/>
    </row>
    <row r="858" spans="2:6" ht="11.1" customHeight="1" x14ac:dyDescent="0.2">
      <c r="B858" s="1135"/>
      <c r="C858" s="1136"/>
      <c r="D858" s="1136"/>
      <c r="E858" s="1136"/>
      <c r="F858" s="1136"/>
    </row>
    <row r="859" spans="2:6" ht="11.1" customHeight="1" x14ac:dyDescent="0.2">
      <c r="B859" s="1135"/>
      <c r="C859" s="1136"/>
      <c r="D859" s="1136"/>
      <c r="E859" s="1136"/>
      <c r="F859" s="1136"/>
    </row>
    <row r="860" spans="2:6" ht="11.1" customHeight="1" x14ac:dyDescent="0.2">
      <c r="B860" s="1135"/>
      <c r="C860" s="1136"/>
      <c r="D860" s="1136"/>
      <c r="E860" s="1136"/>
      <c r="F860" s="1136"/>
    </row>
    <row r="861" spans="2:6" ht="11.1" customHeight="1" x14ac:dyDescent="0.2">
      <c r="B861" s="1135"/>
      <c r="C861" s="1136"/>
      <c r="D861" s="1136"/>
      <c r="E861" s="1136"/>
      <c r="F861" s="1136"/>
    </row>
    <row r="862" spans="2:6" ht="11.1" customHeight="1" x14ac:dyDescent="0.2">
      <c r="B862" s="1135"/>
      <c r="C862" s="1136"/>
      <c r="D862" s="1136"/>
      <c r="E862" s="1136"/>
      <c r="F862" s="1136"/>
    </row>
    <row r="863" spans="2:6" ht="11.1" customHeight="1" x14ac:dyDescent="0.2">
      <c r="B863" s="1135"/>
      <c r="C863" s="1136"/>
      <c r="D863" s="1136"/>
      <c r="E863" s="1136"/>
      <c r="F863" s="1136"/>
    </row>
    <row r="864" spans="2:6" ht="11.1" customHeight="1" x14ac:dyDescent="0.2">
      <c r="B864" s="1135"/>
      <c r="C864" s="1136"/>
      <c r="D864" s="1136"/>
      <c r="E864" s="1136"/>
      <c r="F864" s="1136"/>
    </row>
    <row r="865" spans="2:6" ht="11.1" customHeight="1" x14ac:dyDescent="0.2">
      <c r="B865" s="1135"/>
      <c r="C865" s="1136"/>
      <c r="D865" s="1136"/>
      <c r="E865" s="1136"/>
      <c r="F865" s="1136"/>
    </row>
    <row r="866" spans="2:6" ht="11.1" customHeight="1" x14ac:dyDescent="0.2">
      <c r="B866" s="1135"/>
      <c r="C866" s="1136"/>
      <c r="D866" s="1136"/>
      <c r="E866" s="1136"/>
      <c r="F866" s="1136"/>
    </row>
    <row r="867" spans="2:6" ht="11.1" customHeight="1" x14ac:dyDescent="0.2">
      <c r="B867" s="1135"/>
      <c r="C867" s="1136"/>
      <c r="D867" s="1136"/>
      <c r="E867" s="1136"/>
      <c r="F867" s="1136"/>
    </row>
    <row r="868" spans="2:6" ht="11.1" customHeight="1" x14ac:dyDescent="0.2">
      <c r="B868" s="1135"/>
      <c r="C868" s="1136"/>
      <c r="D868" s="1136"/>
      <c r="E868" s="1136"/>
      <c r="F868" s="1136"/>
    </row>
    <row r="869" spans="2:6" ht="11.1" customHeight="1" x14ac:dyDescent="0.2">
      <c r="B869" s="1135"/>
      <c r="C869" s="1136"/>
      <c r="D869" s="1136"/>
      <c r="E869" s="1136"/>
      <c r="F869" s="1136"/>
    </row>
    <row r="870" spans="2:6" ht="11.1" customHeight="1" x14ac:dyDescent="0.2">
      <c r="B870" s="1135"/>
      <c r="C870" s="1136"/>
      <c r="D870" s="1136"/>
      <c r="E870" s="1136"/>
      <c r="F870" s="1136"/>
    </row>
    <row r="871" spans="2:6" ht="11.1" customHeight="1" x14ac:dyDescent="0.2">
      <c r="B871" s="1135"/>
      <c r="C871" s="1136"/>
      <c r="D871" s="1136"/>
      <c r="E871" s="1136"/>
      <c r="F871" s="1136"/>
    </row>
    <row r="872" spans="2:6" ht="11.1" customHeight="1" x14ac:dyDescent="0.2">
      <c r="B872" s="1135"/>
      <c r="C872" s="1136"/>
      <c r="D872" s="1136"/>
      <c r="E872" s="1136"/>
      <c r="F872" s="1136"/>
    </row>
    <row r="873" spans="2:6" ht="11.1" customHeight="1" x14ac:dyDescent="0.2">
      <c r="B873" s="1135"/>
      <c r="C873" s="1136"/>
      <c r="D873" s="1136"/>
      <c r="E873" s="1136"/>
      <c r="F873" s="1136"/>
    </row>
    <row r="874" spans="2:6" ht="11.1" customHeight="1" x14ac:dyDescent="0.2">
      <c r="B874" s="1135"/>
      <c r="C874" s="1136"/>
      <c r="D874" s="1136"/>
      <c r="E874" s="1136"/>
      <c r="F874" s="1136"/>
    </row>
    <row r="875" spans="2:6" ht="11.1" customHeight="1" x14ac:dyDescent="0.2">
      <c r="B875" s="1135"/>
      <c r="C875" s="1136"/>
      <c r="D875" s="1136"/>
      <c r="E875" s="1136"/>
      <c r="F875" s="1136"/>
    </row>
    <row r="876" spans="2:6" ht="11.1" customHeight="1" x14ac:dyDescent="0.2">
      <c r="B876" s="1135"/>
      <c r="C876" s="1136"/>
      <c r="D876" s="1136"/>
      <c r="E876" s="1136"/>
      <c r="F876" s="1136"/>
    </row>
    <row r="877" spans="2:6" ht="11.1" customHeight="1" x14ac:dyDescent="0.2">
      <c r="B877" s="1135"/>
      <c r="C877" s="1136"/>
      <c r="D877" s="1136"/>
      <c r="E877" s="1136"/>
      <c r="F877" s="1136"/>
    </row>
    <row r="878" spans="2:6" ht="11.1" customHeight="1" x14ac:dyDescent="0.2">
      <c r="B878" s="1135"/>
      <c r="C878" s="1136"/>
      <c r="D878" s="1136"/>
      <c r="E878" s="1136"/>
      <c r="F878" s="1136"/>
    </row>
    <row r="879" spans="2:6" ht="11.1" customHeight="1" x14ac:dyDescent="0.2">
      <c r="B879" s="1135"/>
      <c r="C879" s="1136"/>
      <c r="D879" s="1136"/>
      <c r="E879" s="1136"/>
      <c r="F879" s="1136"/>
    </row>
    <row r="880" spans="2:6" ht="11.1" customHeight="1" x14ac:dyDescent="0.2">
      <c r="B880" s="1135"/>
      <c r="C880" s="1136"/>
      <c r="D880" s="1136"/>
      <c r="E880" s="1136"/>
      <c r="F880" s="1136"/>
    </row>
    <row r="881" spans="2:6" ht="11.1" customHeight="1" x14ac:dyDescent="0.2">
      <c r="B881" s="1135"/>
      <c r="C881" s="1136"/>
      <c r="D881" s="1136"/>
      <c r="E881" s="1136"/>
      <c r="F881" s="1136"/>
    </row>
    <row r="882" spans="2:6" ht="11.1" customHeight="1" x14ac:dyDescent="0.2">
      <c r="B882" s="1135"/>
      <c r="C882" s="1136"/>
      <c r="D882" s="1136"/>
      <c r="E882" s="1136"/>
      <c r="F882" s="1136"/>
    </row>
    <row r="883" spans="2:6" ht="11.1" customHeight="1" x14ac:dyDescent="0.2">
      <c r="B883" s="1135"/>
      <c r="C883" s="1136"/>
      <c r="D883" s="1136"/>
      <c r="E883" s="1136"/>
      <c r="F883" s="1136"/>
    </row>
    <row r="884" spans="2:6" ht="11.1" customHeight="1" x14ac:dyDescent="0.2">
      <c r="B884" s="1135" t="s">
        <v>205</v>
      </c>
      <c r="C884" s="1136"/>
      <c r="D884" s="1136"/>
      <c r="E884" s="1136"/>
      <c r="F884" s="1136"/>
    </row>
    <row r="885" spans="2:6" ht="11.1" customHeight="1" x14ac:dyDescent="0.2">
      <c r="B885" s="1135"/>
      <c r="C885" s="1136"/>
      <c r="D885" s="1136"/>
      <c r="E885" s="1136"/>
      <c r="F885" s="1136"/>
    </row>
    <row r="886" spans="2:6" ht="11.1" customHeight="1" x14ac:dyDescent="0.2">
      <c r="B886" s="1135"/>
      <c r="C886" s="1136"/>
      <c r="D886" s="1136"/>
      <c r="E886" s="1136"/>
      <c r="F886" s="1136"/>
    </row>
    <row r="887" spans="2:6" ht="11.1" customHeight="1" x14ac:dyDescent="0.2">
      <c r="B887" s="1135"/>
      <c r="C887" s="1136"/>
      <c r="D887" s="1136"/>
      <c r="E887" s="1136"/>
      <c r="F887" s="1136"/>
    </row>
    <row r="888" spans="2:6" ht="11.1" customHeight="1" x14ac:dyDescent="0.2">
      <c r="B888" s="1135"/>
      <c r="C888" s="1136"/>
      <c r="D888" s="1136"/>
      <c r="E888" s="1136"/>
      <c r="F888" s="1136"/>
    </row>
    <row r="889" spans="2:6" ht="11.1" customHeight="1" x14ac:dyDescent="0.2">
      <c r="B889" s="1135"/>
      <c r="C889" s="1136"/>
      <c r="D889" s="1136"/>
      <c r="E889" s="1136"/>
      <c r="F889" s="1136"/>
    </row>
    <row r="890" spans="2:6" ht="11.1" customHeight="1" x14ac:dyDescent="0.2">
      <c r="B890" s="1135"/>
      <c r="C890" s="1136"/>
      <c r="D890" s="1136"/>
      <c r="E890" s="1136"/>
      <c r="F890" s="1136"/>
    </row>
    <row r="891" spans="2:6" ht="11.1" customHeight="1" x14ac:dyDescent="0.2">
      <c r="B891" s="1135"/>
      <c r="C891" s="1136"/>
      <c r="D891" s="1136"/>
      <c r="E891" s="1136"/>
      <c r="F891" s="1136"/>
    </row>
    <row r="892" spans="2:6" ht="11.1" customHeight="1" x14ac:dyDescent="0.2">
      <c r="B892" s="1135"/>
      <c r="C892" s="1136"/>
      <c r="D892" s="1136"/>
      <c r="E892" s="1136"/>
      <c r="F892" s="1136"/>
    </row>
    <row r="893" spans="2:6" ht="11.1" customHeight="1" x14ac:dyDescent="0.2">
      <c r="B893" s="1135"/>
      <c r="C893" s="1136"/>
      <c r="D893" s="1136"/>
      <c r="E893" s="1136"/>
      <c r="F893" s="1136"/>
    </row>
    <row r="894" spans="2:6" ht="11.1" customHeight="1" x14ac:dyDescent="0.2">
      <c r="B894" s="1135"/>
      <c r="C894" s="1136"/>
      <c r="D894" s="1136"/>
      <c r="E894" s="1136"/>
      <c r="F894" s="1136"/>
    </row>
    <row r="895" spans="2:6" ht="11.1" customHeight="1" x14ac:dyDescent="0.2">
      <c r="B895" s="1135"/>
      <c r="C895" s="1136"/>
      <c r="D895" s="1136"/>
      <c r="E895" s="1136"/>
      <c r="F895" s="1136"/>
    </row>
    <row r="896" spans="2:6" ht="11.1" customHeight="1" x14ac:dyDescent="0.2">
      <c r="B896" s="1135"/>
      <c r="C896" s="1136"/>
      <c r="D896" s="1136"/>
      <c r="E896" s="1136"/>
      <c r="F896" s="1136"/>
    </row>
    <row r="897" spans="2:6" ht="11.1" customHeight="1" x14ac:dyDescent="0.2">
      <c r="B897" s="1135"/>
      <c r="C897" s="1136"/>
      <c r="D897" s="1136"/>
      <c r="E897" s="1136"/>
      <c r="F897" s="1136"/>
    </row>
    <row r="898" spans="2:6" ht="11.1" customHeight="1" x14ac:dyDescent="0.2">
      <c r="B898" s="1135"/>
      <c r="C898" s="1136"/>
      <c r="D898" s="1136"/>
      <c r="E898" s="1136"/>
      <c r="F898" s="1136"/>
    </row>
    <row r="899" spans="2:6" ht="11.1" customHeight="1" x14ac:dyDescent="0.2">
      <c r="B899" s="1135"/>
      <c r="C899" s="1136"/>
      <c r="D899" s="1136"/>
      <c r="E899" s="1136"/>
      <c r="F899" s="1136"/>
    </row>
    <row r="900" spans="2:6" ht="11.1" customHeight="1" x14ac:dyDescent="0.2">
      <c r="B900" s="1135"/>
      <c r="C900" s="1136"/>
      <c r="D900" s="1136"/>
      <c r="E900" s="1136"/>
      <c r="F900" s="1136"/>
    </row>
    <row r="901" spans="2:6" ht="11.1" customHeight="1" x14ac:dyDescent="0.2">
      <c r="B901" s="1135"/>
      <c r="C901" s="1136"/>
      <c r="D901" s="1136"/>
      <c r="E901" s="1136"/>
      <c r="F901" s="1136"/>
    </row>
    <row r="902" spans="2:6" ht="11.1" customHeight="1" x14ac:dyDescent="0.2">
      <c r="B902" s="1135"/>
      <c r="C902" s="1136"/>
      <c r="D902" s="1136"/>
      <c r="E902" s="1136"/>
      <c r="F902" s="1136"/>
    </row>
    <row r="903" spans="2:6" ht="11.1" customHeight="1" x14ac:dyDescent="0.2">
      <c r="B903" s="1135"/>
      <c r="C903" s="1136"/>
      <c r="D903" s="1136"/>
      <c r="E903" s="1136"/>
      <c r="F903" s="1136"/>
    </row>
    <row r="904" spans="2:6" ht="11.1" customHeight="1" x14ac:dyDescent="0.2">
      <c r="B904" s="1135"/>
      <c r="C904" s="1136"/>
      <c r="D904" s="1136"/>
      <c r="E904" s="1136"/>
      <c r="F904" s="1136"/>
    </row>
    <row r="905" spans="2:6" ht="11.1" customHeight="1" x14ac:dyDescent="0.2">
      <c r="B905" s="1135"/>
      <c r="C905" s="1136"/>
      <c r="D905" s="1136"/>
      <c r="E905" s="1136"/>
      <c r="F905" s="1136"/>
    </row>
    <row r="906" spans="2:6" ht="11.1" customHeight="1" x14ac:dyDescent="0.2">
      <c r="B906" s="1135"/>
      <c r="C906" s="1136"/>
      <c r="D906" s="1136"/>
      <c r="E906" s="1136"/>
      <c r="F906" s="1136"/>
    </row>
    <row r="907" spans="2:6" ht="11.1" customHeight="1" x14ac:dyDescent="0.2">
      <c r="B907" s="1135"/>
      <c r="C907" s="1136"/>
      <c r="D907" s="1136"/>
      <c r="E907" s="1136"/>
      <c r="F907" s="1136"/>
    </row>
    <row r="908" spans="2:6" ht="11.1" customHeight="1" x14ac:dyDescent="0.2">
      <c r="B908" s="1135"/>
      <c r="C908" s="1136"/>
      <c r="D908" s="1136"/>
      <c r="E908" s="1136"/>
      <c r="F908" s="1136"/>
    </row>
    <row r="909" spans="2:6" ht="11.1" customHeight="1" x14ac:dyDescent="0.2">
      <c r="B909" s="1135"/>
      <c r="C909" s="1136"/>
      <c r="D909" s="1136"/>
      <c r="E909" s="1136"/>
      <c r="F909" s="1136"/>
    </row>
    <row r="910" spans="2:6" ht="11.1" customHeight="1" x14ac:dyDescent="0.2">
      <c r="B910" s="1135"/>
      <c r="C910" s="1136"/>
      <c r="D910" s="1136"/>
      <c r="E910" s="1136"/>
      <c r="F910" s="1136"/>
    </row>
    <row r="911" spans="2:6" ht="11.1" customHeight="1" x14ac:dyDescent="0.2">
      <c r="B911" s="1135"/>
      <c r="C911" s="1136"/>
      <c r="D911" s="1136"/>
      <c r="E911" s="1136"/>
      <c r="F911" s="1136"/>
    </row>
    <row r="912" spans="2:6" ht="11.1" customHeight="1" x14ac:dyDescent="0.2">
      <c r="B912" s="1135"/>
      <c r="C912" s="1136"/>
      <c r="D912" s="1136"/>
      <c r="E912" s="1136"/>
      <c r="F912" s="1136"/>
    </row>
    <row r="913" spans="2:6" ht="11.1" customHeight="1" x14ac:dyDescent="0.2">
      <c r="B913" s="1135"/>
      <c r="C913" s="1136"/>
      <c r="D913" s="1136"/>
      <c r="E913" s="1136"/>
      <c r="F913" s="1136"/>
    </row>
    <row r="914" spans="2:6" ht="11.1" customHeight="1" x14ac:dyDescent="0.2">
      <c r="B914" s="1135" t="s">
        <v>318</v>
      </c>
      <c r="C914" s="1137" t="s">
        <v>310</v>
      </c>
      <c r="D914" s="1137"/>
      <c r="E914" s="1137"/>
      <c r="F914" s="1137"/>
    </row>
    <row r="915" spans="2:6" ht="11.1" customHeight="1" x14ac:dyDescent="0.2">
      <c r="B915" s="1135"/>
      <c r="C915" s="1137"/>
      <c r="D915" s="1137"/>
      <c r="E915" s="1137"/>
      <c r="F915" s="1137"/>
    </row>
    <row r="916" spans="2:6" ht="11.1" customHeight="1" x14ac:dyDescent="0.2">
      <c r="B916" s="1135"/>
      <c r="C916" s="1137"/>
      <c r="D916" s="1137"/>
      <c r="E916" s="1137"/>
      <c r="F916" s="1137"/>
    </row>
    <row r="917" spans="2:6" ht="11.1" customHeight="1" x14ac:dyDescent="0.2">
      <c r="B917" s="1135"/>
      <c r="C917" s="1137"/>
      <c r="D917" s="1137"/>
      <c r="E917" s="1137"/>
      <c r="F917" s="1137"/>
    </row>
    <row r="918" spans="2:6" ht="11.1" customHeight="1" x14ac:dyDescent="0.2">
      <c r="B918" s="1135"/>
      <c r="C918" s="1137"/>
      <c r="D918" s="1137"/>
      <c r="E918" s="1137"/>
      <c r="F918" s="1137"/>
    </row>
    <row r="919" spans="2:6" ht="11.1" customHeight="1" x14ac:dyDescent="0.2">
      <c r="B919" s="1135"/>
      <c r="C919" s="1137"/>
      <c r="D919" s="1137"/>
      <c r="E919" s="1137" t="b">
        <v>0</v>
      </c>
      <c r="F919" s="1137"/>
    </row>
    <row r="920" spans="2:6" ht="11.1" customHeight="1" x14ac:dyDescent="0.2">
      <c r="B920" s="1135"/>
      <c r="C920" s="1137"/>
      <c r="D920" s="1137"/>
      <c r="E920" s="1137" t="b">
        <v>0</v>
      </c>
      <c r="F920" s="1137"/>
    </row>
    <row r="921" spans="2:6" ht="11.1" customHeight="1" x14ac:dyDescent="0.2">
      <c r="B921" s="1135"/>
      <c r="C921" s="1137"/>
      <c r="D921" s="1137"/>
      <c r="E921" s="1137"/>
      <c r="F921" s="1137"/>
    </row>
    <row r="922" spans="2:6" ht="11.1" customHeight="1" x14ac:dyDescent="0.2">
      <c r="B922" s="1135"/>
      <c r="C922" s="1137"/>
      <c r="D922" s="1137"/>
      <c r="E922" s="1137"/>
      <c r="F922" s="1137"/>
    </row>
    <row r="923" spans="2:6" ht="11.1" customHeight="1" x14ac:dyDescent="0.2">
      <c r="B923" s="1135"/>
      <c r="C923" s="1137"/>
      <c r="D923" s="1137"/>
      <c r="E923" s="1137"/>
      <c r="F923" s="1137"/>
    </row>
    <row r="924" spans="2:6" ht="11.1" customHeight="1" x14ac:dyDescent="0.2">
      <c r="B924" s="1135"/>
      <c r="C924" s="1137"/>
      <c r="D924" s="1137"/>
      <c r="E924" s="1137"/>
      <c r="F924" s="1137"/>
    </row>
    <row r="925" spans="2:6" ht="11.1" customHeight="1" x14ac:dyDescent="0.2">
      <c r="B925" s="1135"/>
      <c r="C925" s="1137"/>
      <c r="D925" s="1137"/>
      <c r="E925" s="1137"/>
      <c r="F925" s="1137"/>
    </row>
    <row r="926" spans="2:6" ht="11.1" customHeight="1" x14ac:dyDescent="0.2">
      <c r="B926" s="1135"/>
      <c r="C926" s="1137"/>
      <c r="D926" s="1137"/>
      <c r="E926" s="1137" t="b">
        <v>1</v>
      </c>
      <c r="F926" s="1137"/>
    </row>
    <row r="927" spans="2:6" ht="11.1" customHeight="1" x14ac:dyDescent="0.2">
      <c r="B927" s="1135"/>
      <c r="C927" s="1137"/>
      <c r="D927" s="1137"/>
      <c r="E927" s="1137"/>
      <c r="F927" s="1137"/>
    </row>
    <row r="928" spans="2:6" ht="11.1" customHeight="1" x14ac:dyDescent="0.2">
      <c r="B928" s="1135"/>
      <c r="C928" s="1137"/>
      <c r="D928" s="1137"/>
      <c r="E928" s="1137"/>
      <c r="F928" s="1137"/>
    </row>
    <row r="929" spans="2:6" ht="11.1" customHeight="1" x14ac:dyDescent="0.2">
      <c r="B929" s="1135"/>
      <c r="C929" s="1137"/>
      <c r="D929" s="1137"/>
      <c r="E929" s="1137"/>
      <c r="F929" s="1137"/>
    </row>
    <row r="930" spans="2:6" ht="11.1" customHeight="1" x14ac:dyDescent="0.2">
      <c r="B930" s="1135"/>
      <c r="C930" s="1137"/>
      <c r="D930" s="1137"/>
      <c r="E930" s="1137"/>
      <c r="F930" s="1137"/>
    </row>
    <row r="931" spans="2:6" ht="11.1" customHeight="1" x14ac:dyDescent="0.2">
      <c r="B931" s="1135"/>
      <c r="C931" s="1137"/>
      <c r="D931" s="1137"/>
      <c r="E931" s="1137"/>
      <c r="F931" s="1137"/>
    </row>
    <row r="932" spans="2:6" ht="11.1" customHeight="1" x14ac:dyDescent="0.2">
      <c r="B932" s="1135"/>
      <c r="C932" s="1137"/>
      <c r="D932" s="1137"/>
      <c r="E932" s="1137"/>
      <c r="F932" s="1137"/>
    </row>
    <row r="933" spans="2:6" ht="11.1" customHeight="1" x14ac:dyDescent="0.2">
      <c r="B933" s="1135"/>
      <c r="C933" s="1137"/>
      <c r="D933" s="1137"/>
      <c r="E933" s="1137"/>
      <c r="F933" s="1137"/>
    </row>
    <row r="934" spans="2:6" ht="11.1" customHeight="1" x14ac:dyDescent="0.2">
      <c r="B934" s="1135"/>
      <c r="C934" s="1137"/>
      <c r="D934" s="1137"/>
      <c r="E934" s="1137"/>
      <c r="F934" s="1137"/>
    </row>
    <row r="935" spans="2:6" ht="11.1" customHeight="1" x14ac:dyDescent="0.2">
      <c r="B935" s="1135"/>
      <c r="C935" s="1137"/>
      <c r="D935" s="1137"/>
      <c r="E935" s="1137"/>
      <c r="F935" s="1137"/>
    </row>
    <row r="936" spans="2:6" ht="11.1" customHeight="1" x14ac:dyDescent="0.2">
      <c r="B936" s="1135"/>
      <c r="C936" s="1137"/>
      <c r="D936" s="1137"/>
      <c r="E936" s="1137"/>
      <c r="F936" s="1137"/>
    </row>
    <row r="937" spans="2:6" ht="11.1" customHeight="1" x14ac:dyDescent="0.2">
      <c r="B937" s="1135"/>
      <c r="C937" s="1137"/>
      <c r="D937" s="1137"/>
      <c r="E937" s="1137"/>
      <c r="F937" s="1137"/>
    </row>
    <row r="938" spans="2:6" ht="11.1" customHeight="1" x14ac:dyDescent="0.2">
      <c r="B938" s="1135"/>
      <c r="C938" s="1137"/>
      <c r="D938" s="1137"/>
      <c r="E938" s="1137"/>
      <c r="F938" s="1137"/>
    </row>
    <row r="939" spans="2:6" ht="11.1" customHeight="1" x14ac:dyDescent="0.2">
      <c r="B939" s="1135"/>
      <c r="C939" s="1137"/>
      <c r="D939" s="1137"/>
      <c r="E939" s="1137"/>
      <c r="F939" s="1137"/>
    </row>
    <row r="940" spans="2:6" ht="11.1" customHeight="1" x14ac:dyDescent="0.2">
      <c r="B940" s="1135"/>
      <c r="C940" s="1137"/>
      <c r="D940" s="1137"/>
      <c r="E940" s="1137"/>
      <c r="F940" s="1137"/>
    </row>
    <row r="941" spans="2:6" ht="11.1" customHeight="1" x14ac:dyDescent="0.2">
      <c r="B941" s="1135"/>
      <c r="C941" s="1137"/>
      <c r="D941" s="1137"/>
      <c r="E941" s="1137"/>
      <c r="F941" s="1137"/>
    </row>
    <row r="942" spans="2:6" ht="11.1" customHeight="1" x14ac:dyDescent="0.2">
      <c r="B942" s="1135"/>
      <c r="C942" s="1137"/>
      <c r="D942" s="1137"/>
      <c r="E942" s="1137"/>
      <c r="F942" s="1137"/>
    </row>
    <row r="943" spans="2:6" ht="11.1" customHeight="1" x14ac:dyDescent="0.2">
      <c r="B943" s="1135"/>
      <c r="C943" s="1137"/>
      <c r="D943" s="1137"/>
      <c r="E943" s="1137"/>
      <c r="F943" s="1137"/>
    </row>
    <row r="945" spans="2:16" x14ac:dyDescent="0.2">
      <c r="B945" s="202" t="s">
        <v>563</v>
      </c>
      <c r="F945" s="237">
        <f>$E$6</f>
        <v>0</v>
      </c>
    </row>
    <row r="946" spans="2:16" ht="30" customHeight="1" x14ac:dyDescent="0.2">
      <c r="B946" s="203" t="s">
        <v>130</v>
      </c>
      <c r="C946" s="204" t="s">
        <v>173</v>
      </c>
      <c r="D946" s="1132" t="s">
        <v>309</v>
      </c>
      <c r="E946" s="1132"/>
      <c r="F946" s="599" t="s">
        <v>194</v>
      </c>
      <c r="H946" s="205" t="s">
        <v>240</v>
      </c>
      <c r="I946" s="206"/>
      <c r="J946" s="206"/>
      <c r="K946" s="206"/>
      <c r="L946" s="206"/>
      <c r="M946" s="206"/>
      <c r="N946" s="206"/>
      <c r="O946" s="206"/>
      <c r="P946" s="207"/>
    </row>
    <row r="947" spans="2:16" ht="39.9" customHeight="1" x14ac:dyDescent="0.2">
      <c r="B947" s="160"/>
      <c r="C947" s="600" t="str">
        <f>IFERROR(VLOOKUP(B947,'補助事業概要説明書(別添１)１～２'!$B$58:$G$77,3,0),"")</f>
        <v/>
      </c>
      <c r="D947" s="1133" t="str">
        <f>IFERROR(VLOOKUP(B947,'補助事業概要説明書(別添１)１～２'!$B$58:$G$77,5,0),"")</f>
        <v/>
      </c>
      <c r="E947" s="1133"/>
      <c r="F947" s="600" t="str">
        <f>IFERROR(VLOOKUP(B947,'補助事業概要説明書(別添１)１～２'!$B$58:$G$77,6,0),"")</f>
        <v/>
      </c>
      <c r="H947" s="208"/>
      <c r="I947" s="209"/>
      <c r="J947" s="209"/>
      <c r="K947" s="209"/>
      <c r="L947" s="209"/>
      <c r="M947" s="209"/>
      <c r="N947" s="209"/>
      <c r="O947" s="209"/>
      <c r="P947" s="210"/>
    </row>
    <row r="948" spans="2:16" ht="8.25" customHeight="1" x14ac:dyDescent="0.2"/>
    <row r="949" spans="2:16" x14ac:dyDescent="0.2">
      <c r="B949" s="202" t="s">
        <v>200</v>
      </c>
      <c r="E949" s="211"/>
    </row>
    <row r="950" spans="2:16" ht="16.5" customHeight="1" x14ac:dyDescent="0.2">
      <c r="B950" s="1134" t="s">
        <v>196</v>
      </c>
      <c r="C950" s="1134"/>
      <c r="D950" s="1134"/>
      <c r="E950" s="1134"/>
      <c r="F950" s="1134"/>
    </row>
    <row r="951" spans="2:16" x14ac:dyDescent="0.2">
      <c r="B951" s="163" t="b">
        <v>1</v>
      </c>
      <c r="C951" s="212"/>
    </row>
    <row r="952" spans="2:16" x14ac:dyDescent="0.2">
      <c r="B952" s="236" t="b">
        <v>1</v>
      </c>
      <c r="J952" s="199"/>
    </row>
    <row r="953" spans="2:16" x14ac:dyDescent="0.2">
      <c r="B953" s="202" t="s">
        <v>340</v>
      </c>
      <c r="E953" s="211"/>
    </row>
    <row r="954" spans="2:16" ht="16.5" customHeight="1" x14ac:dyDescent="0.2">
      <c r="B954" s="1134" t="s">
        <v>339</v>
      </c>
      <c r="C954" s="1134"/>
      <c r="D954" s="1134"/>
      <c r="E954" s="1134"/>
      <c r="F954" s="1134"/>
    </row>
    <row r="955" spans="2:16" x14ac:dyDescent="0.2">
      <c r="B955" s="163" t="b">
        <v>1</v>
      </c>
      <c r="C955" s="212"/>
    </row>
    <row r="956" spans="2:16" x14ac:dyDescent="0.2">
      <c r="B956" s="236" t="b">
        <v>1</v>
      </c>
      <c r="J956" s="199"/>
    </row>
    <row r="957" spans="2:16" x14ac:dyDescent="0.2">
      <c r="B957" s="202" t="s">
        <v>201</v>
      </c>
      <c r="C957" s="212" t="s">
        <v>278</v>
      </c>
    </row>
    <row r="958" spans="2:16" ht="11.1" customHeight="1" x14ac:dyDescent="0.2">
      <c r="B958" s="1135" t="s">
        <v>204</v>
      </c>
      <c r="C958" s="1136"/>
      <c r="D958" s="1136"/>
      <c r="E958" s="1136"/>
      <c r="F958" s="1136"/>
    </row>
    <row r="959" spans="2:16" ht="11.1" customHeight="1" x14ac:dyDescent="0.2">
      <c r="B959" s="1135"/>
      <c r="C959" s="1136"/>
      <c r="D959" s="1136"/>
      <c r="E959" s="1136"/>
      <c r="F959" s="1136"/>
    </row>
    <row r="960" spans="2:16" ht="11.1" customHeight="1" x14ac:dyDescent="0.2">
      <c r="B960" s="1135"/>
      <c r="C960" s="1136"/>
      <c r="D960" s="1136"/>
      <c r="E960" s="1136"/>
      <c r="F960" s="1136"/>
    </row>
    <row r="961" spans="2:6" ht="11.1" customHeight="1" x14ac:dyDescent="0.2">
      <c r="B961" s="1135"/>
      <c r="C961" s="1136"/>
      <c r="D961" s="1136"/>
      <c r="E961" s="1136"/>
      <c r="F961" s="1136"/>
    </row>
    <row r="962" spans="2:6" ht="11.1" customHeight="1" x14ac:dyDescent="0.2">
      <c r="B962" s="1135"/>
      <c r="C962" s="1136"/>
      <c r="D962" s="1136"/>
      <c r="E962" s="1136"/>
      <c r="F962" s="1136"/>
    </row>
    <row r="963" spans="2:6" ht="11.1" customHeight="1" x14ac:dyDescent="0.2">
      <c r="B963" s="1135"/>
      <c r="C963" s="1136"/>
      <c r="D963" s="1136"/>
      <c r="E963" s="1136"/>
      <c r="F963" s="1136"/>
    </row>
    <row r="964" spans="2:6" ht="11.1" customHeight="1" x14ac:dyDescent="0.2">
      <c r="B964" s="1135"/>
      <c r="C964" s="1136"/>
      <c r="D964" s="1136"/>
      <c r="E964" s="1136"/>
      <c r="F964" s="1136"/>
    </row>
    <row r="965" spans="2:6" ht="11.1" customHeight="1" x14ac:dyDescent="0.2">
      <c r="B965" s="1135"/>
      <c r="C965" s="1136"/>
      <c r="D965" s="1136"/>
      <c r="E965" s="1136"/>
      <c r="F965" s="1136"/>
    </row>
    <row r="966" spans="2:6" ht="11.1" customHeight="1" x14ac:dyDescent="0.2">
      <c r="B966" s="1135"/>
      <c r="C966" s="1136"/>
      <c r="D966" s="1136"/>
      <c r="E966" s="1136"/>
      <c r="F966" s="1136"/>
    </row>
    <row r="967" spans="2:6" ht="11.1" customHeight="1" x14ac:dyDescent="0.2">
      <c r="B967" s="1135"/>
      <c r="C967" s="1136"/>
      <c r="D967" s="1136"/>
      <c r="E967" s="1136"/>
      <c r="F967" s="1136"/>
    </row>
    <row r="968" spans="2:6" ht="11.1" customHeight="1" x14ac:dyDescent="0.2">
      <c r="B968" s="1135"/>
      <c r="C968" s="1136"/>
      <c r="D968" s="1136"/>
      <c r="E968" s="1136"/>
      <c r="F968" s="1136"/>
    </row>
    <row r="969" spans="2:6" ht="11.1" customHeight="1" x14ac:dyDescent="0.2">
      <c r="B969" s="1135"/>
      <c r="C969" s="1136"/>
      <c r="D969" s="1136"/>
      <c r="E969" s="1136"/>
      <c r="F969" s="1136"/>
    </row>
    <row r="970" spans="2:6" ht="11.1" customHeight="1" x14ac:dyDescent="0.2">
      <c r="B970" s="1135"/>
      <c r="C970" s="1136"/>
      <c r="D970" s="1136"/>
      <c r="E970" s="1136"/>
      <c r="F970" s="1136"/>
    </row>
    <row r="971" spans="2:6" ht="11.1" customHeight="1" x14ac:dyDescent="0.2">
      <c r="B971" s="1135"/>
      <c r="C971" s="1136"/>
      <c r="D971" s="1136"/>
      <c r="E971" s="1136"/>
      <c r="F971" s="1136"/>
    </row>
    <row r="972" spans="2:6" ht="11.1" customHeight="1" x14ac:dyDescent="0.2">
      <c r="B972" s="1135"/>
      <c r="C972" s="1136"/>
      <c r="D972" s="1136"/>
      <c r="E972" s="1136"/>
      <c r="F972" s="1136"/>
    </row>
    <row r="973" spans="2:6" ht="11.1" customHeight="1" x14ac:dyDescent="0.2">
      <c r="B973" s="1135"/>
      <c r="C973" s="1136"/>
      <c r="D973" s="1136"/>
      <c r="E973" s="1136"/>
      <c r="F973" s="1136"/>
    </row>
    <row r="974" spans="2:6" ht="11.1" customHeight="1" x14ac:dyDescent="0.2">
      <c r="B974" s="1135"/>
      <c r="C974" s="1136"/>
      <c r="D974" s="1136"/>
      <c r="E974" s="1136"/>
      <c r="F974" s="1136"/>
    </row>
    <row r="975" spans="2:6" ht="11.1" customHeight="1" x14ac:dyDescent="0.2">
      <c r="B975" s="1135"/>
      <c r="C975" s="1136"/>
      <c r="D975" s="1136"/>
      <c r="E975" s="1136"/>
      <c r="F975" s="1136"/>
    </row>
    <row r="976" spans="2:6" ht="11.1" customHeight="1" x14ac:dyDescent="0.2">
      <c r="B976" s="1135"/>
      <c r="C976" s="1136"/>
      <c r="D976" s="1136"/>
      <c r="E976" s="1136"/>
      <c r="F976" s="1136"/>
    </row>
    <row r="977" spans="2:6" ht="11.1" customHeight="1" x14ac:dyDescent="0.2">
      <c r="B977" s="1135"/>
      <c r="C977" s="1136"/>
      <c r="D977" s="1136"/>
      <c r="E977" s="1136"/>
      <c r="F977" s="1136"/>
    </row>
    <row r="978" spans="2:6" ht="11.1" customHeight="1" x14ac:dyDescent="0.2">
      <c r="B978" s="1135"/>
      <c r="C978" s="1136"/>
      <c r="D978" s="1136"/>
      <c r="E978" s="1136"/>
      <c r="F978" s="1136"/>
    </row>
    <row r="979" spans="2:6" ht="11.1" customHeight="1" x14ac:dyDescent="0.2">
      <c r="B979" s="1135"/>
      <c r="C979" s="1136"/>
      <c r="D979" s="1136"/>
      <c r="E979" s="1136"/>
      <c r="F979" s="1136"/>
    </row>
    <row r="980" spans="2:6" ht="11.1" customHeight="1" x14ac:dyDescent="0.2">
      <c r="B980" s="1135"/>
      <c r="C980" s="1136"/>
      <c r="D980" s="1136"/>
      <c r="E980" s="1136"/>
      <c r="F980" s="1136"/>
    </row>
    <row r="981" spans="2:6" ht="11.1" customHeight="1" x14ac:dyDescent="0.2">
      <c r="B981" s="1135"/>
      <c r="C981" s="1136"/>
      <c r="D981" s="1136"/>
      <c r="E981" s="1136"/>
      <c r="F981" s="1136"/>
    </row>
    <row r="982" spans="2:6" ht="11.1" customHeight="1" x14ac:dyDescent="0.2">
      <c r="B982" s="1135"/>
      <c r="C982" s="1136"/>
      <c r="D982" s="1136"/>
      <c r="E982" s="1136"/>
      <c r="F982" s="1136"/>
    </row>
    <row r="983" spans="2:6" ht="11.1" customHeight="1" x14ac:dyDescent="0.2">
      <c r="B983" s="1135"/>
      <c r="C983" s="1136"/>
      <c r="D983" s="1136"/>
      <c r="E983" s="1136"/>
      <c r="F983" s="1136"/>
    </row>
    <row r="984" spans="2:6" ht="11.1" customHeight="1" x14ac:dyDescent="0.2">
      <c r="B984" s="1135"/>
      <c r="C984" s="1136"/>
      <c r="D984" s="1136"/>
      <c r="E984" s="1136"/>
      <c r="F984" s="1136"/>
    </row>
    <row r="985" spans="2:6" ht="11.1" customHeight="1" x14ac:dyDescent="0.2">
      <c r="B985" s="1135"/>
      <c r="C985" s="1136"/>
      <c r="D985" s="1136"/>
      <c r="E985" s="1136"/>
      <c r="F985" s="1136"/>
    </row>
    <row r="986" spans="2:6" ht="11.1" customHeight="1" x14ac:dyDescent="0.2">
      <c r="B986" s="1135"/>
      <c r="C986" s="1136"/>
      <c r="D986" s="1136"/>
      <c r="E986" s="1136"/>
      <c r="F986" s="1136"/>
    </row>
    <row r="987" spans="2:6" ht="11.1" customHeight="1" x14ac:dyDescent="0.2">
      <c r="B987" s="1135"/>
      <c r="C987" s="1136"/>
      <c r="D987" s="1136"/>
      <c r="E987" s="1136"/>
      <c r="F987" s="1136"/>
    </row>
    <row r="988" spans="2:6" ht="11.1" customHeight="1" x14ac:dyDescent="0.2">
      <c r="B988" s="1135" t="s">
        <v>203</v>
      </c>
      <c r="C988" s="1136"/>
      <c r="D988" s="1136"/>
      <c r="E988" s="1136"/>
      <c r="F988" s="1136"/>
    </row>
    <row r="989" spans="2:6" ht="11.1" customHeight="1" x14ac:dyDescent="0.2">
      <c r="B989" s="1135"/>
      <c r="C989" s="1136"/>
      <c r="D989" s="1136"/>
      <c r="E989" s="1136"/>
      <c r="F989" s="1136"/>
    </row>
    <row r="990" spans="2:6" ht="11.1" customHeight="1" x14ac:dyDescent="0.2">
      <c r="B990" s="1135"/>
      <c r="C990" s="1136"/>
      <c r="D990" s="1136"/>
      <c r="E990" s="1136"/>
      <c r="F990" s="1136"/>
    </row>
    <row r="991" spans="2:6" ht="11.1" customHeight="1" x14ac:dyDescent="0.2">
      <c r="B991" s="1135"/>
      <c r="C991" s="1136"/>
      <c r="D991" s="1136"/>
      <c r="E991" s="1136"/>
      <c r="F991" s="1136"/>
    </row>
    <row r="992" spans="2:6" ht="11.1" customHeight="1" x14ac:dyDescent="0.2">
      <c r="B992" s="1135"/>
      <c r="C992" s="1136"/>
      <c r="D992" s="1136"/>
      <c r="E992" s="1136"/>
      <c r="F992" s="1136"/>
    </row>
    <row r="993" spans="2:6" ht="11.1" customHeight="1" x14ac:dyDescent="0.2">
      <c r="B993" s="1135"/>
      <c r="C993" s="1136"/>
      <c r="D993" s="1136"/>
      <c r="E993" s="1136"/>
      <c r="F993" s="1136"/>
    </row>
    <row r="994" spans="2:6" ht="11.1" customHeight="1" x14ac:dyDescent="0.2">
      <c r="B994" s="1135"/>
      <c r="C994" s="1136"/>
      <c r="D994" s="1136"/>
      <c r="E994" s="1136"/>
      <c r="F994" s="1136"/>
    </row>
    <row r="995" spans="2:6" ht="11.1" customHeight="1" x14ac:dyDescent="0.2">
      <c r="B995" s="1135"/>
      <c r="C995" s="1136"/>
      <c r="D995" s="1136"/>
      <c r="E995" s="1136"/>
      <c r="F995" s="1136"/>
    </row>
    <row r="996" spans="2:6" ht="11.1" customHeight="1" x14ac:dyDescent="0.2">
      <c r="B996" s="1135"/>
      <c r="C996" s="1136"/>
      <c r="D996" s="1136"/>
      <c r="E996" s="1136"/>
      <c r="F996" s="1136"/>
    </row>
    <row r="997" spans="2:6" ht="11.1" customHeight="1" x14ac:dyDescent="0.2">
      <c r="B997" s="1135"/>
      <c r="C997" s="1136"/>
      <c r="D997" s="1136"/>
      <c r="E997" s="1136"/>
      <c r="F997" s="1136"/>
    </row>
    <row r="998" spans="2:6" ht="11.1" customHeight="1" x14ac:dyDescent="0.2">
      <c r="B998" s="1135"/>
      <c r="C998" s="1136"/>
      <c r="D998" s="1136"/>
      <c r="E998" s="1136"/>
      <c r="F998" s="1136"/>
    </row>
    <row r="999" spans="2:6" ht="11.1" customHeight="1" x14ac:dyDescent="0.2">
      <c r="B999" s="1135"/>
      <c r="C999" s="1136"/>
      <c r="D999" s="1136"/>
      <c r="E999" s="1136"/>
      <c r="F999" s="1136"/>
    </row>
    <row r="1000" spans="2:6" ht="11.1" customHeight="1" x14ac:dyDescent="0.2">
      <c r="B1000" s="1135"/>
      <c r="C1000" s="1136"/>
      <c r="D1000" s="1136"/>
      <c r="E1000" s="1136"/>
      <c r="F1000" s="1136"/>
    </row>
    <row r="1001" spans="2:6" ht="11.1" customHeight="1" x14ac:dyDescent="0.2">
      <c r="B1001" s="1135"/>
      <c r="C1001" s="1136"/>
      <c r="D1001" s="1136"/>
      <c r="E1001" s="1136"/>
      <c r="F1001" s="1136"/>
    </row>
    <row r="1002" spans="2:6" ht="11.1" customHeight="1" x14ac:dyDescent="0.2">
      <c r="B1002" s="1135"/>
      <c r="C1002" s="1136"/>
      <c r="D1002" s="1136"/>
      <c r="E1002" s="1136"/>
      <c r="F1002" s="1136"/>
    </row>
    <row r="1003" spans="2:6" ht="11.1" customHeight="1" x14ac:dyDescent="0.2">
      <c r="B1003" s="1135"/>
      <c r="C1003" s="1136"/>
      <c r="D1003" s="1136"/>
      <c r="E1003" s="1136"/>
      <c r="F1003" s="1136"/>
    </row>
    <row r="1004" spans="2:6" ht="11.1" customHeight="1" x14ac:dyDescent="0.2">
      <c r="B1004" s="1135"/>
      <c r="C1004" s="1136"/>
      <c r="D1004" s="1136"/>
      <c r="E1004" s="1136"/>
      <c r="F1004" s="1136"/>
    </row>
    <row r="1005" spans="2:6" ht="11.1" customHeight="1" x14ac:dyDescent="0.2">
      <c r="B1005" s="1135"/>
      <c r="C1005" s="1136"/>
      <c r="D1005" s="1136"/>
      <c r="E1005" s="1136"/>
      <c r="F1005" s="1136"/>
    </row>
    <row r="1006" spans="2:6" ht="11.1" customHeight="1" x14ac:dyDescent="0.2">
      <c r="B1006" s="1135"/>
      <c r="C1006" s="1136"/>
      <c r="D1006" s="1136"/>
      <c r="E1006" s="1136"/>
      <c r="F1006" s="1136"/>
    </row>
    <row r="1007" spans="2:6" ht="11.1" customHeight="1" x14ac:dyDescent="0.2">
      <c r="B1007" s="1135"/>
      <c r="C1007" s="1136"/>
      <c r="D1007" s="1136"/>
      <c r="E1007" s="1136"/>
      <c r="F1007" s="1136"/>
    </row>
    <row r="1008" spans="2:6" ht="11.1" customHeight="1" x14ac:dyDescent="0.2">
      <c r="B1008" s="1135"/>
      <c r="C1008" s="1136"/>
      <c r="D1008" s="1136"/>
      <c r="E1008" s="1136"/>
      <c r="F1008" s="1136"/>
    </row>
    <row r="1009" spans="2:6" ht="11.1" customHeight="1" x14ac:dyDescent="0.2">
      <c r="B1009" s="1135"/>
      <c r="C1009" s="1136"/>
      <c r="D1009" s="1136"/>
      <c r="E1009" s="1136"/>
      <c r="F1009" s="1136"/>
    </row>
    <row r="1010" spans="2:6" ht="11.1" customHeight="1" x14ac:dyDescent="0.2">
      <c r="B1010" s="1135"/>
      <c r="C1010" s="1136"/>
      <c r="D1010" s="1136"/>
      <c r="E1010" s="1136"/>
      <c r="F1010" s="1136"/>
    </row>
    <row r="1011" spans="2:6" ht="11.1" customHeight="1" x14ac:dyDescent="0.2">
      <c r="B1011" s="1135"/>
      <c r="C1011" s="1136"/>
      <c r="D1011" s="1136"/>
      <c r="E1011" s="1136"/>
      <c r="F1011" s="1136"/>
    </row>
    <row r="1012" spans="2:6" ht="11.1" customHeight="1" x14ac:dyDescent="0.2">
      <c r="B1012" s="1135"/>
      <c r="C1012" s="1136"/>
      <c r="D1012" s="1136"/>
      <c r="E1012" s="1136"/>
      <c r="F1012" s="1136"/>
    </row>
    <row r="1013" spans="2:6" ht="11.1" customHeight="1" x14ac:dyDescent="0.2">
      <c r="B1013" s="1135"/>
      <c r="C1013" s="1136"/>
      <c r="D1013" s="1136"/>
      <c r="E1013" s="1136"/>
      <c r="F1013" s="1136"/>
    </row>
    <row r="1014" spans="2:6" ht="11.1" customHeight="1" x14ac:dyDescent="0.2">
      <c r="B1014" s="1135"/>
      <c r="C1014" s="1136"/>
      <c r="D1014" s="1136"/>
      <c r="E1014" s="1136"/>
      <c r="F1014" s="1136"/>
    </row>
    <row r="1015" spans="2:6" ht="11.1" customHeight="1" x14ac:dyDescent="0.2">
      <c r="B1015" s="1135"/>
      <c r="C1015" s="1136"/>
      <c r="D1015" s="1136"/>
      <c r="E1015" s="1136"/>
      <c r="F1015" s="1136"/>
    </row>
    <row r="1016" spans="2:6" ht="11.1" customHeight="1" x14ac:dyDescent="0.2">
      <c r="B1016" s="1135"/>
      <c r="C1016" s="1136"/>
      <c r="D1016" s="1136"/>
      <c r="E1016" s="1136"/>
      <c r="F1016" s="1136"/>
    </row>
    <row r="1017" spans="2:6" ht="11.1" customHeight="1" x14ac:dyDescent="0.2">
      <c r="B1017" s="1135"/>
      <c r="C1017" s="1136"/>
      <c r="D1017" s="1136"/>
      <c r="E1017" s="1136"/>
      <c r="F1017" s="1136"/>
    </row>
    <row r="1018" spans="2:6" ht="11.1" customHeight="1" x14ac:dyDescent="0.2">
      <c r="B1018" s="1135" t="s">
        <v>205</v>
      </c>
      <c r="C1018" s="1136"/>
      <c r="D1018" s="1136"/>
      <c r="E1018" s="1136"/>
      <c r="F1018" s="1136"/>
    </row>
    <row r="1019" spans="2:6" ht="11.1" customHeight="1" x14ac:dyDescent="0.2">
      <c r="B1019" s="1135"/>
      <c r="C1019" s="1136"/>
      <c r="D1019" s="1136"/>
      <c r="E1019" s="1136"/>
      <c r="F1019" s="1136"/>
    </row>
    <row r="1020" spans="2:6" ht="11.1" customHeight="1" x14ac:dyDescent="0.2">
      <c r="B1020" s="1135"/>
      <c r="C1020" s="1136"/>
      <c r="D1020" s="1136"/>
      <c r="E1020" s="1136"/>
      <c r="F1020" s="1136"/>
    </row>
    <row r="1021" spans="2:6" ht="11.1" customHeight="1" x14ac:dyDescent="0.2">
      <c r="B1021" s="1135"/>
      <c r="C1021" s="1136"/>
      <c r="D1021" s="1136"/>
      <c r="E1021" s="1136"/>
      <c r="F1021" s="1136"/>
    </row>
    <row r="1022" spans="2:6" ht="11.1" customHeight="1" x14ac:dyDescent="0.2">
      <c r="B1022" s="1135"/>
      <c r="C1022" s="1136"/>
      <c r="D1022" s="1136"/>
      <c r="E1022" s="1136"/>
      <c r="F1022" s="1136"/>
    </row>
    <row r="1023" spans="2:6" ht="11.1" customHeight="1" x14ac:dyDescent="0.2">
      <c r="B1023" s="1135"/>
      <c r="C1023" s="1136"/>
      <c r="D1023" s="1136"/>
      <c r="E1023" s="1136"/>
      <c r="F1023" s="1136"/>
    </row>
    <row r="1024" spans="2:6" ht="11.1" customHeight="1" x14ac:dyDescent="0.2">
      <c r="B1024" s="1135"/>
      <c r="C1024" s="1136"/>
      <c r="D1024" s="1136"/>
      <c r="E1024" s="1136"/>
      <c r="F1024" s="1136"/>
    </row>
    <row r="1025" spans="2:6" ht="11.1" customHeight="1" x14ac:dyDescent="0.2">
      <c r="B1025" s="1135"/>
      <c r="C1025" s="1136"/>
      <c r="D1025" s="1136"/>
      <c r="E1025" s="1136"/>
      <c r="F1025" s="1136"/>
    </row>
    <row r="1026" spans="2:6" ht="11.1" customHeight="1" x14ac:dyDescent="0.2">
      <c r="B1026" s="1135"/>
      <c r="C1026" s="1136"/>
      <c r="D1026" s="1136"/>
      <c r="E1026" s="1136"/>
      <c r="F1026" s="1136"/>
    </row>
    <row r="1027" spans="2:6" ht="11.1" customHeight="1" x14ac:dyDescent="0.2">
      <c r="B1027" s="1135"/>
      <c r="C1027" s="1136"/>
      <c r="D1027" s="1136"/>
      <c r="E1027" s="1136"/>
      <c r="F1027" s="1136"/>
    </row>
    <row r="1028" spans="2:6" ht="11.1" customHeight="1" x14ac:dyDescent="0.2">
      <c r="B1028" s="1135"/>
      <c r="C1028" s="1136"/>
      <c r="D1028" s="1136"/>
      <c r="E1028" s="1136"/>
      <c r="F1028" s="1136"/>
    </row>
    <row r="1029" spans="2:6" ht="11.1" customHeight="1" x14ac:dyDescent="0.2">
      <c r="B1029" s="1135"/>
      <c r="C1029" s="1136"/>
      <c r="D1029" s="1136"/>
      <c r="E1029" s="1136"/>
      <c r="F1029" s="1136"/>
    </row>
    <row r="1030" spans="2:6" ht="11.1" customHeight="1" x14ac:dyDescent="0.2">
      <c r="B1030" s="1135"/>
      <c r="C1030" s="1136"/>
      <c r="D1030" s="1136"/>
      <c r="E1030" s="1136"/>
      <c r="F1030" s="1136"/>
    </row>
    <row r="1031" spans="2:6" ht="11.1" customHeight="1" x14ac:dyDescent="0.2">
      <c r="B1031" s="1135"/>
      <c r="C1031" s="1136"/>
      <c r="D1031" s="1136"/>
      <c r="E1031" s="1136"/>
      <c r="F1031" s="1136"/>
    </row>
    <row r="1032" spans="2:6" ht="11.1" customHeight="1" x14ac:dyDescent="0.2">
      <c r="B1032" s="1135"/>
      <c r="C1032" s="1136"/>
      <c r="D1032" s="1136"/>
      <c r="E1032" s="1136"/>
      <c r="F1032" s="1136"/>
    </row>
    <row r="1033" spans="2:6" ht="11.1" customHeight="1" x14ac:dyDescent="0.2">
      <c r="B1033" s="1135"/>
      <c r="C1033" s="1136"/>
      <c r="D1033" s="1136"/>
      <c r="E1033" s="1136"/>
      <c r="F1033" s="1136"/>
    </row>
    <row r="1034" spans="2:6" ht="11.1" customHeight="1" x14ac:dyDescent="0.2">
      <c r="B1034" s="1135"/>
      <c r="C1034" s="1136"/>
      <c r="D1034" s="1136"/>
      <c r="E1034" s="1136"/>
      <c r="F1034" s="1136"/>
    </row>
    <row r="1035" spans="2:6" ht="11.1" customHeight="1" x14ac:dyDescent="0.2">
      <c r="B1035" s="1135"/>
      <c r="C1035" s="1136"/>
      <c r="D1035" s="1136"/>
      <c r="E1035" s="1136"/>
      <c r="F1035" s="1136"/>
    </row>
    <row r="1036" spans="2:6" ht="11.1" customHeight="1" x14ac:dyDescent="0.2">
      <c r="B1036" s="1135"/>
      <c r="C1036" s="1136"/>
      <c r="D1036" s="1136"/>
      <c r="E1036" s="1136"/>
      <c r="F1036" s="1136"/>
    </row>
    <row r="1037" spans="2:6" ht="11.1" customHeight="1" x14ac:dyDescent="0.2">
      <c r="B1037" s="1135"/>
      <c r="C1037" s="1136"/>
      <c r="D1037" s="1136"/>
      <c r="E1037" s="1136"/>
      <c r="F1037" s="1136"/>
    </row>
    <row r="1038" spans="2:6" ht="11.1" customHeight="1" x14ac:dyDescent="0.2">
      <c r="B1038" s="1135"/>
      <c r="C1038" s="1136"/>
      <c r="D1038" s="1136"/>
      <c r="E1038" s="1136"/>
      <c r="F1038" s="1136"/>
    </row>
    <row r="1039" spans="2:6" ht="11.1" customHeight="1" x14ac:dyDescent="0.2">
      <c r="B1039" s="1135"/>
      <c r="C1039" s="1136"/>
      <c r="D1039" s="1136"/>
      <c r="E1039" s="1136"/>
      <c r="F1039" s="1136"/>
    </row>
    <row r="1040" spans="2:6" ht="11.1" customHeight="1" x14ac:dyDescent="0.2">
      <c r="B1040" s="1135"/>
      <c r="C1040" s="1136"/>
      <c r="D1040" s="1136"/>
      <c r="E1040" s="1136"/>
      <c r="F1040" s="1136"/>
    </row>
    <row r="1041" spans="2:6" ht="11.1" customHeight="1" x14ac:dyDescent="0.2">
      <c r="B1041" s="1135"/>
      <c r="C1041" s="1136"/>
      <c r="D1041" s="1136"/>
      <c r="E1041" s="1136"/>
      <c r="F1041" s="1136"/>
    </row>
    <row r="1042" spans="2:6" ht="11.1" customHeight="1" x14ac:dyDescent="0.2">
      <c r="B1042" s="1135"/>
      <c r="C1042" s="1136"/>
      <c r="D1042" s="1136"/>
      <c r="E1042" s="1136"/>
      <c r="F1042" s="1136"/>
    </row>
    <row r="1043" spans="2:6" ht="11.1" customHeight="1" x14ac:dyDescent="0.2">
      <c r="B1043" s="1135"/>
      <c r="C1043" s="1136"/>
      <c r="D1043" s="1136"/>
      <c r="E1043" s="1136"/>
      <c r="F1043" s="1136"/>
    </row>
    <row r="1044" spans="2:6" ht="11.1" customHeight="1" x14ac:dyDescent="0.2">
      <c r="B1044" s="1135"/>
      <c r="C1044" s="1136"/>
      <c r="D1044" s="1136"/>
      <c r="E1044" s="1136"/>
      <c r="F1044" s="1136"/>
    </row>
    <row r="1045" spans="2:6" ht="11.1" customHeight="1" x14ac:dyDescent="0.2">
      <c r="B1045" s="1135"/>
      <c r="C1045" s="1136"/>
      <c r="D1045" s="1136"/>
      <c r="E1045" s="1136"/>
      <c r="F1045" s="1136"/>
    </row>
    <row r="1046" spans="2:6" ht="11.1" customHeight="1" x14ac:dyDescent="0.2">
      <c r="B1046" s="1135"/>
      <c r="C1046" s="1136"/>
      <c r="D1046" s="1136"/>
      <c r="E1046" s="1136"/>
      <c r="F1046" s="1136"/>
    </row>
    <row r="1047" spans="2:6" ht="11.1" customHeight="1" x14ac:dyDescent="0.2">
      <c r="B1047" s="1135"/>
      <c r="C1047" s="1136"/>
      <c r="D1047" s="1136"/>
      <c r="E1047" s="1136"/>
      <c r="F1047" s="1136"/>
    </row>
    <row r="1048" spans="2:6" ht="11.1" customHeight="1" x14ac:dyDescent="0.2">
      <c r="B1048" s="1135" t="s">
        <v>318</v>
      </c>
      <c r="C1048" s="1137" t="s">
        <v>310</v>
      </c>
      <c r="D1048" s="1137"/>
      <c r="E1048" s="1137"/>
      <c r="F1048" s="1137"/>
    </row>
    <row r="1049" spans="2:6" ht="11.1" customHeight="1" x14ac:dyDescent="0.2">
      <c r="B1049" s="1135"/>
      <c r="C1049" s="1137"/>
      <c r="D1049" s="1137"/>
      <c r="E1049" s="1137"/>
      <c r="F1049" s="1137"/>
    </row>
    <row r="1050" spans="2:6" ht="11.1" customHeight="1" x14ac:dyDescent="0.2">
      <c r="B1050" s="1135"/>
      <c r="C1050" s="1137"/>
      <c r="D1050" s="1137"/>
      <c r="E1050" s="1137"/>
      <c r="F1050" s="1137"/>
    </row>
    <row r="1051" spans="2:6" ht="11.1" customHeight="1" x14ac:dyDescent="0.2">
      <c r="B1051" s="1135"/>
      <c r="C1051" s="1137"/>
      <c r="D1051" s="1137"/>
      <c r="E1051" s="1137"/>
      <c r="F1051" s="1137"/>
    </row>
    <row r="1052" spans="2:6" ht="11.1" customHeight="1" x14ac:dyDescent="0.2">
      <c r="B1052" s="1135"/>
      <c r="C1052" s="1137"/>
      <c r="D1052" s="1137"/>
      <c r="E1052" s="1137"/>
      <c r="F1052" s="1137"/>
    </row>
    <row r="1053" spans="2:6" ht="11.1" customHeight="1" x14ac:dyDescent="0.2">
      <c r="B1053" s="1135"/>
      <c r="C1053" s="1137"/>
      <c r="D1053" s="1137"/>
      <c r="E1053" s="1137" t="b">
        <v>0</v>
      </c>
      <c r="F1053" s="1137"/>
    </row>
    <row r="1054" spans="2:6" ht="11.1" customHeight="1" x14ac:dyDescent="0.2">
      <c r="B1054" s="1135"/>
      <c r="C1054" s="1137"/>
      <c r="D1054" s="1137"/>
      <c r="E1054" s="1137" t="b">
        <v>0</v>
      </c>
      <c r="F1054" s="1137"/>
    </row>
    <row r="1055" spans="2:6" ht="11.1" customHeight="1" x14ac:dyDescent="0.2">
      <c r="B1055" s="1135"/>
      <c r="C1055" s="1137"/>
      <c r="D1055" s="1137"/>
      <c r="E1055" s="1137"/>
      <c r="F1055" s="1137"/>
    </row>
    <row r="1056" spans="2:6" ht="11.1" customHeight="1" x14ac:dyDescent="0.2">
      <c r="B1056" s="1135"/>
      <c r="C1056" s="1137"/>
      <c r="D1056" s="1137"/>
      <c r="E1056" s="1137"/>
      <c r="F1056" s="1137"/>
    </row>
    <row r="1057" spans="2:6" ht="11.1" customHeight="1" x14ac:dyDescent="0.2">
      <c r="B1057" s="1135"/>
      <c r="C1057" s="1137"/>
      <c r="D1057" s="1137"/>
      <c r="E1057" s="1137"/>
      <c r="F1057" s="1137"/>
    </row>
    <row r="1058" spans="2:6" ht="11.1" customHeight="1" x14ac:dyDescent="0.2">
      <c r="B1058" s="1135"/>
      <c r="C1058" s="1137"/>
      <c r="D1058" s="1137"/>
      <c r="E1058" s="1137"/>
      <c r="F1058" s="1137"/>
    </row>
    <row r="1059" spans="2:6" ht="11.1" customHeight="1" x14ac:dyDescent="0.2">
      <c r="B1059" s="1135"/>
      <c r="C1059" s="1137"/>
      <c r="D1059" s="1137"/>
      <c r="E1059" s="1137"/>
      <c r="F1059" s="1137"/>
    </row>
    <row r="1060" spans="2:6" ht="11.1" customHeight="1" x14ac:dyDescent="0.2">
      <c r="B1060" s="1135"/>
      <c r="C1060" s="1137"/>
      <c r="D1060" s="1137"/>
      <c r="E1060" s="1137" t="b">
        <v>1</v>
      </c>
      <c r="F1060" s="1137"/>
    </row>
    <row r="1061" spans="2:6" ht="11.1" customHeight="1" x14ac:dyDescent="0.2">
      <c r="B1061" s="1135"/>
      <c r="C1061" s="1137"/>
      <c r="D1061" s="1137"/>
      <c r="E1061" s="1137"/>
      <c r="F1061" s="1137"/>
    </row>
    <row r="1062" spans="2:6" ht="11.1" customHeight="1" x14ac:dyDescent="0.2">
      <c r="B1062" s="1135"/>
      <c r="C1062" s="1137"/>
      <c r="D1062" s="1137"/>
      <c r="E1062" s="1137"/>
      <c r="F1062" s="1137"/>
    </row>
    <row r="1063" spans="2:6" ht="11.1" customHeight="1" x14ac:dyDescent="0.2">
      <c r="B1063" s="1135"/>
      <c r="C1063" s="1137"/>
      <c r="D1063" s="1137"/>
      <c r="E1063" s="1137"/>
      <c r="F1063" s="1137"/>
    </row>
    <row r="1064" spans="2:6" ht="11.1" customHeight="1" x14ac:dyDescent="0.2">
      <c r="B1064" s="1135"/>
      <c r="C1064" s="1137"/>
      <c r="D1064" s="1137"/>
      <c r="E1064" s="1137"/>
      <c r="F1064" s="1137"/>
    </row>
    <row r="1065" spans="2:6" ht="11.1" customHeight="1" x14ac:dyDescent="0.2">
      <c r="B1065" s="1135"/>
      <c r="C1065" s="1137"/>
      <c r="D1065" s="1137"/>
      <c r="E1065" s="1137"/>
      <c r="F1065" s="1137"/>
    </row>
    <row r="1066" spans="2:6" ht="11.1" customHeight="1" x14ac:dyDescent="0.2">
      <c r="B1066" s="1135"/>
      <c r="C1066" s="1137"/>
      <c r="D1066" s="1137"/>
      <c r="E1066" s="1137"/>
      <c r="F1066" s="1137"/>
    </row>
    <row r="1067" spans="2:6" ht="11.1" customHeight="1" x14ac:dyDescent="0.2">
      <c r="B1067" s="1135"/>
      <c r="C1067" s="1137"/>
      <c r="D1067" s="1137"/>
      <c r="E1067" s="1137"/>
      <c r="F1067" s="1137"/>
    </row>
    <row r="1068" spans="2:6" ht="11.1" customHeight="1" x14ac:dyDescent="0.2">
      <c r="B1068" s="1135"/>
      <c r="C1068" s="1137"/>
      <c r="D1068" s="1137"/>
      <c r="E1068" s="1137"/>
      <c r="F1068" s="1137"/>
    </row>
    <row r="1069" spans="2:6" ht="11.1" customHeight="1" x14ac:dyDescent="0.2">
      <c r="B1069" s="1135"/>
      <c r="C1069" s="1137"/>
      <c r="D1069" s="1137"/>
      <c r="E1069" s="1137"/>
      <c r="F1069" s="1137"/>
    </row>
    <row r="1070" spans="2:6" ht="11.1" customHeight="1" x14ac:dyDescent="0.2">
      <c r="B1070" s="1135"/>
      <c r="C1070" s="1137"/>
      <c r="D1070" s="1137"/>
      <c r="E1070" s="1137"/>
      <c r="F1070" s="1137"/>
    </row>
    <row r="1071" spans="2:6" ht="11.1" customHeight="1" x14ac:dyDescent="0.2">
      <c r="B1071" s="1135"/>
      <c r="C1071" s="1137"/>
      <c r="D1071" s="1137"/>
      <c r="E1071" s="1137"/>
      <c r="F1071" s="1137"/>
    </row>
    <row r="1072" spans="2:6" ht="11.1" customHeight="1" x14ac:dyDescent="0.2">
      <c r="B1072" s="1135"/>
      <c r="C1072" s="1137"/>
      <c r="D1072" s="1137"/>
      <c r="E1072" s="1137"/>
      <c r="F1072" s="1137"/>
    </row>
    <row r="1073" spans="2:16" ht="11.1" customHeight="1" x14ac:dyDescent="0.2">
      <c r="B1073" s="1135"/>
      <c r="C1073" s="1137"/>
      <c r="D1073" s="1137"/>
      <c r="E1073" s="1137"/>
      <c r="F1073" s="1137"/>
    </row>
    <row r="1074" spans="2:16" ht="11.1" customHeight="1" x14ac:dyDescent="0.2">
      <c r="B1074" s="1135"/>
      <c r="C1074" s="1137"/>
      <c r="D1074" s="1137"/>
      <c r="E1074" s="1137"/>
      <c r="F1074" s="1137"/>
    </row>
    <row r="1075" spans="2:16" ht="11.1" customHeight="1" x14ac:dyDescent="0.2">
      <c r="B1075" s="1135"/>
      <c r="C1075" s="1137"/>
      <c r="D1075" s="1137"/>
      <c r="E1075" s="1137"/>
      <c r="F1075" s="1137"/>
    </row>
    <row r="1076" spans="2:16" ht="11.1" customHeight="1" x14ac:dyDescent="0.2">
      <c r="B1076" s="1135"/>
      <c r="C1076" s="1137"/>
      <c r="D1076" s="1137"/>
      <c r="E1076" s="1137"/>
      <c r="F1076" s="1137"/>
    </row>
    <row r="1077" spans="2:16" ht="11.1" customHeight="1" x14ac:dyDescent="0.2">
      <c r="B1077" s="1135"/>
      <c r="C1077" s="1137"/>
      <c r="D1077" s="1137"/>
      <c r="E1077" s="1137"/>
      <c r="F1077" s="1137"/>
    </row>
    <row r="1079" spans="2:16" x14ac:dyDescent="0.2">
      <c r="B1079" s="202" t="s">
        <v>564</v>
      </c>
      <c r="F1079" s="237">
        <f>$E$6</f>
        <v>0</v>
      </c>
    </row>
    <row r="1080" spans="2:16" ht="30" customHeight="1" x14ac:dyDescent="0.2">
      <c r="B1080" s="203" t="s">
        <v>130</v>
      </c>
      <c r="C1080" s="204" t="s">
        <v>173</v>
      </c>
      <c r="D1080" s="1132" t="s">
        <v>309</v>
      </c>
      <c r="E1080" s="1132"/>
      <c r="F1080" s="599" t="s">
        <v>194</v>
      </c>
      <c r="H1080" s="205" t="s">
        <v>240</v>
      </c>
      <c r="I1080" s="206"/>
      <c r="J1080" s="206"/>
      <c r="K1080" s="206"/>
      <c r="L1080" s="206"/>
      <c r="M1080" s="206"/>
      <c r="N1080" s="206"/>
      <c r="O1080" s="206"/>
      <c r="P1080" s="207"/>
    </row>
    <row r="1081" spans="2:16" ht="39.9" customHeight="1" x14ac:dyDescent="0.2">
      <c r="B1081" s="160"/>
      <c r="C1081" s="600" t="str">
        <f>IFERROR(VLOOKUP(B1081,'補助事業概要説明書(別添１)１～２'!$B$58:$G$77,3,0),"")</f>
        <v/>
      </c>
      <c r="D1081" s="1133" t="str">
        <f>IFERROR(VLOOKUP(B1081,'補助事業概要説明書(別添１)１～２'!$B$58:$G$77,5,0),"")</f>
        <v/>
      </c>
      <c r="E1081" s="1133"/>
      <c r="F1081" s="600" t="str">
        <f>IFERROR(VLOOKUP(B1081,'補助事業概要説明書(別添１)１～２'!$B$58:$G$77,6,0),"")</f>
        <v/>
      </c>
      <c r="H1081" s="208"/>
      <c r="I1081" s="209"/>
      <c r="J1081" s="209"/>
      <c r="K1081" s="209"/>
      <c r="L1081" s="209"/>
      <c r="M1081" s="209"/>
      <c r="N1081" s="209"/>
      <c r="O1081" s="209"/>
      <c r="P1081" s="210"/>
    </row>
    <row r="1082" spans="2:16" ht="8.25" customHeight="1" x14ac:dyDescent="0.2"/>
    <row r="1083" spans="2:16" x14ac:dyDescent="0.2">
      <c r="B1083" s="202" t="s">
        <v>200</v>
      </c>
      <c r="E1083" s="211"/>
    </row>
    <row r="1084" spans="2:16" ht="16.5" customHeight="1" x14ac:dyDescent="0.2">
      <c r="B1084" s="1134" t="s">
        <v>196</v>
      </c>
      <c r="C1084" s="1134"/>
      <c r="D1084" s="1134"/>
      <c r="E1084" s="1134"/>
      <c r="F1084" s="1134"/>
    </row>
    <row r="1085" spans="2:16" x14ac:dyDescent="0.2">
      <c r="B1085" s="163" t="b">
        <v>1</v>
      </c>
      <c r="C1085" s="212"/>
    </row>
    <row r="1086" spans="2:16" x14ac:dyDescent="0.2">
      <c r="B1086" s="236" t="b">
        <v>1</v>
      </c>
      <c r="J1086" s="199"/>
    </row>
    <row r="1087" spans="2:16" x14ac:dyDescent="0.2">
      <c r="B1087" s="202" t="s">
        <v>340</v>
      </c>
      <c r="E1087" s="211"/>
    </row>
    <row r="1088" spans="2:16" ht="16.5" customHeight="1" x14ac:dyDescent="0.2">
      <c r="B1088" s="1134" t="s">
        <v>339</v>
      </c>
      <c r="C1088" s="1134"/>
      <c r="D1088" s="1134"/>
      <c r="E1088" s="1134"/>
      <c r="F1088" s="1134"/>
    </row>
    <row r="1089" spans="2:10" x14ac:dyDescent="0.2">
      <c r="B1089" s="163" t="b">
        <v>1</v>
      </c>
      <c r="C1089" s="212"/>
    </row>
    <row r="1090" spans="2:10" x14ac:dyDescent="0.2">
      <c r="B1090" s="236" t="b">
        <v>1</v>
      </c>
      <c r="J1090" s="199"/>
    </row>
    <row r="1091" spans="2:10" x14ac:dyDescent="0.2">
      <c r="B1091" s="202" t="s">
        <v>201</v>
      </c>
      <c r="C1091" s="212" t="s">
        <v>278</v>
      </c>
    </row>
    <row r="1092" spans="2:10" ht="11.1" customHeight="1" x14ac:dyDescent="0.2">
      <c r="B1092" s="1135" t="s">
        <v>204</v>
      </c>
      <c r="C1092" s="1136"/>
      <c r="D1092" s="1136"/>
      <c r="E1092" s="1136"/>
      <c r="F1092" s="1136"/>
    </row>
    <row r="1093" spans="2:10" ht="11.1" customHeight="1" x14ac:dyDescent="0.2">
      <c r="B1093" s="1135"/>
      <c r="C1093" s="1136"/>
      <c r="D1093" s="1136"/>
      <c r="E1093" s="1136"/>
      <c r="F1093" s="1136"/>
    </row>
    <row r="1094" spans="2:10" ht="11.1" customHeight="1" x14ac:dyDescent="0.2">
      <c r="B1094" s="1135"/>
      <c r="C1094" s="1136"/>
      <c r="D1094" s="1136"/>
      <c r="E1094" s="1136"/>
      <c r="F1094" s="1136"/>
    </row>
    <row r="1095" spans="2:10" ht="11.1" customHeight="1" x14ac:dyDescent="0.2">
      <c r="B1095" s="1135"/>
      <c r="C1095" s="1136"/>
      <c r="D1095" s="1136"/>
      <c r="E1095" s="1136"/>
      <c r="F1095" s="1136"/>
    </row>
    <row r="1096" spans="2:10" ht="11.1" customHeight="1" x14ac:dyDescent="0.2">
      <c r="B1096" s="1135"/>
      <c r="C1096" s="1136"/>
      <c r="D1096" s="1136"/>
      <c r="E1096" s="1136"/>
      <c r="F1096" s="1136"/>
    </row>
    <row r="1097" spans="2:10" ht="11.1" customHeight="1" x14ac:dyDescent="0.2">
      <c r="B1097" s="1135"/>
      <c r="C1097" s="1136"/>
      <c r="D1097" s="1136"/>
      <c r="E1097" s="1136"/>
      <c r="F1097" s="1136"/>
    </row>
    <row r="1098" spans="2:10" ht="11.1" customHeight="1" x14ac:dyDescent="0.2">
      <c r="B1098" s="1135"/>
      <c r="C1098" s="1136"/>
      <c r="D1098" s="1136"/>
      <c r="E1098" s="1136"/>
      <c r="F1098" s="1136"/>
    </row>
    <row r="1099" spans="2:10" ht="11.1" customHeight="1" x14ac:dyDescent="0.2">
      <c r="B1099" s="1135"/>
      <c r="C1099" s="1136"/>
      <c r="D1099" s="1136"/>
      <c r="E1099" s="1136"/>
      <c r="F1099" s="1136"/>
    </row>
    <row r="1100" spans="2:10" ht="11.1" customHeight="1" x14ac:dyDescent="0.2">
      <c r="B1100" s="1135"/>
      <c r="C1100" s="1136"/>
      <c r="D1100" s="1136"/>
      <c r="E1100" s="1136"/>
      <c r="F1100" s="1136"/>
    </row>
    <row r="1101" spans="2:10" ht="11.1" customHeight="1" x14ac:dyDescent="0.2">
      <c r="B1101" s="1135"/>
      <c r="C1101" s="1136"/>
      <c r="D1101" s="1136"/>
      <c r="E1101" s="1136"/>
      <c r="F1101" s="1136"/>
    </row>
    <row r="1102" spans="2:10" ht="11.1" customHeight="1" x14ac:dyDescent="0.2">
      <c r="B1102" s="1135"/>
      <c r="C1102" s="1136"/>
      <c r="D1102" s="1136"/>
      <c r="E1102" s="1136"/>
      <c r="F1102" s="1136"/>
    </row>
    <row r="1103" spans="2:10" ht="11.1" customHeight="1" x14ac:dyDescent="0.2">
      <c r="B1103" s="1135"/>
      <c r="C1103" s="1136"/>
      <c r="D1103" s="1136"/>
      <c r="E1103" s="1136"/>
      <c r="F1103" s="1136"/>
    </row>
    <row r="1104" spans="2:10" ht="11.1" customHeight="1" x14ac:dyDescent="0.2">
      <c r="B1104" s="1135"/>
      <c r="C1104" s="1136"/>
      <c r="D1104" s="1136"/>
      <c r="E1104" s="1136"/>
      <c r="F1104" s="1136"/>
    </row>
    <row r="1105" spans="2:6" ht="11.1" customHeight="1" x14ac:dyDescent="0.2">
      <c r="B1105" s="1135"/>
      <c r="C1105" s="1136"/>
      <c r="D1105" s="1136"/>
      <c r="E1105" s="1136"/>
      <c r="F1105" s="1136"/>
    </row>
    <row r="1106" spans="2:6" ht="11.1" customHeight="1" x14ac:dyDescent="0.2">
      <c r="B1106" s="1135"/>
      <c r="C1106" s="1136"/>
      <c r="D1106" s="1136"/>
      <c r="E1106" s="1136"/>
      <c r="F1106" s="1136"/>
    </row>
    <row r="1107" spans="2:6" ht="11.1" customHeight="1" x14ac:dyDescent="0.2">
      <c r="B1107" s="1135"/>
      <c r="C1107" s="1136"/>
      <c r="D1107" s="1136"/>
      <c r="E1107" s="1136"/>
      <c r="F1107" s="1136"/>
    </row>
    <row r="1108" spans="2:6" ht="11.1" customHeight="1" x14ac:dyDescent="0.2">
      <c r="B1108" s="1135"/>
      <c r="C1108" s="1136"/>
      <c r="D1108" s="1136"/>
      <c r="E1108" s="1136"/>
      <c r="F1108" s="1136"/>
    </row>
    <row r="1109" spans="2:6" ht="11.1" customHeight="1" x14ac:dyDescent="0.2">
      <c r="B1109" s="1135"/>
      <c r="C1109" s="1136"/>
      <c r="D1109" s="1136"/>
      <c r="E1109" s="1136"/>
      <c r="F1109" s="1136"/>
    </row>
    <row r="1110" spans="2:6" ht="11.1" customHeight="1" x14ac:dyDescent="0.2">
      <c r="B1110" s="1135"/>
      <c r="C1110" s="1136"/>
      <c r="D1110" s="1136"/>
      <c r="E1110" s="1136"/>
      <c r="F1110" s="1136"/>
    </row>
    <row r="1111" spans="2:6" ht="11.1" customHeight="1" x14ac:dyDescent="0.2">
      <c r="B1111" s="1135"/>
      <c r="C1111" s="1136"/>
      <c r="D1111" s="1136"/>
      <c r="E1111" s="1136"/>
      <c r="F1111" s="1136"/>
    </row>
    <row r="1112" spans="2:6" ht="11.1" customHeight="1" x14ac:dyDescent="0.2">
      <c r="B1112" s="1135"/>
      <c r="C1112" s="1136"/>
      <c r="D1112" s="1136"/>
      <c r="E1112" s="1136"/>
      <c r="F1112" s="1136"/>
    </row>
    <row r="1113" spans="2:6" ht="11.1" customHeight="1" x14ac:dyDescent="0.2">
      <c r="B1113" s="1135"/>
      <c r="C1113" s="1136"/>
      <c r="D1113" s="1136"/>
      <c r="E1113" s="1136"/>
      <c r="F1113" s="1136"/>
    </row>
    <row r="1114" spans="2:6" ht="11.1" customHeight="1" x14ac:dyDescent="0.2">
      <c r="B1114" s="1135"/>
      <c r="C1114" s="1136"/>
      <c r="D1114" s="1136"/>
      <c r="E1114" s="1136"/>
      <c r="F1114" s="1136"/>
    </row>
    <row r="1115" spans="2:6" ht="11.1" customHeight="1" x14ac:dyDescent="0.2">
      <c r="B1115" s="1135"/>
      <c r="C1115" s="1136"/>
      <c r="D1115" s="1136"/>
      <c r="E1115" s="1136"/>
      <c r="F1115" s="1136"/>
    </row>
    <row r="1116" spans="2:6" ht="11.1" customHeight="1" x14ac:dyDescent="0.2">
      <c r="B1116" s="1135"/>
      <c r="C1116" s="1136"/>
      <c r="D1116" s="1136"/>
      <c r="E1116" s="1136"/>
      <c r="F1116" s="1136"/>
    </row>
    <row r="1117" spans="2:6" ht="11.1" customHeight="1" x14ac:dyDescent="0.2">
      <c r="B1117" s="1135"/>
      <c r="C1117" s="1136"/>
      <c r="D1117" s="1136"/>
      <c r="E1117" s="1136"/>
      <c r="F1117" s="1136"/>
    </row>
    <row r="1118" spans="2:6" ht="11.1" customHeight="1" x14ac:dyDescent="0.2">
      <c r="B1118" s="1135"/>
      <c r="C1118" s="1136"/>
      <c r="D1118" s="1136"/>
      <c r="E1118" s="1136"/>
      <c r="F1118" s="1136"/>
    </row>
    <row r="1119" spans="2:6" ht="11.1" customHeight="1" x14ac:dyDescent="0.2">
      <c r="B1119" s="1135"/>
      <c r="C1119" s="1136"/>
      <c r="D1119" s="1136"/>
      <c r="E1119" s="1136"/>
      <c r="F1119" s="1136"/>
    </row>
    <row r="1120" spans="2:6" ht="11.1" customHeight="1" x14ac:dyDescent="0.2">
      <c r="B1120" s="1135"/>
      <c r="C1120" s="1136"/>
      <c r="D1120" s="1136"/>
      <c r="E1120" s="1136"/>
      <c r="F1120" s="1136"/>
    </row>
    <row r="1121" spans="2:6" ht="11.1" customHeight="1" x14ac:dyDescent="0.2">
      <c r="B1121" s="1135"/>
      <c r="C1121" s="1136"/>
      <c r="D1121" s="1136"/>
      <c r="E1121" s="1136"/>
      <c r="F1121" s="1136"/>
    </row>
    <row r="1122" spans="2:6" ht="11.1" customHeight="1" x14ac:dyDescent="0.2">
      <c r="B1122" s="1135" t="s">
        <v>203</v>
      </c>
      <c r="C1122" s="1136"/>
      <c r="D1122" s="1136"/>
      <c r="E1122" s="1136"/>
      <c r="F1122" s="1136"/>
    </row>
    <row r="1123" spans="2:6" ht="11.1" customHeight="1" x14ac:dyDescent="0.2">
      <c r="B1123" s="1135"/>
      <c r="C1123" s="1136"/>
      <c r="D1123" s="1136"/>
      <c r="E1123" s="1136"/>
      <c r="F1123" s="1136"/>
    </row>
    <row r="1124" spans="2:6" ht="11.1" customHeight="1" x14ac:dyDescent="0.2">
      <c r="B1124" s="1135"/>
      <c r="C1124" s="1136"/>
      <c r="D1124" s="1136"/>
      <c r="E1124" s="1136"/>
      <c r="F1124" s="1136"/>
    </row>
    <row r="1125" spans="2:6" ht="11.1" customHeight="1" x14ac:dyDescent="0.2">
      <c r="B1125" s="1135"/>
      <c r="C1125" s="1136"/>
      <c r="D1125" s="1136"/>
      <c r="E1125" s="1136"/>
      <c r="F1125" s="1136"/>
    </row>
    <row r="1126" spans="2:6" ht="11.1" customHeight="1" x14ac:dyDescent="0.2">
      <c r="B1126" s="1135"/>
      <c r="C1126" s="1136"/>
      <c r="D1126" s="1136"/>
      <c r="E1126" s="1136"/>
      <c r="F1126" s="1136"/>
    </row>
    <row r="1127" spans="2:6" ht="11.1" customHeight="1" x14ac:dyDescent="0.2">
      <c r="B1127" s="1135"/>
      <c r="C1127" s="1136"/>
      <c r="D1127" s="1136"/>
      <c r="E1127" s="1136"/>
      <c r="F1127" s="1136"/>
    </row>
    <row r="1128" spans="2:6" ht="11.1" customHeight="1" x14ac:dyDescent="0.2">
      <c r="B1128" s="1135"/>
      <c r="C1128" s="1136"/>
      <c r="D1128" s="1136"/>
      <c r="E1128" s="1136"/>
      <c r="F1128" s="1136"/>
    </row>
    <row r="1129" spans="2:6" ht="11.1" customHeight="1" x14ac:dyDescent="0.2">
      <c r="B1129" s="1135"/>
      <c r="C1129" s="1136"/>
      <c r="D1129" s="1136"/>
      <c r="E1129" s="1136"/>
      <c r="F1129" s="1136"/>
    </row>
    <row r="1130" spans="2:6" ht="11.1" customHeight="1" x14ac:dyDescent="0.2">
      <c r="B1130" s="1135"/>
      <c r="C1130" s="1136"/>
      <c r="D1130" s="1136"/>
      <c r="E1130" s="1136"/>
      <c r="F1130" s="1136"/>
    </row>
    <row r="1131" spans="2:6" ht="11.1" customHeight="1" x14ac:dyDescent="0.2">
      <c r="B1131" s="1135"/>
      <c r="C1131" s="1136"/>
      <c r="D1131" s="1136"/>
      <c r="E1131" s="1136"/>
      <c r="F1131" s="1136"/>
    </row>
    <row r="1132" spans="2:6" ht="11.1" customHeight="1" x14ac:dyDescent="0.2">
      <c r="B1132" s="1135"/>
      <c r="C1132" s="1136"/>
      <c r="D1132" s="1136"/>
      <c r="E1132" s="1136"/>
      <c r="F1132" s="1136"/>
    </row>
    <row r="1133" spans="2:6" ht="11.1" customHeight="1" x14ac:dyDescent="0.2">
      <c r="B1133" s="1135"/>
      <c r="C1133" s="1136"/>
      <c r="D1133" s="1136"/>
      <c r="E1133" s="1136"/>
      <c r="F1133" s="1136"/>
    </row>
    <row r="1134" spans="2:6" ht="11.1" customHeight="1" x14ac:dyDescent="0.2">
      <c r="B1134" s="1135"/>
      <c r="C1134" s="1136"/>
      <c r="D1134" s="1136"/>
      <c r="E1134" s="1136"/>
      <c r="F1134" s="1136"/>
    </row>
    <row r="1135" spans="2:6" ht="11.1" customHeight="1" x14ac:dyDescent="0.2">
      <c r="B1135" s="1135"/>
      <c r="C1135" s="1136"/>
      <c r="D1135" s="1136"/>
      <c r="E1135" s="1136"/>
      <c r="F1135" s="1136"/>
    </row>
    <row r="1136" spans="2:6" ht="11.1" customHeight="1" x14ac:dyDescent="0.2">
      <c r="B1136" s="1135"/>
      <c r="C1136" s="1136"/>
      <c r="D1136" s="1136"/>
      <c r="E1136" s="1136"/>
      <c r="F1136" s="1136"/>
    </row>
    <row r="1137" spans="2:6" ht="11.1" customHeight="1" x14ac:dyDescent="0.2">
      <c r="B1137" s="1135"/>
      <c r="C1137" s="1136"/>
      <c r="D1137" s="1136"/>
      <c r="E1137" s="1136"/>
      <c r="F1137" s="1136"/>
    </row>
    <row r="1138" spans="2:6" ht="11.1" customHeight="1" x14ac:dyDescent="0.2">
      <c r="B1138" s="1135"/>
      <c r="C1138" s="1136"/>
      <c r="D1138" s="1136"/>
      <c r="E1138" s="1136"/>
      <c r="F1138" s="1136"/>
    </row>
    <row r="1139" spans="2:6" ht="11.1" customHeight="1" x14ac:dyDescent="0.2">
      <c r="B1139" s="1135"/>
      <c r="C1139" s="1136"/>
      <c r="D1139" s="1136"/>
      <c r="E1139" s="1136"/>
      <c r="F1139" s="1136"/>
    </row>
    <row r="1140" spans="2:6" ht="11.1" customHeight="1" x14ac:dyDescent="0.2">
      <c r="B1140" s="1135"/>
      <c r="C1140" s="1136"/>
      <c r="D1140" s="1136"/>
      <c r="E1140" s="1136"/>
      <c r="F1140" s="1136"/>
    </row>
    <row r="1141" spans="2:6" ht="11.1" customHeight="1" x14ac:dyDescent="0.2">
      <c r="B1141" s="1135"/>
      <c r="C1141" s="1136"/>
      <c r="D1141" s="1136"/>
      <c r="E1141" s="1136"/>
      <c r="F1141" s="1136"/>
    </row>
    <row r="1142" spans="2:6" ht="11.1" customHeight="1" x14ac:dyDescent="0.2">
      <c r="B1142" s="1135"/>
      <c r="C1142" s="1136"/>
      <c r="D1142" s="1136"/>
      <c r="E1142" s="1136"/>
      <c r="F1142" s="1136"/>
    </row>
    <row r="1143" spans="2:6" ht="11.1" customHeight="1" x14ac:dyDescent="0.2">
      <c r="B1143" s="1135"/>
      <c r="C1143" s="1136"/>
      <c r="D1143" s="1136"/>
      <c r="E1143" s="1136"/>
      <c r="F1143" s="1136"/>
    </row>
    <row r="1144" spans="2:6" ht="11.1" customHeight="1" x14ac:dyDescent="0.2">
      <c r="B1144" s="1135"/>
      <c r="C1144" s="1136"/>
      <c r="D1144" s="1136"/>
      <c r="E1144" s="1136"/>
      <c r="F1144" s="1136"/>
    </row>
    <row r="1145" spans="2:6" ht="11.1" customHeight="1" x14ac:dyDescent="0.2">
      <c r="B1145" s="1135"/>
      <c r="C1145" s="1136"/>
      <c r="D1145" s="1136"/>
      <c r="E1145" s="1136"/>
      <c r="F1145" s="1136"/>
    </row>
    <row r="1146" spans="2:6" ht="11.1" customHeight="1" x14ac:dyDescent="0.2">
      <c r="B1146" s="1135"/>
      <c r="C1146" s="1136"/>
      <c r="D1146" s="1136"/>
      <c r="E1146" s="1136"/>
      <c r="F1146" s="1136"/>
    </row>
    <row r="1147" spans="2:6" ht="11.1" customHeight="1" x14ac:dyDescent="0.2">
      <c r="B1147" s="1135"/>
      <c r="C1147" s="1136"/>
      <c r="D1147" s="1136"/>
      <c r="E1147" s="1136"/>
      <c r="F1147" s="1136"/>
    </row>
    <row r="1148" spans="2:6" ht="11.1" customHeight="1" x14ac:dyDescent="0.2">
      <c r="B1148" s="1135"/>
      <c r="C1148" s="1136"/>
      <c r="D1148" s="1136"/>
      <c r="E1148" s="1136"/>
      <c r="F1148" s="1136"/>
    </row>
    <row r="1149" spans="2:6" ht="11.1" customHeight="1" x14ac:dyDescent="0.2">
      <c r="B1149" s="1135"/>
      <c r="C1149" s="1136"/>
      <c r="D1149" s="1136"/>
      <c r="E1149" s="1136"/>
      <c r="F1149" s="1136"/>
    </row>
    <row r="1150" spans="2:6" ht="11.1" customHeight="1" x14ac:dyDescent="0.2">
      <c r="B1150" s="1135"/>
      <c r="C1150" s="1136"/>
      <c r="D1150" s="1136"/>
      <c r="E1150" s="1136"/>
      <c r="F1150" s="1136"/>
    </row>
    <row r="1151" spans="2:6" ht="11.1" customHeight="1" x14ac:dyDescent="0.2">
      <c r="B1151" s="1135"/>
      <c r="C1151" s="1136"/>
      <c r="D1151" s="1136"/>
      <c r="E1151" s="1136"/>
      <c r="F1151" s="1136"/>
    </row>
    <row r="1152" spans="2:6" ht="11.1" customHeight="1" x14ac:dyDescent="0.2">
      <c r="B1152" s="1135" t="s">
        <v>205</v>
      </c>
      <c r="C1152" s="1136"/>
      <c r="D1152" s="1136"/>
      <c r="E1152" s="1136"/>
      <c r="F1152" s="1136"/>
    </row>
    <row r="1153" spans="2:6" ht="11.1" customHeight="1" x14ac:dyDescent="0.2">
      <c r="B1153" s="1135"/>
      <c r="C1153" s="1136"/>
      <c r="D1153" s="1136"/>
      <c r="E1153" s="1136"/>
      <c r="F1153" s="1136"/>
    </row>
    <row r="1154" spans="2:6" ht="11.1" customHeight="1" x14ac:dyDescent="0.2">
      <c r="B1154" s="1135"/>
      <c r="C1154" s="1136"/>
      <c r="D1154" s="1136"/>
      <c r="E1154" s="1136"/>
      <c r="F1154" s="1136"/>
    </row>
    <row r="1155" spans="2:6" ht="11.1" customHeight="1" x14ac:dyDescent="0.2">
      <c r="B1155" s="1135"/>
      <c r="C1155" s="1136"/>
      <c r="D1155" s="1136"/>
      <c r="E1155" s="1136"/>
      <c r="F1155" s="1136"/>
    </row>
    <row r="1156" spans="2:6" ht="11.1" customHeight="1" x14ac:dyDescent="0.2">
      <c r="B1156" s="1135"/>
      <c r="C1156" s="1136"/>
      <c r="D1156" s="1136"/>
      <c r="E1156" s="1136"/>
      <c r="F1156" s="1136"/>
    </row>
    <row r="1157" spans="2:6" ht="11.1" customHeight="1" x14ac:dyDescent="0.2">
      <c r="B1157" s="1135"/>
      <c r="C1157" s="1136"/>
      <c r="D1157" s="1136"/>
      <c r="E1157" s="1136"/>
      <c r="F1157" s="1136"/>
    </row>
    <row r="1158" spans="2:6" ht="11.1" customHeight="1" x14ac:dyDescent="0.2">
      <c r="B1158" s="1135"/>
      <c r="C1158" s="1136"/>
      <c r="D1158" s="1136"/>
      <c r="E1158" s="1136"/>
      <c r="F1158" s="1136"/>
    </row>
    <row r="1159" spans="2:6" ht="11.1" customHeight="1" x14ac:dyDescent="0.2">
      <c r="B1159" s="1135"/>
      <c r="C1159" s="1136"/>
      <c r="D1159" s="1136"/>
      <c r="E1159" s="1136"/>
      <c r="F1159" s="1136"/>
    </row>
    <row r="1160" spans="2:6" ht="11.1" customHeight="1" x14ac:dyDescent="0.2">
      <c r="B1160" s="1135"/>
      <c r="C1160" s="1136"/>
      <c r="D1160" s="1136"/>
      <c r="E1160" s="1136"/>
      <c r="F1160" s="1136"/>
    </row>
    <row r="1161" spans="2:6" ht="11.1" customHeight="1" x14ac:dyDescent="0.2">
      <c r="B1161" s="1135"/>
      <c r="C1161" s="1136"/>
      <c r="D1161" s="1136"/>
      <c r="E1161" s="1136"/>
      <c r="F1161" s="1136"/>
    </row>
    <row r="1162" spans="2:6" ht="11.1" customHeight="1" x14ac:dyDescent="0.2">
      <c r="B1162" s="1135"/>
      <c r="C1162" s="1136"/>
      <c r="D1162" s="1136"/>
      <c r="E1162" s="1136"/>
      <c r="F1162" s="1136"/>
    </row>
    <row r="1163" spans="2:6" ht="11.1" customHeight="1" x14ac:dyDescent="0.2">
      <c r="B1163" s="1135"/>
      <c r="C1163" s="1136"/>
      <c r="D1163" s="1136"/>
      <c r="E1163" s="1136"/>
      <c r="F1163" s="1136"/>
    </row>
    <row r="1164" spans="2:6" ht="11.1" customHeight="1" x14ac:dyDescent="0.2">
      <c r="B1164" s="1135"/>
      <c r="C1164" s="1136"/>
      <c r="D1164" s="1136"/>
      <c r="E1164" s="1136"/>
      <c r="F1164" s="1136"/>
    </row>
    <row r="1165" spans="2:6" ht="11.1" customHeight="1" x14ac:dyDescent="0.2">
      <c r="B1165" s="1135"/>
      <c r="C1165" s="1136"/>
      <c r="D1165" s="1136"/>
      <c r="E1165" s="1136"/>
      <c r="F1165" s="1136"/>
    </row>
    <row r="1166" spans="2:6" ht="11.1" customHeight="1" x14ac:dyDescent="0.2">
      <c r="B1166" s="1135"/>
      <c r="C1166" s="1136"/>
      <c r="D1166" s="1136"/>
      <c r="E1166" s="1136"/>
      <c r="F1166" s="1136"/>
    </row>
    <row r="1167" spans="2:6" ht="11.1" customHeight="1" x14ac:dyDescent="0.2">
      <c r="B1167" s="1135"/>
      <c r="C1167" s="1136"/>
      <c r="D1167" s="1136"/>
      <c r="E1167" s="1136"/>
      <c r="F1167" s="1136"/>
    </row>
    <row r="1168" spans="2:6" ht="11.1" customHeight="1" x14ac:dyDescent="0.2">
      <c r="B1168" s="1135"/>
      <c r="C1168" s="1136"/>
      <c r="D1168" s="1136"/>
      <c r="E1168" s="1136"/>
      <c r="F1168" s="1136"/>
    </row>
    <row r="1169" spans="2:6" ht="11.1" customHeight="1" x14ac:dyDescent="0.2">
      <c r="B1169" s="1135"/>
      <c r="C1169" s="1136"/>
      <c r="D1169" s="1136"/>
      <c r="E1169" s="1136"/>
      <c r="F1169" s="1136"/>
    </row>
    <row r="1170" spans="2:6" ht="11.1" customHeight="1" x14ac:dyDescent="0.2">
      <c r="B1170" s="1135"/>
      <c r="C1170" s="1136"/>
      <c r="D1170" s="1136"/>
      <c r="E1170" s="1136"/>
      <c r="F1170" s="1136"/>
    </row>
    <row r="1171" spans="2:6" ht="11.1" customHeight="1" x14ac:dyDescent="0.2">
      <c r="B1171" s="1135"/>
      <c r="C1171" s="1136"/>
      <c r="D1171" s="1136"/>
      <c r="E1171" s="1136"/>
      <c r="F1171" s="1136"/>
    </row>
    <row r="1172" spans="2:6" ht="11.1" customHeight="1" x14ac:dyDescent="0.2">
      <c r="B1172" s="1135"/>
      <c r="C1172" s="1136"/>
      <c r="D1172" s="1136"/>
      <c r="E1172" s="1136"/>
      <c r="F1172" s="1136"/>
    </row>
    <row r="1173" spans="2:6" ht="11.1" customHeight="1" x14ac:dyDescent="0.2">
      <c r="B1173" s="1135"/>
      <c r="C1173" s="1136"/>
      <c r="D1173" s="1136"/>
      <c r="E1173" s="1136"/>
      <c r="F1173" s="1136"/>
    </row>
    <row r="1174" spans="2:6" ht="11.1" customHeight="1" x14ac:dyDescent="0.2">
      <c r="B1174" s="1135"/>
      <c r="C1174" s="1136"/>
      <c r="D1174" s="1136"/>
      <c r="E1174" s="1136"/>
      <c r="F1174" s="1136"/>
    </row>
    <row r="1175" spans="2:6" ht="11.1" customHeight="1" x14ac:dyDescent="0.2">
      <c r="B1175" s="1135"/>
      <c r="C1175" s="1136"/>
      <c r="D1175" s="1136"/>
      <c r="E1175" s="1136"/>
      <c r="F1175" s="1136"/>
    </row>
    <row r="1176" spans="2:6" ht="11.1" customHeight="1" x14ac:dyDescent="0.2">
      <c r="B1176" s="1135"/>
      <c r="C1176" s="1136"/>
      <c r="D1176" s="1136"/>
      <c r="E1176" s="1136"/>
      <c r="F1176" s="1136"/>
    </row>
    <row r="1177" spans="2:6" ht="11.1" customHeight="1" x14ac:dyDescent="0.2">
      <c r="B1177" s="1135"/>
      <c r="C1177" s="1136"/>
      <c r="D1177" s="1136"/>
      <c r="E1177" s="1136"/>
      <c r="F1177" s="1136"/>
    </row>
    <row r="1178" spans="2:6" ht="11.1" customHeight="1" x14ac:dyDescent="0.2">
      <c r="B1178" s="1135"/>
      <c r="C1178" s="1136"/>
      <c r="D1178" s="1136"/>
      <c r="E1178" s="1136"/>
      <c r="F1178" s="1136"/>
    </row>
    <row r="1179" spans="2:6" ht="11.1" customHeight="1" x14ac:dyDescent="0.2">
      <c r="B1179" s="1135"/>
      <c r="C1179" s="1136"/>
      <c r="D1179" s="1136"/>
      <c r="E1179" s="1136"/>
      <c r="F1179" s="1136"/>
    </row>
    <row r="1180" spans="2:6" ht="11.1" customHeight="1" x14ac:dyDescent="0.2">
      <c r="B1180" s="1135"/>
      <c r="C1180" s="1136"/>
      <c r="D1180" s="1136"/>
      <c r="E1180" s="1136"/>
      <c r="F1180" s="1136"/>
    </row>
    <row r="1181" spans="2:6" ht="11.1" customHeight="1" x14ac:dyDescent="0.2">
      <c r="B1181" s="1135"/>
      <c r="C1181" s="1136"/>
      <c r="D1181" s="1136"/>
      <c r="E1181" s="1136"/>
      <c r="F1181" s="1136"/>
    </row>
    <row r="1182" spans="2:6" ht="11.1" customHeight="1" x14ac:dyDescent="0.2">
      <c r="B1182" s="1135" t="s">
        <v>318</v>
      </c>
      <c r="C1182" s="1137" t="s">
        <v>310</v>
      </c>
      <c r="D1182" s="1137"/>
      <c r="E1182" s="1137"/>
      <c r="F1182" s="1137"/>
    </row>
    <row r="1183" spans="2:6" ht="11.1" customHeight="1" x14ac:dyDescent="0.2">
      <c r="B1183" s="1135"/>
      <c r="C1183" s="1137"/>
      <c r="D1183" s="1137"/>
      <c r="E1183" s="1137"/>
      <c r="F1183" s="1137"/>
    </row>
    <row r="1184" spans="2:6" ht="11.1" customHeight="1" x14ac:dyDescent="0.2">
      <c r="B1184" s="1135"/>
      <c r="C1184" s="1137"/>
      <c r="D1184" s="1137"/>
      <c r="E1184" s="1137"/>
      <c r="F1184" s="1137"/>
    </row>
    <row r="1185" spans="2:6" ht="11.1" customHeight="1" x14ac:dyDescent="0.2">
      <c r="B1185" s="1135"/>
      <c r="C1185" s="1137"/>
      <c r="D1185" s="1137"/>
      <c r="E1185" s="1137"/>
      <c r="F1185" s="1137"/>
    </row>
    <row r="1186" spans="2:6" ht="11.1" customHeight="1" x14ac:dyDescent="0.2">
      <c r="B1186" s="1135"/>
      <c r="C1186" s="1137"/>
      <c r="D1186" s="1137"/>
      <c r="E1186" s="1137"/>
      <c r="F1186" s="1137"/>
    </row>
    <row r="1187" spans="2:6" ht="11.1" customHeight="1" x14ac:dyDescent="0.2">
      <c r="B1187" s="1135"/>
      <c r="C1187" s="1137"/>
      <c r="D1187" s="1137"/>
      <c r="E1187" s="1137" t="b">
        <v>0</v>
      </c>
      <c r="F1187" s="1137"/>
    </row>
    <row r="1188" spans="2:6" ht="11.1" customHeight="1" x14ac:dyDescent="0.2">
      <c r="B1188" s="1135"/>
      <c r="C1188" s="1137"/>
      <c r="D1188" s="1137"/>
      <c r="E1188" s="1137" t="b">
        <v>0</v>
      </c>
      <c r="F1188" s="1137"/>
    </row>
    <row r="1189" spans="2:6" ht="11.1" customHeight="1" x14ac:dyDescent="0.2">
      <c r="B1189" s="1135"/>
      <c r="C1189" s="1137"/>
      <c r="D1189" s="1137"/>
      <c r="E1189" s="1137"/>
      <c r="F1189" s="1137"/>
    </row>
    <row r="1190" spans="2:6" ht="11.1" customHeight="1" x14ac:dyDescent="0.2">
      <c r="B1190" s="1135"/>
      <c r="C1190" s="1137"/>
      <c r="D1190" s="1137"/>
      <c r="E1190" s="1137"/>
      <c r="F1190" s="1137"/>
    </row>
    <row r="1191" spans="2:6" ht="11.1" customHeight="1" x14ac:dyDescent="0.2">
      <c r="B1191" s="1135"/>
      <c r="C1191" s="1137"/>
      <c r="D1191" s="1137"/>
      <c r="E1191" s="1137"/>
      <c r="F1191" s="1137"/>
    </row>
    <row r="1192" spans="2:6" ht="11.1" customHeight="1" x14ac:dyDescent="0.2">
      <c r="B1192" s="1135"/>
      <c r="C1192" s="1137"/>
      <c r="D1192" s="1137"/>
      <c r="E1192" s="1137"/>
      <c r="F1192" s="1137"/>
    </row>
    <row r="1193" spans="2:6" ht="11.1" customHeight="1" x14ac:dyDescent="0.2">
      <c r="B1193" s="1135"/>
      <c r="C1193" s="1137"/>
      <c r="D1193" s="1137"/>
      <c r="E1193" s="1137"/>
      <c r="F1193" s="1137"/>
    </row>
    <row r="1194" spans="2:6" ht="11.1" customHeight="1" x14ac:dyDescent="0.2">
      <c r="B1194" s="1135"/>
      <c r="C1194" s="1137"/>
      <c r="D1194" s="1137"/>
      <c r="E1194" s="1137" t="b">
        <v>1</v>
      </c>
      <c r="F1194" s="1137"/>
    </row>
    <row r="1195" spans="2:6" ht="11.1" customHeight="1" x14ac:dyDescent="0.2">
      <c r="B1195" s="1135"/>
      <c r="C1195" s="1137"/>
      <c r="D1195" s="1137"/>
      <c r="E1195" s="1137"/>
      <c r="F1195" s="1137"/>
    </row>
    <row r="1196" spans="2:6" ht="11.1" customHeight="1" x14ac:dyDescent="0.2">
      <c r="B1196" s="1135"/>
      <c r="C1196" s="1137"/>
      <c r="D1196" s="1137"/>
      <c r="E1196" s="1137"/>
      <c r="F1196" s="1137"/>
    </row>
    <row r="1197" spans="2:6" ht="11.1" customHeight="1" x14ac:dyDescent="0.2">
      <c r="B1197" s="1135"/>
      <c r="C1197" s="1137"/>
      <c r="D1197" s="1137"/>
      <c r="E1197" s="1137"/>
      <c r="F1197" s="1137"/>
    </row>
    <row r="1198" spans="2:6" ht="11.1" customHeight="1" x14ac:dyDescent="0.2">
      <c r="B1198" s="1135"/>
      <c r="C1198" s="1137"/>
      <c r="D1198" s="1137"/>
      <c r="E1198" s="1137"/>
      <c r="F1198" s="1137"/>
    </row>
    <row r="1199" spans="2:6" ht="11.1" customHeight="1" x14ac:dyDescent="0.2">
      <c r="B1199" s="1135"/>
      <c r="C1199" s="1137"/>
      <c r="D1199" s="1137"/>
      <c r="E1199" s="1137"/>
      <c r="F1199" s="1137"/>
    </row>
    <row r="1200" spans="2:6" ht="11.1" customHeight="1" x14ac:dyDescent="0.2">
      <c r="B1200" s="1135"/>
      <c r="C1200" s="1137"/>
      <c r="D1200" s="1137"/>
      <c r="E1200" s="1137"/>
      <c r="F1200" s="1137"/>
    </row>
    <row r="1201" spans="2:16" ht="11.1" customHeight="1" x14ac:dyDescent="0.2">
      <c r="B1201" s="1135"/>
      <c r="C1201" s="1137"/>
      <c r="D1201" s="1137"/>
      <c r="E1201" s="1137"/>
      <c r="F1201" s="1137"/>
    </row>
    <row r="1202" spans="2:16" ht="11.1" customHeight="1" x14ac:dyDescent="0.2">
      <c r="B1202" s="1135"/>
      <c r="C1202" s="1137"/>
      <c r="D1202" s="1137"/>
      <c r="E1202" s="1137"/>
      <c r="F1202" s="1137"/>
    </row>
    <row r="1203" spans="2:16" ht="11.1" customHeight="1" x14ac:dyDescent="0.2">
      <c r="B1203" s="1135"/>
      <c r="C1203" s="1137"/>
      <c r="D1203" s="1137"/>
      <c r="E1203" s="1137"/>
      <c r="F1203" s="1137"/>
    </row>
    <row r="1204" spans="2:16" ht="11.1" customHeight="1" x14ac:dyDescent="0.2">
      <c r="B1204" s="1135"/>
      <c r="C1204" s="1137"/>
      <c r="D1204" s="1137"/>
      <c r="E1204" s="1137"/>
      <c r="F1204" s="1137"/>
    </row>
    <row r="1205" spans="2:16" ht="11.1" customHeight="1" x14ac:dyDescent="0.2">
      <c r="B1205" s="1135"/>
      <c r="C1205" s="1137"/>
      <c r="D1205" s="1137"/>
      <c r="E1205" s="1137"/>
      <c r="F1205" s="1137"/>
    </row>
    <row r="1206" spans="2:16" ht="11.1" customHeight="1" x14ac:dyDescent="0.2">
      <c r="B1206" s="1135"/>
      <c r="C1206" s="1137"/>
      <c r="D1206" s="1137"/>
      <c r="E1206" s="1137"/>
      <c r="F1206" s="1137"/>
    </row>
    <row r="1207" spans="2:16" ht="11.1" customHeight="1" x14ac:dyDescent="0.2">
      <c r="B1207" s="1135"/>
      <c r="C1207" s="1137"/>
      <c r="D1207" s="1137"/>
      <c r="E1207" s="1137"/>
      <c r="F1207" s="1137"/>
    </row>
    <row r="1208" spans="2:16" ht="11.1" customHeight="1" x14ac:dyDescent="0.2">
      <c r="B1208" s="1135"/>
      <c r="C1208" s="1137"/>
      <c r="D1208" s="1137"/>
      <c r="E1208" s="1137"/>
      <c r="F1208" s="1137"/>
    </row>
    <row r="1209" spans="2:16" ht="11.1" customHeight="1" x14ac:dyDescent="0.2">
      <c r="B1209" s="1135"/>
      <c r="C1209" s="1137"/>
      <c r="D1209" s="1137"/>
      <c r="E1209" s="1137"/>
      <c r="F1209" s="1137"/>
    </row>
    <row r="1210" spans="2:16" ht="11.1" customHeight="1" x14ac:dyDescent="0.2">
      <c r="B1210" s="1135"/>
      <c r="C1210" s="1137"/>
      <c r="D1210" s="1137"/>
      <c r="E1210" s="1137"/>
      <c r="F1210" s="1137"/>
    </row>
    <row r="1211" spans="2:16" ht="11.1" customHeight="1" x14ac:dyDescent="0.2">
      <c r="B1211" s="1135"/>
      <c r="C1211" s="1137"/>
      <c r="D1211" s="1137"/>
      <c r="E1211" s="1137"/>
      <c r="F1211" s="1137"/>
    </row>
    <row r="1213" spans="2:16" x14ac:dyDescent="0.2">
      <c r="B1213" s="202" t="s">
        <v>565</v>
      </c>
      <c r="F1213" s="237">
        <f>$E$6</f>
        <v>0</v>
      </c>
    </row>
    <row r="1214" spans="2:16" ht="30" customHeight="1" x14ac:dyDescent="0.2">
      <c r="B1214" s="203" t="s">
        <v>130</v>
      </c>
      <c r="C1214" s="204" t="s">
        <v>173</v>
      </c>
      <c r="D1214" s="1132" t="s">
        <v>309</v>
      </c>
      <c r="E1214" s="1132"/>
      <c r="F1214" s="419" t="s">
        <v>194</v>
      </c>
      <c r="H1214" s="205" t="s">
        <v>240</v>
      </c>
      <c r="I1214" s="206"/>
      <c r="J1214" s="206"/>
      <c r="K1214" s="206"/>
      <c r="L1214" s="206"/>
      <c r="M1214" s="206"/>
      <c r="N1214" s="206"/>
      <c r="O1214" s="206"/>
      <c r="P1214" s="207"/>
    </row>
    <row r="1215" spans="2:16" ht="39.9" customHeight="1" x14ac:dyDescent="0.2">
      <c r="B1215" s="160"/>
      <c r="C1215" s="418" t="str">
        <f>IFERROR(VLOOKUP(B1215,'補助事業概要説明書(別添１)１～２'!$B$58:$G$77,3,0),"")</f>
        <v/>
      </c>
      <c r="D1215" s="1133" t="str">
        <f>IFERROR(VLOOKUP(B1215,'補助事業概要説明書(別添１)１～２'!$B$58:$G$77,5,0),"")</f>
        <v/>
      </c>
      <c r="E1215" s="1133"/>
      <c r="F1215" s="418" t="str">
        <f>IFERROR(VLOOKUP(B1215,'補助事業概要説明書(別添１)１～２'!$B$58:$G$77,6,0),"")</f>
        <v/>
      </c>
      <c r="H1215" s="208"/>
      <c r="I1215" s="209"/>
      <c r="J1215" s="209"/>
      <c r="K1215" s="209"/>
      <c r="L1215" s="209"/>
      <c r="M1215" s="209"/>
      <c r="N1215" s="209"/>
      <c r="O1215" s="209"/>
      <c r="P1215" s="210"/>
    </row>
    <row r="1216" spans="2:16" ht="8.25" customHeight="1" x14ac:dyDescent="0.2"/>
    <row r="1217" spans="2:10" x14ac:dyDescent="0.2">
      <c r="B1217" s="202" t="s">
        <v>200</v>
      </c>
      <c r="E1217" s="211"/>
    </row>
    <row r="1218" spans="2:10" ht="16.5" customHeight="1" x14ac:dyDescent="0.2">
      <c r="B1218" s="1134" t="s">
        <v>196</v>
      </c>
      <c r="C1218" s="1134"/>
      <c r="D1218" s="1134"/>
      <c r="E1218" s="1134"/>
      <c r="F1218" s="1134"/>
    </row>
    <row r="1219" spans="2:10" x14ac:dyDescent="0.2">
      <c r="B1219" s="163" t="b">
        <v>1</v>
      </c>
      <c r="C1219" s="212"/>
    </row>
    <row r="1220" spans="2:10" x14ac:dyDescent="0.2">
      <c r="B1220" s="236" t="b">
        <v>1</v>
      </c>
      <c r="J1220" s="199"/>
    </row>
    <row r="1221" spans="2:10" x14ac:dyDescent="0.2">
      <c r="B1221" s="202" t="s">
        <v>340</v>
      </c>
      <c r="E1221" s="211"/>
    </row>
    <row r="1222" spans="2:10" ht="16.5" customHeight="1" x14ac:dyDescent="0.2">
      <c r="B1222" s="1134" t="s">
        <v>339</v>
      </c>
      <c r="C1222" s="1134"/>
      <c r="D1222" s="1134"/>
      <c r="E1222" s="1134"/>
      <c r="F1222" s="1134"/>
    </row>
    <row r="1223" spans="2:10" x14ac:dyDescent="0.2">
      <c r="B1223" s="163" t="b">
        <v>1</v>
      </c>
      <c r="C1223" s="212"/>
    </row>
    <row r="1224" spans="2:10" x14ac:dyDescent="0.2">
      <c r="B1224" s="236" t="b">
        <v>1</v>
      </c>
      <c r="J1224" s="199"/>
    </row>
    <row r="1225" spans="2:10" x14ac:dyDescent="0.2">
      <c r="B1225" s="202" t="s">
        <v>201</v>
      </c>
      <c r="C1225" s="212" t="s">
        <v>278</v>
      </c>
    </row>
    <row r="1226" spans="2:10" ht="11.1" customHeight="1" x14ac:dyDescent="0.2">
      <c r="B1226" s="1135" t="s">
        <v>204</v>
      </c>
      <c r="C1226" s="1136"/>
      <c r="D1226" s="1136"/>
      <c r="E1226" s="1136"/>
      <c r="F1226" s="1136"/>
    </row>
    <row r="1227" spans="2:10" ht="11.1" customHeight="1" x14ac:dyDescent="0.2">
      <c r="B1227" s="1135"/>
      <c r="C1227" s="1136"/>
      <c r="D1227" s="1136"/>
      <c r="E1227" s="1136"/>
      <c r="F1227" s="1136"/>
    </row>
    <row r="1228" spans="2:10" ht="11.1" customHeight="1" x14ac:dyDescent="0.2">
      <c r="B1228" s="1135"/>
      <c r="C1228" s="1136"/>
      <c r="D1228" s="1136"/>
      <c r="E1228" s="1136"/>
      <c r="F1228" s="1136"/>
    </row>
    <row r="1229" spans="2:10" ht="11.1" customHeight="1" x14ac:dyDescent="0.2">
      <c r="B1229" s="1135"/>
      <c r="C1229" s="1136"/>
      <c r="D1229" s="1136"/>
      <c r="E1229" s="1136"/>
      <c r="F1229" s="1136"/>
    </row>
    <row r="1230" spans="2:10" ht="11.1" customHeight="1" x14ac:dyDescent="0.2">
      <c r="B1230" s="1135"/>
      <c r="C1230" s="1136"/>
      <c r="D1230" s="1136"/>
      <c r="E1230" s="1136"/>
      <c r="F1230" s="1136"/>
    </row>
    <row r="1231" spans="2:10" ht="11.1" customHeight="1" x14ac:dyDescent="0.2">
      <c r="B1231" s="1135"/>
      <c r="C1231" s="1136"/>
      <c r="D1231" s="1136"/>
      <c r="E1231" s="1136"/>
      <c r="F1231" s="1136"/>
    </row>
    <row r="1232" spans="2:10" ht="11.1" customHeight="1" x14ac:dyDescent="0.2">
      <c r="B1232" s="1135"/>
      <c r="C1232" s="1136"/>
      <c r="D1232" s="1136"/>
      <c r="E1232" s="1136"/>
      <c r="F1232" s="1136"/>
    </row>
    <row r="1233" spans="2:6" ht="11.1" customHeight="1" x14ac:dyDescent="0.2">
      <c r="B1233" s="1135"/>
      <c r="C1233" s="1136"/>
      <c r="D1233" s="1136"/>
      <c r="E1233" s="1136"/>
      <c r="F1233" s="1136"/>
    </row>
    <row r="1234" spans="2:6" ht="11.1" customHeight="1" x14ac:dyDescent="0.2">
      <c r="B1234" s="1135"/>
      <c r="C1234" s="1136"/>
      <c r="D1234" s="1136"/>
      <c r="E1234" s="1136"/>
      <c r="F1234" s="1136"/>
    </row>
    <row r="1235" spans="2:6" ht="11.1" customHeight="1" x14ac:dyDescent="0.2">
      <c r="B1235" s="1135"/>
      <c r="C1235" s="1136"/>
      <c r="D1235" s="1136"/>
      <c r="E1235" s="1136"/>
      <c r="F1235" s="1136"/>
    </row>
    <row r="1236" spans="2:6" ht="11.1" customHeight="1" x14ac:dyDescent="0.2">
      <c r="B1236" s="1135"/>
      <c r="C1236" s="1136"/>
      <c r="D1236" s="1136"/>
      <c r="E1236" s="1136"/>
      <c r="F1236" s="1136"/>
    </row>
    <row r="1237" spans="2:6" ht="11.1" customHeight="1" x14ac:dyDescent="0.2">
      <c r="B1237" s="1135"/>
      <c r="C1237" s="1136"/>
      <c r="D1237" s="1136"/>
      <c r="E1237" s="1136"/>
      <c r="F1237" s="1136"/>
    </row>
    <row r="1238" spans="2:6" ht="11.1" customHeight="1" x14ac:dyDescent="0.2">
      <c r="B1238" s="1135"/>
      <c r="C1238" s="1136"/>
      <c r="D1238" s="1136"/>
      <c r="E1238" s="1136"/>
      <c r="F1238" s="1136"/>
    </row>
    <row r="1239" spans="2:6" ht="11.1" customHeight="1" x14ac:dyDescent="0.2">
      <c r="B1239" s="1135"/>
      <c r="C1239" s="1136"/>
      <c r="D1239" s="1136"/>
      <c r="E1239" s="1136"/>
      <c r="F1239" s="1136"/>
    </row>
    <row r="1240" spans="2:6" ht="11.1" customHeight="1" x14ac:dyDescent="0.2">
      <c r="B1240" s="1135"/>
      <c r="C1240" s="1136"/>
      <c r="D1240" s="1136"/>
      <c r="E1240" s="1136"/>
      <c r="F1240" s="1136"/>
    </row>
    <row r="1241" spans="2:6" ht="11.1" customHeight="1" x14ac:dyDescent="0.2">
      <c r="B1241" s="1135"/>
      <c r="C1241" s="1136"/>
      <c r="D1241" s="1136"/>
      <c r="E1241" s="1136"/>
      <c r="F1241" s="1136"/>
    </row>
    <row r="1242" spans="2:6" ht="11.1" customHeight="1" x14ac:dyDescent="0.2">
      <c r="B1242" s="1135"/>
      <c r="C1242" s="1136"/>
      <c r="D1242" s="1136"/>
      <c r="E1242" s="1136"/>
      <c r="F1242" s="1136"/>
    </row>
    <row r="1243" spans="2:6" ht="11.1" customHeight="1" x14ac:dyDescent="0.2">
      <c r="B1243" s="1135"/>
      <c r="C1243" s="1136"/>
      <c r="D1243" s="1136"/>
      <c r="E1243" s="1136"/>
      <c r="F1243" s="1136"/>
    </row>
    <row r="1244" spans="2:6" ht="11.1" customHeight="1" x14ac:dyDescent="0.2">
      <c r="B1244" s="1135"/>
      <c r="C1244" s="1136"/>
      <c r="D1244" s="1136"/>
      <c r="E1244" s="1136"/>
      <c r="F1244" s="1136"/>
    </row>
    <row r="1245" spans="2:6" ht="11.1" customHeight="1" x14ac:dyDescent="0.2">
      <c r="B1245" s="1135"/>
      <c r="C1245" s="1136"/>
      <c r="D1245" s="1136"/>
      <c r="E1245" s="1136"/>
      <c r="F1245" s="1136"/>
    </row>
    <row r="1246" spans="2:6" ht="11.1" customHeight="1" x14ac:dyDescent="0.2">
      <c r="B1246" s="1135"/>
      <c r="C1246" s="1136"/>
      <c r="D1246" s="1136"/>
      <c r="E1246" s="1136"/>
      <c r="F1246" s="1136"/>
    </row>
    <row r="1247" spans="2:6" ht="11.1" customHeight="1" x14ac:dyDescent="0.2">
      <c r="B1247" s="1135"/>
      <c r="C1247" s="1136"/>
      <c r="D1247" s="1136"/>
      <c r="E1247" s="1136"/>
      <c r="F1247" s="1136"/>
    </row>
    <row r="1248" spans="2:6" ht="11.1" customHeight="1" x14ac:dyDescent="0.2">
      <c r="B1248" s="1135"/>
      <c r="C1248" s="1136"/>
      <c r="D1248" s="1136"/>
      <c r="E1248" s="1136"/>
      <c r="F1248" s="1136"/>
    </row>
    <row r="1249" spans="2:6" ht="11.1" customHeight="1" x14ac:dyDescent="0.2">
      <c r="B1249" s="1135"/>
      <c r="C1249" s="1136"/>
      <c r="D1249" s="1136"/>
      <c r="E1249" s="1136"/>
      <c r="F1249" s="1136"/>
    </row>
    <row r="1250" spans="2:6" ht="11.1" customHeight="1" x14ac:dyDescent="0.2">
      <c r="B1250" s="1135"/>
      <c r="C1250" s="1136"/>
      <c r="D1250" s="1136"/>
      <c r="E1250" s="1136"/>
      <c r="F1250" s="1136"/>
    </row>
    <row r="1251" spans="2:6" ht="11.1" customHeight="1" x14ac:dyDescent="0.2">
      <c r="B1251" s="1135"/>
      <c r="C1251" s="1136"/>
      <c r="D1251" s="1136"/>
      <c r="E1251" s="1136"/>
      <c r="F1251" s="1136"/>
    </row>
    <row r="1252" spans="2:6" ht="11.1" customHeight="1" x14ac:dyDescent="0.2">
      <c r="B1252" s="1135"/>
      <c r="C1252" s="1136"/>
      <c r="D1252" s="1136"/>
      <c r="E1252" s="1136"/>
      <c r="F1252" s="1136"/>
    </row>
    <row r="1253" spans="2:6" ht="11.1" customHeight="1" x14ac:dyDescent="0.2">
      <c r="B1253" s="1135"/>
      <c r="C1253" s="1136"/>
      <c r="D1253" s="1136"/>
      <c r="E1253" s="1136"/>
      <c r="F1253" s="1136"/>
    </row>
    <row r="1254" spans="2:6" ht="11.1" customHeight="1" x14ac:dyDescent="0.2">
      <c r="B1254" s="1135"/>
      <c r="C1254" s="1136"/>
      <c r="D1254" s="1136"/>
      <c r="E1254" s="1136"/>
      <c r="F1254" s="1136"/>
    </row>
    <row r="1255" spans="2:6" ht="11.1" customHeight="1" x14ac:dyDescent="0.2">
      <c r="B1255" s="1135"/>
      <c r="C1255" s="1136"/>
      <c r="D1255" s="1136"/>
      <c r="E1255" s="1136"/>
      <c r="F1255" s="1136"/>
    </row>
    <row r="1256" spans="2:6" ht="11.1" customHeight="1" x14ac:dyDescent="0.2">
      <c r="B1256" s="1135" t="s">
        <v>203</v>
      </c>
      <c r="C1256" s="1136"/>
      <c r="D1256" s="1136"/>
      <c r="E1256" s="1136"/>
      <c r="F1256" s="1136"/>
    </row>
    <row r="1257" spans="2:6" ht="11.1" customHeight="1" x14ac:dyDescent="0.2">
      <c r="B1257" s="1135"/>
      <c r="C1257" s="1136"/>
      <c r="D1257" s="1136"/>
      <c r="E1257" s="1136"/>
      <c r="F1257" s="1136"/>
    </row>
    <row r="1258" spans="2:6" ht="11.1" customHeight="1" x14ac:dyDescent="0.2">
      <c r="B1258" s="1135"/>
      <c r="C1258" s="1136"/>
      <c r="D1258" s="1136"/>
      <c r="E1258" s="1136"/>
      <c r="F1258" s="1136"/>
    </row>
    <row r="1259" spans="2:6" ht="11.1" customHeight="1" x14ac:dyDescent="0.2">
      <c r="B1259" s="1135"/>
      <c r="C1259" s="1136"/>
      <c r="D1259" s="1136"/>
      <c r="E1259" s="1136"/>
      <c r="F1259" s="1136"/>
    </row>
    <row r="1260" spans="2:6" ht="11.1" customHeight="1" x14ac:dyDescent="0.2">
      <c r="B1260" s="1135"/>
      <c r="C1260" s="1136"/>
      <c r="D1260" s="1136"/>
      <c r="E1260" s="1136"/>
      <c r="F1260" s="1136"/>
    </row>
    <row r="1261" spans="2:6" ht="11.1" customHeight="1" x14ac:dyDescent="0.2">
      <c r="B1261" s="1135"/>
      <c r="C1261" s="1136"/>
      <c r="D1261" s="1136"/>
      <c r="E1261" s="1136"/>
      <c r="F1261" s="1136"/>
    </row>
    <row r="1262" spans="2:6" ht="11.1" customHeight="1" x14ac:dyDescent="0.2">
      <c r="B1262" s="1135"/>
      <c r="C1262" s="1136"/>
      <c r="D1262" s="1136"/>
      <c r="E1262" s="1136"/>
      <c r="F1262" s="1136"/>
    </row>
    <row r="1263" spans="2:6" ht="11.1" customHeight="1" x14ac:dyDescent="0.2">
      <c r="B1263" s="1135"/>
      <c r="C1263" s="1136"/>
      <c r="D1263" s="1136"/>
      <c r="E1263" s="1136"/>
      <c r="F1263" s="1136"/>
    </row>
    <row r="1264" spans="2:6" ht="11.1" customHeight="1" x14ac:dyDescent="0.2">
      <c r="B1264" s="1135"/>
      <c r="C1264" s="1136"/>
      <c r="D1264" s="1136"/>
      <c r="E1264" s="1136"/>
      <c r="F1264" s="1136"/>
    </row>
    <row r="1265" spans="2:6" ht="11.1" customHeight="1" x14ac:dyDescent="0.2">
      <c r="B1265" s="1135"/>
      <c r="C1265" s="1136"/>
      <c r="D1265" s="1136"/>
      <c r="E1265" s="1136"/>
      <c r="F1265" s="1136"/>
    </row>
    <row r="1266" spans="2:6" ht="11.1" customHeight="1" x14ac:dyDescent="0.2">
      <c r="B1266" s="1135"/>
      <c r="C1266" s="1136"/>
      <c r="D1266" s="1136"/>
      <c r="E1266" s="1136"/>
      <c r="F1266" s="1136"/>
    </row>
    <row r="1267" spans="2:6" ht="11.1" customHeight="1" x14ac:dyDescent="0.2">
      <c r="B1267" s="1135"/>
      <c r="C1267" s="1136"/>
      <c r="D1267" s="1136"/>
      <c r="E1267" s="1136"/>
      <c r="F1267" s="1136"/>
    </row>
    <row r="1268" spans="2:6" ht="11.1" customHeight="1" x14ac:dyDescent="0.2">
      <c r="B1268" s="1135"/>
      <c r="C1268" s="1136"/>
      <c r="D1268" s="1136"/>
      <c r="E1268" s="1136"/>
      <c r="F1268" s="1136"/>
    </row>
    <row r="1269" spans="2:6" ht="11.1" customHeight="1" x14ac:dyDescent="0.2">
      <c r="B1269" s="1135"/>
      <c r="C1269" s="1136"/>
      <c r="D1269" s="1136"/>
      <c r="E1269" s="1136"/>
      <c r="F1269" s="1136"/>
    </row>
    <row r="1270" spans="2:6" ht="11.1" customHeight="1" x14ac:dyDescent="0.2">
      <c r="B1270" s="1135"/>
      <c r="C1270" s="1136"/>
      <c r="D1270" s="1136"/>
      <c r="E1270" s="1136"/>
      <c r="F1270" s="1136"/>
    </row>
    <row r="1271" spans="2:6" ht="11.1" customHeight="1" x14ac:dyDescent="0.2">
      <c r="B1271" s="1135"/>
      <c r="C1271" s="1136"/>
      <c r="D1271" s="1136"/>
      <c r="E1271" s="1136"/>
      <c r="F1271" s="1136"/>
    </row>
    <row r="1272" spans="2:6" ht="11.1" customHeight="1" x14ac:dyDescent="0.2">
      <c r="B1272" s="1135"/>
      <c r="C1272" s="1136"/>
      <c r="D1272" s="1136"/>
      <c r="E1272" s="1136"/>
      <c r="F1272" s="1136"/>
    </row>
    <row r="1273" spans="2:6" ht="11.1" customHeight="1" x14ac:dyDescent="0.2">
      <c r="B1273" s="1135"/>
      <c r="C1273" s="1136"/>
      <c r="D1273" s="1136"/>
      <c r="E1273" s="1136"/>
      <c r="F1273" s="1136"/>
    </row>
    <row r="1274" spans="2:6" ht="11.1" customHeight="1" x14ac:dyDescent="0.2">
      <c r="B1274" s="1135"/>
      <c r="C1274" s="1136"/>
      <c r="D1274" s="1136"/>
      <c r="E1274" s="1136"/>
      <c r="F1274" s="1136"/>
    </row>
    <row r="1275" spans="2:6" ht="11.1" customHeight="1" x14ac:dyDescent="0.2">
      <c r="B1275" s="1135"/>
      <c r="C1275" s="1136"/>
      <c r="D1275" s="1136"/>
      <c r="E1275" s="1136"/>
      <c r="F1275" s="1136"/>
    </row>
    <row r="1276" spans="2:6" ht="11.1" customHeight="1" x14ac:dyDescent="0.2">
      <c r="B1276" s="1135"/>
      <c r="C1276" s="1136"/>
      <c r="D1276" s="1136"/>
      <c r="E1276" s="1136"/>
      <c r="F1276" s="1136"/>
    </row>
    <row r="1277" spans="2:6" ht="11.1" customHeight="1" x14ac:dyDescent="0.2">
      <c r="B1277" s="1135"/>
      <c r="C1277" s="1136"/>
      <c r="D1277" s="1136"/>
      <c r="E1277" s="1136"/>
      <c r="F1277" s="1136"/>
    </row>
    <row r="1278" spans="2:6" ht="11.1" customHeight="1" x14ac:dyDescent="0.2">
      <c r="B1278" s="1135"/>
      <c r="C1278" s="1136"/>
      <c r="D1278" s="1136"/>
      <c r="E1278" s="1136"/>
      <c r="F1278" s="1136"/>
    </row>
    <row r="1279" spans="2:6" ht="11.1" customHeight="1" x14ac:dyDescent="0.2">
      <c r="B1279" s="1135"/>
      <c r="C1279" s="1136"/>
      <c r="D1279" s="1136"/>
      <c r="E1279" s="1136"/>
      <c r="F1279" s="1136"/>
    </row>
    <row r="1280" spans="2:6" ht="11.1" customHeight="1" x14ac:dyDescent="0.2">
      <c r="B1280" s="1135"/>
      <c r="C1280" s="1136"/>
      <c r="D1280" s="1136"/>
      <c r="E1280" s="1136"/>
      <c r="F1280" s="1136"/>
    </row>
    <row r="1281" spans="2:6" ht="11.1" customHeight="1" x14ac:dyDescent="0.2">
      <c r="B1281" s="1135"/>
      <c r="C1281" s="1136"/>
      <c r="D1281" s="1136"/>
      <c r="E1281" s="1136"/>
      <c r="F1281" s="1136"/>
    </row>
    <row r="1282" spans="2:6" ht="11.1" customHeight="1" x14ac:dyDescent="0.2">
      <c r="B1282" s="1135"/>
      <c r="C1282" s="1136"/>
      <c r="D1282" s="1136"/>
      <c r="E1282" s="1136"/>
      <c r="F1282" s="1136"/>
    </row>
    <row r="1283" spans="2:6" ht="11.1" customHeight="1" x14ac:dyDescent="0.2">
      <c r="B1283" s="1135"/>
      <c r="C1283" s="1136"/>
      <c r="D1283" s="1136"/>
      <c r="E1283" s="1136"/>
      <c r="F1283" s="1136"/>
    </row>
    <row r="1284" spans="2:6" ht="11.1" customHeight="1" x14ac:dyDescent="0.2">
      <c r="B1284" s="1135"/>
      <c r="C1284" s="1136"/>
      <c r="D1284" s="1136"/>
      <c r="E1284" s="1136"/>
      <c r="F1284" s="1136"/>
    </row>
    <row r="1285" spans="2:6" ht="11.1" customHeight="1" x14ac:dyDescent="0.2">
      <c r="B1285" s="1135"/>
      <c r="C1285" s="1136"/>
      <c r="D1285" s="1136"/>
      <c r="E1285" s="1136"/>
      <c r="F1285" s="1136"/>
    </row>
    <row r="1286" spans="2:6" ht="11.1" customHeight="1" x14ac:dyDescent="0.2">
      <c r="B1286" s="1135" t="s">
        <v>205</v>
      </c>
      <c r="C1286" s="1136"/>
      <c r="D1286" s="1136"/>
      <c r="E1286" s="1136"/>
      <c r="F1286" s="1136"/>
    </row>
    <row r="1287" spans="2:6" ht="11.1" customHeight="1" x14ac:dyDescent="0.2">
      <c r="B1287" s="1135"/>
      <c r="C1287" s="1136"/>
      <c r="D1287" s="1136"/>
      <c r="E1287" s="1136"/>
      <c r="F1287" s="1136"/>
    </row>
    <row r="1288" spans="2:6" ht="11.1" customHeight="1" x14ac:dyDescent="0.2">
      <c r="B1288" s="1135"/>
      <c r="C1288" s="1136"/>
      <c r="D1288" s="1136"/>
      <c r="E1288" s="1136"/>
      <c r="F1288" s="1136"/>
    </row>
    <row r="1289" spans="2:6" ht="11.1" customHeight="1" x14ac:dyDescent="0.2">
      <c r="B1289" s="1135"/>
      <c r="C1289" s="1136"/>
      <c r="D1289" s="1136"/>
      <c r="E1289" s="1136"/>
      <c r="F1289" s="1136"/>
    </row>
    <row r="1290" spans="2:6" ht="11.1" customHeight="1" x14ac:dyDescent="0.2">
      <c r="B1290" s="1135"/>
      <c r="C1290" s="1136"/>
      <c r="D1290" s="1136"/>
      <c r="E1290" s="1136"/>
      <c r="F1290" s="1136"/>
    </row>
    <row r="1291" spans="2:6" ht="11.1" customHeight="1" x14ac:dyDescent="0.2">
      <c r="B1291" s="1135"/>
      <c r="C1291" s="1136"/>
      <c r="D1291" s="1136"/>
      <c r="E1291" s="1136"/>
      <c r="F1291" s="1136"/>
    </row>
    <row r="1292" spans="2:6" ht="11.1" customHeight="1" x14ac:dyDescent="0.2">
      <c r="B1292" s="1135"/>
      <c r="C1292" s="1136"/>
      <c r="D1292" s="1136"/>
      <c r="E1292" s="1136"/>
      <c r="F1292" s="1136"/>
    </row>
    <row r="1293" spans="2:6" ht="11.1" customHeight="1" x14ac:dyDescent="0.2">
      <c r="B1293" s="1135"/>
      <c r="C1293" s="1136"/>
      <c r="D1293" s="1136"/>
      <c r="E1293" s="1136"/>
      <c r="F1293" s="1136"/>
    </row>
    <row r="1294" spans="2:6" ht="11.1" customHeight="1" x14ac:dyDescent="0.2">
      <c r="B1294" s="1135"/>
      <c r="C1294" s="1136"/>
      <c r="D1294" s="1136"/>
      <c r="E1294" s="1136"/>
      <c r="F1294" s="1136"/>
    </row>
    <row r="1295" spans="2:6" ht="11.1" customHeight="1" x14ac:dyDescent="0.2">
      <c r="B1295" s="1135"/>
      <c r="C1295" s="1136"/>
      <c r="D1295" s="1136"/>
      <c r="E1295" s="1136"/>
      <c r="F1295" s="1136"/>
    </row>
    <row r="1296" spans="2:6" ht="11.1" customHeight="1" x14ac:dyDescent="0.2">
      <c r="B1296" s="1135"/>
      <c r="C1296" s="1136"/>
      <c r="D1296" s="1136"/>
      <c r="E1296" s="1136"/>
      <c r="F1296" s="1136"/>
    </row>
    <row r="1297" spans="2:6" ht="11.1" customHeight="1" x14ac:dyDescent="0.2">
      <c r="B1297" s="1135"/>
      <c r="C1297" s="1136"/>
      <c r="D1297" s="1136"/>
      <c r="E1297" s="1136"/>
      <c r="F1297" s="1136"/>
    </row>
    <row r="1298" spans="2:6" ht="11.1" customHeight="1" x14ac:dyDescent="0.2">
      <c r="B1298" s="1135"/>
      <c r="C1298" s="1136"/>
      <c r="D1298" s="1136"/>
      <c r="E1298" s="1136"/>
      <c r="F1298" s="1136"/>
    </row>
    <row r="1299" spans="2:6" ht="11.1" customHeight="1" x14ac:dyDescent="0.2">
      <c r="B1299" s="1135"/>
      <c r="C1299" s="1136"/>
      <c r="D1299" s="1136"/>
      <c r="E1299" s="1136"/>
      <c r="F1299" s="1136"/>
    </row>
    <row r="1300" spans="2:6" ht="11.1" customHeight="1" x14ac:dyDescent="0.2">
      <c r="B1300" s="1135"/>
      <c r="C1300" s="1136"/>
      <c r="D1300" s="1136"/>
      <c r="E1300" s="1136"/>
      <c r="F1300" s="1136"/>
    </row>
    <row r="1301" spans="2:6" ht="11.1" customHeight="1" x14ac:dyDescent="0.2">
      <c r="B1301" s="1135"/>
      <c r="C1301" s="1136"/>
      <c r="D1301" s="1136"/>
      <c r="E1301" s="1136"/>
      <c r="F1301" s="1136"/>
    </row>
    <row r="1302" spans="2:6" ht="11.1" customHeight="1" x14ac:dyDescent="0.2">
      <c r="B1302" s="1135"/>
      <c r="C1302" s="1136"/>
      <c r="D1302" s="1136"/>
      <c r="E1302" s="1136"/>
      <c r="F1302" s="1136"/>
    </row>
    <row r="1303" spans="2:6" ht="11.1" customHeight="1" x14ac:dyDescent="0.2">
      <c r="B1303" s="1135"/>
      <c r="C1303" s="1136"/>
      <c r="D1303" s="1136"/>
      <c r="E1303" s="1136"/>
      <c r="F1303" s="1136"/>
    </row>
    <row r="1304" spans="2:6" ht="11.1" customHeight="1" x14ac:dyDescent="0.2">
      <c r="B1304" s="1135"/>
      <c r="C1304" s="1136"/>
      <c r="D1304" s="1136"/>
      <c r="E1304" s="1136"/>
      <c r="F1304" s="1136"/>
    </row>
    <row r="1305" spans="2:6" ht="11.1" customHeight="1" x14ac:dyDescent="0.2">
      <c r="B1305" s="1135"/>
      <c r="C1305" s="1136"/>
      <c r="D1305" s="1136"/>
      <c r="E1305" s="1136"/>
      <c r="F1305" s="1136"/>
    </row>
    <row r="1306" spans="2:6" ht="11.1" customHeight="1" x14ac:dyDescent="0.2">
      <c r="B1306" s="1135"/>
      <c r="C1306" s="1136"/>
      <c r="D1306" s="1136"/>
      <c r="E1306" s="1136"/>
      <c r="F1306" s="1136"/>
    </row>
    <row r="1307" spans="2:6" ht="11.1" customHeight="1" x14ac:dyDescent="0.2">
      <c r="B1307" s="1135"/>
      <c r="C1307" s="1136"/>
      <c r="D1307" s="1136"/>
      <c r="E1307" s="1136"/>
      <c r="F1307" s="1136"/>
    </row>
    <row r="1308" spans="2:6" ht="11.1" customHeight="1" x14ac:dyDescent="0.2">
      <c r="B1308" s="1135"/>
      <c r="C1308" s="1136"/>
      <c r="D1308" s="1136"/>
      <c r="E1308" s="1136"/>
      <c r="F1308" s="1136"/>
    </row>
    <row r="1309" spans="2:6" ht="11.1" customHeight="1" x14ac:dyDescent="0.2">
      <c r="B1309" s="1135"/>
      <c r="C1309" s="1136"/>
      <c r="D1309" s="1136"/>
      <c r="E1309" s="1136"/>
      <c r="F1309" s="1136"/>
    </row>
    <row r="1310" spans="2:6" ht="11.1" customHeight="1" x14ac:dyDescent="0.2">
      <c r="B1310" s="1135"/>
      <c r="C1310" s="1136"/>
      <c r="D1310" s="1136"/>
      <c r="E1310" s="1136"/>
      <c r="F1310" s="1136"/>
    </row>
    <row r="1311" spans="2:6" ht="11.1" customHeight="1" x14ac:dyDescent="0.2">
      <c r="B1311" s="1135"/>
      <c r="C1311" s="1136"/>
      <c r="D1311" s="1136"/>
      <c r="E1311" s="1136"/>
      <c r="F1311" s="1136"/>
    </row>
    <row r="1312" spans="2:6" ht="11.1" customHeight="1" x14ac:dyDescent="0.2">
      <c r="B1312" s="1135"/>
      <c r="C1312" s="1136"/>
      <c r="D1312" s="1136"/>
      <c r="E1312" s="1136"/>
      <c r="F1312" s="1136"/>
    </row>
    <row r="1313" spans="2:6" ht="11.1" customHeight="1" x14ac:dyDescent="0.2">
      <c r="B1313" s="1135"/>
      <c r="C1313" s="1136"/>
      <c r="D1313" s="1136"/>
      <c r="E1313" s="1136"/>
      <c r="F1313" s="1136"/>
    </row>
    <row r="1314" spans="2:6" ht="11.1" customHeight="1" x14ac:dyDescent="0.2">
      <c r="B1314" s="1135"/>
      <c r="C1314" s="1136"/>
      <c r="D1314" s="1136"/>
      <c r="E1314" s="1136"/>
      <c r="F1314" s="1136"/>
    </row>
    <row r="1315" spans="2:6" ht="11.1" customHeight="1" x14ac:dyDescent="0.2">
      <c r="B1315" s="1135"/>
      <c r="C1315" s="1136"/>
      <c r="D1315" s="1136"/>
      <c r="E1315" s="1136"/>
      <c r="F1315" s="1136"/>
    </row>
    <row r="1316" spans="2:6" ht="11.1" customHeight="1" x14ac:dyDescent="0.2">
      <c r="B1316" s="1135" t="s">
        <v>318</v>
      </c>
      <c r="C1316" s="1137" t="s">
        <v>310</v>
      </c>
      <c r="D1316" s="1137"/>
      <c r="E1316" s="1137"/>
      <c r="F1316" s="1137"/>
    </row>
    <row r="1317" spans="2:6" ht="11.1" customHeight="1" x14ac:dyDescent="0.2">
      <c r="B1317" s="1135"/>
      <c r="C1317" s="1137"/>
      <c r="D1317" s="1137"/>
      <c r="E1317" s="1137"/>
      <c r="F1317" s="1137"/>
    </row>
    <row r="1318" spans="2:6" ht="11.1" customHeight="1" x14ac:dyDescent="0.2">
      <c r="B1318" s="1135"/>
      <c r="C1318" s="1137"/>
      <c r="D1318" s="1137"/>
      <c r="E1318" s="1137"/>
      <c r="F1318" s="1137"/>
    </row>
    <row r="1319" spans="2:6" ht="11.1" customHeight="1" x14ac:dyDescent="0.2">
      <c r="B1319" s="1135"/>
      <c r="C1319" s="1137"/>
      <c r="D1319" s="1137"/>
      <c r="E1319" s="1137"/>
      <c r="F1319" s="1137"/>
    </row>
    <row r="1320" spans="2:6" ht="11.1" customHeight="1" x14ac:dyDescent="0.2">
      <c r="B1320" s="1135"/>
      <c r="C1320" s="1137"/>
      <c r="D1320" s="1137"/>
      <c r="E1320" s="1137"/>
      <c r="F1320" s="1137"/>
    </row>
    <row r="1321" spans="2:6" ht="11.1" customHeight="1" x14ac:dyDescent="0.2">
      <c r="B1321" s="1135"/>
      <c r="C1321" s="1137"/>
      <c r="D1321" s="1137"/>
      <c r="E1321" s="1137" t="b">
        <v>0</v>
      </c>
      <c r="F1321" s="1137"/>
    </row>
    <row r="1322" spans="2:6" ht="11.1" customHeight="1" x14ac:dyDescent="0.2">
      <c r="B1322" s="1135"/>
      <c r="C1322" s="1137"/>
      <c r="D1322" s="1137"/>
      <c r="E1322" s="1137" t="b">
        <v>0</v>
      </c>
      <c r="F1322" s="1137"/>
    </row>
    <row r="1323" spans="2:6" ht="11.1" customHeight="1" x14ac:dyDescent="0.2">
      <c r="B1323" s="1135"/>
      <c r="C1323" s="1137"/>
      <c r="D1323" s="1137"/>
      <c r="E1323" s="1137"/>
      <c r="F1323" s="1137"/>
    </row>
    <row r="1324" spans="2:6" ht="11.1" customHeight="1" x14ac:dyDescent="0.2">
      <c r="B1324" s="1135"/>
      <c r="C1324" s="1137"/>
      <c r="D1324" s="1137"/>
      <c r="E1324" s="1137"/>
      <c r="F1324" s="1137"/>
    </row>
    <row r="1325" spans="2:6" ht="11.1" customHeight="1" x14ac:dyDescent="0.2">
      <c r="B1325" s="1135"/>
      <c r="C1325" s="1137"/>
      <c r="D1325" s="1137"/>
      <c r="E1325" s="1137"/>
      <c r="F1325" s="1137"/>
    </row>
    <row r="1326" spans="2:6" ht="11.1" customHeight="1" x14ac:dyDescent="0.2">
      <c r="B1326" s="1135"/>
      <c r="C1326" s="1137"/>
      <c r="D1326" s="1137"/>
      <c r="E1326" s="1137"/>
      <c r="F1326" s="1137"/>
    </row>
    <row r="1327" spans="2:6" ht="11.1" customHeight="1" x14ac:dyDescent="0.2">
      <c r="B1327" s="1135"/>
      <c r="C1327" s="1137"/>
      <c r="D1327" s="1137"/>
      <c r="E1327" s="1137"/>
      <c r="F1327" s="1137"/>
    </row>
    <row r="1328" spans="2:6" ht="11.1" customHeight="1" x14ac:dyDescent="0.2">
      <c r="B1328" s="1135"/>
      <c r="C1328" s="1137"/>
      <c r="D1328" s="1137"/>
      <c r="E1328" s="1137" t="b">
        <v>1</v>
      </c>
      <c r="F1328" s="1137"/>
    </row>
    <row r="1329" spans="2:6" ht="11.1" customHeight="1" x14ac:dyDescent="0.2">
      <c r="B1329" s="1135"/>
      <c r="C1329" s="1137"/>
      <c r="D1329" s="1137"/>
      <c r="E1329" s="1137"/>
      <c r="F1329" s="1137"/>
    </row>
    <row r="1330" spans="2:6" ht="11.1" customHeight="1" x14ac:dyDescent="0.2">
      <c r="B1330" s="1135"/>
      <c r="C1330" s="1137"/>
      <c r="D1330" s="1137"/>
      <c r="E1330" s="1137"/>
      <c r="F1330" s="1137"/>
    </row>
    <row r="1331" spans="2:6" ht="11.1" customHeight="1" x14ac:dyDescent="0.2">
      <c r="B1331" s="1135"/>
      <c r="C1331" s="1137"/>
      <c r="D1331" s="1137"/>
      <c r="E1331" s="1137"/>
      <c r="F1331" s="1137"/>
    </row>
    <row r="1332" spans="2:6" ht="11.1" customHeight="1" x14ac:dyDescent="0.2">
      <c r="B1332" s="1135"/>
      <c r="C1332" s="1137"/>
      <c r="D1332" s="1137"/>
      <c r="E1332" s="1137"/>
      <c r="F1332" s="1137"/>
    </row>
    <row r="1333" spans="2:6" ht="11.1" customHeight="1" x14ac:dyDescent="0.2">
      <c r="B1333" s="1135"/>
      <c r="C1333" s="1137"/>
      <c r="D1333" s="1137"/>
      <c r="E1333" s="1137"/>
      <c r="F1333" s="1137"/>
    </row>
    <row r="1334" spans="2:6" ht="11.1" customHeight="1" x14ac:dyDescent="0.2">
      <c r="B1334" s="1135"/>
      <c r="C1334" s="1137"/>
      <c r="D1334" s="1137"/>
      <c r="E1334" s="1137"/>
      <c r="F1334" s="1137"/>
    </row>
    <row r="1335" spans="2:6" ht="11.1" customHeight="1" x14ac:dyDescent="0.2">
      <c r="B1335" s="1135"/>
      <c r="C1335" s="1137"/>
      <c r="D1335" s="1137"/>
      <c r="E1335" s="1137"/>
      <c r="F1335" s="1137"/>
    </row>
    <row r="1336" spans="2:6" ht="11.1" customHeight="1" x14ac:dyDescent="0.2">
      <c r="B1336" s="1135"/>
      <c r="C1336" s="1137"/>
      <c r="D1336" s="1137"/>
      <c r="E1336" s="1137"/>
      <c r="F1336" s="1137"/>
    </row>
    <row r="1337" spans="2:6" ht="11.1" customHeight="1" x14ac:dyDescent="0.2">
      <c r="B1337" s="1135"/>
      <c r="C1337" s="1137"/>
      <c r="D1337" s="1137"/>
      <c r="E1337" s="1137"/>
      <c r="F1337" s="1137"/>
    </row>
    <row r="1338" spans="2:6" ht="11.1" customHeight="1" x14ac:dyDescent="0.2">
      <c r="B1338" s="1135"/>
      <c r="C1338" s="1137"/>
      <c r="D1338" s="1137"/>
      <c r="E1338" s="1137"/>
      <c r="F1338" s="1137"/>
    </row>
    <row r="1339" spans="2:6" ht="11.1" customHeight="1" x14ac:dyDescent="0.2">
      <c r="B1339" s="1135"/>
      <c r="C1339" s="1137"/>
      <c r="D1339" s="1137"/>
      <c r="E1339" s="1137"/>
      <c r="F1339" s="1137"/>
    </row>
    <row r="1340" spans="2:6" ht="11.1" customHeight="1" x14ac:dyDescent="0.2">
      <c r="B1340" s="1135"/>
      <c r="C1340" s="1137"/>
      <c r="D1340" s="1137"/>
      <c r="E1340" s="1137"/>
      <c r="F1340" s="1137"/>
    </row>
    <row r="1341" spans="2:6" ht="11.1" customHeight="1" x14ac:dyDescent="0.2">
      <c r="B1341" s="1135"/>
      <c r="C1341" s="1137"/>
      <c r="D1341" s="1137"/>
      <c r="E1341" s="1137"/>
      <c r="F1341" s="1137"/>
    </row>
    <row r="1342" spans="2:6" ht="11.1" customHeight="1" x14ac:dyDescent="0.2">
      <c r="B1342" s="1135"/>
      <c r="C1342" s="1137"/>
      <c r="D1342" s="1137"/>
      <c r="E1342" s="1137"/>
      <c r="F1342" s="1137"/>
    </row>
    <row r="1343" spans="2:6" ht="11.1" customHeight="1" x14ac:dyDescent="0.2">
      <c r="B1343" s="1135"/>
      <c r="C1343" s="1137"/>
      <c r="D1343" s="1137"/>
      <c r="E1343" s="1137"/>
      <c r="F1343" s="1137"/>
    </row>
    <row r="1344" spans="2:6" ht="11.1" customHeight="1" x14ac:dyDescent="0.2">
      <c r="B1344" s="1135"/>
      <c r="C1344" s="1137"/>
      <c r="D1344" s="1137"/>
      <c r="E1344" s="1137"/>
      <c r="F1344" s="1137"/>
    </row>
    <row r="1345" spans="2:6" ht="11.1" customHeight="1" x14ac:dyDescent="0.2">
      <c r="B1345" s="1135"/>
      <c r="C1345" s="1137"/>
      <c r="D1345" s="1137"/>
      <c r="E1345" s="1137"/>
      <c r="F1345" s="1137"/>
    </row>
  </sheetData>
  <sheetProtection algorithmName="SHA-512" hashValue="zB/hvp/q67LvSHb/TuDKs8RLXc2Dp1S9XTyPMEi5BV++qg0YRpc6SR+sm4meEPEUTqzDcMg6cVJeD1lfwlcgag==" saltValue="EYCvXk4JjxyjTl0f5OK6eA==" spinCount="100000" sheet="1" insertColumns="0" insertRows="0" deleteColumns="0" deleteRows="0"/>
  <mergeCells count="123">
    <mergeCell ref="B1316:B1345"/>
    <mergeCell ref="C1316:F1345"/>
    <mergeCell ref="B1286:B1315"/>
    <mergeCell ref="C1286:F1315"/>
    <mergeCell ref="B1226:B1255"/>
    <mergeCell ref="C1226:F1255"/>
    <mergeCell ref="B1256:B1285"/>
    <mergeCell ref="C1256:F1285"/>
    <mergeCell ref="H5:P5"/>
    <mergeCell ref="E5:F5"/>
    <mergeCell ref="E6:F6"/>
    <mergeCell ref="B16:F16"/>
    <mergeCell ref="B1218:F1218"/>
    <mergeCell ref="B184:B213"/>
    <mergeCell ref="C184:F213"/>
    <mergeCell ref="B154:B183"/>
    <mergeCell ref="C154:F183"/>
    <mergeCell ref="B20:B49"/>
    <mergeCell ref="C20:F49"/>
    <mergeCell ref="C50:F79"/>
    <mergeCell ref="B50:B79"/>
    <mergeCell ref="B214:B243"/>
    <mergeCell ref="C214:F243"/>
    <mergeCell ref="B244:B273"/>
    <mergeCell ref="D1215:E1215"/>
    <mergeCell ref="B1222:F1222"/>
    <mergeCell ref="B80:B109"/>
    <mergeCell ref="C80:F109"/>
    <mergeCell ref="C110:F139"/>
    <mergeCell ref="B110:B139"/>
    <mergeCell ref="B146:F146"/>
    <mergeCell ref="B1152:B1181"/>
    <mergeCell ref="C1152:F1181"/>
    <mergeCell ref="B1182:B1211"/>
    <mergeCell ref="C1182:F1211"/>
    <mergeCell ref="D946:E946"/>
    <mergeCell ref="D947:E947"/>
    <mergeCell ref="B950:F950"/>
    <mergeCell ref="B954:F954"/>
    <mergeCell ref="B958:B987"/>
    <mergeCell ref="B854:B883"/>
    <mergeCell ref="C854:F883"/>
    <mergeCell ref="B884:B913"/>
    <mergeCell ref="C884:F913"/>
    <mergeCell ref="B914:B943"/>
    <mergeCell ref="C914:F943"/>
    <mergeCell ref="C958:F987"/>
    <mergeCell ref="B988:B1017"/>
    <mergeCell ref="D8:E8"/>
    <mergeCell ref="D9:E9"/>
    <mergeCell ref="D142:E142"/>
    <mergeCell ref="D143:E143"/>
    <mergeCell ref="D1214:E1214"/>
    <mergeCell ref="B12:F12"/>
    <mergeCell ref="B150:F150"/>
    <mergeCell ref="C244:F273"/>
    <mergeCell ref="D1080:E1080"/>
    <mergeCell ref="D1081:E1081"/>
    <mergeCell ref="B1084:F1084"/>
    <mergeCell ref="B1088:F1088"/>
    <mergeCell ref="B1092:B1121"/>
    <mergeCell ref="C1092:F1121"/>
    <mergeCell ref="B1122:B1151"/>
    <mergeCell ref="C1122:F1151"/>
    <mergeCell ref="B1048:B1077"/>
    <mergeCell ref="C1048:F1077"/>
    <mergeCell ref="D812:E812"/>
    <mergeCell ref="D813:E813"/>
    <mergeCell ref="B816:F816"/>
    <mergeCell ref="B820:F820"/>
    <mergeCell ref="B824:B853"/>
    <mergeCell ref="C824:F853"/>
    <mergeCell ref="C988:F1017"/>
    <mergeCell ref="B1018:B1047"/>
    <mergeCell ref="C1018:F1047"/>
    <mergeCell ref="B720:B749"/>
    <mergeCell ref="C720:F749"/>
    <mergeCell ref="B750:B779"/>
    <mergeCell ref="C750:F779"/>
    <mergeCell ref="B780:B809"/>
    <mergeCell ref="C780:F809"/>
    <mergeCell ref="D678:E678"/>
    <mergeCell ref="D679:E679"/>
    <mergeCell ref="B682:F682"/>
    <mergeCell ref="B686:F686"/>
    <mergeCell ref="B690:B719"/>
    <mergeCell ref="C690:F719"/>
    <mergeCell ref="B586:B615"/>
    <mergeCell ref="C586:F615"/>
    <mergeCell ref="B616:B645"/>
    <mergeCell ref="C616:F645"/>
    <mergeCell ref="B646:B675"/>
    <mergeCell ref="C646:F675"/>
    <mergeCell ref="D544:E544"/>
    <mergeCell ref="D545:E545"/>
    <mergeCell ref="B548:F548"/>
    <mergeCell ref="B552:F552"/>
    <mergeCell ref="B556:B585"/>
    <mergeCell ref="C556:F585"/>
    <mergeCell ref="B452:B481"/>
    <mergeCell ref="C452:F481"/>
    <mergeCell ref="B482:B511"/>
    <mergeCell ref="C482:F511"/>
    <mergeCell ref="B512:B541"/>
    <mergeCell ref="C512:F541"/>
    <mergeCell ref="B418:F418"/>
    <mergeCell ref="B422:B451"/>
    <mergeCell ref="C422:F451"/>
    <mergeCell ref="B318:B347"/>
    <mergeCell ref="C318:F347"/>
    <mergeCell ref="B348:B377"/>
    <mergeCell ref="C348:F377"/>
    <mergeCell ref="B378:B407"/>
    <mergeCell ref="C378:F407"/>
    <mergeCell ref="D276:E276"/>
    <mergeCell ref="D277:E277"/>
    <mergeCell ref="B280:F280"/>
    <mergeCell ref="B284:F284"/>
    <mergeCell ref="B288:B317"/>
    <mergeCell ref="C288:F317"/>
    <mergeCell ref="D410:E410"/>
    <mergeCell ref="D411:E411"/>
    <mergeCell ref="B414:F414"/>
  </mergeCells>
  <phoneticPr fontId="1"/>
  <conditionalFormatting sqref="E6">
    <cfRule type="cellIs" dxfId="60" priority="124" operator="equal">
      <formula>0</formula>
    </cfRule>
  </conditionalFormatting>
  <conditionalFormatting sqref="B9">
    <cfRule type="containsBlanks" dxfId="59" priority="123">
      <formula>LEN(TRIM(B9))=0</formula>
    </cfRule>
  </conditionalFormatting>
  <conditionalFormatting sqref="B17">
    <cfRule type="containsBlanks" dxfId="58" priority="115">
      <formula>LEN(TRIM(B17))=0</formula>
    </cfRule>
  </conditionalFormatting>
  <conditionalFormatting sqref="B147">
    <cfRule type="containsBlanks" dxfId="57" priority="65">
      <formula>LEN(TRIM(B147))=0</formula>
    </cfRule>
  </conditionalFormatting>
  <conditionalFormatting sqref="B1219">
    <cfRule type="containsBlanks" dxfId="56" priority="59">
      <formula>LEN(TRIM(B1219))=0</formula>
    </cfRule>
  </conditionalFormatting>
  <conditionalFormatting sqref="B143">
    <cfRule type="containsBlanks" dxfId="55" priority="56">
      <formula>LEN(TRIM(B143))=0</formula>
    </cfRule>
  </conditionalFormatting>
  <conditionalFormatting sqref="B1215">
    <cfRule type="containsBlanks" dxfId="54" priority="55">
      <formula>LEN(TRIM(B1215))=0</formula>
    </cfRule>
  </conditionalFormatting>
  <conditionalFormatting sqref="B13">
    <cfRule type="containsBlanks" dxfId="53" priority="54">
      <formula>LEN(TRIM(B13))=0</formula>
    </cfRule>
  </conditionalFormatting>
  <conditionalFormatting sqref="B151">
    <cfRule type="containsBlanks" dxfId="52" priority="53">
      <formula>LEN(TRIM(B151))=0</formula>
    </cfRule>
  </conditionalFormatting>
  <conditionalFormatting sqref="B1223">
    <cfRule type="containsBlanks" dxfId="51" priority="52">
      <formula>LEN(TRIM(B1223))=0</formula>
    </cfRule>
  </conditionalFormatting>
  <conditionalFormatting sqref="C9">
    <cfRule type="containsBlanks" dxfId="50" priority="51">
      <formula>LEN(TRIM(C9))=0</formula>
    </cfRule>
  </conditionalFormatting>
  <conditionalFormatting sqref="D9">
    <cfRule type="containsBlanks" dxfId="49" priority="50">
      <formula>LEN(TRIM(D9))=0</formula>
    </cfRule>
  </conditionalFormatting>
  <conditionalFormatting sqref="F9">
    <cfRule type="containsBlanks" dxfId="48" priority="49">
      <formula>LEN(TRIM(F9))=0</formula>
    </cfRule>
  </conditionalFormatting>
  <conditionalFormatting sqref="C143">
    <cfRule type="containsBlanks" dxfId="47" priority="48">
      <formula>LEN(TRIM(C143))=0</formula>
    </cfRule>
  </conditionalFormatting>
  <conditionalFormatting sqref="D143">
    <cfRule type="containsBlanks" dxfId="46" priority="47">
      <formula>LEN(TRIM(D143))=0</formula>
    </cfRule>
  </conditionalFormatting>
  <conditionalFormatting sqref="F143">
    <cfRule type="containsBlanks" dxfId="45" priority="46">
      <formula>LEN(TRIM(F143))=0</formula>
    </cfRule>
  </conditionalFormatting>
  <conditionalFormatting sqref="C1215">
    <cfRule type="containsBlanks" dxfId="44" priority="45">
      <formula>LEN(TRIM(C1215))=0</formula>
    </cfRule>
  </conditionalFormatting>
  <conditionalFormatting sqref="D1215">
    <cfRule type="containsBlanks" dxfId="43" priority="44">
      <formula>LEN(TRIM(D1215))=0</formula>
    </cfRule>
  </conditionalFormatting>
  <conditionalFormatting sqref="F1215">
    <cfRule type="containsBlanks" dxfId="42" priority="43">
      <formula>LEN(TRIM(F1215))=0</formula>
    </cfRule>
  </conditionalFormatting>
  <conditionalFormatting sqref="B1085">
    <cfRule type="containsBlanks" dxfId="41" priority="42">
      <formula>LEN(TRIM(B1085))=0</formula>
    </cfRule>
  </conditionalFormatting>
  <conditionalFormatting sqref="B1081">
    <cfRule type="containsBlanks" dxfId="40" priority="41">
      <formula>LEN(TRIM(B1081))=0</formula>
    </cfRule>
  </conditionalFormatting>
  <conditionalFormatting sqref="B1089">
    <cfRule type="containsBlanks" dxfId="39" priority="40">
      <formula>LEN(TRIM(B1089))=0</formula>
    </cfRule>
  </conditionalFormatting>
  <conditionalFormatting sqref="C1081">
    <cfRule type="containsBlanks" dxfId="38" priority="39">
      <formula>LEN(TRIM(C1081))=0</formula>
    </cfRule>
  </conditionalFormatting>
  <conditionalFormatting sqref="D1081">
    <cfRule type="containsBlanks" dxfId="37" priority="38">
      <formula>LEN(TRIM(D1081))=0</formula>
    </cfRule>
  </conditionalFormatting>
  <conditionalFormatting sqref="F1081">
    <cfRule type="containsBlanks" dxfId="36" priority="37">
      <formula>LEN(TRIM(F1081))=0</formula>
    </cfRule>
  </conditionalFormatting>
  <conditionalFormatting sqref="B951">
    <cfRule type="containsBlanks" dxfId="35" priority="36">
      <formula>LEN(TRIM(B951))=0</formula>
    </cfRule>
  </conditionalFormatting>
  <conditionalFormatting sqref="B947">
    <cfRule type="containsBlanks" dxfId="34" priority="35">
      <formula>LEN(TRIM(B947))=0</formula>
    </cfRule>
  </conditionalFormatting>
  <conditionalFormatting sqref="B955">
    <cfRule type="containsBlanks" dxfId="33" priority="34">
      <formula>LEN(TRIM(B955))=0</formula>
    </cfRule>
  </conditionalFormatting>
  <conditionalFormatting sqref="C947">
    <cfRule type="containsBlanks" dxfId="32" priority="33">
      <formula>LEN(TRIM(C947))=0</formula>
    </cfRule>
  </conditionalFormatting>
  <conditionalFormatting sqref="D947">
    <cfRule type="containsBlanks" dxfId="31" priority="32">
      <formula>LEN(TRIM(D947))=0</formula>
    </cfRule>
  </conditionalFormatting>
  <conditionalFormatting sqref="F947">
    <cfRule type="containsBlanks" dxfId="30" priority="31">
      <formula>LEN(TRIM(F947))=0</formula>
    </cfRule>
  </conditionalFormatting>
  <conditionalFormatting sqref="B817">
    <cfRule type="containsBlanks" dxfId="29" priority="30">
      <formula>LEN(TRIM(B817))=0</formula>
    </cfRule>
  </conditionalFormatting>
  <conditionalFormatting sqref="B813">
    <cfRule type="containsBlanks" dxfId="28" priority="29">
      <formula>LEN(TRIM(B813))=0</formula>
    </cfRule>
  </conditionalFormatting>
  <conditionalFormatting sqref="B821">
    <cfRule type="containsBlanks" dxfId="27" priority="28">
      <formula>LEN(TRIM(B821))=0</formula>
    </cfRule>
  </conditionalFormatting>
  <conditionalFormatting sqref="C813">
    <cfRule type="containsBlanks" dxfId="26" priority="27">
      <formula>LEN(TRIM(C813))=0</formula>
    </cfRule>
  </conditionalFormatting>
  <conditionalFormatting sqref="D813">
    <cfRule type="containsBlanks" dxfId="25" priority="26">
      <formula>LEN(TRIM(D813))=0</formula>
    </cfRule>
  </conditionalFormatting>
  <conditionalFormatting sqref="F813">
    <cfRule type="containsBlanks" dxfId="24" priority="25">
      <formula>LEN(TRIM(F813))=0</formula>
    </cfRule>
  </conditionalFormatting>
  <conditionalFormatting sqref="B683">
    <cfRule type="containsBlanks" dxfId="23" priority="24">
      <formula>LEN(TRIM(B683))=0</formula>
    </cfRule>
  </conditionalFormatting>
  <conditionalFormatting sqref="B679">
    <cfRule type="containsBlanks" dxfId="22" priority="23">
      <formula>LEN(TRIM(B679))=0</formula>
    </cfRule>
  </conditionalFormatting>
  <conditionalFormatting sqref="B687">
    <cfRule type="containsBlanks" dxfId="21" priority="22">
      <formula>LEN(TRIM(B687))=0</formula>
    </cfRule>
  </conditionalFormatting>
  <conditionalFormatting sqref="C679">
    <cfRule type="containsBlanks" dxfId="20" priority="21">
      <formula>LEN(TRIM(C679))=0</formula>
    </cfRule>
  </conditionalFormatting>
  <conditionalFormatting sqref="D679">
    <cfRule type="containsBlanks" dxfId="19" priority="20">
      <formula>LEN(TRIM(D679))=0</formula>
    </cfRule>
  </conditionalFormatting>
  <conditionalFormatting sqref="F679">
    <cfRule type="containsBlanks" dxfId="18" priority="19">
      <formula>LEN(TRIM(F679))=0</formula>
    </cfRule>
  </conditionalFormatting>
  <conditionalFormatting sqref="B549">
    <cfRule type="containsBlanks" dxfId="17" priority="18">
      <formula>LEN(TRIM(B549))=0</formula>
    </cfRule>
  </conditionalFormatting>
  <conditionalFormatting sqref="B545">
    <cfRule type="containsBlanks" dxfId="16" priority="17">
      <formula>LEN(TRIM(B545))=0</formula>
    </cfRule>
  </conditionalFormatting>
  <conditionalFormatting sqref="B553">
    <cfRule type="containsBlanks" dxfId="15" priority="16">
      <formula>LEN(TRIM(B553))=0</formula>
    </cfRule>
  </conditionalFormatting>
  <conditionalFormatting sqref="C545">
    <cfRule type="containsBlanks" dxfId="14" priority="15">
      <formula>LEN(TRIM(C545))=0</formula>
    </cfRule>
  </conditionalFormatting>
  <conditionalFormatting sqref="D545">
    <cfRule type="containsBlanks" dxfId="13" priority="14">
      <formula>LEN(TRIM(D545))=0</formula>
    </cfRule>
  </conditionalFormatting>
  <conditionalFormatting sqref="F545">
    <cfRule type="containsBlanks" dxfId="12" priority="13">
      <formula>LEN(TRIM(F545))=0</formula>
    </cfRule>
  </conditionalFormatting>
  <conditionalFormatting sqref="B415">
    <cfRule type="containsBlanks" dxfId="11" priority="12">
      <formula>LEN(TRIM(B415))=0</formula>
    </cfRule>
  </conditionalFormatting>
  <conditionalFormatting sqref="B411">
    <cfRule type="containsBlanks" dxfId="10" priority="11">
      <formula>LEN(TRIM(B411))=0</formula>
    </cfRule>
  </conditionalFormatting>
  <conditionalFormatting sqref="B419">
    <cfRule type="containsBlanks" dxfId="9" priority="10">
      <formula>LEN(TRIM(B419))=0</formula>
    </cfRule>
  </conditionalFormatting>
  <conditionalFormatting sqref="C411">
    <cfRule type="containsBlanks" dxfId="8" priority="9">
      <formula>LEN(TRIM(C411))=0</formula>
    </cfRule>
  </conditionalFormatting>
  <conditionalFormatting sqref="D411">
    <cfRule type="containsBlanks" dxfId="7" priority="8">
      <formula>LEN(TRIM(D411))=0</formula>
    </cfRule>
  </conditionalFormatting>
  <conditionalFormatting sqref="F411">
    <cfRule type="containsBlanks" dxfId="6" priority="7">
      <formula>LEN(TRIM(F411))=0</formula>
    </cfRule>
  </conditionalFormatting>
  <conditionalFormatting sqref="B281">
    <cfRule type="containsBlanks" dxfId="5" priority="6">
      <formula>LEN(TRIM(B281))=0</formula>
    </cfRule>
  </conditionalFormatting>
  <conditionalFormatting sqref="B277">
    <cfRule type="containsBlanks" dxfId="4" priority="5">
      <formula>LEN(TRIM(B277))=0</formula>
    </cfRule>
  </conditionalFormatting>
  <conditionalFormatting sqref="B285">
    <cfRule type="containsBlanks" dxfId="3" priority="4">
      <formula>LEN(TRIM(B285))=0</formula>
    </cfRule>
  </conditionalFormatting>
  <conditionalFormatting sqref="C277">
    <cfRule type="containsBlanks" dxfId="2" priority="3">
      <formula>LEN(TRIM(C277))=0</formula>
    </cfRule>
  </conditionalFormatting>
  <conditionalFormatting sqref="D277">
    <cfRule type="containsBlanks" dxfId="1" priority="2">
      <formula>LEN(TRIM(D277))=0</formula>
    </cfRule>
  </conditionalFormatting>
  <conditionalFormatting sqref="F277">
    <cfRule type="containsBlanks" dxfId="0" priority="1">
      <formula>LEN(TRIM(F277))=0</formula>
    </cfRule>
  </conditionalFormatting>
  <dataValidations count="2">
    <dataValidation type="list" allowBlank="1" showDropDown="1" showInputMessage="1" showErrorMessage="1" sqref="B17 B147 B1219 B13 B151 B1223 B1085 B1089 B951 B955 B817 B821 B683 B687 B549 B553 B415 B419 B281 B285" xr:uid="{A8C47887-74E8-40D8-B7B8-FCBBFCFACE38}">
      <formula1>"TRUE,FALSE"</formula1>
    </dataValidation>
    <dataValidation type="list" allowBlank="1" showInputMessage="1" showErrorMessage="1" sqref="B9 B143 B1215 B1081 B947 B813 B679 B545 B411 B277" xr:uid="{F857F7EE-D82F-4E62-AD6F-07BB787ACE7C}">
      <formula1>拠点</formula1>
    </dataValidation>
  </dataValidations>
  <pageMargins left="0.74803149606299213" right="0.15748031496062992" top="0.55118110236220474" bottom="0.43307086614173229" header="0.31496062992125984" footer="0.15748031496062992"/>
  <pageSetup paperSize="9" scale="89" fitToHeight="0" orientation="portrait" r:id="rId1"/>
  <rowBreaks count="19" manualBreakCount="19">
    <brk id="79" min="1" max="5" man="1"/>
    <brk id="139" min="1" max="5" man="1"/>
    <brk id="213" min="1" max="5" man="1"/>
    <brk id="273" min="1" max="5" man="1"/>
    <brk id="347" min="1" max="5" man="1"/>
    <brk id="407" min="1" max="5" man="1"/>
    <brk id="481" min="1" max="5" man="1"/>
    <brk id="541" min="1" max="5" man="1"/>
    <brk id="615" min="1" max="5" man="1"/>
    <brk id="675" min="1" max="5" man="1"/>
    <brk id="749" min="1" max="5" man="1"/>
    <brk id="809" min="1" max="5" man="1"/>
    <brk id="883" min="1" max="5" man="1"/>
    <brk id="943" min="1" max="5" man="1"/>
    <brk id="1017" min="1" max="5" man="1"/>
    <brk id="1077" min="1" max="5" man="1"/>
    <brk id="1151" min="1" max="5" man="1"/>
    <brk id="1211" min="1" max="5" man="1"/>
    <brk id="1285"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6906" r:id="rId4" name="Check Box 42">
              <controlPr defaultSize="0" autoFill="0" autoLine="0" autoPict="0">
                <anchor moveWithCells="1">
                  <from>
                    <xdr:col>1</xdr:col>
                    <xdr:colOff>160020</xdr:colOff>
                    <xdr:row>146</xdr:row>
                    <xdr:rowOff>45720</xdr:rowOff>
                  </from>
                  <to>
                    <xdr:col>1</xdr:col>
                    <xdr:colOff>769620</xdr:colOff>
                    <xdr:row>147</xdr:row>
                    <xdr:rowOff>99060</xdr:rowOff>
                  </to>
                </anchor>
              </controlPr>
            </control>
          </mc:Choice>
        </mc:AlternateContent>
        <mc:AlternateContent xmlns:mc="http://schemas.openxmlformats.org/markup-compatibility/2006">
          <mc:Choice Requires="x14">
            <control shapeId="36907" r:id="rId5" name="Check Box 43">
              <controlPr defaultSize="0" autoFill="0" autoLine="0" autoPict="0">
                <anchor moveWithCells="1">
                  <from>
                    <xdr:col>1</xdr:col>
                    <xdr:colOff>861060</xdr:colOff>
                    <xdr:row>146</xdr:row>
                    <xdr:rowOff>45720</xdr:rowOff>
                  </from>
                  <to>
                    <xdr:col>1</xdr:col>
                    <xdr:colOff>1470660</xdr:colOff>
                    <xdr:row>147</xdr:row>
                    <xdr:rowOff>99060</xdr:rowOff>
                  </to>
                </anchor>
              </controlPr>
            </control>
          </mc:Choice>
        </mc:AlternateContent>
        <mc:AlternateContent xmlns:mc="http://schemas.openxmlformats.org/markup-compatibility/2006">
          <mc:Choice Requires="x14">
            <control shapeId="36908" r:id="rId6" name="Check Box 44">
              <controlPr defaultSize="0" autoFill="0" autoLine="0" autoPict="0">
                <anchor moveWithCells="1">
                  <from>
                    <xdr:col>1</xdr:col>
                    <xdr:colOff>160020</xdr:colOff>
                    <xdr:row>1218</xdr:row>
                    <xdr:rowOff>45720</xdr:rowOff>
                  </from>
                  <to>
                    <xdr:col>1</xdr:col>
                    <xdr:colOff>769620</xdr:colOff>
                    <xdr:row>1219</xdr:row>
                    <xdr:rowOff>99060</xdr:rowOff>
                  </to>
                </anchor>
              </controlPr>
            </control>
          </mc:Choice>
        </mc:AlternateContent>
        <mc:AlternateContent xmlns:mc="http://schemas.openxmlformats.org/markup-compatibility/2006">
          <mc:Choice Requires="x14">
            <control shapeId="36909" r:id="rId7" name="Check Box 45">
              <controlPr defaultSize="0" autoFill="0" autoLine="0" autoPict="0">
                <anchor moveWithCells="1">
                  <from>
                    <xdr:col>1</xdr:col>
                    <xdr:colOff>861060</xdr:colOff>
                    <xdr:row>1218</xdr:row>
                    <xdr:rowOff>45720</xdr:rowOff>
                  </from>
                  <to>
                    <xdr:col>1</xdr:col>
                    <xdr:colOff>1470660</xdr:colOff>
                    <xdr:row>1219</xdr:row>
                    <xdr:rowOff>99060</xdr:rowOff>
                  </to>
                </anchor>
              </controlPr>
            </control>
          </mc:Choice>
        </mc:AlternateContent>
        <mc:AlternateContent xmlns:mc="http://schemas.openxmlformats.org/markup-compatibility/2006">
          <mc:Choice Requires="x14">
            <control shapeId="36916" r:id="rId8" name="Check Box 52">
              <controlPr defaultSize="0" autoFill="0" autoLine="0" autoPict="0">
                <anchor moveWithCells="1">
                  <from>
                    <xdr:col>1</xdr:col>
                    <xdr:colOff>160020</xdr:colOff>
                    <xdr:row>12</xdr:row>
                    <xdr:rowOff>45720</xdr:rowOff>
                  </from>
                  <to>
                    <xdr:col>1</xdr:col>
                    <xdr:colOff>769620</xdr:colOff>
                    <xdr:row>13</xdr:row>
                    <xdr:rowOff>99060</xdr:rowOff>
                  </to>
                </anchor>
              </controlPr>
            </control>
          </mc:Choice>
        </mc:AlternateContent>
        <mc:AlternateContent xmlns:mc="http://schemas.openxmlformats.org/markup-compatibility/2006">
          <mc:Choice Requires="x14">
            <control shapeId="36917" r:id="rId9" name="Check Box 53">
              <controlPr defaultSize="0" autoFill="0" autoLine="0" autoPict="0">
                <anchor moveWithCells="1">
                  <from>
                    <xdr:col>1</xdr:col>
                    <xdr:colOff>861060</xdr:colOff>
                    <xdr:row>12</xdr:row>
                    <xdr:rowOff>45720</xdr:rowOff>
                  </from>
                  <to>
                    <xdr:col>1</xdr:col>
                    <xdr:colOff>1470660</xdr:colOff>
                    <xdr:row>13</xdr:row>
                    <xdr:rowOff>99060</xdr:rowOff>
                  </to>
                </anchor>
              </controlPr>
            </control>
          </mc:Choice>
        </mc:AlternateContent>
        <mc:AlternateContent xmlns:mc="http://schemas.openxmlformats.org/markup-compatibility/2006">
          <mc:Choice Requires="x14">
            <control shapeId="36924" r:id="rId10" name="Check Box 60">
              <controlPr defaultSize="0" autoFill="0" autoLine="0" autoPict="0">
                <anchor moveWithCells="1">
                  <from>
                    <xdr:col>1</xdr:col>
                    <xdr:colOff>160020</xdr:colOff>
                    <xdr:row>150</xdr:row>
                    <xdr:rowOff>45720</xdr:rowOff>
                  </from>
                  <to>
                    <xdr:col>1</xdr:col>
                    <xdr:colOff>769620</xdr:colOff>
                    <xdr:row>151</xdr:row>
                    <xdr:rowOff>99060</xdr:rowOff>
                  </to>
                </anchor>
              </controlPr>
            </control>
          </mc:Choice>
        </mc:AlternateContent>
        <mc:AlternateContent xmlns:mc="http://schemas.openxmlformats.org/markup-compatibility/2006">
          <mc:Choice Requires="x14">
            <control shapeId="36925" r:id="rId11" name="Check Box 61">
              <controlPr defaultSize="0" autoFill="0" autoLine="0" autoPict="0">
                <anchor moveWithCells="1">
                  <from>
                    <xdr:col>1</xdr:col>
                    <xdr:colOff>861060</xdr:colOff>
                    <xdr:row>150</xdr:row>
                    <xdr:rowOff>45720</xdr:rowOff>
                  </from>
                  <to>
                    <xdr:col>1</xdr:col>
                    <xdr:colOff>1470660</xdr:colOff>
                    <xdr:row>151</xdr:row>
                    <xdr:rowOff>99060</xdr:rowOff>
                  </to>
                </anchor>
              </controlPr>
            </control>
          </mc:Choice>
        </mc:AlternateContent>
        <mc:AlternateContent xmlns:mc="http://schemas.openxmlformats.org/markup-compatibility/2006">
          <mc:Choice Requires="x14">
            <control shapeId="36932" r:id="rId12" name="Check Box 68">
              <controlPr defaultSize="0" autoFill="0" autoLine="0" autoPict="0">
                <anchor moveWithCells="1">
                  <from>
                    <xdr:col>1</xdr:col>
                    <xdr:colOff>160020</xdr:colOff>
                    <xdr:row>1222</xdr:row>
                    <xdr:rowOff>45720</xdr:rowOff>
                  </from>
                  <to>
                    <xdr:col>1</xdr:col>
                    <xdr:colOff>769620</xdr:colOff>
                    <xdr:row>1223</xdr:row>
                    <xdr:rowOff>99060</xdr:rowOff>
                  </to>
                </anchor>
              </controlPr>
            </control>
          </mc:Choice>
        </mc:AlternateContent>
        <mc:AlternateContent xmlns:mc="http://schemas.openxmlformats.org/markup-compatibility/2006">
          <mc:Choice Requires="x14">
            <control shapeId="36933" r:id="rId13" name="Check Box 69">
              <controlPr defaultSize="0" autoFill="0" autoLine="0" autoPict="0">
                <anchor moveWithCells="1">
                  <from>
                    <xdr:col>1</xdr:col>
                    <xdr:colOff>861060</xdr:colOff>
                    <xdr:row>1222</xdr:row>
                    <xdr:rowOff>45720</xdr:rowOff>
                  </from>
                  <to>
                    <xdr:col>1</xdr:col>
                    <xdr:colOff>1470660</xdr:colOff>
                    <xdr:row>1223</xdr:row>
                    <xdr:rowOff>99060</xdr:rowOff>
                  </to>
                </anchor>
              </controlPr>
            </control>
          </mc:Choice>
        </mc:AlternateContent>
        <mc:AlternateContent xmlns:mc="http://schemas.openxmlformats.org/markup-compatibility/2006">
          <mc:Choice Requires="x14">
            <control shapeId="36872" r:id="rId14" name="Check Box 8">
              <controlPr defaultSize="0" autoFill="0" autoLine="0" autoPict="0">
                <anchor moveWithCells="1">
                  <from>
                    <xdr:col>1</xdr:col>
                    <xdr:colOff>160020</xdr:colOff>
                    <xdr:row>16</xdr:row>
                    <xdr:rowOff>45720</xdr:rowOff>
                  </from>
                  <to>
                    <xdr:col>1</xdr:col>
                    <xdr:colOff>769620</xdr:colOff>
                    <xdr:row>17</xdr:row>
                    <xdr:rowOff>99060</xdr:rowOff>
                  </to>
                </anchor>
              </controlPr>
            </control>
          </mc:Choice>
        </mc:AlternateContent>
        <mc:AlternateContent xmlns:mc="http://schemas.openxmlformats.org/markup-compatibility/2006">
          <mc:Choice Requires="x14">
            <control shapeId="36875" r:id="rId15" name="Check Box 11">
              <controlPr defaultSize="0" autoFill="0" autoLine="0" autoPict="0">
                <anchor moveWithCells="1">
                  <from>
                    <xdr:col>1</xdr:col>
                    <xdr:colOff>861060</xdr:colOff>
                    <xdr:row>16</xdr:row>
                    <xdr:rowOff>45720</xdr:rowOff>
                  </from>
                  <to>
                    <xdr:col>1</xdr:col>
                    <xdr:colOff>1470660</xdr:colOff>
                    <xdr:row>17</xdr:row>
                    <xdr:rowOff>99060</xdr:rowOff>
                  </to>
                </anchor>
              </controlPr>
            </control>
          </mc:Choice>
        </mc:AlternateContent>
        <mc:AlternateContent xmlns:mc="http://schemas.openxmlformats.org/markup-compatibility/2006">
          <mc:Choice Requires="x14">
            <control shapeId="36939" r:id="rId16" name="Check Box 75">
              <controlPr defaultSize="0" autoFill="0" autoLine="0" autoPict="0">
                <anchor moveWithCells="1">
                  <from>
                    <xdr:col>1</xdr:col>
                    <xdr:colOff>160020</xdr:colOff>
                    <xdr:row>1084</xdr:row>
                    <xdr:rowOff>45720</xdr:rowOff>
                  </from>
                  <to>
                    <xdr:col>1</xdr:col>
                    <xdr:colOff>784860</xdr:colOff>
                    <xdr:row>1085</xdr:row>
                    <xdr:rowOff>99060</xdr:rowOff>
                  </to>
                </anchor>
              </controlPr>
            </control>
          </mc:Choice>
        </mc:AlternateContent>
        <mc:AlternateContent xmlns:mc="http://schemas.openxmlformats.org/markup-compatibility/2006">
          <mc:Choice Requires="x14">
            <control shapeId="36940" r:id="rId17" name="Check Box 76">
              <controlPr defaultSize="0" autoFill="0" autoLine="0" autoPict="0">
                <anchor moveWithCells="1">
                  <from>
                    <xdr:col>1</xdr:col>
                    <xdr:colOff>861060</xdr:colOff>
                    <xdr:row>1084</xdr:row>
                    <xdr:rowOff>45720</xdr:rowOff>
                  </from>
                  <to>
                    <xdr:col>2</xdr:col>
                    <xdr:colOff>0</xdr:colOff>
                    <xdr:row>1085</xdr:row>
                    <xdr:rowOff>99060</xdr:rowOff>
                  </to>
                </anchor>
              </controlPr>
            </control>
          </mc:Choice>
        </mc:AlternateContent>
        <mc:AlternateContent xmlns:mc="http://schemas.openxmlformats.org/markup-compatibility/2006">
          <mc:Choice Requires="x14">
            <control shapeId="36941" r:id="rId18" name="Check Box 77">
              <controlPr defaultSize="0" autoFill="0" autoLine="0" autoPict="0">
                <anchor moveWithCells="1">
                  <from>
                    <xdr:col>1</xdr:col>
                    <xdr:colOff>160020</xdr:colOff>
                    <xdr:row>1088</xdr:row>
                    <xdr:rowOff>45720</xdr:rowOff>
                  </from>
                  <to>
                    <xdr:col>1</xdr:col>
                    <xdr:colOff>784860</xdr:colOff>
                    <xdr:row>1089</xdr:row>
                    <xdr:rowOff>99060</xdr:rowOff>
                  </to>
                </anchor>
              </controlPr>
            </control>
          </mc:Choice>
        </mc:AlternateContent>
        <mc:AlternateContent xmlns:mc="http://schemas.openxmlformats.org/markup-compatibility/2006">
          <mc:Choice Requires="x14">
            <control shapeId="36942" r:id="rId19" name="Check Box 78">
              <controlPr defaultSize="0" autoFill="0" autoLine="0" autoPict="0">
                <anchor moveWithCells="1">
                  <from>
                    <xdr:col>1</xdr:col>
                    <xdr:colOff>861060</xdr:colOff>
                    <xdr:row>1088</xdr:row>
                    <xdr:rowOff>45720</xdr:rowOff>
                  </from>
                  <to>
                    <xdr:col>2</xdr:col>
                    <xdr:colOff>0</xdr:colOff>
                    <xdr:row>1089</xdr:row>
                    <xdr:rowOff>99060</xdr:rowOff>
                  </to>
                </anchor>
              </controlPr>
            </control>
          </mc:Choice>
        </mc:AlternateContent>
        <mc:AlternateContent xmlns:mc="http://schemas.openxmlformats.org/markup-compatibility/2006">
          <mc:Choice Requires="x14">
            <control shapeId="36943" r:id="rId20" name="Check Box 79">
              <controlPr defaultSize="0" autoFill="0" autoLine="0" autoPict="0">
                <anchor moveWithCells="1">
                  <from>
                    <xdr:col>1</xdr:col>
                    <xdr:colOff>160020</xdr:colOff>
                    <xdr:row>950</xdr:row>
                    <xdr:rowOff>45720</xdr:rowOff>
                  </from>
                  <to>
                    <xdr:col>1</xdr:col>
                    <xdr:colOff>784860</xdr:colOff>
                    <xdr:row>951</xdr:row>
                    <xdr:rowOff>99060</xdr:rowOff>
                  </to>
                </anchor>
              </controlPr>
            </control>
          </mc:Choice>
        </mc:AlternateContent>
        <mc:AlternateContent xmlns:mc="http://schemas.openxmlformats.org/markup-compatibility/2006">
          <mc:Choice Requires="x14">
            <control shapeId="36944" r:id="rId21" name="Check Box 80">
              <controlPr defaultSize="0" autoFill="0" autoLine="0" autoPict="0">
                <anchor moveWithCells="1">
                  <from>
                    <xdr:col>1</xdr:col>
                    <xdr:colOff>861060</xdr:colOff>
                    <xdr:row>950</xdr:row>
                    <xdr:rowOff>45720</xdr:rowOff>
                  </from>
                  <to>
                    <xdr:col>2</xdr:col>
                    <xdr:colOff>0</xdr:colOff>
                    <xdr:row>951</xdr:row>
                    <xdr:rowOff>99060</xdr:rowOff>
                  </to>
                </anchor>
              </controlPr>
            </control>
          </mc:Choice>
        </mc:AlternateContent>
        <mc:AlternateContent xmlns:mc="http://schemas.openxmlformats.org/markup-compatibility/2006">
          <mc:Choice Requires="x14">
            <control shapeId="36945" r:id="rId22" name="Check Box 81">
              <controlPr defaultSize="0" autoFill="0" autoLine="0" autoPict="0">
                <anchor moveWithCells="1">
                  <from>
                    <xdr:col>1</xdr:col>
                    <xdr:colOff>160020</xdr:colOff>
                    <xdr:row>954</xdr:row>
                    <xdr:rowOff>45720</xdr:rowOff>
                  </from>
                  <to>
                    <xdr:col>1</xdr:col>
                    <xdr:colOff>784860</xdr:colOff>
                    <xdr:row>955</xdr:row>
                    <xdr:rowOff>99060</xdr:rowOff>
                  </to>
                </anchor>
              </controlPr>
            </control>
          </mc:Choice>
        </mc:AlternateContent>
        <mc:AlternateContent xmlns:mc="http://schemas.openxmlformats.org/markup-compatibility/2006">
          <mc:Choice Requires="x14">
            <control shapeId="36946" r:id="rId23" name="Check Box 82">
              <controlPr defaultSize="0" autoFill="0" autoLine="0" autoPict="0">
                <anchor moveWithCells="1">
                  <from>
                    <xdr:col>1</xdr:col>
                    <xdr:colOff>861060</xdr:colOff>
                    <xdr:row>954</xdr:row>
                    <xdr:rowOff>45720</xdr:rowOff>
                  </from>
                  <to>
                    <xdr:col>2</xdr:col>
                    <xdr:colOff>0</xdr:colOff>
                    <xdr:row>955</xdr:row>
                    <xdr:rowOff>99060</xdr:rowOff>
                  </to>
                </anchor>
              </controlPr>
            </control>
          </mc:Choice>
        </mc:AlternateContent>
        <mc:AlternateContent xmlns:mc="http://schemas.openxmlformats.org/markup-compatibility/2006">
          <mc:Choice Requires="x14">
            <control shapeId="36947" r:id="rId24" name="Check Box 83">
              <controlPr defaultSize="0" autoFill="0" autoLine="0" autoPict="0">
                <anchor moveWithCells="1">
                  <from>
                    <xdr:col>1</xdr:col>
                    <xdr:colOff>160020</xdr:colOff>
                    <xdr:row>816</xdr:row>
                    <xdr:rowOff>45720</xdr:rowOff>
                  </from>
                  <to>
                    <xdr:col>1</xdr:col>
                    <xdr:colOff>784860</xdr:colOff>
                    <xdr:row>817</xdr:row>
                    <xdr:rowOff>99060</xdr:rowOff>
                  </to>
                </anchor>
              </controlPr>
            </control>
          </mc:Choice>
        </mc:AlternateContent>
        <mc:AlternateContent xmlns:mc="http://schemas.openxmlformats.org/markup-compatibility/2006">
          <mc:Choice Requires="x14">
            <control shapeId="36948" r:id="rId25" name="Check Box 84">
              <controlPr defaultSize="0" autoFill="0" autoLine="0" autoPict="0">
                <anchor moveWithCells="1">
                  <from>
                    <xdr:col>1</xdr:col>
                    <xdr:colOff>861060</xdr:colOff>
                    <xdr:row>816</xdr:row>
                    <xdr:rowOff>45720</xdr:rowOff>
                  </from>
                  <to>
                    <xdr:col>2</xdr:col>
                    <xdr:colOff>0</xdr:colOff>
                    <xdr:row>817</xdr:row>
                    <xdr:rowOff>99060</xdr:rowOff>
                  </to>
                </anchor>
              </controlPr>
            </control>
          </mc:Choice>
        </mc:AlternateContent>
        <mc:AlternateContent xmlns:mc="http://schemas.openxmlformats.org/markup-compatibility/2006">
          <mc:Choice Requires="x14">
            <control shapeId="36949" r:id="rId26" name="Check Box 85">
              <controlPr defaultSize="0" autoFill="0" autoLine="0" autoPict="0">
                <anchor moveWithCells="1">
                  <from>
                    <xdr:col>1</xdr:col>
                    <xdr:colOff>160020</xdr:colOff>
                    <xdr:row>820</xdr:row>
                    <xdr:rowOff>45720</xdr:rowOff>
                  </from>
                  <to>
                    <xdr:col>1</xdr:col>
                    <xdr:colOff>784860</xdr:colOff>
                    <xdr:row>821</xdr:row>
                    <xdr:rowOff>99060</xdr:rowOff>
                  </to>
                </anchor>
              </controlPr>
            </control>
          </mc:Choice>
        </mc:AlternateContent>
        <mc:AlternateContent xmlns:mc="http://schemas.openxmlformats.org/markup-compatibility/2006">
          <mc:Choice Requires="x14">
            <control shapeId="36950" r:id="rId27" name="Check Box 86">
              <controlPr defaultSize="0" autoFill="0" autoLine="0" autoPict="0">
                <anchor moveWithCells="1">
                  <from>
                    <xdr:col>1</xdr:col>
                    <xdr:colOff>861060</xdr:colOff>
                    <xdr:row>820</xdr:row>
                    <xdr:rowOff>45720</xdr:rowOff>
                  </from>
                  <to>
                    <xdr:col>2</xdr:col>
                    <xdr:colOff>0</xdr:colOff>
                    <xdr:row>821</xdr:row>
                    <xdr:rowOff>99060</xdr:rowOff>
                  </to>
                </anchor>
              </controlPr>
            </control>
          </mc:Choice>
        </mc:AlternateContent>
        <mc:AlternateContent xmlns:mc="http://schemas.openxmlformats.org/markup-compatibility/2006">
          <mc:Choice Requires="x14">
            <control shapeId="36951" r:id="rId28" name="Check Box 87">
              <controlPr defaultSize="0" autoFill="0" autoLine="0" autoPict="0">
                <anchor moveWithCells="1">
                  <from>
                    <xdr:col>1</xdr:col>
                    <xdr:colOff>160020</xdr:colOff>
                    <xdr:row>682</xdr:row>
                    <xdr:rowOff>45720</xdr:rowOff>
                  </from>
                  <to>
                    <xdr:col>1</xdr:col>
                    <xdr:colOff>784860</xdr:colOff>
                    <xdr:row>683</xdr:row>
                    <xdr:rowOff>99060</xdr:rowOff>
                  </to>
                </anchor>
              </controlPr>
            </control>
          </mc:Choice>
        </mc:AlternateContent>
        <mc:AlternateContent xmlns:mc="http://schemas.openxmlformats.org/markup-compatibility/2006">
          <mc:Choice Requires="x14">
            <control shapeId="36952" r:id="rId29" name="Check Box 88">
              <controlPr defaultSize="0" autoFill="0" autoLine="0" autoPict="0">
                <anchor moveWithCells="1">
                  <from>
                    <xdr:col>1</xdr:col>
                    <xdr:colOff>861060</xdr:colOff>
                    <xdr:row>682</xdr:row>
                    <xdr:rowOff>45720</xdr:rowOff>
                  </from>
                  <to>
                    <xdr:col>2</xdr:col>
                    <xdr:colOff>0</xdr:colOff>
                    <xdr:row>683</xdr:row>
                    <xdr:rowOff>99060</xdr:rowOff>
                  </to>
                </anchor>
              </controlPr>
            </control>
          </mc:Choice>
        </mc:AlternateContent>
        <mc:AlternateContent xmlns:mc="http://schemas.openxmlformats.org/markup-compatibility/2006">
          <mc:Choice Requires="x14">
            <control shapeId="36953" r:id="rId30" name="Check Box 89">
              <controlPr defaultSize="0" autoFill="0" autoLine="0" autoPict="0">
                <anchor moveWithCells="1">
                  <from>
                    <xdr:col>1</xdr:col>
                    <xdr:colOff>160020</xdr:colOff>
                    <xdr:row>686</xdr:row>
                    <xdr:rowOff>45720</xdr:rowOff>
                  </from>
                  <to>
                    <xdr:col>1</xdr:col>
                    <xdr:colOff>784860</xdr:colOff>
                    <xdr:row>687</xdr:row>
                    <xdr:rowOff>99060</xdr:rowOff>
                  </to>
                </anchor>
              </controlPr>
            </control>
          </mc:Choice>
        </mc:AlternateContent>
        <mc:AlternateContent xmlns:mc="http://schemas.openxmlformats.org/markup-compatibility/2006">
          <mc:Choice Requires="x14">
            <control shapeId="36954" r:id="rId31" name="Check Box 90">
              <controlPr defaultSize="0" autoFill="0" autoLine="0" autoPict="0">
                <anchor moveWithCells="1">
                  <from>
                    <xdr:col>1</xdr:col>
                    <xdr:colOff>861060</xdr:colOff>
                    <xdr:row>686</xdr:row>
                    <xdr:rowOff>45720</xdr:rowOff>
                  </from>
                  <to>
                    <xdr:col>2</xdr:col>
                    <xdr:colOff>0</xdr:colOff>
                    <xdr:row>687</xdr:row>
                    <xdr:rowOff>99060</xdr:rowOff>
                  </to>
                </anchor>
              </controlPr>
            </control>
          </mc:Choice>
        </mc:AlternateContent>
        <mc:AlternateContent xmlns:mc="http://schemas.openxmlformats.org/markup-compatibility/2006">
          <mc:Choice Requires="x14">
            <control shapeId="36955" r:id="rId32" name="Check Box 91">
              <controlPr defaultSize="0" autoFill="0" autoLine="0" autoPict="0">
                <anchor moveWithCells="1">
                  <from>
                    <xdr:col>1</xdr:col>
                    <xdr:colOff>160020</xdr:colOff>
                    <xdr:row>548</xdr:row>
                    <xdr:rowOff>45720</xdr:rowOff>
                  </from>
                  <to>
                    <xdr:col>1</xdr:col>
                    <xdr:colOff>784860</xdr:colOff>
                    <xdr:row>549</xdr:row>
                    <xdr:rowOff>99060</xdr:rowOff>
                  </to>
                </anchor>
              </controlPr>
            </control>
          </mc:Choice>
        </mc:AlternateContent>
        <mc:AlternateContent xmlns:mc="http://schemas.openxmlformats.org/markup-compatibility/2006">
          <mc:Choice Requires="x14">
            <control shapeId="36956" r:id="rId33" name="Check Box 92">
              <controlPr defaultSize="0" autoFill="0" autoLine="0" autoPict="0">
                <anchor moveWithCells="1">
                  <from>
                    <xdr:col>1</xdr:col>
                    <xdr:colOff>861060</xdr:colOff>
                    <xdr:row>548</xdr:row>
                    <xdr:rowOff>45720</xdr:rowOff>
                  </from>
                  <to>
                    <xdr:col>2</xdr:col>
                    <xdr:colOff>0</xdr:colOff>
                    <xdr:row>549</xdr:row>
                    <xdr:rowOff>99060</xdr:rowOff>
                  </to>
                </anchor>
              </controlPr>
            </control>
          </mc:Choice>
        </mc:AlternateContent>
        <mc:AlternateContent xmlns:mc="http://schemas.openxmlformats.org/markup-compatibility/2006">
          <mc:Choice Requires="x14">
            <control shapeId="36957" r:id="rId34" name="Check Box 93">
              <controlPr defaultSize="0" autoFill="0" autoLine="0" autoPict="0">
                <anchor moveWithCells="1">
                  <from>
                    <xdr:col>1</xdr:col>
                    <xdr:colOff>160020</xdr:colOff>
                    <xdr:row>552</xdr:row>
                    <xdr:rowOff>45720</xdr:rowOff>
                  </from>
                  <to>
                    <xdr:col>1</xdr:col>
                    <xdr:colOff>784860</xdr:colOff>
                    <xdr:row>553</xdr:row>
                    <xdr:rowOff>99060</xdr:rowOff>
                  </to>
                </anchor>
              </controlPr>
            </control>
          </mc:Choice>
        </mc:AlternateContent>
        <mc:AlternateContent xmlns:mc="http://schemas.openxmlformats.org/markup-compatibility/2006">
          <mc:Choice Requires="x14">
            <control shapeId="36958" r:id="rId35" name="Check Box 94">
              <controlPr defaultSize="0" autoFill="0" autoLine="0" autoPict="0">
                <anchor moveWithCells="1">
                  <from>
                    <xdr:col>1</xdr:col>
                    <xdr:colOff>861060</xdr:colOff>
                    <xdr:row>552</xdr:row>
                    <xdr:rowOff>45720</xdr:rowOff>
                  </from>
                  <to>
                    <xdr:col>2</xdr:col>
                    <xdr:colOff>0</xdr:colOff>
                    <xdr:row>553</xdr:row>
                    <xdr:rowOff>99060</xdr:rowOff>
                  </to>
                </anchor>
              </controlPr>
            </control>
          </mc:Choice>
        </mc:AlternateContent>
        <mc:AlternateContent xmlns:mc="http://schemas.openxmlformats.org/markup-compatibility/2006">
          <mc:Choice Requires="x14">
            <control shapeId="36959" r:id="rId36" name="Check Box 95">
              <controlPr defaultSize="0" autoFill="0" autoLine="0" autoPict="0">
                <anchor moveWithCells="1">
                  <from>
                    <xdr:col>1</xdr:col>
                    <xdr:colOff>160020</xdr:colOff>
                    <xdr:row>414</xdr:row>
                    <xdr:rowOff>45720</xdr:rowOff>
                  </from>
                  <to>
                    <xdr:col>1</xdr:col>
                    <xdr:colOff>784860</xdr:colOff>
                    <xdr:row>415</xdr:row>
                    <xdr:rowOff>99060</xdr:rowOff>
                  </to>
                </anchor>
              </controlPr>
            </control>
          </mc:Choice>
        </mc:AlternateContent>
        <mc:AlternateContent xmlns:mc="http://schemas.openxmlformats.org/markup-compatibility/2006">
          <mc:Choice Requires="x14">
            <control shapeId="36960" r:id="rId37" name="Check Box 96">
              <controlPr defaultSize="0" autoFill="0" autoLine="0" autoPict="0">
                <anchor moveWithCells="1">
                  <from>
                    <xdr:col>1</xdr:col>
                    <xdr:colOff>861060</xdr:colOff>
                    <xdr:row>414</xdr:row>
                    <xdr:rowOff>45720</xdr:rowOff>
                  </from>
                  <to>
                    <xdr:col>2</xdr:col>
                    <xdr:colOff>0</xdr:colOff>
                    <xdr:row>415</xdr:row>
                    <xdr:rowOff>99060</xdr:rowOff>
                  </to>
                </anchor>
              </controlPr>
            </control>
          </mc:Choice>
        </mc:AlternateContent>
        <mc:AlternateContent xmlns:mc="http://schemas.openxmlformats.org/markup-compatibility/2006">
          <mc:Choice Requires="x14">
            <control shapeId="36961" r:id="rId38" name="Check Box 97">
              <controlPr defaultSize="0" autoFill="0" autoLine="0" autoPict="0">
                <anchor moveWithCells="1">
                  <from>
                    <xdr:col>1</xdr:col>
                    <xdr:colOff>160020</xdr:colOff>
                    <xdr:row>418</xdr:row>
                    <xdr:rowOff>45720</xdr:rowOff>
                  </from>
                  <to>
                    <xdr:col>1</xdr:col>
                    <xdr:colOff>784860</xdr:colOff>
                    <xdr:row>419</xdr:row>
                    <xdr:rowOff>99060</xdr:rowOff>
                  </to>
                </anchor>
              </controlPr>
            </control>
          </mc:Choice>
        </mc:AlternateContent>
        <mc:AlternateContent xmlns:mc="http://schemas.openxmlformats.org/markup-compatibility/2006">
          <mc:Choice Requires="x14">
            <control shapeId="36962" r:id="rId39" name="Check Box 98">
              <controlPr defaultSize="0" autoFill="0" autoLine="0" autoPict="0">
                <anchor moveWithCells="1">
                  <from>
                    <xdr:col>1</xdr:col>
                    <xdr:colOff>861060</xdr:colOff>
                    <xdr:row>418</xdr:row>
                    <xdr:rowOff>45720</xdr:rowOff>
                  </from>
                  <to>
                    <xdr:col>2</xdr:col>
                    <xdr:colOff>0</xdr:colOff>
                    <xdr:row>419</xdr:row>
                    <xdr:rowOff>99060</xdr:rowOff>
                  </to>
                </anchor>
              </controlPr>
            </control>
          </mc:Choice>
        </mc:AlternateContent>
        <mc:AlternateContent xmlns:mc="http://schemas.openxmlformats.org/markup-compatibility/2006">
          <mc:Choice Requires="x14">
            <control shapeId="36963" r:id="rId40" name="Check Box 99">
              <controlPr defaultSize="0" autoFill="0" autoLine="0" autoPict="0">
                <anchor moveWithCells="1">
                  <from>
                    <xdr:col>1</xdr:col>
                    <xdr:colOff>160020</xdr:colOff>
                    <xdr:row>280</xdr:row>
                    <xdr:rowOff>45720</xdr:rowOff>
                  </from>
                  <to>
                    <xdr:col>1</xdr:col>
                    <xdr:colOff>784860</xdr:colOff>
                    <xdr:row>281</xdr:row>
                    <xdr:rowOff>99060</xdr:rowOff>
                  </to>
                </anchor>
              </controlPr>
            </control>
          </mc:Choice>
        </mc:AlternateContent>
        <mc:AlternateContent xmlns:mc="http://schemas.openxmlformats.org/markup-compatibility/2006">
          <mc:Choice Requires="x14">
            <control shapeId="36964" r:id="rId41" name="Check Box 100">
              <controlPr defaultSize="0" autoFill="0" autoLine="0" autoPict="0">
                <anchor moveWithCells="1">
                  <from>
                    <xdr:col>1</xdr:col>
                    <xdr:colOff>861060</xdr:colOff>
                    <xdr:row>280</xdr:row>
                    <xdr:rowOff>45720</xdr:rowOff>
                  </from>
                  <to>
                    <xdr:col>2</xdr:col>
                    <xdr:colOff>0</xdr:colOff>
                    <xdr:row>281</xdr:row>
                    <xdr:rowOff>99060</xdr:rowOff>
                  </to>
                </anchor>
              </controlPr>
            </control>
          </mc:Choice>
        </mc:AlternateContent>
        <mc:AlternateContent xmlns:mc="http://schemas.openxmlformats.org/markup-compatibility/2006">
          <mc:Choice Requires="x14">
            <control shapeId="36965" r:id="rId42" name="Check Box 101">
              <controlPr defaultSize="0" autoFill="0" autoLine="0" autoPict="0">
                <anchor moveWithCells="1">
                  <from>
                    <xdr:col>1</xdr:col>
                    <xdr:colOff>160020</xdr:colOff>
                    <xdr:row>284</xdr:row>
                    <xdr:rowOff>45720</xdr:rowOff>
                  </from>
                  <to>
                    <xdr:col>1</xdr:col>
                    <xdr:colOff>784860</xdr:colOff>
                    <xdr:row>285</xdr:row>
                    <xdr:rowOff>99060</xdr:rowOff>
                  </to>
                </anchor>
              </controlPr>
            </control>
          </mc:Choice>
        </mc:AlternateContent>
        <mc:AlternateContent xmlns:mc="http://schemas.openxmlformats.org/markup-compatibility/2006">
          <mc:Choice Requires="x14">
            <control shapeId="36966" r:id="rId43" name="Check Box 102">
              <controlPr defaultSize="0" autoFill="0" autoLine="0" autoPict="0">
                <anchor moveWithCells="1">
                  <from>
                    <xdr:col>1</xdr:col>
                    <xdr:colOff>861060</xdr:colOff>
                    <xdr:row>284</xdr:row>
                    <xdr:rowOff>45720</xdr:rowOff>
                  </from>
                  <to>
                    <xdr:col>2</xdr:col>
                    <xdr:colOff>0</xdr:colOff>
                    <xdr:row>285</xdr:row>
                    <xdr:rowOff>99060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AC266-6ED8-4520-8D30-E13DEDC03AA7}">
  <sheetPr codeName="Sheet10"/>
  <dimension ref="A1:J52"/>
  <sheetViews>
    <sheetView zoomScaleNormal="100" workbookViewId="0">
      <selection activeCell="A2" sqref="A2"/>
    </sheetView>
  </sheetViews>
  <sheetFormatPr defaultRowHeight="13.2" x14ac:dyDescent="0.2"/>
  <cols>
    <col min="1" max="1" width="9" style="54" customWidth="1"/>
    <col min="2" max="6" width="9" style="54"/>
    <col min="7" max="7" width="13" style="54" bestFit="1" customWidth="1"/>
    <col min="8" max="246" width="9" style="54"/>
    <col min="247" max="247" width="9.21875" style="54" bestFit="1" customWidth="1"/>
    <col min="248" max="502" width="9" style="54"/>
    <col min="503" max="503" width="9.21875" style="54" bestFit="1" customWidth="1"/>
    <col min="504" max="758" width="9" style="54"/>
    <col min="759" max="759" width="9.21875" style="54" bestFit="1" customWidth="1"/>
    <col min="760" max="1014" width="9" style="54"/>
    <col min="1015" max="1015" width="9.21875" style="54" bestFit="1" customWidth="1"/>
    <col min="1016" max="1270" width="9" style="54"/>
    <col min="1271" max="1271" width="9.21875" style="54" bestFit="1" customWidth="1"/>
    <col min="1272" max="1526" width="9" style="54"/>
    <col min="1527" max="1527" width="9.21875" style="54" bestFit="1" customWidth="1"/>
    <col min="1528" max="1782" width="9" style="54"/>
    <col min="1783" max="1783" width="9.21875" style="54" bestFit="1" customWidth="1"/>
    <col min="1784" max="2038" width="9" style="54"/>
    <col min="2039" max="2039" width="9.21875" style="54" bestFit="1" customWidth="1"/>
    <col min="2040" max="2294" width="9" style="54"/>
    <col min="2295" max="2295" width="9.21875" style="54" bestFit="1" customWidth="1"/>
    <col min="2296" max="2550" width="9" style="54"/>
    <col min="2551" max="2551" width="9.21875" style="54" bestFit="1" customWidth="1"/>
    <col min="2552" max="2806" width="9" style="54"/>
    <col min="2807" max="2807" width="9.21875" style="54" bestFit="1" customWidth="1"/>
    <col min="2808" max="3062" width="9" style="54"/>
    <col min="3063" max="3063" width="9.21875" style="54" bestFit="1" customWidth="1"/>
    <col min="3064" max="3318" width="9" style="54"/>
    <col min="3319" max="3319" width="9.21875" style="54" bestFit="1" customWidth="1"/>
    <col min="3320" max="3574" width="9" style="54"/>
    <col min="3575" max="3575" width="9.21875" style="54" bestFit="1" customWidth="1"/>
    <col min="3576" max="3830" width="9" style="54"/>
    <col min="3831" max="3831" width="9.21875" style="54" bestFit="1" customWidth="1"/>
    <col min="3832" max="4086" width="9" style="54"/>
    <col min="4087" max="4087" width="9.21875" style="54" bestFit="1" customWidth="1"/>
    <col min="4088" max="4342" width="9" style="54"/>
    <col min="4343" max="4343" width="9.21875" style="54" bestFit="1" customWidth="1"/>
    <col min="4344" max="4598" width="9" style="54"/>
    <col min="4599" max="4599" width="9.21875" style="54" bestFit="1" customWidth="1"/>
    <col min="4600" max="4854" width="9" style="54"/>
    <col min="4855" max="4855" width="9.21875" style="54" bestFit="1" customWidth="1"/>
    <col min="4856" max="5110" width="9" style="54"/>
    <col min="5111" max="5111" width="9.21875" style="54" bestFit="1" customWidth="1"/>
    <col min="5112" max="5366" width="9" style="54"/>
    <col min="5367" max="5367" width="9.21875" style="54" bestFit="1" customWidth="1"/>
    <col min="5368" max="5622" width="9" style="54"/>
    <col min="5623" max="5623" width="9.21875" style="54" bestFit="1" customWidth="1"/>
    <col min="5624" max="5878" width="9" style="54"/>
    <col min="5879" max="5879" width="9.21875" style="54" bestFit="1" customWidth="1"/>
    <col min="5880" max="6134" width="9" style="54"/>
    <col min="6135" max="6135" width="9.21875" style="54" bestFit="1" customWidth="1"/>
    <col min="6136" max="6390" width="9" style="54"/>
    <col min="6391" max="6391" width="9.21875" style="54" bestFit="1" customWidth="1"/>
    <col min="6392" max="6646" width="9" style="54"/>
    <col min="6647" max="6647" width="9.21875" style="54" bestFit="1" customWidth="1"/>
    <col min="6648" max="6902" width="9" style="54"/>
    <col min="6903" max="6903" width="9.21875" style="54" bestFit="1" customWidth="1"/>
    <col min="6904" max="7158" width="9" style="54"/>
    <col min="7159" max="7159" width="9.21875" style="54" bestFit="1" customWidth="1"/>
    <col min="7160" max="7414" width="9" style="54"/>
    <col min="7415" max="7415" width="9.21875" style="54" bestFit="1" customWidth="1"/>
    <col min="7416" max="7670" width="9" style="54"/>
    <col min="7671" max="7671" width="9.21875" style="54" bestFit="1" customWidth="1"/>
    <col min="7672" max="7926" width="9" style="54"/>
    <col min="7927" max="7927" width="9.21875" style="54" bestFit="1" customWidth="1"/>
    <col min="7928" max="8182" width="9" style="54"/>
    <col min="8183" max="8183" width="9.21875" style="54" bestFit="1" customWidth="1"/>
    <col min="8184" max="8438" width="9" style="54"/>
    <col min="8439" max="8439" width="9.21875" style="54" bestFit="1" customWidth="1"/>
    <col min="8440" max="8694" width="9" style="54"/>
    <col min="8695" max="8695" width="9.21875" style="54" bestFit="1" customWidth="1"/>
    <col min="8696" max="8950" width="9" style="54"/>
    <col min="8951" max="8951" width="9.21875" style="54" bestFit="1" customWidth="1"/>
    <col min="8952" max="9206" width="9" style="54"/>
    <col min="9207" max="9207" width="9.21875" style="54" bestFit="1" customWidth="1"/>
    <col min="9208" max="9462" width="9" style="54"/>
    <col min="9463" max="9463" width="9.21875" style="54" bestFit="1" customWidth="1"/>
    <col min="9464" max="9718" width="9" style="54"/>
    <col min="9719" max="9719" width="9.21875" style="54" bestFit="1" customWidth="1"/>
    <col min="9720" max="9974" width="9" style="54"/>
    <col min="9975" max="9975" width="9.21875" style="54" bestFit="1" customWidth="1"/>
    <col min="9976" max="10230" width="9" style="54"/>
    <col min="10231" max="10231" width="9.21875" style="54" bestFit="1" customWidth="1"/>
    <col min="10232" max="10486" width="9" style="54"/>
    <col min="10487" max="10487" width="9.21875" style="54" bestFit="1" customWidth="1"/>
    <col min="10488" max="10742" width="9" style="54"/>
    <col min="10743" max="10743" width="9.21875" style="54" bestFit="1" customWidth="1"/>
    <col min="10744" max="10998" width="9" style="54"/>
    <col min="10999" max="10999" width="9.21875" style="54" bestFit="1" customWidth="1"/>
    <col min="11000" max="11254" width="9" style="54"/>
    <col min="11255" max="11255" width="9.21875" style="54" bestFit="1" customWidth="1"/>
    <col min="11256" max="11510" width="9" style="54"/>
    <col min="11511" max="11511" width="9.21875" style="54" bestFit="1" customWidth="1"/>
    <col min="11512" max="11766" width="9" style="54"/>
    <col min="11767" max="11767" width="9.21875" style="54" bestFit="1" customWidth="1"/>
    <col min="11768" max="12022" width="9" style="54"/>
    <col min="12023" max="12023" width="9.21875" style="54" bestFit="1" customWidth="1"/>
    <col min="12024" max="12278" width="9" style="54"/>
    <col min="12279" max="12279" width="9.21875" style="54" bestFit="1" customWidth="1"/>
    <col min="12280" max="12534" width="9" style="54"/>
    <col min="12535" max="12535" width="9.21875" style="54" bestFit="1" customWidth="1"/>
    <col min="12536" max="12790" width="9" style="54"/>
    <col min="12791" max="12791" width="9.21875" style="54" bestFit="1" customWidth="1"/>
    <col min="12792" max="13046" width="9" style="54"/>
    <col min="13047" max="13047" width="9.21875" style="54" bestFit="1" customWidth="1"/>
    <col min="13048" max="13302" width="9" style="54"/>
    <col min="13303" max="13303" width="9.21875" style="54" bestFit="1" customWidth="1"/>
    <col min="13304" max="13558" width="9" style="54"/>
    <col min="13559" max="13559" width="9.21875" style="54" bestFit="1" customWidth="1"/>
    <col min="13560" max="13814" width="9" style="54"/>
    <col min="13815" max="13815" width="9.21875" style="54" bestFit="1" customWidth="1"/>
    <col min="13816" max="14070" width="9" style="54"/>
    <col min="14071" max="14071" width="9.21875" style="54" bestFit="1" customWidth="1"/>
    <col min="14072" max="14326" width="9" style="54"/>
    <col min="14327" max="14327" width="9.21875" style="54" bestFit="1" customWidth="1"/>
    <col min="14328" max="14582" width="9" style="54"/>
    <col min="14583" max="14583" width="9.21875" style="54" bestFit="1" customWidth="1"/>
    <col min="14584" max="14838" width="9" style="54"/>
    <col min="14839" max="14839" width="9.21875" style="54" bestFit="1" customWidth="1"/>
    <col min="14840" max="15094" width="9" style="54"/>
    <col min="15095" max="15095" width="9.21875" style="54" bestFit="1" customWidth="1"/>
    <col min="15096" max="15350" width="9" style="54"/>
    <col min="15351" max="15351" width="9.21875" style="54" bestFit="1" customWidth="1"/>
    <col min="15352" max="15606" width="9" style="54"/>
    <col min="15607" max="15607" width="9.21875" style="54" bestFit="1" customWidth="1"/>
    <col min="15608" max="15862" width="9" style="54"/>
    <col min="15863" max="15863" width="9.21875" style="54" bestFit="1" customWidth="1"/>
    <col min="15864" max="16118" width="9" style="54"/>
    <col min="16119" max="16119" width="9.21875" style="54" bestFit="1" customWidth="1"/>
    <col min="16120" max="16377" width="9" style="54"/>
    <col min="16378" max="16384" width="9" style="54" customWidth="1"/>
  </cols>
  <sheetData>
    <row r="1" spans="1:10" x14ac:dyDescent="0.2">
      <c r="C1" s="54" t="s">
        <v>148</v>
      </c>
      <c r="D1" s="54" t="s">
        <v>149</v>
      </c>
    </row>
    <row r="2" spans="1:10" x14ac:dyDescent="0.2">
      <c r="A2" s="112" t="s">
        <v>379</v>
      </c>
      <c r="B2" s="53" t="s">
        <v>61</v>
      </c>
      <c r="C2" s="53" t="s">
        <v>62</v>
      </c>
      <c r="D2" s="53" t="s">
        <v>63</v>
      </c>
      <c r="G2" s="53" t="s">
        <v>64</v>
      </c>
      <c r="H2" s="53" t="s">
        <v>65</v>
      </c>
      <c r="I2" s="53" t="s">
        <v>32</v>
      </c>
      <c r="J2" s="53" t="s">
        <v>61</v>
      </c>
    </row>
    <row r="3" spans="1:10" x14ac:dyDescent="0.2">
      <c r="B3" s="54">
        <v>1</v>
      </c>
      <c r="C3" s="54">
        <v>350</v>
      </c>
      <c r="D3" s="54">
        <v>470</v>
      </c>
      <c r="G3" s="55">
        <v>1</v>
      </c>
      <c r="I3" s="54">
        <v>470</v>
      </c>
      <c r="J3" s="54">
        <v>1</v>
      </c>
    </row>
    <row r="4" spans="1:10" x14ac:dyDescent="0.2">
      <c r="B4" s="54">
        <v>2</v>
      </c>
      <c r="C4" s="111">
        <v>410</v>
      </c>
      <c r="D4" s="54">
        <v>550</v>
      </c>
      <c r="G4" s="111">
        <v>83790</v>
      </c>
      <c r="I4" s="54">
        <v>550</v>
      </c>
      <c r="J4" s="54">
        <v>2</v>
      </c>
    </row>
    <row r="5" spans="1:10" x14ac:dyDescent="0.2">
      <c r="B5" s="54">
        <v>3</v>
      </c>
      <c r="C5" s="54">
        <v>480</v>
      </c>
      <c r="D5" s="54">
        <v>630</v>
      </c>
      <c r="G5" s="111">
        <v>97090</v>
      </c>
      <c r="I5" s="54">
        <v>630</v>
      </c>
      <c r="J5" s="54">
        <v>3</v>
      </c>
    </row>
    <row r="6" spans="1:10" x14ac:dyDescent="0.2">
      <c r="B6" s="54">
        <v>4</v>
      </c>
      <c r="C6" s="54">
        <v>540</v>
      </c>
      <c r="D6" s="54">
        <v>720</v>
      </c>
      <c r="G6" s="111">
        <v>110390</v>
      </c>
      <c r="I6" s="54">
        <v>720</v>
      </c>
      <c r="J6" s="54">
        <v>4</v>
      </c>
    </row>
    <row r="7" spans="1:10" x14ac:dyDescent="0.2">
      <c r="B7" s="54">
        <v>5</v>
      </c>
      <c r="C7" s="54">
        <v>600</v>
      </c>
      <c r="D7" s="54">
        <v>800</v>
      </c>
      <c r="G7" s="111">
        <v>123690</v>
      </c>
      <c r="I7" s="54">
        <v>800</v>
      </c>
      <c r="J7" s="54">
        <v>5</v>
      </c>
    </row>
    <row r="8" spans="1:10" x14ac:dyDescent="0.2">
      <c r="B8" s="54">
        <v>6</v>
      </c>
      <c r="C8" s="54">
        <v>640</v>
      </c>
      <c r="D8" s="54">
        <v>850</v>
      </c>
      <c r="G8" s="111">
        <v>134330</v>
      </c>
      <c r="I8" s="54">
        <v>850</v>
      </c>
      <c r="J8" s="54">
        <v>6</v>
      </c>
    </row>
    <row r="9" spans="1:10" x14ac:dyDescent="0.2">
      <c r="B9" s="54">
        <v>7</v>
      </c>
      <c r="C9" s="111">
        <v>670</v>
      </c>
      <c r="D9" s="54">
        <v>900</v>
      </c>
      <c r="G9" s="111">
        <v>142310</v>
      </c>
      <c r="I9" s="54">
        <v>900</v>
      </c>
      <c r="J9" s="54">
        <v>7</v>
      </c>
    </row>
    <row r="10" spans="1:10" x14ac:dyDescent="0.2">
      <c r="B10" s="54">
        <v>8</v>
      </c>
      <c r="C10" s="54">
        <v>720</v>
      </c>
      <c r="D10" s="54">
        <v>960</v>
      </c>
      <c r="G10" s="111">
        <v>151620</v>
      </c>
      <c r="I10" s="54">
        <v>960</v>
      </c>
      <c r="J10" s="54">
        <v>8</v>
      </c>
    </row>
    <row r="11" spans="1:10" x14ac:dyDescent="0.2">
      <c r="B11" s="54">
        <v>9</v>
      </c>
      <c r="C11" s="54">
        <v>770</v>
      </c>
      <c r="D11" s="111">
        <v>1030</v>
      </c>
      <c r="G11" s="111">
        <v>162260</v>
      </c>
      <c r="I11" s="111">
        <v>1030</v>
      </c>
      <c r="J11" s="54">
        <v>9</v>
      </c>
    </row>
    <row r="12" spans="1:10" x14ac:dyDescent="0.2">
      <c r="B12" s="54">
        <v>10</v>
      </c>
      <c r="C12" s="111">
        <v>820</v>
      </c>
      <c r="D12" s="111">
        <v>1090</v>
      </c>
      <c r="G12" s="111">
        <v>172900</v>
      </c>
      <c r="I12" s="111">
        <v>1090</v>
      </c>
      <c r="J12" s="54">
        <v>10</v>
      </c>
    </row>
    <row r="13" spans="1:10" x14ac:dyDescent="0.2">
      <c r="B13" s="54">
        <v>11</v>
      </c>
      <c r="C13" s="111">
        <v>870</v>
      </c>
      <c r="D13" s="111">
        <v>1160</v>
      </c>
      <c r="G13" s="111">
        <v>183540</v>
      </c>
      <c r="I13" s="111">
        <v>1160</v>
      </c>
      <c r="J13" s="54">
        <v>11</v>
      </c>
    </row>
    <row r="14" spans="1:10" x14ac:dyDescent="0.2">
      <c r="B14" s="54">
        <v>12</v>
      </c>
      <c r="C14" s="54">
        <v>920</v>
      </c>
      <c r="D14" s="111">
        <v>1230</v>
      </c>
      <c r="G14" s="111">
        <v>194180</v>
      </c>
      <c r="I14" s="111">
        <v>1230</v>
      </c>
      <c r="J14" s="54">
        <v>12</v>
      </c>
    </row>
    <row r="15" spans="1:10" x14ac:dyDescent="0.2">
      <c r="B15" s="54">
        <v>13</v>
      </c>
      <c r="C15" s="111">
        <v>980</v>
      </c>
      <c r="D15" s="111">
        <v>1310</v>
      </c>
      <c r="G15" s="111">
        <v>206150</v>
      </c>
      <c r="I15" s="111">
        <v>1310</v>
      </c>
      <c r="J15" s="54">
        <v>13</v>
      </c>
    </row>
    <row r="16" spans="1:10" x14ac:dyDescent="0.2">
      <c r="B16" s="54">
        <v>14</v>
      </c>
      <c r="C16" s="111">
        <v>1040</v>
      </c>
      <c r="D16" s="111">
        <v>1390</v>
      </c>
      <c r="G16" s="111">
        <v>219450</v>
      </c>
      <c r="I16" s="111">
        <v>1390</v>
      </c>
      <c r="J16" s="54">
        <v>14</v>
      </c>
    </row>
    <row r="17" spans="2:10" x14ac:dyDescent="0.2">
      <c r="B17" s="54">
        <v>15</v>
      </c>
      <c r="C17" s="111">
        <v>1110</v>
      </c>
      <c r="D17" s="111">
        <v>1470</v>
      </c>
      <c r="G17" s="111">
        <v>232750</v>
      </c>
      <c r="I17" s="111">
        <v>1470</v>
      </c>
      <c r="J17" s="54">
        <v>15</v>
      </c>
    </row>
    <row r="18" spans="2:10" x14ac:dyDescent="0.2">
      <c r="B18" s="54">
        <v>16</v>
      </c>
      <c r="C18" s="111">
        <v>1170</v>
      </c>
      <c r="D18" s="111">
        <v>1550</v>
      </c>
      <c r="G18" s="111">
        <v>246050</v>
      </c>
      <c r="I18" s="111">
        <v>1550</v>
      </c>
      <c r="J18" s="54">
        <v>16</v>
      </c>
    </row>
    <row r="19" spans="2:10" x14ac:dyDescent="0.2">
      <c r="B19" s="54">
        <v>17</v>
      </c>
      <c r="C19" s="111">
        <v>1230</v>
      </c>
      <c r="D19" s="111">
        <v>1640</v>
      </c>
      <c r="G19" s="111">
        <v>259350</v>
      </c>
      <c r="I19" s="111">
        <v>1640</v>
      </c>
      <c r="J19" s="54">
        <v>17</v>
      </c>
    </row>
    <row r="20" spans="2:10" x14ac:dyDescent="0.2">
      <c r="B20" s="54">
        <v>18</v>
      </c>
      <c r="C20" s="111">
        <v>1350</v>
      </c>
      <c r="D20" s="111">
        <v>1800</v>
      </c>
      <c r="G20" s="111">
        <v>279300</v>
      </c>
      <c r="I20" s="111">
        <v>1800</v>
      </c>
      <c r="J20" s="54">
        <v>18</v>
      </c>
    </row>
    <row r="21" spans="2:10" x14ac:dyDescent="0.2">
      <c r="B21" s="54">
        <v>19</v>
      </c>
      <c r="C21" s="111">
        <v>1480</v>
      </c>
      <c r="D21" s="111">
        <v>1960</v>
      </c>
      <c r="G21" s="111">
        <v>305900</v>
      </c>
      <c r="I21" s="111">
        <v>1960</v>
      </c>
      <c r="J21" s="54">
        <v>19</v>
      </c>
    </row>
    <row r="22" spans="2:10" x14ac:dyDescent="0.2">
      <c r="B22" s="54">
        <v>20</v>
      </c>
      <c r="C22" s="111">
        <v>1600</v>
      </c>
      <c r="D22" s="111">
        <v>2130</v>
      </c>
      <c r="G22" s="111">
        <v>332500</v>
      </c>
      <c r="I22" s="111">
        <v>2130</v>
      </c>
      <c r="J22" s="54">
        <v>20</v>
      </c>
    </row>
    <row r="23" spans="2:10" x14ac:dyDescent="0.2">
      <c r="B23" s="54">
        <v>21</v>
      </c>
      <c r="C23" s="111">
        <v>1720</v>
      </c>
      <c r="D23" s="111">
        <v>2290</v>
      </c>
      <c r="G23" s="111">
        <v>359100</v>
      </c>
      <c r="I23" s="111">
        <v>2290</v>
      </c>
      <c r="J23" s="54">
        <v>21</v>
      </c>
    </row>
    <row r="24" spans="2:10" x14ac:dyDescent="0.2">
      <c r="B24" s="54">
        <v>22</v>
      </c>
      <c r="C24" s="111">
        <v>1850</v>
      </c>
      <c r="D24" s="111">
        <v>2460</v>
      </c>
      <c r="G24" s="111">
        <v>385700</v>
      </c>
      <c r="I24" s="111">
        <v>2460</v>
      </c>
      <c r="J24" s="54">
        <v>22</v>
      </c>
    </row>
    <row r="25" spans="2:10" x14ac:dyDescent="0.2">
      <c r="B25" s="54">
        <v>23</v>
      </c>
      <c r="C25" s="111">
        <v>1970</v>
      </c>
      <c r="D25" s="111">
        <v>2620</v>
      </c>
      <c r="G25" s="111">
        <v>412300</v>
      </c>
      <c r="I25" s="111">
        <v>2620</v>
      </c>
      <c r="J25" s="54">
        <v>23</v>
      </c>
    </row>
    <row r="26" spans="2:10" x14ac:dyDescent="0.2">
      <c r="B26" s="54">
        <v>24</v>
      </c>
      <c r="C26" s="111">
        <v>2090</v>
      </c>
      <c r="D26" s="111">
        <v>2780</v>
      </c>
      <c r="G26" s="111">
        <v>438900</v>
      </c>
      <c r="I26" s="111">
        <v>2780</v>
      </c>
      <c r="J26" s="54">
        <v>24</v>
      </c>
    </row>
    <row r="27" spans="2:10" x14ac:dyDescent="0.2">
      <c r="B27" s="54">
        <v>25</v>
      </c>
      <c r="C27" s="111">
        <v>2220</v>
      </c>
      <c r="D27" s="111">
        <v>2950</v>
      </c>
      <c r="G27" s="111">
        <v>465500</v>
      </c>
      <c r="I27" s="111">
        <v>2950</v>
      </c>
      <c r="J27" s="54">
        <v>25</v>
      </c>
    </row>
    <row r="28" spans="2:10" x14ac:dyDescent="0.2">
      <c r="B28" s="54">
        <v>26</v>
      </c>
      <c r="C28" s="111">
        <v>2340</v>
      </c>
      <c r="D28" s="111">
        <v>3110</v>
      </c>
      <c r="G28" s="111">
        <v>492100</v>
      </c>
      <c r="I28" s="111">
        <v>3110</v>
      </c>
      <c r="J28" s="54">
        <v>26</v>
      </c>
    </row>
    <row r="29" spans="2:10" x14ac:dyDescent="0.2">
      <c r="B29" s="54">
        <v>27</v>
      </c>
      <c r="C29" s="111">
        <v>2520</v>
      </c>
      <c r="D29" s="111">
        <v>3360</v>
      </c>
      <c r="G29" s="111">
        <v>525350</v>
      </c>
      <c r="I29" s="111">
        <v>3360</v>
      </c>
      <c r="J29" s="54">
        <v>27</v>
      </c>
    </row>
    <row r="30" spans="2:10" x14ac:dyDescent="0.2">
      <c r="B30" s="54">
        <v>28</v>
      </c>
      <c r="C30" s="111">
        <v>2710</v>
      </c>
      <c r="D30" s="111">
        <v>3610</v>
      </c>
      <c r="G30" s="111">
        <v>565250</v>
      </c>
      <c r="I30" s="111">
        <v>3610</v>
      </c>
      <c r="J30" s="54">
        <v>28</v>
      </c>
    </row>
    <row r="31" spans="2:10" x14ac:dyDescent="0.2">
      <c r="B31" s="54">
        <v>29</v>
      </c>
      <c r="C31" s="111">
        <v>2890</v>
      </c>
      <c r="D31" s="111">
        <v>3850</v>
      </c>
      <c r="G31" s="111">
        <v>605150</v>
      </c>
      <c r="I31" s="111">
        <v>3850</v>
      </c>
      <c r="J31" s="54">
        <v>29</v>
      </c>
    </row>
    <row r="32" spans="2:10" x14ac:dyDescent="0.2">
      <c r="B32" s="54">
        <v>30</v>
      </c>
      <c r="C32" s="111">
        <v>3080</v>
      </c>
      <c r="D32" s="111">
        <v>4100</v>
      </c>
      <c r="G32" s="111">
        <v>645050</v>
      </c>
      <c r="I32" s="111">
        <v>4100</v>
      </c>
      <c r="J32" s="54">
        <v>30</v>
      </c>
    </row>
    <row r="33" spans="2:10" x14ac:dyDescent="0.2">
      <c r="B33" s="54">
        <v>31</v>
      </c>
      <c r="C33" s="111">
        <v>3260</v>
      </c>
      <c r="D33" s="111">
        <v>4340</v>
      </c>
      <c r="G33" s="111">
        <v>684950</v>
      </c>
      <c r="I33" s="111">
        <v>4340</v>
      </c>
      <c r="J33" s="54">
        <v>31</v>
      </c>
    </row>
    <row r="34" spans="2:10" x14ac:dyDescent="0.2">
      <c r="B34" s="54">
        <v>32</v>
      </c>
      <c r="C34" s="111">
        <v>3450</v>
      </c>
      <c r="D34" s="111">
        <v>4590</v>
      </c>
      <c r="G34" s="111">
        <v>724850</v>
      </c>
      <c r="I34" s="111">
        <v>4590</v>
      </c>
      <c r="J34" s="54">
        <v>32</v>
      </c>
    </row>
    <row r="35" spans="2:10" x14ac:dyDescent="0.2">
      <c r="B35" s="54">
        <v>33</v>
      </c>
      <c r="C35" s="111">
        <v>3630</v>
      </c>
      <c r="D35" s="111">
        <v>4840</v>
      </c>
      <c r="G35" s="111">
        <v>764750</v>
      </c>
      <c r="I35" s="111">
        <v>4840</v>
      </c>
      <c r="J35" s="54">
        <v>33</v>
      </c>
    </row>
    <row r="36" spans="2:10" x14ac:dyDescent="0.2">
      <c r="B36" s="54">
        <v>34</v>
      </c>
      <c r="C36" s="111">
        <v>3820</v>
      </c>
      <c r="D36" s="111">
        <v>5080</v>
      </c>
      <c r="G36" s="111">
        <v>804650</v>
      </c>
      <c r="I36" s="111">
        <v>5080</v>
      </c>
      <c r="J36" s="54">
        <v>34</v>
      </c>
    </row>
    <row r="37" spans="2:10" x14ac:dyDescent="0.2">
      <c r="B37" s="54">
        <v>35</v>
      </c>
      <c r="C37" s="111">
        <v>4000</v>
      </c>
      <c r="D37" s="111">
        <v>5330</v>
      </c>
      <c r="G37" s="111">
        <v>844550</v>
      </c>
      <c r="I37" s="111">
        <v>5330</v>
      </c>
      <c r="J37" s="54">
        <v>35</v>
      </c>
    </row>
    <row r="38" spans="2:10" x14ac:dyDescent="0.2">
      <c r="B38" s="54">
        <v>36</v>
      </c>
      <c r="C38" s="111">
        <v>4190</v>
      </c>
      <c r="D38" s="111">
        <v>5570</v>
      </c>
      <c r="G38" s="111">
        <v>884450</v>
      </c>
      <c r="I38" s="111">
        <v>5570</v>
      </c>
      <c r="J38" s="54">
        <v>36</v>
      </c>
    </row>
    <row r="39" spans="2:10" x14ac:dyDescent="0.2">
      <c r="B39" s="54">
        <v>37</v>
      </c>
      <c r="C39" s="111">
        <v>4380</v>
      </c>
      <c r="D39" s="111">
        <v>5820</v>
      </c>
      <c r="G39" s="111">
        <v>924350</v>
      </c>
      <c r="I39" s="111">
        <v>5820</v>
      </c>
      <c r="J39" s="54">
        <v>37</v>
      </c>
    </row>
    <row r="40" spans="2:10" x14ac:dyDescent="0.2">
      <c r="B40" s="54">
        <v>38</v>
      </c>
      <c r="C40" s="111">
        <v>4620</v>
      </c>
      <c r="D40" s="111">
        <v>6150</v>
      </c>
      <c r="G40" s="111">
        <v>970900</v>
      </c>
      <c r="I40" s="111">
        <v>6150</v>
      </c>
      <c r="J40" s="54">
        <v>38</v>
      </c>
    </row>
    <row r="41" spans="2:10" x14ac:dyDescent="0.2">
      <c r="B41" s="54">
        <v>39</v>
      </c>
      <c r="C41" s="111">
        <v>4870</v>
      </c>
      <c r="D41" s="111">
        <v>6480</v>
      </c>
      <c r="G41" s="111">
        <v>1024100</v>
      </c>
      <c r="I41" s="111">
        <v>6480</v>
      </c>
      <c r="J41" s="54">
        <v>39</v>
      </c>
    </row>
    <row r="42" spans="2:10" x14ac:dyDescent="0.2">
      <c r="B42" s="54">
        <v>40</v>
      </c>
      <c r="C42" s="111">
        <v>5120</v>
      </c>
      <c r="D42" s="111">
        <v>6800</v>
      </c>
      <c r="G42" s="111">
        <v>1077300</v>
      </c>
      <c r="I42" s="111">
        <v>6800</v>
      </c>
      <c r="J42" s="54">
        <v>40</v>
      </c>
    </row>
    <row r="43" spans="2:10" x14ac:dyDescent="0.2">
      <c r="B43" s="54">
        <v>41</v>
      </c>
      <c r="C43" s="111">
        <v>5420</v>
      </c>
      <c r="D43" s="111">
        <v>7220</v>
      </c>
      <c r="G43" s="111">
        <v>1137150</v>
      </c>
      <c r="I43" s="111">
        <v>7220</v>
      </c>
      <c r="J43" s="54">
        <v>41</v>
      </c>
    </row>
    <row r="44" spans="2:10" x14ac:dyDescent="0.2">
      <c r="B44" s="54">
        <v>42</v>
      </c>
      <c r="C44" s="111">
        <v>5730</v>
      </c>
      <c r="D44" s="111">
        <v>7630</v>
      </c>
      <c r="G44" s="111">
        <v>1203650</v>
      </c>
      <c r="I44" s="111">
        <v>7630</v>
      </c>
      <c r="J44" s="54">
        <v>42</v>
      </c>
    </row>
    <row r="45" spans="2:10" x14ac:dyDescent="0.2">
      <c r="B45" s="54">
        <v>43</v>
      </c>
      <c r="C45" s="111">
        <v>6040</v>
      </c>
      <c r="D45" s="111">
        <v>8040</v>
      </c>
      <c r="G45" s="111">
        <v>1270150</v>
      </c>
      <c r="I45" s="111">
        <v>8040</v>
      </c>
      <c r="J45" s="54">
        <v>43</v>
      </c>
    </row>
    <row r="46" spans="2:10" x14ac:dyDescent="0.2">
      <c r="B46" s="54">
        <v>44</v>
      </c>
      <c r="C46" s="111">
        <v>6350</v>
      </c>
      <c r="D46" s="111">
        <v>8450</v>
      </c>
      <c r="G46" s="111">
        <v>1336650</v>
      </c>
      <c r="I46" s="111">
        <v>8450</v>
      </c>
      <c r="J46" s="54">
        <v>44</v>
      </c>
    </row>
    <row r="47" spans="2:10" x14ac:dyDescent="0.2">
      <c r="B47" s="54">
        <v>45</v>
      </c>
      <c r="C47" s="111">
        <v>6720</v>
      </c>
      <c r="D47" s="111">
        <v>8940</v>
      </c>
      <c r="G47" s="111">
        <v>1403150</v>
      </c>
      <c r="I47" s="111">
        <v>8940</v>
      </c>
      <c r="J47" s="54">
        <v>45</v>
      </c>
    </row>
    <row r="48" spans="2:10" x14ac:dyDescent="0.2">
      <c r="B48" s="54">
        <v>46</v>
      </c>
      <c r="C48" s="111">
        <v>7090</v>
      </c>
      <c r="D48" s="111">
        <v>9430</v>
      </c>
      <c r="G48" s="111">
        <v>1482950</v>
      </c>
      <c r="I48" s="111">
        <v>9430</v>
      </c>
      <c r="J48" s="54">
        <v>46</v>
      </c>
    </row>
    <row r="49" spans="2:10" x14ac:dyDescent="0.2">
      <c r="B49" s="54">
        <v>47</v>
      </c>
      <c r="C49" s="111">
        <v>7460</v>
      </c>
      <c r="D49" s="111">
        <v>9920</v>
      </c>
      <c r="G49" s="111">
        <v>1562750</v>
      </c>
      <c r="I49" s="111">
        <v>9920</v>
      </c>
      <c r="J49" s="54">
        <v>47</v>
      </c>
    </row>
    <row r="50" spans="2:10" x14ac:dyDescent="0.2">
      <c r="B50" s="54">
        <v>48</v>
      </c>
      <c r="C50" s="111">
        <v>7830</v>
      </c>
      <c r="D50" s="111">
        <v>10420</v>
      </c>
      <c r="G50" s="111">
        <v>1642550</v>
      </c>
      <c r="I50" s="111">
        <v>10420</v>
      </c>
      <c r="J50" s="54">
        <v>48</v>
      </c>
    </row>
    <row r="51" spans="2:10" x14ac:dyDescent="0.2">
      <c r="B51" s="54">
        <v>49</v>
      </c>
      <c r="C51" s="111">
        <v>8200</v>
      </c>
      <c r="D51" s="111">
        <v>10910</v>
      </c>
      <c r="G51" s="111">
        <v>1722350</v>
      </c>
      <c r="I51" s="111">
        <v>10910</v>
      </c>
      <c r="J51" s="54">
        <v>49</v>
      </c>
    </row>
    <row r="52" spans="2:10" x14ac:dyDescent="0.2">
      <c r="B52" s="54">
        <v>50</v>
      </c>
      <c r="C52" s="111">
        <v>8570</v>
      </c>
      <c r="D52" s="111">
        <v>11400</v>
      </c>
      <c r="G52" s="111">
        <v>1802150</v>
      </c>
      <c r="I52" s="111">
        <v>11400</v>
      </c>
      <c r="J52" s="54">
        <v>50</v>
      </c>
    </row>
  </sheetData>
  <sheetProtection insertColumns="0" insertRows="0" deleteColumns="0" deleteRows="0"/>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sheetPr>
  <dimension ref="B1:J39"/>
  <sheetViews>
    <sheetView showGridLines="0" zoomScaleNormal="100" zoomScaleSheetLayoutView="100" workbookViewId="0"/>
  </sheetViews>
  <sheetFormatPr defaultColWidth="9" defaultRowHeight="13.2" x14ac:dyDescent="0.2"/>
  <cols>
    <col min="1" max="1" width="3" style="1" customWidth="1"/>
    <col min="2" max="2" width="3.6640625" style="1" customWidth="1"/>
    <col min="3" max="3" width="31" style="1" customWidth="1"/>
    <col min="4" max="4" width="10.44140625" style="1" customWidth="1"/>
    <col min="5" max="5" width="11.6640625" style="1" customWidth="1"/>
    <col min="6" max="6" width="8.6640625" style="1" customWidth="1"/>
    <col min="7" max="7" width="14" style="1" customWidth="1"/>
    <col min="8" max="8" width="19.109375" style="1" customWidth="1"/>
    <col min="9" max="9" width="1.6640625" style="44" customWidth="1"/>
    <col min="10" max="10" width="99.33203125" style="50" customWidth="1"/>
    <col min="11" max="16384" width="9" style="1"/>
  </cols>
  <sheetData>
    <row r="1" spans="2:10" ht="45.75" customHeight="1" x14ac:dyDescent="0.2"/>
    <row r="2" spans="2:10" x14ac:dyDescent="0.2">
      <c r="B2" s="392" t="s">
        <v>68</v>
      </c>
      <c r="C2" s="392"/>
      <c r="D2" s="392"/>
      <c r="E2" s="392"/>
      <c r="F2" s="392"/>
      <c r="G2" s="159"/>
      <c r="H2" s="159"/>
      <c r="I2" s="45"/>
      <c r="J2" s="52" t="s">
        <v>2</v>
      </c>
    </row>
    <row r="3" spans="2:10" ht="13.5" customHeight="1" x14ac:dyDescent="0.2">
      <c r="B3" s="392"/>
      <c r="C3" s="392"/>
      <c r="D3" s="392"/>
      <c r="E3" s="392"/>
      <c r="F3" s="392"/>
      <c r="G3" s="392"/>
      <c r="H3" s="392"/>
      <c r="I3" s="45"/>
      <c r="J3" s="698" t="s">
        <v>569</v>
      </c>
    </row>
    <row r="4" spans="2:10" x14ac:dyDescent="0.2">
      <c r="B4" s="392"/>
      <c r="C4" s="392"/>
      <c r="D4" s="392"/>
      <c r="E4" s="66"/>
      <c r="F4" s="66"/>
      <c r="G4" s="2" t="s">
        <v>13</v>
      </c>
      <c r="H4" s="295" t="str">
        <f>IF('補助事業概要説明書(別添１)１～２'!E5="","",'補助事業概要説明書(別添１)１～２'!E5)</f>
        <v/>
      </c>
      <c r="I4" s="46"/>
      <c r="J4" s="699"/>
    </row>
    <row r="5" spans="2:10" x14ac:dyDescent="0.2">
      <c r="B5" s="392" t="s">
        <v>105</v>
      </c>
      <c r="C5" s="392"/>
      <c r="D5" s="392"/>
      <c r="E5" s="392"/>
      <c r="F5" s="392"/>
      <c r="G5" s="392"/>
      <c r="H5" s="392"/>
      <c r="I5" s="45"/>
      <c r="J5" s="699"/>
    </row>
    <row r="6" spans="2:10" x14ac:dyDescent="0.2">
      <c r="B6" s="4" t="s">
        <v>319</v>
      </c>
      <c r="C6" s="459"/>
      <c r="D6" s="2"/>
      <c r="E6" s="392"/>
      <c r="F6" s="117"/>
      <c r="G6" s="117"/>
      <c r="H6" s="294"/>
      <c r="I6" s="45"/>
      <c r="J6" s="699"/>
    </row>
    <row r="7" spans="2:10" ht="14.4" x14ac:dyDescent="0.2">
      <c r="B7" s="3"/>
      <c r="C7" s="2"/>
      <c r="D7" s="2"/>
      <c r="E7" s="392"/>
      <c r="F7" s="392"/>
      <c r="G7" s="118"/>
      <c r="H7" s="142"/>
      <c r="I7" s="45"/>
      <c r="J7" s="699"/>
    </row>
    <row r="8" spans="2:10" ht="15.75" customHeight="1" x14ac:dyDescent="0.2">
      <c r="B8" s="392"/>
      <c r="C8" s="392"/>
      <c r="D8" s="66"/>
      <c r="E8" s="2" t="s">
        <v>123</v>
      </c>
      <c r="F8" s="704" t="str">
        <f>'補助事業概要説明書(別添１)１～２'!E11 &amp;""</f>
        <v/>
      </c>
      <c r="G8" s="704"/>
      <c r="H8" s="704"/>
      <c r="I8" s="45"/>
      <c r="J8" s="699"/>
    </row>
    <row r="9" spans="2:10" ht="15.75" customHeight="1" x14ac:dyDescent="0.2">
      <c r="B9" s="392"/>
      <c r="C9" s="392"/>
      <c r="D9" s="66"/>
      <c r="E9" s="2"/>
      <c r="F9" s="687" t="str">
        <f>'補助事業概要説明書(別添１)１～２'!E12&amp;""</f>
        <v/>
      </c>
      <c r="G9" s="687"/>
      <c r="H9" s="687"/>
      <c r="I9" s="45"/>
      <c r="J9" s="699"/>
    </row>
    <row r="10" spans="2:10" ht="30" customHeight="1" x14ac:dyDescent="0.2">
      <c r="B10" s="392"/>
      <c r="C10" s="392"/>
      <c r="D10" s="2" t="s">
        <v>100</v>
      </c>
      <c r="E10" s="2" t="s">
        <v>124</v>
      </c>
      <c r="F10" s="688" t="str">
        <f>'補助事業概要説明書(別添１)１～２'!E6&amp;""</f>
        <v/>
      </c>
      <c r="G10" s="689"/>
      <c r="H10" s="690"/>
      <c r="I10" s="45"/>
      <c r="J10" s="699"/>
    </row>
    <row r="11" spans="2:10" x14ac:dyDescent="0.2">
      <c r="B11" s="392"/>
      <c r="C11" s="392"/>
      <c r="D11" s="392"/>
      <c r="E11" s="2" t="s">
        <v>113</v>
      </c>
      <c r="F11" s="691" t="str">
        <f>'補助事業概要説明書(別添１)１～２'!E9&amp;"　"&amp;'補助事業概要説明書(別添１)１～２'!E8&amp;""</f>
        <v>　</v>
      </c>
      <c r="G11" s="692"/>
      <c r="H11" s="693"/>
      <c r="I11" s="47"/>
      <c r="J11" s="699"/>
    </row>
    <row r="12" spans="2:10" ht="14.4" x14ac:dyDescent="0.2">
      <c r="B12" s="392"/>
      <c r="C12" s="392"/>
      <c r="D12" s="392"/>
      <c r="E12" s="2"/>
      <c r="F12" s="392"/>
      <c r="G12" s="66"/>
      <c r="H12" s="293"/>
      <c r="I12" s="48"/>
      <c r="J12" s="699"/>
    </row>
    <row r="13" spans="2:10" ht="32.25" customHeight="1" x14ac:dyDescent="0.2">
      <c r="B13" s="392"/>
      <c r="C13" s="392"/>
      <c r="D13" s="392"/>
      <c r="E13" s="392"/>
      <c r="F13" s="392"/>
      <c r="G13" s="392"/>
      <c r="H13" s="392"/>
      <c r="I13" s="45"/>
      <c r="J13" s="699"/>
    </row>
    <row r="14" spans="2:10" ht="45" customHeight="1" x14ac:dyDescent="0.2">
      <c r="B14" s="700" t="s">
        <v>398</v>
      </c>
      <c r="C14" s="700"/>
      <c r="D14" s="700"/>
      <c r="E14" s="700"/>
      <c r="F14" s="700"/>
      <c r="G14" s="700"/>
      <c r="H14" s="700"/>
      <c r="I14" s="49"/>
      <c r="J14" s="460"/>
    </row>
    <row r="15" spans="2:10" ht="150" customHeight="1" x14ac:dyDescent="0.2">
      <c r="B15" s="701" t="s">
        <v>582</v>
      </c>
      <c r="C15" s="701"/>
      <c r="D15" s="701"/>
      <c r="E15" s="701"/>
      <c r="F15" s="701"/>
      <c r="G15" s="701"/>
      <c r="H15" s="701"/>
      <c r="I15" s="45"/>
      <c r="J15" s="461"/>
    </row>
    <row r="16" spans="2:10" x14ac:dyDescent="0.2">
      <c r="B16" s="702" t="s">
        <v>3</v>
      </c>
      <c r="C16" s="702"/>
      <c r="D16" s="702"/>
      <c r="E16" s="702"/>
      <c r="F16" s="702"/>
      <c r="G16" s="702"/>
      <c r="H16" s="702"/>
      <c r="I16" s="48"/>
      <c r="J16" s="461"/>
    </row>
    <row r="17" spans="2:10" ht="13.5" customHeight="1" x14ac:dyDescent="0.2">
      <c r="B17" s="392" t="s">
        <v>106</v>
      </c>
      <c r="C17" s="392"/>
      <c r="D17" s="392"/>
      <c r="E17" s="392"/>
      <c r="F17" s="392"/>
      <c r="G17" s="392"/>
      <c r="H17" s="392"/>
      <c r="I17" s="45"/>
      <c r="J17" s="462"/>
    </row>
    <row r="18" spans="2:10" ht="39" customHeight="1" x14ac:dyDescent="0.2">
      <c r="B18" s="392"/>
      <c r="C18" s="703" t="str">
        <f>'補助事業概要説明書(別添１)１～２'!E13&amp;""</f>
        <v/>
      </c>
      <c r="D18" s="703"/>
      <c r="E18" s="703"/>
      <c r="F18" s="703"/>
      <c r="G18" s="703"/>
      <c r="H18" s="703"/>
      <c r="I18" s="45"/>
      <c r="J18" s="463" t="s">
        <v>404</v>
      </c>
    </row>
    <row r="19" spans="2:10" x14ac:dyDescent="0.2">
      <c r="B19" s="392"/>
      <c r="C19" s="392"/>
      <c r="D19" s="392"/>
      <c r="E19" s="392"/>
      <c r="F19" s="392"/>
      <c r="G19" s="392"/>
      <c r="H19" s="392"/>
      <c r="I19" s="45"/>
      <c r="J19" s="460"/>
    </row>
    <row r="20" spans="2:10" x14ac:dyDescent="0.2">
      <c r="B20" s="392" t="s">
        <v>4</v>
      </c>
      <c r="C20" s="392"/>
      <c r="D20" s="392"/>
      <c r="E20" s="392"/>
      <c r="F20" s="392"/>
      <c r="G20" s="392"/>
      <c r="H20" s="392"/>
      <c r="I20" s="45"/>
      <c r="J20" s="461"/>
    </row>
    <row r="21" spans="2:10" x14ac:dyDescent="0.2">
      <c r="B21" s="392"/>
      <c r="C21" s="392" t="s">
        <v>5</v>
      </c>
      <c r="D21" s="392"/>
      <c r="E21" s="392"/>
      <c r="F21" s="392"/>
      <c r="G21" s="392"/>
      <c r="H21" s="392"/>
      <c r="I21" s="45"/>
      <c r="J21" s="461"/>
    </row>
    <row r="22" spans="2:10" ht="15" customHeight="1" x14ac:dyDescent="0.2">
      <c r="B22" s="392"/>
      <c r="C22" s="392"/>
      <c r="D22" s="392"/>
      <c r="E22" s="392"/>
      <c r="F22" s="392"/>
      <c r="G22" s="392"/>
      <c r="H22" s="392"/>
      <c r="I22" s="45"/>
      <c r="J22" s="461"/>
    </row>
    <row r="23" spans="2:10" x14ac:dyDescent="0.2">
      <c r="B23" s="392" t="s">
        <v>6</v>
      </c>
      <c r="C23" s="392"/>
      <c r="D23" s="392"/>
      <c r="E23" s="392"/>
      <c r="F23" s="392"/>
      <c r="G23" s="392"/>
      <c r="H23" s="392"/>
      <c r="I23" s="45"/>
      <c r="J23" s="461"/>
    </row>
    <row r="24" spans="2:10" x14ac:dyDescent="0.2">
      <c r="B24" s="392"/>
      <c r="C24" s="392" t="s">
        <v>5</v>
      </c>
      <c r="D24" s="392"/>
      <c r="E24" s="392"/>
      <c r="F24" s="392"/>
      <c r="G24" s="392"/>
      <c r="H24" s="392"/>
      <c r="I24" s="45"/>
      <c r="J24" s="461"/>
    </row>
    <row r="25" spans="2:10" ht="15" customHeight="1" x14ac:dyDescent="0.2">
      <c r="B25" s="392"/>
      <c r="C25" s="392"/>
      <c r="D25" s="392"/>
      <c r="E25" s="392"/>
      <c r="F25" s="392"/>
      <c r="G25" s="392"/>
      <c r="H25" s="392"/>
      <c r="I25" s="45"/>
      <c r="J25" s="462"/>
    </row>
    <row r="26" spans="2:10" x14ac:dyDescent="0.2">
      <c r="B26" s="392" t="s">
        <v>7</v>
      </c>
      <c r="C26" s="392"/>
      <c r="D26" s="392"/>
      <c r="E26" s="392"/>
      <c r="F26" s="392"/>
      <c r="G26" s="392"/>
      <c r="H26" s="392"/>
      <c r="I26" s="45"/>
      <c r="J26" s="694" t="s">
        <v>406</v>
      </c>
    </row>
    <row r="27" spans="2:10" ht="13.5" customHeight="1" x14ac:dyDescent="0.2">
      <c r="B27" s="392"/>
      <c r="C27" s="392" t="s">
        <v>8</v>
      </c>
      <c r="D27" s="272">
        <f>'様式第１（別紙１・２） '!C10</f>
        <v>0</v>
      </c>
      <c r="E27" s="392" t="s">
        <v>12</v>
      </c>
      <c r="F27" s="67"/>
      <c r="G27" s="392"/>
      <c r="H27" s="392"/>
      <c r="I27" s="45"/>
      <c r="J27" s="695"/>
    </row>
    <row r="28" spans="2:10" x14ac:dyDescent="0.2">
      <c r="B28" s="392"/>
      <c r="C28" s="392" t="s">
        <v>10</v>
      </c>
      <c r="D28" s="272">
        <f>'様式第１（別紙１・２） '!D10</f>
        <v>0</v>
      </c>
      <c r="E28" s="392" t="s">
        <v>12</v>
      </c>
      <c r="F28" s="69"/>
      <c r="G28" s="392"/>
      <c r="H28" s="392"/>
      <c r="I28" s="45"/>
      <c r="J28" s="695"/>
    </row>
    <row r="29" spans="2:10" x14ac:dyDescent="0.2">
      <c r="B29" s="392"/>
      <c r="C29" s="392" t="s">
        <v>9</v>
      </c>
      <c r="D29" s="272">
        <f>'様式第１（別紙１・２） '!F10</f>
        <v>0</v>
      </c>
      <c r="E29" s="392" t="s">
        <v>12</v>
      </c>
      <c r="F29" s="66"/>
      <c r="G29" s="392"/>
      <c r="H29" s="392"/>
      <c r="I29" s="45"/>
      <c r="J29" s="460"/>
    </row>
    <row r="30" spans="2:10" x14ac:dyDescent="0.2">
      <c r="B30" s="392"/>
      <c r="C30" s="392"/>
      <c r="D30" s="2"/>
      <c r="E30" s="392"/>
      <c r="F30" s="392"/>
      <c r="G30" s="392"/>
      <c r="H30" s="392"/>
      <c r="I30" s="45"/>
      <c r="J30" s="461"/>
    </row>
    <row r="31" spans="2:10" x14ac:dyDescent="0.2">
      <c r="B31" s="4" t="s">
        <v>84</v>
      </c>
      <c r="C31" s="392"/>
      <c r="D31" s="2"/>
      <c r="E31" s="392"/>
      <c r="F31" s="392"/>
      <c r="G31" s="392"/>
      <c r="H31" s="392"/>
      <c r="I31" s="45"/>
      <c r="J31" s="461"/>
    </row>
    <row r="32" spans="2:10" x14ac:dyDescent="0.2">
      <c r="B32" s="392"/>
      <c r="C32" s="392"/>
      <c r="D32" s="2"/>
      <c r="E32" s="392"/>
      <c r="F32" s="392"/>
      <c r="G32" s="392"/>
      <c r="H32" s="392"/>
      <c r="I32" s="45"/>
      <c r="J32" s="461"/>
    </row>
    <row r="33" spans="2:10" ht="15" customHeight="1" x14ac:dyDescent="0.2">
      <c r="B33" s="70" t="s">
        <v>85</v>
      </c>
      <c r="C33" s="392"/>
      <c r="D33" s="392"/>
      <c r="E33" s="392"/>
      <c r="F33" s="392"/>
      <c r="G33" s="392"/>
      <c r="H33" s="392"/>
      <c r="I33" s="45"/>
      <c r="J33" s="464"/>
    </row>
    <row r="34" spans="2:10" ht="15" customHeight="1" x14ac:dyDescent="0.2">
      <c r="B34" s="4"/>
      <c r="C34" s="392"/>
      <c r="D34" s="392"/>
      <c r="E34" s="392"/>
      <c r="F34" s="392"/>
      <c r="G34" s="392"/>
      <c r="H34" s="392"/>
      <c r="I34" s="45"/>
      <c r="J34" s="462"/>
    </row>
    <row r="35" spans="2:10" x14ac:dyDescent="0.2">
      <c r="B35" s="392" t="s">
        <v>107</v>
      </c>
      <c r="C35" s="392"/>
      <c r="D35" s="392"/>
      <c r="E35" s="392"/>
      <c r="F35" s="392"/>
      <c r="G35" s="392"/>
      <c r="H35" s="392"/>
      <c r="I35" s="45"/>
      <c r="J35" s="696" t="s">
        <v>405</v>
      </c>
    </row>
    <row r="36" spans="2:10" x14ac:dyDescent="0.2">
      <c r="B36" s="392"/>
      <c r="C36" s="393" t="s">
        <v>11</v>
      </c>
      <c r="D36" s="705">
        <v>44957</v>
      </c>
      <c r="E36" s="705"/>
      <c r="F36" s="392"/>
      <c r="G36" s="392"/>
      <c r="H36" s="392"/>
      <c r="I36" s="45"/>
      <c r="J36" s="697"/>
    </row>
    <row r="37" spans="2:10" x14ac:dyDescent="0.2">
      <c r="B37" s="392"/>
      <c r="C37" s="393"/>
      <c r="D37" s="392"/>
      <c r="E37" s="71"/>
      <c r="F37" s="392"/>
      <c r="G37" s="392"/>
      <c r="H37" s="392"/>
      <c r="I37" s="45"/>
      <c r="J37" s="697"/>
    </row>
    <row r="38" spans="2:10" x14ac:dyDescent="0.2">
      <c r="B38" s="392"/>
      <c r="C38" s="392"/>
      <c r="D38" s="392"/>
      <c r="E38" s="392"/>
      <c r="F38" s="392"/>
      <c r="G38" s="392"/>
      <c r="H38" s="392"/>
      <c r="I38" s="45"/>
      <c r="J38" s="465"/>
    </row>
    <row r="39" spans="2:10" ht="102" customHeight="1" x14ac:dyDescent="0.2">
      <c r="B39" s="685" t="s">
        <v>108</v>
      </c>
      <c r="C39" s="686"/>
      <c r="D39" s="686"/>
      <c r="E39" s="686"/>
      <c r="F39" s="686"/>
      <c r="G39" s="686"/>
      <c r="H39" s="392"/>
      <c r="I39" s="45"/>
      <c r="J39" s="461"/>
    </row>
  </sheetData>
  <sheetProtection algorithmName="SHA-512" hashValue="olu3+ia+GErOEwoYxCZDQw/USq51+u1GigL9cGwLSM16hSfKwvZJ84G95NgadgDJVdNHDklEt8Pg6+gBCbc0yw==" saltValue="sIANXT8EcDBNXtR4mBD2Vg==" spinCount="100000" sheet="1" insertColumns="0" insertRows="0" deleteColumns="0" deleteRows="0"/>
  <mergeCells count="13">
    <mergeCell ref="B39:G39"/>
    <mergeCell ref="F9:H9"/>
    <mergeCell ref="F10:H10"/>
    <mergeCell ref="F11:H11"/>
    <mergeCell ref="J26:J28"/>
    <mergeCell ref="J35:J37"/>
    <mergeCell ref="J3:J13"/>
    <mergeCell ref="B14:H14"/>
    <mergeCell ref="B15:H15"/>
    <mergeCell ref="B16:H16"/>
    <mergeCell ref="C18:H18"/>
    <mergeCell ref="F8:H8"/>
    <mergeCell ref="D36:E36"/>
  </mergeCells>
  <phoneticPr fontId="1"/>
  <conditionalFormatting sqref="D27:D29">
    <cfRule type="cellIs" dxfId="1271" priority="13" operator="equal">
      <formula>0</formula>
    </cfRule>
  </conditionalFormatting>
  <conditionalFormatting sqref="C18:H18">
    <cfRule type="containsBlanks" dxfId="1270" priority="2">
      <formula>LEN(TRIM(C18))=0</formula>
    </cfRule>
  </conditionalFormatting>
  <conditionalFormatting sqref="F8:H11 H4">
    <cfRule type="containsBlanks" dxfId="1269" priority="1">
      <formula>LEN(TRIM(F4))=0</formula>
    </cfRule>
  </conditionalFormatting>
  <dataValidations count="1">
    <dataValidation type="date" operator="lessThanOrEqual" allowBlank="1" showInputMessage="1" showErrorMessage="1" errorTitle="事業完了日を確認してください" error="事業期間は平成30年2月9日までとなっております。" sqref="E37" xr:uid="{00000000-0002-0000-0100-000001000000}">
      <formula1>43504</formula1>
    </dataValidation>
  </dataValidations>
  <pageMargins left="0.74803149606299213" right="0.15748031496062992" top="0.55118110236220474" bottom="0.43307086614173229" header="0.31496062992125984" footer="0.15748031496062992"/>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sheetPr>
  <dimension ref="B1:I32"/>
  <sheetViews>
    <sheetView showGridLines="0" zoomScaleNormal="100" zoomScaleSheetLayoutView="100" workbookViewId="0"/>
  </sheetViews>
  <sheetFormatPr defaultColWidth="9" defaultRowHeight="13.2" x14ac:dyDescent="0.2"/>
  <cols>
    <col min="1" max="1" width="2.6640625" style="65" customWidth="1"/>
    <col min="2" max="2" width="18.6640625" style="65" customWidth="1"/>
    <col min="3" max="7" width="14.77734375" style="65" customWidth="1"/>
    <col min="8" max="8" width="1.109375" style="65" customWidth="1"/>
    <col min="9" max="9" width="72.77734375" style="458" customWidth="1"/>
    <col min="10" max="16384" width="9" style="65"/>
  </cols>
  <sheetData>
    <row r="1" spans="2:9" s="56" customFormat="1" ht="45.75" customHeight="1" x14ac:dyDescent="0.2"/>
    <row r="2" spans="2:9" x14ac:dyDescent="0.2">
      <c r="F2" s="33"/>
      <c r="G2" s="458"/>
      <c r="I2" s="65"/>
    </row>
    <row r="3" spans="2:9" ht="14.4" x14ac:dyDescent="0.2">
      <c r="B3" s="38" t="s">
        <v>86</v>
      </c>
    </row>
    <row r="4" spans="2:9" x14ac:dyDescent="0.2">
      <c r="B4" s="708" t="s">
        <v>87</v>
      </c>
      <c r="C4" s="708"/>
      <c r="D4" s="708"/>
      <c r="E4" s="708"/>
      <c r="F4" s="708"/>
      <c r="G4" s="708"/>
      <c r="H4" s="396"/>
    </row>
    <row r="5" spans="2:9" x14ac:dyDescent="0.2">
      <c r="B5" s="39"/>
      <c r="G5" s="51"/>
      <c r="H5" s="51"/>
    </row>
    <row r="6" spans="2:9" x14ac:dyDescent="0.2">
      <c r="B6" s="709" t="s">
        <v>88</v>
      </c>
      <c r="C6" s="709"/>
      <c r="D6" s="709"/>
      <c r="E6" s="709"/>
      <c r="F6" s="709"/>
      <c r="G6" s="51"/>
      <c r="H6" s="51"/>
    </row>
    <row r="7" spans="2:9" s="40" customFormat="1" ht="24" x14ac:dyDescent="0.2">
      <c r="B7" s="395" t="s">
        <v>399</v>
      </c>
      <c r="C7" s="395" t="s">
        <v>109</v>
      </c>
      <c r="D7" s="395" t="s">
        <v>110</v>
      </c>
      <c r="E7" s="395" t="s">
        <v>89</v>
      </c>
      <c r="F7" s="395" t="s">
        <v>111</v>
      </c>
      <c r="G7" s="68"/>
      <c r="H7" s="68"/>
      <c r="I7" s="52" t="s">
        <v>2</v>
      </c>
    </row>
    <row r="8" spans="2:9" ht="48.75" customHeight="1" x14ac:dyDescent="0.2">
      <c r="B8" s="41" t="s">
        <v>79</v>
      </c>
      <c r="C8" s="616">
        <f>'支出計画書(別添２－２)'!$E$738</f>
        <v>0</v>
      </c>
      <c r="D8" s="616">
        <f>C8</f>
        <v>0</v>
      </c>
      <c r="E8" s="617" t="s">
        <v>112</v>
      </c>
      <c r="F8" s="616">
        <f>C8</f>
        <v>0</v>
      </c>
      <c r="G8" s="51"/>
      <c r="H8" s="51"/>
      <c r="I8" s="698" t="s">
        <v>407</v>
      </c>
    </row>
    <row r="9" spans="2:9" ht="48.75" customHeight="1" x14ac:dyDescent="0.2">
      <c r="B9" s="42" t="s">
        <v>99</v>
      </c>
      <c r="C9" s="618">
        <f>'支出計画書(別添２－２)'!$E$748</f>
        <v>0</v>
      </c>
      <c r="D9" s="618">
        <f>C9</f>
        <v>0</v>
      </c>
      <c r="E9" s="619" t="s">
        <v>118</v>
      </c>
      <c r="F9" s="618">
        <f>C9</f>
        <v>0</v>
      </c>
      <c r="G9" s="51"/>
      <c r="H9" s="51"/>
      <c r="I9" s="710"/>
    </row>
    <row r="10" spans="2:9" ht="20.25" customHeight="1" x14ac:dyDescent="0.2">
      <c r="B10" s="395" t="s">
        <v>93</v>
      </c>
      <c r="C10" s="620">
        <f>SUM(C8:C9)</f>
        <v>0</v>
      </c>
      <c r="D10" s="620">
        <f>SUM(D8:D9)</f>
        <v>0</v>
      </c>
      <c r="E10" s="621"/>
      <c r="F10" s="620">
        <f>SUM(F8:F9)</f>
        <v>0</v>
      </c>
      <c r="G10" s="51"/>
      <c r="H10" s="51"/>
      <c r="I10" s="711"/>
    </row>
    <row r="11" spans="2:9" x14ac:dyDescent="0.2">
      <c r="B11" s="39"/>
      <c r="G11" s="51"/>
      <c r="H11" s="51"/>
    </row>
    <row r="12" spans="2:9" x14ac:dyDescent="0.2">
      <c r="B12" s="39"/>
      <c r="G12" s="51"/>
      <c r="H12" s="51"/>
    </row>
    <row r="13" spans="2:9" x14ac:dyDescent="0.2">
      <c r="B13" s="39"/>
      <c r="G13" s="51"/>
      <c r="H13" s="51"/>
    </row>
    <row r="14" spans="2:9" x14ac:dyDescent="0.2">
      <c r="B14" s="39"/>
      <c r="G14" s="51"/>
      <c r="H14" s="51"/>
    </row>
    <row r="15" spans="2:9" x14ac:dyDescent="0.2">
      <c r="B15" s="39"/>
      <c r="G15" s="51"/>
      <c r="H15" s="51"/>
    </row>
    <row r="16" spans="2:9" x14ac:dyDescent="0.2">
      <c r="B16" s="39"/>
      <c r="G16" s="51"/>
      <c r="H16" s="51"/>
    </row>
    <row r="17" spans="2:9" x14ac:dyDescent="0.2">
      <c r="B17" s="39"/>
    </row>
    <row r="18" spans="2:9" x14ac:dyDescent="0.2">
      <c r="B18" s="39"/>
    </row>
    <row r="19" spans="2:9" ht="14.4" x14ac:dyDescent="0.2">
      <c r="B19" s="38" t="s">
        <v>90</v>
      </c>
    </row>
    <row r="20" spans="2:9" x14ac:dyDescent="0.2">
      <c r="B20" s="708" t="s">
        <v>91</v>
      </c>
      <c r="C20" s="708"/>
      <c r="D20" s="708"/>
      <c r="E20" s="708"/>
      <c r="F20" s="708"/>
      <c r="G20" s="708"/>
      <c r="H20" s="51"/>
    </row>
    <row r="21" spans="2:9" x14ac:dyDescent="0.2">
      <c r="B21" s="39"/>
      <c r="H21" s="51"/>
    </row>
    <row r="22" spans="2:9" x14ac:dyDescent="0.2">
      <c r="B22" s="39"/>
      <c r="H22" s="51"/>
    </row>
    <row r="23" spans="2:9" x14ac:dyDescent="0.2">
      <c r="B23" s="709" t="s">
        <v>88</v>
      </c>
      <c r="C23" s="709"/>
      <c r="D23" s="709"/>
      <c r="E23" s="709"/>
      <c r="F23" s="709"/>
      <c r="G23" s="709"/>
      <c r="H23" s="51"/>
    </row>
    <row r="24" spans="2:9" ht="20.25" customHeight="1" x14ac:dyDescent="0.2">
      <c r="B24" s="706" t="s">
        <v>119</v>
      </c>
      <c r="C24" s="706" t="s">
        <v>92</v>
      </c>
      <c r="D24" s="706"/>
      <c r="E24" s="706"/>
      <c r="F24" s="706"/>
      <c r="G24" s="706"/>
      <c r="H24" s="51"/>
    </row>
    <row r="25" spans="2:9" ht="20.25" customHeight="1" x14ac:dyDescent="0.2">
      <c r="B25" s="706"/>
      <c r="C25" s="43" t="s">
        <v>94</v>
      </c>
      <c r="D25" s="43" t="s">
        <v>95</v>
      </c>
      <c r="E25" s="43" t="s">
        <v>96</v>
      </c>
      <c r="F25" s="43" t="s">
        <v>97</v>
      </c>
      <c r="G25" s="43" t="s">
        <v>98</v>
      </c>
      <c r="H25" s="51"/>
    </row>
    <row r="26" spans="2:9" ht="48.75" customHeight="1" x14ac:dyDescent="0.2">
      <c r="B26" s="41" t="s">
        <v>79</v>
      </c>
      <c r="C26" s="73"/>
      <c r="D26" s="73"/>
      <c r="E26" s="73"/>
      <c r="F26" s="73"/>
      <c r="G26" s="616">
        <f>SUM(C26:F26)</f>
        <v>0</v>
      </c>
      <c r="H26" s="51"/>
      <c r="I26" s="707" t="s">
        <v>424</v>
      </c>
    </row>
    <row r="27" spans="2:9" ht="48.75" customHeight="1" x14ac:dyDescent="0.2">
      <c r="B27" s="42" t="s">
        <v>99</v>
      </c>
      <c r="C27" s="74"/>
      <c r="D27" s="74"/>
      <c r="E27" s="74"/>
      <c r="F27" s="74"/>
      <c r="G27" s="618">
        <f>SUM(C27:F27)</f>
        <v>0</v>
      </c>
      <c r="H27" s="51"/>
      <c r="I27" s="707"/>
    </row>
    <row r="28" spans="2:9" ht="20.25" customHeight="1" x14ac:dyDescent="0.2">
      <c r="B28" s="395" t="s">
        <v>93</v>
      </c>
      <c r="C28" s="620">
        <f>SUM(C26:C27)</f>
        <v>0</v>
      </c>
      <c r="D28" s="620">
        <f>SUM(D26:D27)</f>
        <v>0</v>
      </c>
      <c r="E28" s="620">
        <f>SUM(E26:E27)</f>
        <v>0</v>
      </c>
      <c r="F28" s="620">
        <f>SUM(F26:F27)</f>
        <v>0</v>
      </c>
      <c r="G28" s="620">
        <f>SUM(G26:G27)</f>
        <v>0</v>
      </c>
      <c r="H28" s="51"/>
      <c r="I28" s="707"/>
    </row>
    <row r="29" spans="2:9" x14ac:dyDescent="0.2">
      <c r="G29" s="119" t="str">
        <f>IF(G28=0,"",IF(F10=G28,"","金額確認"))</f>
        <v/>
      </c>
      <c r="H29" s="51"/>
    </row>
    <row r="30" spans="2:9" x14ac:dyDescent="0.2">
      <c r="H30" s="51"/>
    </row>
    <row r="31" spans="2:9" x14ac:dyDescent="0.2">
      <c r="H31" s="51"/>
    </row>
    <row r="32" spans="2:9" x14ac:dyDescent="0.2">
      <c r="H32" s="51"/>
    </row>
  </sheetData>
  <sheetProtection algorithmName="SHA-512" hashValue="hBV8tTsmUkYH8Afal15nK1hckqCza8KYQi+AU9mSW4flHa8HrToiheuu8gwUMxddvIekZdX+N0AERAycb8sisQ==" saltValue="oDWk9XADNQq7Cn8ZGuPEzg==" spinCount="100000" sheet="1" insertColumns="0" insertRows="0" deleteColumns="0" deleteRows="0"/>
  <mergeCells count="8">
    <mergeCell ref="B24:B25"/>
    <mergeCell ref="C24:G24"/>
    <mergeCell ref="I26:I28"/>
    <mergeCell ref="B4:G4"/>
    <mergeCell ref="B6:F6"/>
    <mergeCell ref="I8:I10"/>
    <mergeCell ref="B20:G20"/>
    <mergeCell ref="B23:G23"/>
  </mergeCells>
  <phoneticPr fontId="1"/>
  <conditionalFormatting sqref="C8:C9 C26:F27">
    <cfRule type="cellIs" dxfId="1268" priority="4" operator="equal">
      <formula>""</formula>
    </cfRule>
  </conditionalFormatting>
  <conditionalFormatting sqref="C8:F9 C10:D10 F10">
    <cfRule type="cellIs" dxfId="1267" priority="2" operator="equal">
      <formula>0</formula>
    </cfRule>
  </conditionalFormatting>
  <conditionalFormatting sqref="G26:G28 C28:F28">
    <cfRule type="cellIs" dxfId="1266" priority="1" operator="equal">
      <formula>0</formula>
    </cfRule>
  </conditionalFormatting>
  <dataValidations count="2">
    <dataValidation type="whole" allowBlank="1" showInputMessage="1" showErrorMessage="1" error="入力した値が事業費の総額を超過しています。" sqref="C27:F27" xr:uid="{00000000-0002-0000-0200-000000000000}">
      <formula1>0</formula1>
      <formula2>$F$9</formula2>
    </dataValidation>
    <dataValidation type="whole" allowBlank="1" showInputMessage="1" showErrorMessage="1" error="入力した値が人件費の総額を超過しています。" sqref="C26:F26" xr:uid="{00000000-0002-0000-0200-000001000000}">
      <formula1>0</formula1>
      <formula2>$F$8</formula2>
    </dataValidation>
  </dataValidations>
  <pageMargins left="0.74803149606299213" right="0.15748031496062992" top="0.55118110236220474" bottom="0.43307086614173229" header="0.31496062992125984" footer="0.1574803149606299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sheetPr>
  <dimension ref="B1:L30"/>
  <sheetViews>
    <sheetView showGridLines="0" zoomScale="130" zoomScaleNormal="130" zoomScaleSheetLayoutView="100" workbookViewId="0"/>
  </sheetViews>
  <sheetFormatPr defaultColWidth="9" defaultRowHeight="13.2" x14ac:dyDescent="0.2"/>
  <cols>
    <col min="1" max="1" width="1" style="56" customWidth="1"/>
    <col min="2" max="3" width="12.88671875" style="56" customWidth="1"/>
    <col min="4" max="7" width="5.109375" style="56" customWidth="1"/>
    <col min="8" max="8" width="5.77734375" style="56" customWidth="1"/>
    <col min="9" max="9" width="23.21875" style="56" customWidth="1"/>
    <col min="10" max="10" width="16.33203125" style="56" customWidth="1"/>
    <col min="11" max="11" width="1.33203125" style="56" customWidth="1"/>
    <col min="12" max="12" width="72.44140625" style="56" customWidth="1"/>
    <col min="13" max="16384" width="9" style="56"/>
  </cols>
  <sheetData>
    <row r="1" spans="2:12" ht="45.75" customHeight="1" x14ac:dyDescent="0.2"/>
    <row r="2" spans="2:12" x14ac:dyDescent="0.2">
      <c r="B2" s="392" t="s">
        <v>101</v>
      </c>
      <c r="J2" s="33"/>
    </row>
    <row r="3" spans="2:12" ht="27" customHeight="1" x14ac:dyDescent="0.2">
      <c r="B3" s="12" t="s">
        <v>24</v>
      </c>
      <c r="C3" s="34"/>
      <c r="D3" s="34"/>
      <c r="E3" s="34"/>
      <c r="F3" s="34"/>
      <c r="G3" s="34"/>
      <c r="H3" s="34"/>
      <c r="I3" s="34"/>
    </row>
    <row r="4" spans="2:12" ht="15" customHeight="1" x14ac:dyDescent="0.2">
      <c r="B4" s="12"/>
      <c r="L4" s="52" t="s">
        <v>2</v>
      </c>
    </row>
    <row r="5" spans="2:12" ht="25.5" customHeight="1" x14ac:dyDescent="0.2">
      <c r="C5" s="35" t="s">
        <v>67</v>
      </c>
      <c r="D5" s="713">
        <f>'補助事業概要説明書(別添１)１～２'!$E$6</f>
        <v>0</v>
      </c>
      <c r="E5" s="713"/>
      <c r="F5" s="713"/>
      <c r="G5" s="713"/>
      <c r="H5" s="713"/>
      <c r="I5" s="713"/>
      <c r="J5" s="36"/>
      <c r="L5" s="696" t="s">
        <v>520</v>
      </c>
    </row>
    <row r="6" spans="2:12" ht="15" customHeight="1" x14ac:dyDescent="0.2">
      <c r="C6" s="35"/>
      <c r="J6" s="36"/>
      <c r="L6" s="697"/>
    </row>
    <row r="7" spans="2:12" x14ac:dyDescent="0.2">
      <c r="B7" s="714" t="s">
        <v>14</v>
      </c>
      <c r="C7" s="714" t="s">
        <v>15</v>
      </c>
      <c r="D7" s="716" t="s">
        <v>16</v>
      </c>
      <c r="E7" s="717"/>
      <c r="F7" s="717"/>
      <c r="G7" s="718"/>
      <c r="H7" s="714" t="s">
        <v>21</v>
      </c>
      <c r="I7" s="714" t="s">
        <v>22</v>
      </c>
      <c r="J7" s="714" t="s">
        <v>23</v>
      </c>
      <c r="L7" s="421"/>
    </row>
    <row r="8" spans="2:12" x14ac:dyDescent="0.2">
      <c r="B8" s="715"/>
      <c r="C8" s="715"/>
      <c r="D8" s="37" t="s">
        <v>17</v>
      </c>
      <c r="E8" s="37" t="s">
        <v>18</v>
      </c>
      <c r="F8" s="37" t="s">
        <v>19</v>
      </c>
      <c r="G8" s="37" t="s">
        <v>20</v>
      </c>
      <c r="H8" s="715"/>
      <c r="I8" s="715"/>
      <c r="J8" s="715"/>
      <c r="L8" s="420" t="s">
        <v>120</v>
      </c>
    </row>
    <row r="9" spans="2:12" ht="28.5" customHeight="1" x14ac:dyDescent="0.2">
      <c r="B9" s="120"/>
      <c r="C9" s="120"/>
      <c r="D9" s="121"/>
      <c r="E9" s="122"/>
      <c r="F9" s="122"/>
      <c r="G9" s="122"/>
      <c r="H9" s="121"/>
      <c r="I9" s="122"/>
      <c r="J9" s="122"/>
      <c r="L9" s="712" t="s">
        <v>136</v>
      </c>
    </row>
    <row r="10" spans="2:12" ht="28.5" customHeight="1" x14ac:dyDescent="0.2">
      <c r="B10" s="75"/>
      <c r="C10" s="75"/>
      <c r="D10" s="31"/>
      <c r="E10" s="13"/>
      <c r="F10" s="13"/>
      <c r="G10" s="13"/>
      <c r="H10" s="31"/>
      <c r="I10" s="13"/>
      <c r="J10" s="13"/>
      <c r="L10" s="712"/>
    </row>
    <row r="11" spans="2:12" ht="28.5" customHeight="1" x14ac:dyDescent="0.2">
      <c r="B11" s="75"/>
      <c r="C11" s="75"/>
      <c r="D11" s="31"/>
      <c r="E11" s="13"/>
      <c r="F11" s="13"/>
      <c r="G11" s="13"/>
      <c r="H11" s="31"/>
      <c r="I11" s="13"/>
      <c r="J11" s="13"/>
      <c r="L11" s="185" t="s">
        <v>408</v>
      </c>
    </row>
    <row r="12" spans="2:12" ht="28.5" customHeight="1" x14ac:dyDescent="0.2">
      <c r="B12" s="75"/>
      <c r="C12" s="75"/>
      <c r="D12" s="31"/>
      <c r="E12" s="13"/>
      <c r="F12" s="13"/>
      <c r="G12" s="13"/>
      <c r="H12" s="31"/>
      <c r="I12" s="13"/>
      <c r="J12" s="13"/>
    </row>
    <row r="13" spans="2:12" ht="28.5" customHeight="1" x14ac:dyDescent="0.2">
      <c r="B13" s="75"/>
      <c r="C13" s="75"/>
      <c r="D13" s="31"/>
      <c r="E13" s="13"/>
      <c r="F13" s="13"/>
      <c r="G13" s="13"/>
      <c r="H13" s="31"/>
      <c r="I13" s="13"/>
      <c r="J13" s="13"/>
    </row>
    <row r="14" spans="2:12" ht="28.5" customHeight="1" x14ac:dyDescent="0.2">
      <c r="B14" s="75"/>
      <c r="C14" s="75"/>
      <c r="D14" s="31"/>
      <c r="E14" s="13"/>
      <c r="F14" s="13"/>
      <c r="G14" s="13"/>
      <c r="H14" s="31"/>
      <c r="I14" s="13"/>
      <c r="J14" s="13"/>
    </row>
    <row r="15" spans="2:12" ht="28.5" customHeight="1" x14ac:dyDescent="0.2">
      <c r="B15" s="75"/>
      <c r="C15" s="75"/>
      <c r="D15" s="31"/>
      <c r="E15" s="13"/>
      <c r="F15" s="13"/>
      <c r="G15" s="13"/>
      <c r="H15" s="31"/>
      <c r="I15" s="13"/>
      <c r="J15" s="13"/>
    </row>
    <row r="16" spans="2:12" ht="28.5" customHeight="1" x14ac:dyDescent="0.2">
      <c r="B16" s="75"/>
      <c r="C16" s="75"/>
      <c r="D16" s="31"/>
      <c r="E16" s="13"/>
      <c r="F16" s="13"/>
      <c r="G16" s="13"/>
      <c r="H16" s="31"/>
      <c r="I16" s="13"/>
      <c r="J16" s="13"/>
    </row>
    <row r="17" spans="2:10" ht="28.5" customHeight="1" x14ac:dyDescent="0.2">
      <c r="B17" s="75"/>
      <c r="C17" s="75"/>
      <c r="D17" s="31"/>
      <c r="E17" s="13"/>
      <c r="F17" s="13"/>
      <c r="G17" s="13"/>
      <c r="H17" s="31"/>
      <c r="I17" s="13"/>
      <c r="J17" s="13"/>
    </row>
    <row r="18" spans="2:10" ht="28.5" customHeight="1" x14ac:dyDescent="0.2">
      <c r="B18" s="75"/>
      <c r="C18" s="75"/>
      <c r="D18" s="31"/>
      <c r="E18" s="13"/>
      <c r="F18" s="13"/>
      <c r="G18" s="13"/>
      <c r="H18" s="31"/>
      <c r="I18" s="13"/>
      <c r="J18" s="13"/>
    </row>
    <row r="19" spans="2:10" ht="28.5" customHeight="1" x14ac:dyDescent="0.2">
      <c r="B19" s="75"/>
      <c r="C19" s="75"/>
      <c r="D19" s="31"/>
      <c r="E19" s="13"/>
      <c r="F19" s="13"/>
      <c r="G19" s="13"/>
      <c r="H19" s="31"/>
      <c r="I19" s="13"/>
      <c r="J19" s="13"/>
    </row>
    <row r="20" spans="2:10" ht="28.5" customHeight="1" x14ac:dyDescent="0.2">
      <c r="B20" s="75"/>
      <c r="C20" s="75"/>
      <c r="D20" s="31"/>
      <c r="E20" s="13"/>
      <c r="F20" s="13"/>
      <c r="G20" s="13"/>
      <c r="H20" s="31"/>
      <c r="I20" s="13"/>
      <c r="J20" s="13"/>
    </row>
    <row r="21" spans="2:10" ht="28.5" customHeight="1" x14ac:dyDescent="0.2">
      <c r="B21" s="75"/>
      <c r="C21" s="75"/>
      <c r="D21" s="31"/>
      <c r="E21" s="13"/>
      <c r="F21" s="13"/>
      <c r="G21" s="13"/>
      <c r="H21" s="31"/>
      <c r="I21" s="13"/>
      <c r="J21" s="13"/>
    </row>
    <row r="22" spans="2:10" ht="28.5" customHeight="1" x14ac:dyDescent="0.2">
      <c r="B22" s="75"/>
      <c r="C22" s="75"/>
      <c r="D22" s="31"/>
      <c r="E22" s="13"/>
      <c r="F22" s="13"/>
      <c r="G22" s="13"/>
      <c r="H22" s="31"/>
      <c r="I22" s="13"/>
      <c r="J22" s="13"/>
    </row>
    <row r="23" spans="2:10" ht="28.5" customHeight="1" x14ac:dyDescent="0.2">
      <c r="B23" s="75"/>
      <c r="C23" s="75"/>
      <c r="D23" s="31"/>
      <c r="E23" s="13"/>
      <c r="F23" s="13"/>
      <c r="G23" s="13"/>
      <c r="H23" s="31"/>
      <c r="I23" s="13"/>
      <c r="J23" s="13"/>
    </row>
    <row r="24" spans="2:10" ht="28.5" customHeight="1" x14ac:dyDescent="0.2">
      <c r="B24" s="75"/>
      <c r="C24" s="75"/>
      <c r="D24" s="31"/>
      <c r="E24" s="13"/>
      <c r="F24" s="13"/>
      <c r="G24" s="13"/>
      <c r="H24" s="31"/>
      <c r="I24" s="13"/>
      <c r="J24" s="13"/>
    </row>
    <row r="25" spans="2:10" ht="28.5" customHeight="1" x14ac:dyDescent="0.2">
      <c r="B25" s="75"/>
      <c r="C25" s="75"/>
      <c r="D25" s="31"/>
      <c r="E25" s="13"/>
      <c r="F25" s="13"/>
      <c r="G25" s="13"/>
      <c r="H25" s="31"/>
      <c r="I25" s="13"/>
      <c r="J25" s="13"/>
    </row>
    <row r="26" spans="2:10" ht="28.5" customHeight="1" x14ac:dyDescent="0.2">
      <c r="B26" s="75"/>
      <c r="C26" s="75"/>
      <c r="D26" s="31"/>
      <c r="E26" s="13"/>
      <c r="F26" s="13"/>
      <c r="G26" s="13"/>
      <c r="H26" s="31"/>
      <c r="I26" s="13"/>
      <c r="J26" s="13"/>
    </row>
    <row r="27" spans="2:10" ht="28.5" customHeight="1" x14ac:dyDescent="0.2">
      <c r="B27" s="75"/>
      <c r="C27" s="75"/>
      <c r="D27" s="31"/>
      <c r="E27" s="13"/>
      <c r="F27" s="13"/>
      <c r="G27" s="13"/>
      <c r="H27" s="31"/>
      <c r="I27" s="13"/>
      <c r="J27" s="13"/>
    </row>
    <row r="28" spans="2:10" ht="28.5" customHeight="1" x14ac:dyDescent="0.2">
      <c r="B28" s="75"/>
      <c r="C28" s="75"/>
      <c r="D28" s="31"/>
      <c r="E28" s="13"/>
      <c r="F28" s="13"/>
      <c r="G28" s="13"/>
      <c r="H28" s="31"/>
      <c r="I28" s="13"/>
      <c r="J28" s="13"/>
    </row>
    <row r="29" spans="2:10" x14ac:dyDescent="0.2">
      <c r="B29" s="392"/>
      <c r="C29" s="392"/>
      <c r="D29" s="392"/>
      <c r="E29" s="392"/>
      <c r="F29" s="392"/>
      <c r="G29" s="392"/>
      <c r="H29" s="392"/>
      <c r="I29" s="392"/>
      <c r="J29" s="392"/>
    </row>
    <row r="30" spans="2:10" ht="90" customHeight="1" x14ac:dyDescent="0.2">
      <c r="B30" s="685" t="s">
        <v>75</v>
      </c>
      <c r="C30" s="686"/>
      <c r="D30" s="686"/>
      <c r="E30" s="686"/>
      <c r="F30" s="686"/>
      <c r="G30" s="686"/>
      <c r="H30" s="686"/>
      <c r="I30" s="686"/>
      <c r="J30" s="686"/>
    </row>
  </sheetData>
  <sheetProtection algorithmName="SHA-512" hashValue="hCKjp5fM69QwCPjy/4AG0SDDllv+fyt8cDjwOBacnIkj5ywNTDdSBbPvQ5wJ2QBS6O4FuR+ZOhnPCPpm1fRFeg==" saltValue="3TQSWH3u9PypL93Yoo0siQ==" spinCount="100000" sheet="1" insertColumns="0" insertRows="0" deleteColumns="0" deleteRows="0"/>
  <mergeCells count="10">
    <mergeCell ref="L9:L10"/>
    <mergeCell ref="D5:I5"/>
    <mergeCell ref="B30:J30"/>
    <mergeCell ref="B7:B8"/>
    <mergeCell ref="C7:C8"/>
    <mergeCell ref="D7:G7"/>
    <mergeCell ref="H7:H8"/>
    <mergeCell ref="I7:I8"/>
    <mergeCell ref="J7:J8"/>
    <mergeCell ref="L5:L6"/>
  </mergeCells>
  <phoneticPr fontId="1"/>
  <conditionalFormatting sqref="B9:J28">
    <cfRule type="containsBlanks" dxfId="1265" priority="5">
      <formula>LEN(TRIM(B9))=0</formula>
    </cfRule>
  </conditionalFormatting>
  <conditionalFormatting sqref="D5:I5">
    <cfRule type="cellIs" dxfId="1264" priority="1" operator="equal">
      <formula>0</formula>
    </cfRule>
  </conditionalFormatting>
  <dataValidations count="5">
    <dataValidation type="list" allowBlank="1" showInputMessage="1" showErrorMessage="1" sqref="D9:D28" xr:uid="{00000000-0002-0000-0300-000000000000}">
      <formula1>"T,S,H"</formula1>
    </dataValidation>
    <dataValidation type="list" allowBlank="1" showInputMessage="1" showErrorMessage="1" prompt="M：男性_x000a_F：女性" sqref="H9:H28" xr:uid="{00000000-0002-0000-0300-000001000000}">
      <formula1>"M,F"</formula1>
    </dataValidation>
    <dataValidation imeMode="hiragana" allowBlank="1" showInputMessage="1" showErrorMessage="1" sqref="C9:C28" xr:uid="{00000000-0002-0000-0300-000002000000}"/>
    <dataValidation type="whole" imeMode="halfAlpha" operator="greaterThanOrEqual" allowBlank="1" showInputMessage="1" showErrorMessage="1" sqref="E9:G28" xr:uid="{00000000-0002-0000-0300-000003000000}">
      <formula1>1</formula1>
    </dataValidation>
    <dataValidation imeMode="halfKatakana" allowBlank="1" showInputMessage="1" showErrorMessage="1" prompt="半角ｶﾀｶﾅで入力" sqref="B9:B28" xr:uid="{00000000-0002-0000-0300-000004000000}"/>
  </dataValidations>
  <pageMargins left="0.74803149606299213" right="0.15748031496062992" top="0.55118110236220474" bottom="0.43307086614173229" header="0.31496062992125984" footer="0.15748031496062992"/>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sheetPr>
  <dimension ref="A1:J247"/>
  <sheetViews>
    <sheetView showGridLines="0" zoomScaleNormal="100" zoomScaleSheetLayoutView="85" workbookViewId="0"/>
  </sheetViews>
  <sheetFormatPr defaultColWidth="9" defaultRowHeight="13.2" x14ac:dyDescent="0.2"/>
  <cols>
    <col min="1" max="1" width="1.77734375" style="132" customWidth="1"/>
    <col min="2" max="4" width="15.6640625" style="82" customWidth="1"/>
    <col min="5" max="5" width="11.5546875" style="82" bestFit="1" customWidth="1"/>
    <col min="6" max="6" width="43" style="82" customWidth="1"/>
    <col min="7" max="7" width="30.6640625" style="169" customWidth="1"/>
    <col min="8" max="8" width="1.6640625" style="169" customWidth="1"/>
    <col min="9" max="9" width="93.88671875" style="82" customWidth="1"/>
    <col min="10" max="10" width="28.77734375" style="82" customWidth="1"/>
    <col min="11" max="11" width="9" style="82" customWidth="1"/>
    <col min="12" max="16384" width="9" style="82"/>
  </cols>
  <sheetData>
    <row r="1" spans="2:9" ht="50.25" customHeight="1" x14ac:dyDescent="0.2"/>
    <row r="2" spans="2:9" x14ac:dyDescent="0.2">
      <c r="B2" s="84" t="s">
        <v>0</v>
      </c>
      <c r="C2" s="170"/>
      <c r="D2" s="171"/>
      <c r="G2" s="394"/>
      <c r="H2" s="172"/>
    </row>
    <row r="3" spans="2:9" ht="29.25" customHeight="1" x14ac:dyDescent="0.2">
      <c r="B3" s="759" t="s">
        <v>1</v>
      </c>
      <c r="C3" s="759"/>
      <c r="D3" s="759"/>
      <c r="E3" s="759"/>
      <c r="F3" s="759"/>
      <c r="G3" s="759"/>
      <c r="H3" s="397"/>
    </row>
    <row r="4" spans="2:9" ht="29.25" customHeight="1" x14ac:dyDescent="0.2">
      <c r="B4" s="173" t="s">
        <v>257</v>
      </c>
      <c r="C4" s="174"/>
      <c r="D4" s="174"/>
      <c r="E4" s="223"/>
      <c r="F4" s="223"/>
      <c r="G4" s="397"/>
      <c r="H4" s="397"/>
      <c r="I4" s="276" t="s">
        <v>2</v>
      </c>
    </row>
    <row r="5" spans="2:9" ht="24.9" customHeight="1" x14ac:dyDescent="0.2">
      <c r="B5" s="763" t="s">
        <v>170</v>
      </c>
      <c r="C5" s="763"/>
      <c r="D5" s="763"/>
      <c r="E5" s="767"/>
      <c r="F5" s="767"/>
      <c r="G5" s="767"/>
      <c r="H5" s="397"/>
      <c r="I5" s="451" t="s">
        <v>570</v>
      </c>
    </row>
    <row r="6" spans="2:9" ht="24.9" customHeight="1" x14ac:dyDescent="0.2">
      <c r="B6" s="763" t="s">
        <v>210</v>
      </c>
      <c r="C6" s="763"/>
      <c r="D6" s="763"/>
      <c r="E6" s="756"/>
      <c r="F6" s="756"/>
      <c r="G6" s="756"/>
      <c r="H6" s="397"/>
      <c r="I6" s="451" t="s">
        <v>409</v>
      </c>
    </row>
    <row r="7" spans="2:9" ht="24.9" customHeight="1" x14ac:dyDescent="0.2">
      <c r="B7" s="763" t="s">
        <v>211</v>
      </c>
      <c r="C7" s="763"/>
      <c r="D7" s="763"/>
      <c r="E7" s="768"/>
      <c r="F7" s="768"/>
      <c r="G7" s="768"/>
      <c r="H7" s="397"/>
      <c r="I7" s="451" t="s">
        <v>410</v>
      </c>
    </row>
    <row r="8" spans="2:9" ht="24.9" customHeight="1" x14ac:dyDescent="0.2">
      <c r="B8" s="722" t="s">
        <v>212</v>
      </c>
      <c r="C8" s="722"/>
      <c r="D8" s="722"/>
      <c r="E8" s="756"/>
      <c r="F8" s="756"/>
      <c r="G8" s="756"/>
      <c r="H8" s="397"/>
      <c r="I8" s="451" t="s">
        <v>411</v>
      </c>
    </row>
    <row r="9" spans="2:9" ht="24.9" customHeight="1" x14ac:dyDescent="0.2">
      <c r="B9" s="722" t="s">
        <v>171</v>
      </c>
      <c r="C9" s="722"/>
      <c r="D9" s="722"/>
      <c r="E9" s="756"/>
      <c r="F9" s="756"/>
      <c r="G9" s="756"/>
      <c r="H9" s="397"/>
      <c r="I9" s="451" t="s">
        <v>432</v>
      </c>
    </row>
    <row r="10" spans="2:9" ht="24.9" customHeight="1" x14ac:dyDescent="0.2">
      <c r="B10" s="722" t="s">
        <v>213</v>
      </c>
      <c r="C10" s="763" t="s">
        <v>214</v>
      </c>
      <c r="D10" s="763"/>
      <c r="E10" s="756"/>
      <c r="F10" s="756"/>
      <c r="G10" s="756"/>
      <c r="H10" s="397"/>
      <c r="I10" s="451" t="s">
        <v>412</v>
      </c>
    </row>
    <row r="11" spans="2:9" ht="24.9" customHeight="1" x14ac:dyDescent="0.2">
      <c r="B11" s="722"/>
      <c r="C11" s="772" t="s">
        <v>181</v>
      </c>
      <c r="D11" s="772"/>
      <c r="E11" s="769"/>
      <c r="F11" s="769"/>
      <c r="G11" s="769"/>
      <c r="H11" s="397"/>
      <c r="I11" s="452" t="s">
        <v>425</v>
      </c>
    </row>
    <row r="12" spans="2:9" ht="24.9" customHeight="1" x14ac:dyDescent="0.2">
      <c r="B12" s="722"/>
      <c r="C12" s="764" t="s">
        <v>182</v>
      </c>
      <c r="D12" s="764"/>
      <c r="E12" s="770"/>
      <c r="F12" s="770"/>
      <c r="G12" s="770"/>
      <c r="H12" s="397"/>
      <c r="I12" s="453" t="s">
        <v>413</v>
      </c>
    </row>
    <row r="13" spans="2:9" ht="24.9" customHeight="1" x14ac:dyDescent="0.2">
      <c r="B13" s="763" t="s">
        <v>207</v>
      </c>
      <c r="C13" s="763"/>
      <c r="D13" s="763"/>
      <c r="E13" s="771"/>
      <c r="F13" s="771"/>
      <c r="G13" s="771"/>
      <c r="H13" s="397"/>
      <c r="I13" s="450" t="s">
        <v>172</v>
      </c>
    </row>
    <row r="14" spans="2:9" ht="24.9" customHeight="1" x14ac:dyDescent="0.2">
      <c r="B14" s="763" t="s">
        <v>208</v>
      </c>
      <c r="C14" s="763" t="s">
        <v>209</v>
      </c>
      <c r="D14" s="763"/>
      <c r="E14" s="756"/>
      <c r="F14" s="756"/>
      <c r="G14" s="756"/>
      <c r="H14" s="397"/>
      <c r="I14" s="752" t="s">
        <v>530</v>
      </c>
    </row>
    <row r="15" spans="2:9" ht="24.9" customHeight="1" x14ac:dyDescent="0.2">
      <c r="B15" s="763"/>
      <c r="C15" s="763" t="s">
        <v>521</v>
      </c>
      <c r="D15" s="763"/>
      <c r="E15" s="756"/>
      <c r="F15" s="756"/>
      <c r="G15" s="756"/>
      <c r="H15" s="551"/>
      <c r="I15" s="752"/>
    </row>
    <row r="16" spans="2:9" ht="24.9" customHeight="1" x14ac:dyDescent="0.2">
      <c r="B16" s="763"/>
      <c r="C16" s="763" t="s">
        <v>522</v>
      </c>
      <c r="D16" s="763"/>
      <c r="E16" s="756"/>
      <c r="F16" s="756"/>
      <c r="G16" s="756"/>
      <c r="H16" s="551"/>
      <c r="I16" s="752"/>
    </row>
    <row r="17" spans="1:9" ht="24.9" customHeight="1" x14ac:dyDescent="0.2">
      <c r="B17" s="763"/>
      <c r="C17" s="763" t="s">
        <v>523</v>
      </c>
      <c r="D17" s="763"/>
      <c r="E17" s="756"/>
      <c r="F17" s="756"/>
      <c r="G17" s="756"/>
      <c r="H17" s="551"/>
      <c r="I17" s="752"/>
    </row>
    <row r="18" spans="1:9" ht="24.9" customHeight="1" x14ac:dyDescent="0.2">
      <c r="B18" s="763"/>
      <c r="C18" s="763" t="s">
        <v>524</v>
      </c>
      <c r="D18" s="763"/>
      <c r="E18" s="756"/>
      <c r="F18" s="756"/>
      <c r="G18" s="756"/>
      <c r="H18" s="551"/>
      <c r="I18" s="752"/>
    </row>
    <row r="19" spans="1:9" ht="24.9" customHeight="1" x14ac:dyDescent="0.2">
      <c r="B19" s="763"/>
      <c r="C19" s="763" t="s">
        <v>525</v>
      </c>
      <c r="D19" s="763"/>
      <c r="E19" s="756"/>
      <c r="F19" s="756"/>
      <c r="G19" s="756"/>
      <c r="H19" s="551"/>
      <c r="I19" s="752"/>
    </row>
    <row r="20" spans="1:9" ht="24.9" customHeight="1" x14ac:dyDescent="0.2">
      <c r="B20" s="763"/>
      <c r="C20" s="763" t="s">
        <v>526</v>
      </c>
      <c r="D20" s="763"/>
      <c r="E20" s="756"/>
      <c r="F20" s="756"/>
      <c r="G20" s="756"/>
      <c r="H20" s="551"/>
      <c r="I20" s="752"/>
    </row>
    <row r="21" spans="1:9" ht="24.9" customHeight="1" x14ac:dyDescent="0.2">
      <c r="B21" s="763"/>
      <c r="C21" s="763" t="s">
        <v>527</v>
      </c>
      <c r="D21" s="763"/>
      <c r="E21" s="756"/>
      <c r="F21" s="756"/>
      <c r="G21" s="756"/>
      <c r="H21" s="551"/>
      <c r="I21" s="752"/>
    </row>
    <row r="22" spans="1:9" ht="24.9" customHeight="1" x14ac:dyDescent="0.2">
      <c r="B22" s="763"/>
      <c r="C22" s="763" t="s">
        <v>528</v>
      </c>
      <c r="D22" s="763"/>
      <c r="E22" s="756"/>
      <c r="F22" s="756"/>
      <c r="G22" s="756"/>
      <c r="H22" s="551"/>
      <c r="I22" s="752"/>
    </row>
    <row r="23" spans="1:9" ht="24.9" customHeight="1" x14ac:dyDescent="0.2">
      <c r="B23" s="763"/>
      <c r="C23" s="763" t="s">
        <v>529</v>
      </c>
      <c r="D23" s="763"/>
      <c r="E23" s="756"/>
      <c r="F23" s="756"/>
      <c r="G23" s="756"/>
      <c r="H23" s="551"/>
      <c r="I23" s="752"/>
    </row>
    <row r="24" spans="1:9" s="169" customFormat="1" ht="8.25" customHeight="1" x14ac:dyDescent="0.2">
      <c r="A24" s="263"/>
      <c r="B24" s="227"/>
      <c r="C24" s="227"/>
      <c r="D24" s="454"/>
      <c r="E24" s="454"/>
      <c r="F24" s="454"/>
      <c r="G24" s="397"/>
      <c r="H24" s="397"/>
      <c r="I24" s="287"/>
    </row>
    <row r="25" spans="1:9" ht="29.25" customHeight="1" x14ac:dyDescent="0.2">
      <c r="B25" s="175" t="s">
        <v>286</v>
      </c>
      <c r="C25" s="140"/>
      <c r="D25" s="140"/>
      <c r="E25" s="257"/>
      <c r="F25" s="257"/>
      <c r="G25" s="397"/>
      <c r="H25" s="397"/>
      <c r="I25" s="287"/>
    </row>
    <row r="26" spans="1:9" ht="22.5" customHeight="1" x14ac:dyDescent="0.2">
      <c r="B26" s="176" t="s">
        <v>322</v>
      </c>
      <c r="C26" s="140"/>
      <c r="D26" s="140"/>
      <c r="E26" s="177"/>
      <c r="F26" s="177"/>
      <c r="G26" s="397"/>
      <c r="H26" s="397"/>
      <c r="I26" s="287"/>
    </row>
    <row r="27" spans="1:9" ht="24.9" customHeight="1" x14ac:dyDescent="0.2">
      <c r="B27" s="259" t="s">
        <v>288</v>
      </c>
      <c r="C27" s="140"/>
      <c r="D27" s="140"/>
      <c r="E27" s="179"/>
      <c r="F27" s="179"/>
      <c r="G27" s="397"/>
      <c r="H27" s="397"/>
      <c r="I27" s="140"/>
    </row>
    <row r="28" spans="1:9" ht="24.9" customHeight="1" x14ac:dyDescent="0.2">
      <c r="B28" s="258" t="s">
        <v>202</v>
      </c>
      <c r="C28" s="258" t="s">
        <v>122</v>
      </c>
      <c r="D28" s="258" t="s">
        <v>287</v>
      </c>
      <c r="E28" s="760" t="s">
        <v>215</v>
      </c>
      <c r="F28" s="761"/>
      <c r="G28" s="762"/>
      <c r="H28" s="397"/>
      <c r="I28" s="748" t="s">
        <v>531</v>
      </c>
    </row>
    <row r="29" spans="1:9" ht="24.9" customHeight="1" x14ac:dyDescent="0.2">
      <c r="B29" s="398"/>
      <c r="C29" s="182" t="s">
        <v>229</v>
      </c>
      <c r="D29" s="398"/>
      <c r="E29" s="753"/>
      <c r="F29" s="754"/>
      <c r="G29" s="755"/>
      <c r="H29" s="397"/>
      <c r="I29" s="749"/>
    </row>
    <row r="30" spans="1:9" ht="24.9" customHeight="1" x14ac:dyDescent="0.2">
      <c r="B30" s="398"/>
      <c r="C30" s="255"/>
      <c r="D30" s="398"/>
      <c r="E30" s="753"/>
      <c r="F30" s="754"/>
      <c r="G30" s="755"/>
      <c r="H30" s="397"/>
      <c r="I30" s="749"/>
    </row>
    <row r="31" spans="1:9" ht="24.9" customHeight="1" x14ac:dyDescent="0.2">
      <c r="B31" s="398"/>
      <c r="C31" s="255"/>
      <c r="D31" s="398"/>
      <c r="E31" s="753"/>
      <c r="F31" s="754"/>
      <c r="G31" s="755"/>
      <c r="H31" s="397"/>
      <c r="I31" s="749"/>
    </row>
    <row r="32" spans="1:9" ht="24.9" customHeight="1" x14ac:dyDescent="0.2">
      <c r="B32" s="398"/>
      <c r="C32" s="255"/>
      <c r="D32" s="398"/>
      <c r="E32" s="753"/>
      <c r="F32" s="754"/>
      <c r="G32" s="755"/>
      <c r="H32" s="397"/>
      <c r="I32" s="749"/>
    </row>
    <row r="33" spans="2:9" ht="24.9" customHeight="1" x14ac:dyDescent="0.2">
      <c r="B33" s="398"/>
      <c r="C33" s="255"/>
      <c r="D33" s="398"/>
      <c r="E33" s="753"/>
      <c r="F33" s="754"/>
      <c r="G33" s="755"/>
      <c r="H33" s="397"/>
      <c r="I33" s="749"/>
    </row>
    <row r="34" spans="2:9" ht="24.9" customHeight="1" x14ac:dyDescent="0.2">
      <c r="B34" s="398"/>
      <c r="C34" s="255"/>
      <c r="D34" s="398"/>
      <c r="E34" s="753"/>
      <c r="F34" s="754"/>
      <c r="G34" s="755"/>
      <c r="H34" s="397"/>
      <c r="I34" s="749"/>
    </row>
    <row r="35" spans="2:9" ht="24.9" customHeight="1" x14ac:dyDescent="0.2">
      <c r="B35" s="398"/>
      <c r="C35" s="255"/>
      <c r="D35" s="398"/>
      <c r="E35" s="753"/>
      <c r="F35" s="754"/>
      <c r="G35" s="755"/>
      <c r="H35" s="397"/>
      <c r="I35" s="749"/>
    </row>
    <row r="36" spans="2:9" ht="24.9" customHeight="1" x14ac:dyDescent="0.2">
      <c r="B36" s="552"/>
      <c r="C36" s="255"/>
      <c r="D36" s="552"/>
      <c r="E36" s="753"/>
      <c r="F36" s="754"/>
      <c r="G36" s="755"/>
      <c r="H36" s="551"/>
      <c r="I36" s="561"/>
    </row>
    <row r="37" spans="2:9" ht="24.9" customHeight="1" x14ac:dyDescent="0.2">
      <c r="B37" s="552"/>
      <c r="C37" s="255"/>
      <c r="D37" s="552"/>
      <c r="E37" s="753"/>
      <c r="F37" s="754"/>
      <c r="G37" s="755"/>
      <c r="H37" s="551"/>
      <c r="I37" s="562"/>
    </row>
    <row r="38" spans="2:9" ht="24.9" customHeight="1" x14ac:dyDescent="0.2">
      <c r="B38" s="552"/>
      <c r="C38" s="255"/>
      <c r="D38" s="552"/>
      <c r="E38" s="753"/>
      <c r="F38" s="754"/>
      <c r="G38" s="755"/>
      <c r="H38" s="551"/>
      <c r="I38" s="562"/>
    </row>
    <row r="39" spans="2:9" ht="24.9" customHeight="1" x14ac:dyDescent="0.2">
      <c r="B39" s="552"/>
      <c r="C39" s="255"/>
      <c r="D39" s="552"/>
      <c r="E39" s="753"/>
      <c r="F39" s="754"/>
      <c r="G39" s="755"/>
      <c r="H39" s="551"/>
      <c r="I39" s="562"/>
    </row>
    <row r="40" spans="2:9" ht="24.9" customHeight="1" x14ac:dyDescent="0.2">
      <c r="B40" s="552"/>
      <c r="C40" s="255"/>
      <c r="D40" s="552"/>
      <c r="E40" s="753"/>
      <c r="F40" s="754"/>
      <c r="G40" s="755"/>
      <c r="H40" s="551"/>
      <c r="I40" s="562"/>
    </row>
    <row r="41" spans="2:9" ht="24.9" customHeight="1" x14ac:dyDescent="0.2">
      <c r="B41" s="552"/>
      <c r="C41" s="255"/>
      <c r="D41" s="552"/>
      <c r="E41" s="753"/>
      <c r="F41" s="754"/>
      <c r="G41" s="755"/>
      <c r="H41" s="551"/>
      <c r="I41" s="562"/>
    </row>
    <row r="42" spans="2:9" ht="24.9" customHeight="1" x14ac:dyDescent="0.2">
      <c r="B42" s="552"/>
      <c r="C42" s="255"/>
      <c r="D42" s="552"/>
      <c r="E42" s="753"/>
      <c r="F42" s="754"/>
      <c r="G42" s="755"/>
      <c r="H42" s="551"/>
      <c r="I42" s="562"/>
    </row>
    <row r="43" spans="2:9" ht="24.9" customHeight="1" x14ac:dyDescent="0.2">
      <c r="B43" s="552"/>
      <c r="C43" s="255"/>
      <c r="D43" s="552"/>
      <c r="E43" s="753"/>
      <c r="F43" s="754"/>
      <c r="G43" s="755"/>
      <c r="H43" s="551"/>
      <c r="I43" s="562"/>
    </row>
    <row r="44" spans="2:9" ht="24.9" customHeight="1" x14ac:dyDescent="0.2">
      <c r="B44" s="552"/>
      <c r="C44" s="255"/>
      <c r="D44" s="552"/>
      <c r="E44" s="753"/>
      <c r="F44" s="754"/>
      <c r="G44" s="755"/>
      <c r="H44" s="551"/>
      <c r="I44" s="562"/>
    </row>
    <row r="45" spans="2:9" ht="24.9" customHeight="1" x14ac:dyDescent="0.2">
      <c r="B45" s="552"/>
      <c r="C45" s="255"/>
      <c r="D45" s="552"/>
      <c r="E45" s="753"/>
      <c r="F45" s="754"/>
      <c r="G45" s="755"/>
      <c r="H45" s="551"/>
      <c r="I45" s="562"/>
    </row>
    <row r="46" spans="2:9" ht="24.9" customHeight="1" x14ac:dyDescent="0.2">
      <c r="B46" s="552"/>
      <c r="C46" s="255"/>
      <c r="D46" s="552"/>
      <c r="E46" s="753"/>
      <c r="F46" s="754"/>
      <c r="G46" s="755"/>
      <c r="H46" s="551"/>
      <c r="I46" s="562"/>
    </row>
    <row r="47" spans="2:9" ht="24.9" customHeight="1" x14ac:dyDescent="0.2">
      <c r="B47" s="552"/>
      <c r="C47" s="255"/>
      <c r="D47" s="552"/>
      <c r="E47" s="753"/>
      <c r="F47" s="754"/>
      <c r="G47" s="755"/>
      <c r="H47" s="551"/>
      <c r="I47" s="562"/>
    </row>
    <row r="48" spans="2:9" ht="24.9" customHeight="1" x14ac:dyDescent="0.2">
      <c r="B48" s="552"/>
      <c r="C48" s="255"/>
      <c r="D48" s="552"/>
      <c r="E48" s="753"/>
      <c r="F48" s="754"/>
      <c r="G48" s="755"/>
      <c r="H48" s="551"/>
      <c r="I48" s="562"/>
    </row>
    <row r="49" spans="1:10" ht="24.9" customHeight="1" x14ac:dyDescent="0.2">
      <c r="B49" s="552"/>
      <c r="C49" s="255"/>
      <c r="D49" s="552"/>
      <c r="E49" s="753"/>
      <c r="F49" s="754"/>
      <c r="G49" s="755"/>
      <c r="H49" s="551"/>
      <c r="I49" s="562"/>
    </row>
    <row r="50" spans="1:10" ht="24.9" customHeight="1" x14ac:dyDescent="0.2">
      <c r="B50" s="552"/>
      <c r="C50" s="255"/>
      <c r="D50" s="552"/>
      <c r="E50" s="753"/>
      <c r="F50" s="754"/>
      <c r="G50" s="755"/>
      <c r="H50" s="551"/>
      <c r="I50" s="562"/>
    </row>
    <row r="51" spans="1:10" ht="24.9" customHeight="1" x14ac:dyDescent="0.2">
      <c r="B51" s="398"/>
      <c r="C51" s="255"/>
      <c r="D51" s="398"/>
      <c r="E51" s="753"/>
      <c r="F51" s="754"/>
      <c r="G51" s="755"/>
      <c r="H51" s="397"/>
      <c r="I51" s="562"/>
    </row>
    <row r="52" spans="1:10" ht="24.9" customHeight="1" x14ac:dyDescent="0.2">
      <c r="B52" s="398"/>
      <c r="C52" s="255"/>
      <c r="D52" s="398"/>
      <c r="E52" s="753"/>
      <c r="F52" s="754"/>
      <c r="G52" s="755"/>
      <c r="H52" s="397"/>
      <c r="I52" s="562"/>
    </row>
    <row r="53" spans="1:10" ht="24.9" customHeight="1" x14ac:dyDescent="0.2">
      <c r="B53" s="398"/>
      <c r="C53" s="255"/>
      <c r="D53" s="398"/>
      <c r="E53" s="753"/>
      <c r="F53" s="754"/>
      <c r="G53" s="755"/>
      <c r="H53" s="397"/>
      <c r="I53" s="562"/>
    </row>
    <row r="54" spans="1:10" ht="6.75" customHeight="1" x14ac:dyDescent="0.2">
      <c r="B54" s="261"/>
      <c r="C54" s="256"/>
      <c r="D54" s="256"/>
      <c r="E54" s="256"/>
      <c r="F54" s="256"/>
      <c r="G54" s="397"/>
      <c r="H54" s="397"/>
      <c r="I54" s="560"/>
    </row>
    <row r="55" spans="1:10" ht="22.5" customHeight="1" x14ac:dyDescent="0.2">
      <c r="B55" s="260" t="s">
        <v>323</v>
      </c>
      <c r="C55" s="177"/>
      <c r="D55" s="177"/>
      <c r="E55" s="177"/>
      <c r="F55" s="177"/>
      <c r="G55" s="397"/>
      <c r="H55" s="397"/>
      <c r="I55" s="455"/>
    </row>
    <row r="56" spans="1:10" ht="16.5" customHeight="1" x14ac:dyDescent="0.2">
      <c r="B56" s="750" t="s">
        <v>428</v>
      </c>
      <c r="C56" s="750" t="s">
        <v>202</v>
      </c>
      <c r="D56" s="719" t="s">
        <v>173</v>
      </c>
      <c r="E56" s="750" t="s">
        <v>429</v>
      </c>
      <c r="F56" s="750" t="s">
        <v>430</v>
      </c>
      <c r="G56" s="292" t="s">
        <v>222</v>
      </c>
      <c r="H56" s="286"/>
      <c r="I56" s="748" t="s">
        <v>431</v>
      </c>
      <c r="J56" s="397"/>
    </row>
    <row r="57" spans="1:10" ht="16.5" customHeight="1" x14ac:dyDescent="0.2">
      <c r="B57" s="721"/>
      <c r="C57" s="751"/>
      <c r="D57" s="721"/>
      <c r="E57" s="751"/>
      <c r="F57" s="751"/>
      <c r="G57" s="291" t="s">
        <v>313</v>
      </c>
      <c r="H57" s="286"/>
      <c r="I57" s="749"/>
      <c r="J57" s="397"/>
    </row>
    <row r="58" spans="1:10" ht="24.9" customHeight="1" x14ac:dyDescent="0.2">
      <c r="B58" s="742"/>
      <c r="C58" s="386"/>
      <c r="D58" s="744"/>
      <c r="E58" s="746"/>
      <c r="F58" s="746"/>
      <c r="G58" s="653"/>
      <c r="H58" s="456"/>
      <c r="I58" s="749"/>
      <c r="J58" s="397"/>
    </row>
    <row r="59" spans="1:10" ht="24.9" customHeight="1" x14ac:dyDescent="0.2">
      <c r="A59" s="132">
        <f>B58</f>
        <v>0</v>
      </c>
      <c r="B59" s="743"/>
      <c r="C59" s="422"/>
      <c r="D59" s="745"/>
      <c r="E59" s="747"/>
      <c r="F59" s="747"/>
      <c r="G59" s="654"/>
      <c r="H59" s="456"/>
      <c r="I59" s="749"/>
      <c r="J59" s="397"/>
    </row>
    <row r="60" spans="1:10" ht="24.9" customHeight="1" x14ac:dyDescent="0.2">
      <c r="B60" s="742"/>
      <c r="C60" s="386"/>
      <c r="D60" s="744"/>
      <c r="E60" s="746"/>
      <c r="F60" s="746"/>
      <c r="G60" s="653"/>
      <c r="H60" s="456"/>
      <c r="I60" s="749"/>
      <c r="J60" s="397"/>
    </row>
    <row r="61" spans="1:10" ht="24.9" customHeight="1" x14ac:dyDescent="0.2">
      <c r="A61" s="132">
        <f>B60</f>
        <v>0</v>
      </c>
      <c r="B61" s="743"/>
      <c r="C61" s="422"/>
      <c r="D61" s="745"/>
      <c r="E61" s="747"/>
      <c r="F61" s="747"/>
      <c r="G61" s="654"/>
      <c r="H61" s="456"/>
      <c r="I61" s="749"/>
      <c r="J61" s="397"/>
    </row>
    <row r="62" spans="1:10" ht="24.9" customHeight="1" x14ac:dyDescent="0.2">
      <c r="B62" s="742"/>
      <c r="C62" s="386"/>
      <c r="D62" s="744"/>
      <c r="E62" s="746"/>
      <c r="F62" s="746"/>
      <c r="G62" s="655"/>
      <c r="H62" s="456"/>
      <c r="I62" s="749"/>
      <c r="J62" s="551"/>
    </row>
    <row r="63" spans="1:10" ht="24.9" customHeight="1" x14ac:dyDescent="0.2">
      <c r="A63" s="132">
        <f>B62</f>
        <v>0</v>
      </c>
      <c r="B63" s="743"/>
      <c r="C63" s="422"/>
      <c r="D63" s="745"/>
      <c r="E63" s="747"/>
      <c r="F63" s="747"/>
      <c r="G63" s="654"/>
      <c r="H63" s="456"/>
      <c r="I63" s="749"/>
      <c r="J63" s="551"/>
    </row>
    <row r="64" spans="1:10" ht="24.9" customHeight="1" x14ac:dyDescent="0.2">
      <c r="B64" s="742"/>
      <c r="C64" s="386"/>
      <c r="D64" s="744"/>
      <c r="E64" s="746"/>
      <c r="F64" s="746"/>
      <c r="G64" s="655"/>
      <c r="H64" s="456"/>
      <c r="I64" s="561"/>
      <c r="J64" s="551"/>
    </row>
    <row r="65" spans="1:10" ht="24.9" customHeight="1" x14ac:dyDescent="0.2">
      <c r="A65" s="132">
        <f>B64</f>
        <v>0</v>
      </c>
      <c r="B65" s="743"/>
      <c r="C65" s="422"/>
      <c r="D65" s="745"/>
      <c r="E65" s="747"/>
      <c r="F65" s="747"/>
      <c r="G65" s="654"/>
      <c r="H65" s="456"/>
      <c r="I65" s="562"/>
      <c r="J65" s="551"/>
    </row>
    <row r="66" spans="1:10" ht="24.9" customHeight="1" x14ac:dyDescent="0.2">
      <c r="B66" s="742"/>
      <c r="C66" s="386"/>
      <c r="D66" s="744"/>
      <c r="E66" s="746"/>
      <c r="F66" s="746"/>
      <c r="G66" s="655"/>
      <c r="H66" s="456"/>
      <c r="I66" s="562"/>
      <c r="J66" s="551"/>
    </row>
    <row r="67" spans="1:10" ht="24.9" customHeight="1" x14ac:dyDescent="0.2">
      <c r="A67" s="132">
        <f>B66</f>
        <v>0</v>
      </c>
      <c r="B67" s="743"/>
      <c r="C67" s="422"/>
      <c r="D67" s="745"/>
      <c r="E67" s="747"/>
      <c r="F67" s="747"/>
      <c r="G67" s="654"/>
      <c r="H67" s="456"/>
      <c r="I67" s="562"/>
      <c r="J67" s="551"/>
    </row>
    <row r="68" spans="1:10" ht="24.9" customHeight="1" x14ac:dyDescent="0.2">
      <c r="B68" s="742"/>
      <c r="C68" s="386"/>
      <c r="D68" s="744"/>
      <c r="E68" s="746"/>
      <c r="F68" s="746"/>
      <c r="G68" s="655"/>
      <c r="H68" s="456"/>
      <c r="I68" s="562"/>
      <c r="J68" s="551"/>
    </row>
    <row r="69" spans="1:10" ht="24.9" customHeight="1" x14ac:dyDescent="0.2">
      <c r="A69" s="132">
        <f>B68</f>
        <v>0</v>
      </c>
      <c r="B69" s="743"/>
      <c r="C69" s="422"/>
      <c r="D69" s="745"/>
      <c r="E69" s="747"/>
      <c r="F69" s="747"/>
      <c r="G69" s="654"/>
      <c r="H69" s="456"/>
      <c r="I69" s="562"/>
      <c r="J69" s="551"/>
    </row>
    <row r="70" spans="1:10" ht="24.9" customHeight="1" x14ac:dyDescent="0.2">
      <c r="B70" s="742"/>
      <c r="C70" s="386"/>
      <c r="D70" s="744"/>
      <c r="E70" s="746"/>
      <c r="F70" s="746"/>
      <c r="G70" s="655"/>
      <c r="H70" s="456"/>
      <c r="I70" s="562"/>
      <c r="J70" s="551"/>
    </row>
    <row r="71" spans="1:10" ht="24.9" customHeight="1" x14ac:dyDescent="0.2">
      <c r="A71" s="132">
        <f>B70</f>
        <v>0</v>
      </c>
      <c r="B71" s="743"/>
      <c r="C71" s="422"/>
      <c r="D71" s="745"/>
      <c r="E71" s="747"/>
      <c r="F71" s="747"/>
      <c r="G71" s="654"/>
      <c r="H71" s="456"/>
      <c r="I71" s="562"/>
      <c r="J71" s="551"/>
    </row>
    <row r="72" spans="1:10" ht="24.9" customHeight="1" x14ac:dyDescent="0.2">
      <c r="B72" s="742"/>
      <c r="C72" s="386"/>
      <c r="D72" s="744"/>
      <c r="E72" s="746"/>
      <c r="F72" s="746"/>
      <c r="G72" s="655"/>
      <c r="H72" s="456"/>
      <c r="I72" s="562"/>
      <c r="J72" s="551"/>
    </row>
    <row r="73" spans="1:10" ht="24.9" customHeight="1" x14ac:dyDescent="0.2">
      <c r="A73" s="132">
        <f>B72</f>
        <v>0</v>
      </c>
      <c r="B73" s="743"/>
      <c r="C73" s="422"/>
      <c r="D73" s="745"/>
      <c r="E73" s="747"/>
      <c r="F73" s="747"/>
      <c r="G73" s="654"/>
      <c r="H73" s="456"/>
      <c r="I73" s="562"/>
      <c r="J73" s="551"/>
    </row>
    <row r="74" spans="1:10" ht="24.9" customHeight="1" x14ac:dyDescent="0.2">
      <c r="B74" s="742"/>
      <c r="C74" s="386"/>
      <c r="D74" s="744"/>
      <c r="E74" s="746"/>
      <c r="F74" s="746"/>
      <c r="G74" s="655"/>
      <c r="H74" s="456"/>
      <c r="I74" s="562"/>
      <c r="J74" s="551"/>
    </row>
    <row r="75" spans="1:10" ht="24.9" customHeight="1" x14ac:dyDescent="0.2">
      <c r="A75" s="132">
        <f>B74</f>
        <v>0</v>
      </c>
      <c r="B75" s="743"/>
      <c r="C75" s="422"/>
      <c r="D75" s="745"/>
      <c r="E75" s="747"/>
      <c r="F75" s="747"/>
      <c r="G75" s="654"/>
      <c r="H75" s="456"/>
      <c r="I75" s="562"/>
      <c r="J75" s="551"/>
    </row>
    <row r="76" spans="1:10" ht="24.9" customHeight="1" x14ac:dyDescent="0.2">
      <c r="B76" s="742"/>
      <c r="C76" s="386"/>
      <c r="D76" s="744"/>
      <c r="E76" s="746"/>
      <c r="F76" s="746"/>
      <c r="G76" s="655"/>
      <c r="H76" s="456"/>
      <c r="I76" s="562"/>
      <c r="J76" s="397"/>
    </row>
    <row r="77" spans="1:10" ht="24.9" customHeight="1" x14ac:dyDescent="0.2">
      <c r="A77" s="132">
        <f>B76</f>
        <v>0</v>
      </c>
      <c r="B77" s="743"/>
      <c r="C77" s="422"/>
      <c r="D77" s="745"/>
      <c r="E77" s="747"/>
      <c r="F77" s="747"/>
      <c r="G77" s="654"/>
      <c r="H77" s="456"/>
      <c r="I77" s="562"/>
      <c r="J77" s="397"/>
    </row>
    <row r="78" spans="1:10" ht="9" customHeight="1" x14ac:dyDescent="0.2">
      <c r="B78" s="766"/>
      <c r="C78" s="766"/>
      <c r="D78" s="766"/>
      <c r="E78" s="766"/>
      <c r="F78" s="469"/>
      <c r="G78" s="397"/>
      <c r="H78" s="397"/>
      <c r="I78" s="457"/>
    </row>
    <row r="79" spans="1:10" ht="24.75" customHeight="1" x14ac:dyDescent="0.2">
      <c r="B79" s="241" t="s">
        <v>216</v>
      </c>
      <c r="C79" s="227"/>
      <c r="D79" s="227"/>
      <c r="E79" s="242"/>
      <c r="F79" s="242"/>
      <c r="G79" s="397"/>
      <c r="H79" s="397"/>
      <c r="I79" s="457"/>
    </row>
    <row r="80" spans="1:10" ht="30" customHeight="1" x14ac:dyDescent="0.2">
      <c r="B80" s="765" t="s">
        <v>175</v>
      </c>
      <c r="C80" s="765"/>
      <c r="D80" s="765"/>
      <c r="E80" s="765"/>
      <c r="F80" s="468"/>
      <c r="G80" s="397"/>
      <c r="H80" s="397"/>
      <c r="I80" s="457"/>
    </row>
    <row r="81" spans="1:9" s="178" customFormat="1" ht="24" customHeight="1" x14ac:dyDescent="0.2">
      <c r="A81" s="180"/>
      <c r="B81" s="176" t="s">
        <v>217</v>
      </c>
      <c r="C81" s="141"/>
      <c r="D81" s="141"/>
      <c r="G81" s="394"/>
      <c r="H81" s="397"/>
    </row>
    <row r="82" spans="1:9" ht="28.5" customHeight="1" x14ac:dyDescent="0.2">
      <c r="B82" s="758" t="s">
        <v>218</v>
      </c>
      <c r="C82" s="758"/>
      <c r="D82" s="758"/>
      <c r="E82" s="758"/>
      <c r="F82" s="758"/>
      <c r="G82" s="758"/>
      <c r="H82" s="397"/>
      <c r="I82" s="140"/>
    </row>
    <row r="83" spans="1:9" ht="17.100000000000001" customHeight="1" x14ac:dyDescent="0.2">
      <c r="B83" s="719" t="s">
        <v>219</v>
      </c>
      <c r="C83" s="722" t="s">
        <v>220</v>
      </c>
      <c r="D83" s="722"/>
      <c r="E83" s="723"/>
      <c r="F83" s="724"/>
      <c r="G83" s="725"/>
      <c r="H83" s="397"/>
      <c r="I83" s="757" t="s">
        <v>414</v>
      </c>
    </row>
    <row r="84" spans="1:9" ht="17.100000000000001" customHeight="1" x14ac:dyDescent="0.2">
      <c r="B84" s="720"/>
      <c r="C84" s="722" t="s">
        <v>221</v>
      </c>
      <c r="D84" s="722"/>
      <c r="E84" s="723"/>
      <c r="F84" s="724"/>
      <c r="G84" s="725"/>
      <c r="H84" s="397"/>
      <c r="I84" s="757"/>
    </row>
    <row r="85" spans="1:9" ht="17.100000000000001" customHeight="1" x14ac:dyDescent="0.2">
      <c r="B85" s="720"/>
      <c r="C85" s="722" t="s">
        <v>228</v>
      </c>
      <c r="D85" s="722"/>
      <c r="E85" s="723"/>
      <c r="F85" s="724"/>
      <c r="G85" s="725"/>
      <c r="H85" s="397"/>
      <c r="I85" s="757"/>
    </row>
    <row r="86" spans="1:9" ht="17.100000000000001" customHeight="1" x14ac:dyDescent="0.2">
      <c r="B86" s="720"/>
      <c r="C86" s="722" t="s">
        <v>222</v>
      </c>
      <c r="D86" s="722"/>
      <c r="E86" s="726"/>
      <c r="F86" s="727"/>
      <c r="G86" s="728"/>
      <c r="H86" s="397"/>
      <c r="I86" s="757"/>
    </row>
    <row r="87" spans="1:9" ht="17.100000000000001" customHeight="1" x14ac:dyDescent="0.2">
      <c r="B87" s="720"/>
      <c r="C87" s="722" t="s">
        <v>188</v>
      </c>
      <c r="D87" s="722"/>
      <c r="E87" s="729"/>
      <c r="F87" s="730"/>
      <c r="G87" s="731"/>
      <c r="H87" s="397"/>
      <c r="I87" s="757"/>
    </row>
    <row r="88" spans="1:9" ht="21" x14ac:dyDescent="0.2">
      <c r="A88" s="181"/>
      <c r="B88" s="720"/>
      <c r="C88" s="732" t="s">
        <v>223</v>
      </c>
      <c r="D88" s="732"/>
      <c r="E88" s="733"/>
      <c r="F88" s="734"/>
      <c r="G88" s="735"/>
      <c r="H88" s="397"/>
      <c r="I88" s="757"/>
    </row>
    <row r="89" spans="1:9" ht="21" x14ac:dyDescent="0.2">
      <c r="A89" s="181"/>
      <c r="B89" s="720"/>
      <c r="C89" s="732"/>
      <c r="D89" s="732"/>
      <c r="E89" s="733"/>
      <c r="F89" s="734"/>
      <c r="G89" s="735"/>
      <c r="H89" s="397"/>
      <c r="I89" s="757"/>
    </row>
    <row r="90" spans="1:9" ht="21" x14ac:dyDescent="0.2">
      <c r="A90" s="181"/>
      <c r="B90" s="720"/>
      <c r="C90" s="732"/>
      <c r="D90" s="732"/>
      <c r="E90" s="733"/>
      <c r="F90" s="734"/>
      <c r="G90" s="735"/>
      <c r="H90" s="397"/>
      <c r="I90" s="757"/>
    </row>
    <row r="91" spans="1:9" ht="21" x14ac:dyDescent="0.2">
      <c r="A91" s="181"/>
      <c r="B91" s="720"/>
      <c r="C91" s="732"/>
      <c r="D91" s="732"/>
      <c r="E91" s="736"/>
      <c r="F91" s="737"/>
      <c r="G91" s="738"/>
      <c r="H91" s="397"/>
      <c r="I91" s="757"/>
    </row>
    <row r="92" spans="1:9" ht="21" x14ac:dyDescent="0.2">
      <c r="A92" s="181"/>
      <c r="B92" s="721"/>
      <c r="C92" s="732"/>
      <c r="D92" s="732"/>
      <c r="E92" s="739"/>
      <c r="F92" s="740"/>
      <c r="G92" s="741"/>
      <c r="H92" s="397"/>
      <c r="I92" s="757"/>
    </row>
    <row r="93" spans="1:9" ht="17.100000000000001" customHeight="1" x14ac:dyDescent="0.2">
      <c r="B93" s="719" t="s">
        <v>224</v>
      </c>
      <c r="C93" s="722" t="s">
        <v>220</v>
      </c>
      <c r="D93" s="722"/>
      <c r="E93" s="723"/>
      <c r="F93" s="724"/>
      <c r="G93" s="725"/>
      <c r="H93" s="397"/>
      <c r="I93" s="757"/>
    </row>
    <row r="94" spans="1:9" ht="17.100000000000001" customHeight="1" x14ac:dyDescent="0.2">
      <c r="B94" s="720"/>
      <c r="C94" s="722" t="s">
        <v>221</v>
      </c>
      <c r="D94" s="722"/>
      <c r="E94" s="723"/>
      <c r="F94" s="724"/>
      <c r="G94" s="725"/>
      <c r="H94" s="397"/>
      <c r="I94" s="757"/>
    </row>
    <row r="95" spans="1:9" ht="17.100000000000001" customHeight="1" x14ac:dyDescent="0.2">
      <c r="B95" s="720"/>
      <c r="C95" s="722" t="s">
        <v>228</v>
      </c>
      <c r="D95" s="722"/>
      <c r="E95" s="723"/>
      <c r="F95" s="724"/>
      <c r="G95" s="725"/>
      <c r="H95" s="397"/>
      <c r="I95" s="757"/>
    </row>
    <row r="96" spans="1:9" ht="17.100000000000001" customHeight="1" x14ac:dyDescent="0.2">
      <c r="B96" s="720"/>
      <c r="C96" s="722" t="s">
        <v>222</v>
      </c>
      <c r="D96" s="722"/>
      <c r="E96" s="726"/>
      <c r="F96" s="727"/>
      <c r="G96" s="728"/>
      <c r="H96" s="397"/>
      <c r="I96" s="757"/>
    </row>
    <row r="97" spans="1:9" ht="17.100000000000001" customHeight="1" x14ac:dyDescent="0.2">
      <c r="B97" s="720"/>
      <c r="C97" s="722" t="s">
        <v>188</v>
      </c>
      <c r="D97" s="722"/>
      <c r="E97" s="729"/>
      <c r="F97" s="730"/>
      <c r="G97" s="731"/>
      <c r="H97" s="397"/>
      <c r="I97" s="757"/>
    </row>
    <row r="98" spans="1:9" ht="21" x14ac:dyDescent="0.2">
      <c r="A98" s="181"/>
      <c r="B98" s="720"/>
      <c r="C98" s="732" t="s">
        <v>223</v>
      </c>
      <c r="D98" s="732"/>
      <c r="E98" s="733"/>
      <c r="F98" s="734"/>
      <c r="G98" s="735"/>
      <c r="H98" s="397"/>
      <c r="I98" s="423"/>
    </row>
    <row r="99" spans="1:9" ht="21" x14ac:dyDescent="0.2">
      <c r="A99" s="181"/>
      <c r="B99" s="720"/>
      <c r="C99" s="732"/>
      <c r="D99" s="732"/>
      <c r="E99" s="733"/>
      <c r="F99" s="734"/>
      <c r="G99" s="735"/>
      <c r="H99" s="397"/>
      <c r="I99" s="287"/>
    </row>
    <row r="100" spans="1:9" ht="21" x14ac:dyDescent="0.2">
      <c r="A100" s="181"/>
      <c r="B100" s="720"/>
      <c r="C100" s="732"/>
      <c r="D100" s="732"/>
      <c r="E100" s="733"/>
      <c r="F100" s="734"/>
      <c r="G100" s="735"/>
      <c r="H100" s="397"/>
      <c r="I100" s="287"/>
    </row>
    <row r="101" spans="1:9" ht="21" x14ac:dyDescent="0.2">
      <c r="A101" s="181"/>
      <c r="B101" s="720"/>
      <c r="C101" s="732"/>
      <c r="D101" s="732"/>
      <c r="E101" s="736"/>
      <c r="F101" s="737"/>
      <c r="G101" s="738"/>
      <c r="H101" s="397"/>
      <c r="I101" s="287"/>
    </row>
    <row r="102" spans="1:9" ht="21" x14ac:dyDescent="0.2">
      <c r="A102" s="181"/>
      <c r="B102" s="721"/>
      <c r="C102" s="732"/>
      <c r="D102" s="732"/>
      <c r="E102" s="739"/>
      <c r="F102" s="740"/>
      <c r="G102" s="741"/>
      <c r="H102" s="397"/>
      <c r="I102" s="287"/>
    </row>
    <row r="103" spans="1:9" ht="17.100000000000001" customHeight="1" x14ac:dyDescent="0.2">
      <c r="B103" s="719" t="s">
        <v>225</v>
      </c>
      <c r="C103" s="722" t="s">
        <v>220</v>
      </c>
      <c r="D103" s="722"/>
      <c r="E103" s="723"/>
      <c r="F103" s="724"/>
      <c r="G103" s="725"/>
      <c r="H103" s="551"/>
      <c r="I103" s="287"/>
    </row>
    <row r="104" spans="1:9" ht="17.100000000000001" customHeight="1" x14ac:dyDescent="0.2">
      <c r="B104" s="720"/>
      <c r="C104" s="722" t="s">
        <v>221</v>
      </c>
      <c r="D104" s="722"/>
      <c r="E104" s="723"/>
      <c r="F104" s="724"/>
      <c r="G104" s="725"/>
      <c r="H104" s="551"/>
      <c r="I104" s="287"/>
    </row>
    <row r="105" spans="1:9" ht="17.100000000000001" customHeight="1" x14ac:dyDescent="0.2">
      <c r="B105" s="720"/>
      <c r="C105" s="722" t="s">
        <v>228</v>
      </c>
      <c r="D105" s="722"/>
      <c r="E105" s="723"/>
      <c r="F105" s="724"/>
      <c r="G105" s="725"/>
      <c r="H105" s="551"/>
      <c r="I105" s="287"/>
    </row>
    <row r="106" spans="1:9" ht="17.100000000000001" customHeight="1" x14ac:dyDescent="0.2">
      <c r="B106" s="720"/>
      <c r="C106" s="722" t="s">
        <v>222</v>
      </c>
      <c r="D106" s="722"/>
      <c r="E106" s="726"/>
      <c r="F106" s="727"/>
      <c r="G106" s="728"/>
      <c r="H106" s="551"/>
      <c r="I106" s="287"/>
    </row>
    <row r="107" spans="1:9" ht="17.100000000000001" customHeight="1" x14ac:dyDescent="0.2">
      <c r="B107" s="720"/>
      <c r="C107" s="722" t="s">
        <v>188</v>
      </c>
      <c r="D107" s="722"/>
      <c r="E107" s="729"/>
      <c r="F107" s="730"/>
      <c r="G107" s="731"/>
      <c r="H107" s="551"/>
      <c r="I107" s="287"/>
    </row>
    <row r="108" spans="1:9" ht="21" x14ac:dyDescent="0.2">
      <c r="A108" s="181"/>
      <c r="B108" s="720"/>
      <c r="C108" s="732" t="s">
        <v>223</v>
      </c>
      <c r="D108" s="732"/>
      <c r="E108" s="733"/>
      <c r="F108" s="734"/>
      <c r="G108" s="735"/>
      <c r="H108" s="551"/>
      <c r="I108" s="287"/>
    </row>
    <row r="109" spans="1:9" ht="21" x14ac:dyDescent="0.2">
      <c r="A109" s="181"/>
      <c r="B109" s="720"/>
      <c r="C109" s="732"/>
      <c r="D109" s="732"/>
      <c r="E109" s="733"/>
      <c r="F109" s="734"/>
      <c r="G109" s="735"/>
      <c r="H109" s="551"/>
      <c r="I109" s="287"/>
    </row>
    <row r="110" spans="1:9" ht="21" x14ac:dyDescent="0.2">
      <c r="A110" s="181"/>
      <c r="B110" s="720"/>
      <c r="C110" s="732"/>
      <c r="D110" s="732"/>
      <c r="E110" s="733"/>
      <c r="F110" s="734"/>
      <c r="G110" s="735"/>
      <c r="H110" s="551"/>
      <c r="I110" s="287"/>
    </row>
    <row r="111" spans="1:9" ht="21" x14ac:dyDescent="0.2">
      <c r="A111" s="181"/>
      <c r="B111" s="720"/>
      <c r="C111" s="732"/>
      <c r="D111" s="732"/>
      <c r="E111" s="736"/>
      <c r="F111" s="737"/>
      <c r="G111" s="738"/>
      <c r="H111" s="551"/>
      <c r="I111" s="287"/>
    </row>
    <row r="112" spans="1:9" ht="21" x14ac:dyDescent="0.2">
      <c r="A112" s="181"/>
      <c r="B112" s="721"/>
      <c r="C112" s="732"/>
      <c r="D112" s="732"/>
      <c r="E112" s="739"/>
      <c r="F112" s="740"/>
      <c r="G112" s="741"/>
      <c r="H112" s="551"/>
      <c r="I112" s="287"/>
    </row>
    <row r="113" spans="1:9" ht="17.100000000000001" customHeight="1" x14ac:dyDescent="0.2">
      <c r="B113" s="719" t="s">
        <v>226</v>
      </c>
      <c r="C113" s="722" t="s">
        <v>220</v>
      </c>
      <c r="D113" s="722"/>
      <c r="E113" s="723"/>
      <c r="F113" s="724"/>
      <c r="G113" s="725"/>
      <c r="H113" s="551"/>
      <c r="I113" s="287"/>
    </row>
    <row r="114" spans="1:9" ht="17.100000000000001" customHeight="1" x14ac:dyDescent="0.2">
      <c r="B114" s="720"/>
      <c r="C114" s="722" t="s">
        <v>221</v>
      </c>
      <c r="D114" s="722"/>
      <c r="E114" s="723"/>
      <c r="F114" s="724"/>
      <c r="G114" s="725"/>
      <c r="H114" s="551"/>
      <c r="I114" s="287"/>
    </row>
    <row r="115" spans="1:9" ht="17.100000000000001" customHeight="1" x14ac:dyDescent="0.2">
      <c r="B115" s="720"/>
      <c r="C115" s="722" t="s">
        <v>228</v>
      </c>
      <c r="D115" s="722"/>
      <c r="E115" s="723"/>
      <c r="F115" s="724"/>
      <c r="G115" s="725"/>
      <c r="H115" s="551"/>
      <c r="I115" s="287"/>
    </row>
    <row r="116" spans="1:9" ht="17.100000000000001" customHeight="1" x14ac:dyDescent="0.2">
      <c r="B116" s="720"/>
      <c r="C116" s="722" t="s">
        <v>222</v>
      </c>
      <c r="D116" s="722"/>
      <c r="E116" s="726"/>
      <c r="F116" s="727"/>
      <c r="G116" s="728"/>
      <c r="H116" s="551"/>
      <c r="I116" s="287"/>
    </row>
    <row r="117" spans="1:9" ht="17.100000000000001" customHeight="1" x14ac:dyDescent="0.2">
      <c r="B117" s="720"/>
      <c r="C117" s="722" t="s">
        <v>188</v>
      </c>
      <c r="D117" s="722"/>
      <c r="E117" s="729"/>
      <c r="F117" s="730"/>
      <c r="G117" s="731"/>
      <c r="H117" s="551"/>
      <c r="I117" s="287"/>
    </row>
    <row r="118" spans="1:9" ht="21" x14ac:dyDescent="0.2">
      <c r="A118" s="181"/>
      <c r="B118" s="720"/>
      <c r="C118" s="732" t="s">
        <v>223</v>
      </c>
      <c r="D118" s="732"/>
      <c r="E118" s="733"/>
      <c r="F118" s="734"/>
      <c r="G118" s="735"/>
      <c r="H118" s="551"/>
      <c r="I118" s="287"/>
    </row>
    <row r="119" spans="1:9" ht="21" x14ac:dyDescent="0.2">
      <c r="A119" s="181"/>
      <c r="B119" s="720"/>
      <c r="C119" s="732"/>
      <c r="D119" s="732"/>
      <c r="E119" s="733"/>
      <c r="F119" s="734"/>
      <c r="G119" s="735"/>
      <c r="H119" s="551"/>
      <c r="I119" s="287"/>
    </row>
    <row r="120" spans="1:9" ht="21" x14ac:dyDescent="0.2">
      <c r="A120" s="181"/>
      <c r="B120" s="720"/>
      <c r="C120" s="732"/>
      <c r="D120" s="732"/>
      <c r="E120" s="733"/>
      <c r="F120" s="734"/>
      <c r="G120" s="735"/>
      <c r="H120" s="551"/>
      <c r="I120" s="287"/>
    </row>
    <row r="121" spans="1:9" ht="21" x14ac:dyDescent="0.2">
      <c r="A121" s="181"/>
      <c r="B121" s="720"/>
      <c r="C121" s="732"/>
      <c r="D121" s="732"/>
      <c r="E121" s="736"/>
      <c r="F121" s="737"/>
      <c r="G121" s="738"/>
      <c r="H121" s="551"/>
      <c r="I121" s="287"/>
    </row>
    <row r="122" spans="1:9" ht="21" x14ac:dyDescent="0.2">
      <c r="A122" s="181"/>
      <c r="B122" s="721"/>
      <c r="C122" s="732"/>
      <c r="D122" s="732"/>
      <c r="E122" s="739"/>
      <c r="F122" s="740"/>
      <c r="G122" s="741"/>
      <c r="H122" s="551"/>
      <c r="I122" s="287"/>
    </row>
    <row r="123" spans="1:9" ht="17.100000000000001" customHeight="1" x14ac:dyDescent="0.2">
      <c r="B123" s="719" t="s">
        <v>227</v>
      </c>
      <c r="C123" s="722" t="s">
        <v>220</v>
      </c>
      <c r="D123" s="722"/>
      <c r="E123" s="723"/>
      <c r="F123" s="724"/>
      <c r="G123" s="725"/>
      <c r="H123" s="551"/>
      <c r="I123" s="287"/>
    </row>
    <row r="124" spans="1:9" ht="17.100000000000001" customHeight="1" x14ac:dyDescent="0.2">
      <c r="B124" s="720"/>
      <c r="C124" s="722" t="s">
        <v>221</v>
      </c>
      <c r="D124" s="722"/>
      <c r="E124" s="723"/>
      <c r="F124" s="724"/>
      <c r="G124" s="725"/>
      <c r="H124" s="551"/>
      <c r="I124" s="287"/>
    </row>
    <row r="125" spans="1:9" ht="17.100000000000001" customHeight="1" x14ac:dyDescent="0.2">
      <c r="B125" s="720"/>
      <c r="C125" s="722" t="s">
        <v>228</v>
      </c>
      <c r="D125" s="722"/>
      <c r="E125" s="723"/>
      <c r="F125" s="724"/>
      <c r="G125" s="725"/>
      <c r="H125" s="551"/>
      <c r="I125" s="287"/>
    </row>
    <row r="126" spans="1:9" ht="17.100000000000001" customHeight="1" x14ac:dyDescent="0.2">
      <c r="B126" s="720"/>
      <c r="C126" s="722" t="s">
        <v>222</v>
      </c>
      <c r="D126" s="722"/>
      <c r="E126" s="726"/>
      <c r="F126" s="727"/>
      <c r="G126" s="728"/>
      <c r="H126" s="551"/>
      <c r="I126" s="287"/>
    </row>
    <row r="127" spans="1:9" ht="17.100000000000001" customHeight="1" x14ac:dyDescent="0.2">
      <c r="B127" s="720"/>
      <c r="C127" s="722" t="s">
        <v>188</v>
      </c>
      <c r="D127" s="722"/>
      <c r="E127" s="729"/>
      <c r="F127" s="730"/>
      <c r="G127" s="731"/>
      <c r="H127" s="551"/>
      <c r="I127" s="287"/>
    </row>
    <row r="128" spans="1:9" ht="21" x14ac:dyDescent="0.2">
      <c r="A128" s="181"/>
      <c r="B128" s="720"/>
      <c r="C128" s="732" t="s">
        <v>223</v>
      </c>
      <c r="D128" s="732"/>
      <c r="E128" s="733"/>
      <c r="F128" s="734"/>
      <c r="G128" s="735"/>
      <c r="H128" s="551"/>
      <c r="I128" s="287"/>
    </row>
    <row r="129" spans="1:9" ht="21" x14ac:dyDescent="0.2">
      <c r="A129" s="181"/>
      <c r="B129" s="720"/>
      <c r="C129" s="732"/>
      <c r="D129" s="732"/>
      <c r="E129" s="733"/>
      <c r="F129" s="734"/>
      <c r="G129" s="735"/>
      <c r="H129" s="551"/>
      <c r="I129" s="287"/>
    </row>
    <row r="130" spans="1:9" ht="21" x14ac:dyDescent="0.2">
      <c r="A130" s="181"/>
      <c r="B130" s="720"/>
      <c r="C130" s="732"/>
      <c r="D130" s="732"/>
      <c r="E130" s="733"/>
      <c r="F130" s="734"/>
      <c r="G130" s="735"/>
      <c r="H130" s="551"/>
      <c r="I130" s="287"/>
    </row>
    <row r="131" spans="1:9" ht="21" x14ac:dyDescent="0.2">
      <c r="A131" s="181"/>
      <c r="B131" s="720"/>
      <c r="C131" s="732"/>
      <c r="D131" s="732"/>
      <c r="E131" s="736"/>
      <c r="F131" s="737"/>
      <c r="G131" s="738"/>
      <c r="H131" s="551"/>
      <c r="I131" s="287"/>
    </row>
    <row r="132" spans="1:9" ht="21" x14ac:dyDescent="0.2">
      <c r="A132" s="181"/>
      <c r="B132" s="721"/>
      <c r="C132" s="732"/>
      <c r="D132" s="732"/>
      <c r="E132" s="739"/>
      <c r="F132" s="740"/>
      <c r="G132" s="741"/>
      <c r="H132" s="551"/>
      <c r="I132" s="287"/>
    </row>
    <row r="133" spans="1:9" ht="17.100000000000001" customHeight="1" x14ac:dyDescent="0.2">
      <c r="B133" s="719" t="s">
        <v>532</v>
      </c>
      <c r="C133" s="722" t="s">
        <v>220</v>
      </c>
      <c r="D133" s="722"/>
      <c r="E133" s="723"/>
      <c r="F133" s="724"/>
      <c r="G133" s="725"/>
      <c r="H133" s="551"/>
      <c r="I133" s="287"/>
    </row>
    <row r="134" spans="1:9" ht="17.100000000000001" customHeight="1" x14ac:dyDescent="0.2">
      <c r="B134" s="720"/>
      <c r="C134" s="722" t="s">
        <v>221</v>
      </c>
      <c r="D134" s="722"/>
      <c r="E134" s="723"/>
      <c r="F134" s="724"/>
      <c r="G134" s="725"/>
      <c r="H134" s="551"/>
      <c r="I134" s="287"/>
    </row>
    <row r="135" spans="1:9" ht="17.100000000000001" customHeight="1" x14ac:dyDescent="0.2">
      <c r="B135" s="720"/>
      <c r="C135" s="722" t="s">
        <v>228</v>
      </c>
      <c r="D135" s="722"/>
      <c r="E135" s="723"/>
      <c r="F135" s="724"/>
      <c r="G135" s="725"/>
      <c r="H135" s="551"/>
      <c r="I135" s="287"/>
    </row>
    <row r="136" spans="1:9" ht="17.100000000000001" customHeight="1" x14ac:dyDescent="0.2">
      <c r="B136" s="720"/>
      <c r="C136" s="722" t="s">
        <v>222</v>
      </c>
      <c r="D136" s="722"/>
      <c r="E136" s="726"/>
      <c r="F136" s="727"/>
      <c r="G136" s="728"/>
      <c r="H136" s="551"/>
      <c r="I136" s="287"/>
    </row>
    <row r="137" spans="1:9" ht="17.100000000000001" customHeight="1" x14ac:dyDescent="0.2">
      <c r="B137" s="720"/>
      <c r="C137" s="722" t="s">
        <v>188</v>
      </c>
      <c r="D137" s="722"/>
      <c r="E137" s="729"/>
      <c r="F137" s="730"/>
      <c r="G137" s="731"/>
      <c r="H137" s="551"/>
      <c r="I137" s="287"/>
    </row>
    <row r="138" spans="1:9" ht="21" x14ac:dyDescent="0.2">
      <c r="A138" s="181"/>
      <c r="B138" s="720"/>
      <c r="C138" s="732" t="s">
        <v>223</v>
      </c>
      <c r="D138" s="732"/>
      <c r="E138" s="733"/>
      <c r="F138" s="734"/>
      <c r="G138" s="735"/>
      <c r="H138" s="551"/>
      <c r="I138" s="287"/>
    </row>
    <row r="139" spans="1:9" ht="21" x14ac:dyDescent="0.2">
      <c r="A139" s="181"/>
      <c r="B139" s="720"/>
      <c r="C139" s="732"/>
      <c r="D139" s="732"/>
      <c r="E139" s="733"/>
      <c r="F139" s="734"/>
      <c r="G139" s="735"/>
      <c r="H139" s="551"/>
      <c r="I139" s="287"/>
    </row>
    <row r="140" spans="1:9" ht="21" x14ac:dyDescent="0.2">
      <c r="A140" s="181"/>
      <c r="B140" s="720"/>
      <c r="C140" s="732"/>
      <c r="D140" s="732"/>
      <c r="E140" s="733"/>
      <c r="F140" s="734"/>
      <c r="G140" s="735"/>
      <c r="H140" s="551"/>
      <c r="I140" s="287"/>
    </row>
    <row r="141" spans="1:9" ht="21" x14ac:dyDescent="0.2">
      <c r="A141" s="181"/>
      <c r="B141" s="720"/>
      <c r="C141" s="732"/>
      <c r="D141" s="732"/>
      <c r="E141" s="736"/>
      <c r="F141" s="737"/>
      <c r="G141" s="738"/>
      <c r="H141" s="551"/>
      <c r="I141" s="287"/>
    </row>
    <row r="142" spans="1:9" ht="21" x14ac:dyDescent="0.2">
      <c r="A142" s="181"/>
      <c r="B142" s="721"/>
      <c r="C142" s="732"/>
      <c r="D142" s="732"/>
      <c r="E142" s="739"/>
      <c r="F142" s="740"/>
      <c r="G142" s="741"/>
      <c r="H142" s="551"/>
      <c r="I142" s="287"/>
    </row>
    <row r="143" spans="1:9" ht="17.100000000000001" customHeight="1" x14ac:dyDescent="0.2">
      <c r="B143" s="719" t="s">
        <v>533</v>
      </c>
      <c r="C143" s="722" t="s">
        <v>220</v>
      </c>
      <c r="D143" s="722"/>
      <c r="E143" s="723"/>
      <c r="F143" s="724"/>
      <c r="G143" s="725"/>
      <c r="H143" s="551"/>
      <c r="I143" s="287"/>
    </row>
    <row r="144" spans="1:9" ht="17.100000000000001" customHeight="1" x14ac:dyDescent="0.2">
      <c r="B144" s="720"/>
      <c r="C144" s="722" t="s">
        <v>221</v>
      </c>
      <c r="D144" s="722"/>
      <c r="E144" s="723"/>
      <c r="F144" s="724"/>
      <c r="G144" s="725"/>
      <c r="H144" s="551"/>
      <c r="I144" s="287"/>
    </row>
    <row r="145" spans="1:9" ht="17.100000000000001" customHeight="1" x14ac:dyDescent="0.2">
      <c r="B145" s="720"/>
      <c r="C145" s="722" t="s">
        <v>228</v>
      </c>
      <c r="D145" s="722"/>
      <c r="E145" s="723"/>
      <c r="F145" s="724"/>
      <c r="G145" s="725"/>
      <c r="H145" s="551"/>
      <c r="I145" s="287"/>
    </row>
    <row r="146" spans="1:9" ht="17.100000000000001" customHeight="1" x14ac:dyDescent="0.2">
      <c r="B146" s="720"/>
      <c r="C146" s="722" t="s">
        <v>222</v>
      </c>
      <c r="D146" s="722"/>
      <c r="E146" s="726"/>
      <c r="F146" s="727"/>
      <c r="G146" s="728"/>
      <c r="H146" s="551"/>
      <c r="I146" s="287"/>
    </row>
    <row r="147" spans="1:9" ht="17.100000000000001" customHeight="1" x14ac:dyDescent="0.2">
      <c r="B147" s="720"/>
      <c r="C147" s="722" t="s">
        <v>188</v>
      </c>
      <c r="D147" s="722"/>
      <c r="E147" s="729"/>
      <c r="F147" s="730"/>
      <c r="G147" s="731"/>
      <c r="H147" s="551"/>
      <c r="I147" s="287"/>
    </row>
    <row r="148" spans="1:9" ht="21" x14ac:dyDescent="0.2">
      <c r="A148" s="181"/>
      <c r="B148" s="720"/>
      <c r="C148" s="732" t="s">
        <v>223</v>
      </c>
      <c r="D148" s="732"/>
      <c r="E148" s="733"/>
      <c r="F148" s="734"/>
      <c r="G148" s="735"/>
      <c r="H148" s="551"/>
      <c r="I148" s="287"/>
    </row>
    <row r="149" spans="1:9" ht="21" x14ac:dyDescent="0.2">
      <c r="A149" s="181"/>
      <c r="B149" s="720"/>
      <c r="C149" s="732"/>
      <c r="D149" s="732"/>
      <c r="E149" s="733"/>
      <c r="F149" s="734"/>
      <c r="G149" s="735"/>
      <c r="H149" s="551"/>
      <c r="I149" s="287"/>
    </row>
    <row r="150" spans="1:9" ht="21" x14ac:dyDescent="0.2">
      <c r="A150" s="181"/>
      <c r="B150" s="720"/>
      <c r="C150" s="732"/>
      <c r="D150" s="732"/>
      <c r="E150" s="733"/>
      <c r="F150" s="734"/>
      <c r="G150" s="735"/>
      <c r="H150" s="551"/>
      <c r="I150" s="287"/>
    </row>
    <row r="151" spans="1:9" ht="21" x14ac:dyDescent="0.2">
      <c r="A151" s="181"/>
      <c r="B151" s="720"/>
      <c r="C151" s="732"/>
      <c r="D151" s="732"/>
      <c r="E151" s="736"/>
      <c r="F151" s="737"/>
      <c r="G151" s="738"/>
      <c r="H151" s="551"/>
      <c r="I151" s="287"/>
    </row>
    <row r="152" spans="1:9" ht="21" x14ac:dyDescent="0.2">
      <c r="A152" s="181"/>
      <c r="B152" s="721"/>
      <c r="C152" s="732"/>
      <c r="D152" s="732"/>
      <c r="E152" s="739"/>
      <c r="F152" s="740"/>
      <c r="G152" s="741"/>
      <c r="H152" s="551"/>
      <c r="I152" s="287"/>
    </row>
    <row r="153" spans="1:9" ht="17.100000000000001" customHeight="1" x14ac:dyDescent="0.2">
      <c r="B153" s="719" t="s">
        <v>534</v>
      </c>
      <c r="C153" s="722" t="s">
        <v>220</v>
      </c>
      <c r="D153" s="722"/>
      <c r="E153" s="723"/>
      <c r="F153" s="724"/>
      <c r="G153" s="725"/>
      <c r="H153" s="551"/>
      <c r="I153" s="287"/>
    </row>
    <row r="154" spans="1:9" ht="17.100000000000001" customHeight="1" x14ac:dyDescent="0.2">
      <c r="B154" s="720"/>
      <c r="C154" s="722" t="s">
        <v>221</v>
      </c>
      <c r="D154" s="722"/>
      <c r="E154" s="723"/>
      <c r="F154" s="724"/>
      <c r="G154" s="725"/>
      <c r="H154" s="551"/>
      <c r="I154" s="287"/>
    </row>
    <row r="155" spans="1:9" ht="17.100000000000001" customHeight="1" x14ac:dyDescent="0.2">
      <c r="B155" s="720"/>
      <c r="C155" s="722" t="s">
        <v>228</v>
      </c>
      <c r="D155" s="722"/>
      <c r="E155" s="723"/>
      <c r="F155" s="724"/>
      <c r="G155" s="725"/>
      <c r="H155" s="551"/>
      <c r="I155" s="287"/>
    </row>
    <row r="156" spans="1:9" ht="17.100000000000001" customHeight="1" x14ac:dyDescent="0.2">
      <c r="B156" s="720"/>
      <c r="C156" s="722" t="s">
        <v>222</v>
      </c>
      <c r="D156" s="722"/>
      <c r="E156" s="726"/>
      <c r="F156" s="727"/>
      <c r="G156" s="728"/>
      <c r="H156" s="551"/>
      <c r="I156" s="287"/>
    </row>
    <row r="157" spans="1:9" ht="17.100000000000001" customHeight="1" x14ac:dyDescent="0.2">
      <c r="B157" s="720"/>
      <c r="C157" s="722" t="s">
        <v>188</v>
      </c>
      <c r="D157" s="722"/>
      <c r="E157" s="729"/>
      <c r="F157" s="730"/>
      <c r="G157" s="731"/>
      <c r="H157" s="551"/>
      <c r="I157" s="287"/>
    </row>
    <row r="158" spans="1:9" ht="21" x14ac:dyDescent="0.2">
      <c r="A158" s="181"/>
      <c r="B158" s="720"/>
      <c r="C158" s="732" t="s">
        <v>223</v>
      </c>
      <c r="D158" s="732"/>
      <c r="E158" s="733"/>
      <c r="F158" s="734"/>
      <c r="G158" s="735"/>
      <c r="H158" s="551"/>
      <c r="I158" s="287"/>
    </row>
    <row r="159" spans="1:9" ht="21" x14ac:dyDescent="0.2">
      <c r="A159" s="181"/>
      <c r="B159" s="720"/>
      <c r="C159" s="732"/>
      <c r="D159" s="732"/>
      <c r="E159" s="733"/>
      <c r="F159" s="734"/>
      <c r="G159" s="735"/>
      <c r="H159" s="551"/>
      <c r="I159" s="287"/>
    </row>
    <row r="160" spans="1:9" ht="21" x14ac:dyDescent="0.2">
      <c r="A160" s="181"/>
      <c r="B160" s="720"/>
      <c r="C160" s="732"/>
      <c r="D160" s="732"/>
      <c r="E160" s="733"/>
      <c r="F160" s="734"/>
      <c r="G160" s="735"/>
      <c r="H160" s="551"/>
      <c r="I160" s="287"/>
    </row>
    <row r="161" spans="1:9" ht="21" x14ac:dyDescent="0.2">
      <c r="A161" s="181"/>
      <c r="B161" s="720"/>
      <c r="C161" s="732"/>
      <c r="D161" s="732"/>
      <c r="E161" s="736"/>
      <c r="F161" s="737"/>
      <c r="G161" s="738"/>
      <c r="H161" s="551"/>
      <c r="I161" s="287"/>
    </row>
    <row r="162" spans="1:9" ht="21" x14ac:dyDescent="0.2">
      <c r="A162" s="181"/>
      <c r="B162" s="721"/>
      <c r="C162" s="732"/>
      <c r="D162" s="732"/>
      <c r="E162" s="739"/>
      <c r="F162" s="740"/>
      <c r="G162" s="741"/>
      <c r="H162" s="551"/>
      <c r="I162" s="287"/>
    </row>
    <row r="163" spans="1:9" ht="17.100000000000001" customHeight="1" x14ac:dyDescent="0.2">
      <c r="B163" s="719" t="s">
        <v>535</v>
      </c>
      <c r="C163" s="722" t="s">
        <v>220</v>
      </c>
      <c r="D163" s="722"/>
      <c r="E163" s="723"/>
      <c r="F163" s="724"/>
      <c r="G163" s="725"/>
      <c r="H163" s="551"/>
      <c r="I163" s="287"/>
    </row>
    <row r="164" spans="1:9" ht="17.100000000000001" customHeight="1" x14ac:dyDescent="0.2">
      <c r="B164" s="720"/>
      <c r="C164" s="722" t="s">
        <v>221</v>
      </c>
      <c r="D164" s="722"/>
      <c r="E164" s="723"/>
      <c r="F164" s="724"/>
      <c r="G164" s="725"/>
      <c r="H164" s="551"/>
      <c r="I164" s="287"/>
    </row>
    <row r="165" spans="1:9" ht="17.100000000000001" customHeight="1" x14ac:dyDescent="0.2">
      <c r="B165" s="720"/>
      <c r="C165" s="722" t="s">
        <v>228</v>
      </c>
      <c r="D165" s="722"/>
      <c r="E165" s="723"/>
      <c r="F165" s="724"/>
      <c r="G165" s="725"/>
      <c r="H165" s="551"/>
      <c r="I165" s="287"/>
    </row>
    <row r="166" spans="1:9" ht="17.100000000000001" customHeight="1" x14ac:dyDescent="0.2">
      <c r="B166" s="720"/>
      <c r="C166" s="722" t="s">
        <v>222</v>
      </c>
      <c r="D166" s="722"/>
      <c r="E166" s="726"/>
      <c r="F166" s="727"/>
      <c r="G166" s="728"/>
      <c r="H166" s="551"/>
      <c r="I166" s="287"/>
    </row>
    <row r="167" spans="1:9" ht="17.100000000000001" customHeight="1" x14ac:dyDescent="0.2">
      <c r="B167" s="720"/>
      <c r="C167" s="722" t="s">
        <v>188</v>
      </c>
      <c r="D167" s="722"/>
      <c r="E167" s="729"/>
      <c r="F167" s="730"/>
      <c r="G167" s="731"/>
      <c r="H167" s="551"/>
      <c r="I167" s="287"/>
    </row>
    <row r="168" spans="1:9" ht="21" x14ac:dyDescent="0.2">
      <c r="A168" s="181"/>
      <c r="B168" s="720"/>
      <c r="C168" s="732" t="s">
        <v>223</v>
      </c>
      <c r="D168" s="732"/>
      <c r="E168" s="733"/>
      <c r="F168" s="734"/>
      <c r="G168" s="735"/>
      <c r="H168" s="551"/>
      <c r="I168" s="287"/>
    </row>
    <row r="169" spans="1:9" ht="21" x14ac:dyDescent="0.2">
      <c r="A169" s="181"/>
      <c r="B169" s="720"/>
      <c r="C169" s="732"/>
      <c r="D169" s="732"/>
      <c r="E169" s="733"/>
      <c r="F169" s="734"/>
      <c r="G169" s="735"/>
      <c r="H169" s="551"/>
      <c r="I169" s="287"/>
    </row>
    <row r="170" spans="1:9" ht="21" x14ac:dyDescent="0.2">
      <c r="A170" s="181"/>
      <c r="B170" s="720"/>
      <c r="C170" s="732"/>
      <c r="D170" s="732"/>
      <c r="E170" s="733"/>
      <c r="F170" s="734"/>
      <c r="G170" s="735"/>
      <c r="H170" s="551"/>
      <c r="I170" s="287"/>
    </row>
    <row r="171" spans="1:9" ht="21" x14ac:dyDescent="0.2">
      <c r="A171" s="181"/>
      <c r="B171" s="720"/>
      <c r="C171" s="732"/>
      <c r="D171" s="732"/>
      <c r="E171" s="736"/>
      <c r="F171" s="737"/>
      <c r="G171" s="738"/>
      <c r="H171" s="551"/>
      <c r="I171" s="287"/>
    </row>
    <row r="172" spans="1:9" ht="21" x14ac:dyDescent="0.2">
      <c r="A172" s="181"/>
      <c r="B172" s="721"/>
      <c r="C172" s="732"/>
      <c r="D172" s="732"/>
      <c r="E172" s="739"/>
      <c r="F172" s="740"/>
      <c r="G172" s="741"/>
      <c r="H172" s="551"/>
      <c r="I172" s="287"/>
    </row>
    <row r="173" spans="1:9" ht="17.100000000000001" customHeight="1" x14ac:dyDescent="0.2">
      <c r="B173" s="719" t="s">
        <v>536</v>
      </c>
      <c r="C173" s="722" t="s">
        <v>220</v>
      </c>
      <c r="D173" s="722"/>
      <c r="E173" s="723"/>
      <c r="F173" s="724"/>
      <c r="G173" s="725"/>
      <c r="H173" s="551"/>
      <c r="I173" s="287"/>
    </row>
    <row r="174" spans="1:9" ht="17.100000000000001" customHeight="1" x14ac:dyDescent="0.2">
      <c r="B174" s="720"/>
      <c r="C174" s="722" t="s">
        <v>221</v>
      </c>
      <c r="D174" s="722"/>
      <c r="E174" s="723"/>
      <c r="F174" s="724"/>
      <c r="G174" s="725"/>
      <c r="H174" s="551"/>
      <c r="I174" s="287"/>
    </row>
    <row r="175" spans="1:9" ht="17.100000000000001" customHeight="1" x14ac:dyDescent="0.2">
      <c r="B175" s="720"/>
      <c r="C175" s="722" t="s">
        <v>228</v>
      </c>
      <c r="D175" s="722"/>
      <c r="E175" s="723"/>
      <c r="F175" s="724"/>
      <c r="G175" s="725"/>
      <c r="H175" s="551"/>
      <c r="I175" s="287"/>
    </row>
    <row r="176" spans="1:9" ht="17.100000000000001" customHeight="1" x14ac:dyDescent="0.2">
      <c r="B176" s="720"/>
      <c r="C176" s="722" t="s">
        <v>222</v>
      </c>
      <c r="D176" s="722"/>
      <c r="E176" s="726"/>
      <c r="F176" s="727"/>
      <c r="G176" s="728"/>
      <c r="H176" s="551"/>
      <c r="I176" s="287"/>
    </row>
    <row r="177" spans="1:9" ht="17.100000000000001" customHeight="1" x14ac:dyDescent="0.2">
      <c r="B177" s="720"/>
      <c r="C177" s="722" t="s">
        <v>188</v>
      </c>
      <c r="D177" s="722"/>
      <c r="E177" s="729"/>
      <c r="F177" s="730"/>
      <c r="G177" s="731"/>
      <c r="H177" s="551"/>
      <c r="I177" s="287"/>
    </row>
    <row r="178" spans="1:9" ht="21" x14ac:dyDescent="0.2">
      <c r="A178" s="181"/>
      <c r="B178" s="720"/>
      <c r="C178" s="732" t="s">
        <v>223</v>
      </c>
      <c r="D178" s="732"/>
      <c r="E178" s="733"/>
      <c r="F178" s="734"/>
      <c r="G178" s="735"/>
      <c r="H178" s="551"/>
      <c r="I178" s="287"/>
    </row>
    <row r="179" spans="1:9" ht="21" x14ac:dyDescent="0.2">
      <c r="A179" s="181"/>
      <c r="B179" s="720"/>
      <c r="C179" s="732"/>
      <c r="D179" s="732"/>
      <c r="E179" s="733"/>
      <c r="F179" s="734"/>
      <c r="G179" s="735"/>
      <c r="H179" s="551"/>
      <c r="I179" s="287"/>
    </row>
    <row r="180" spans="1:9" ht="21" x14ac:dyDescent="0.2">
      <c r="A180" s="181"/>
      <c r="B180" s="720"/>
      <c r="C180" s="732"/>
      <c r="D180" s="732"/>
      <c r="E180" s="733"/>
      <c r="F180" s="734"/>
      <c r="G180" s="735"/>
      <c r="H180" s="551"/>
      <c r="I180" s="287"/>
    </row>
    <row r="181" spans="1:9" ht="21" x14ac:dyDescent="0.2">
      <c r="A181" s="181"/>
      <c r="B181" s="720"/>
      <c r="C181" s="732"/>
      <c r="D181" s="732"/>
      <c r="E181" s="736"/>
      <c r="F181" s="737"/>
      <c r="G181" s="738"/>
      <c r="H181" s="551"/>
      <c r="I181" s="287"/>
    </row>
    <row r="182" spans="1:9" ht="21" x14ac:dyDescent="0.2">
      <c r="A182" s="181"/>
      <c r="B182" s="721"/>
      <c r="C182" s="732"/>
      <c r="D182" s="732"/>
      <c r="E182" s="739"/>
      <c r="F182" s="740"/>
      <c r="G182" s="741"/>
      <c r="H182" s="551"/>
      <c r="I182" s="287"/>
    </row>
    <row r="183" spans="1:9" ht="17.100000000000001" customHeight="1" x14ac:dyDescent="0.2">
      <c r="B183" s="719" t="s">
        <v>537</v>
      </c>
      <c r="C183" s="722" t="s">
        <v>220</v>
      </c>
      <c r="D183" s="722"/>
      <c r="E183" s="723"/>
      <c r="F183" s="724"/>
      <c r="G183" s="725"/>
      <c r="H183" s="551"/>
      <c r="I183" s="287"/>
    </row>
    <row r="184" spans="1:9" ht="17.100000000000001" customHeight="1" x14ac:dyDescent="0.2">
      <c r="B184" s="720"/>
      <c r="C184" s="722" t="s">
        <v>221</v>
      </c>
      <c r="D184" s="722"/>
      <c r="E184" s="723"/>
      <c r="F184" s="724"/>
      <c r="G184" s="725"/>
      <c r="H184" s="551"/>
      <c r="I184" s="287"/>
    </row>
    <row r="185" spans="1:9" ht="17.100000000000001" customHeight="1" x14ac:dyDescent="0.2">
      <c r="B185" s="720"/>
      <c r="C185" s="722" t="s">
        <v>228</v>
      </c>
      <c r="D185" s="722"/>
      <c r="E185" s="723"/>
      <c r="F185" s="724"/>
      <c r="G185" s="725"/>
      <c r="H185" s="551"/>
      <c r="I185" s="287"/>
    </row>
    <row r="186" spans="1:9" ht="17.100000000000001" customHeight="1" x14ac:dyDescent="0.2">
      <c r="B186" s="720"/>
      <c r="C186" s="722" t="s">
        <v>222</v>
      </c>
      <c r="D186" s="722"/>
      <c r="E186" s="726"/>
      <c r="F186" s="727"/>
      <c r="G186" s="728"/>
      <c r="H186" s="551"/>
      <c r="I186" s="287"/>
    </row>
    <row r="187" spans="1:9" ht="17.100000000000001" customHeight="1" x14ac:dyDescent="0.2">
      <c r="B187" s="720"/>
      <c r="C187" s="722" t="s">
        <v>188</v>
      </c>
      <c r="D187" s="722"/>
      <c r="E187" s="729"/>
      <c r="F187" s="730"/>
      <c r="G187" s="731"/>
      <c r="H187" s="551"/>
      <c r="I187" s="287"/>
    </row>
    <row r="188" spans="1:9" ht="21" x14ac:dyDescent="0.2">
      <c r="A188" s="181"/>
      <c r="B188" s="720"/>
      <c r="C188" s="732" t="s">
        <v>223</v>
      </c>
      <c r="D188" s="732"/>
      <c r="E188" s="733"/>
      <c r="F188" s="734"/>
      <c r="G188" s="735"/>
      <c r="H188" s="551"/>
      <c r="I188" s="287"/>
    </row>
    <row r="189" spans="1:9" ht="21" x14ac:dyDescent="0.2">
      <c r="A189" s="181"/>
      <c r="B189" s="720"/>
      <c r="C189" s="732"/>
      <c r="D189" s="732"/>
      <c r="E189" s="733"/>
      <c r="F189" s="734"/>
      <c r="G189" s="735"/>
      <c r="H189" s="551"/>
      <c r="I189" s="287"/>
    </row>
    <row r="190" spans="1:9" ht="21" x14ac:dyDescent="0.2">
      <c r="A190" s="181"/>
      <c r="B190" s="720"/>
      <c r="C190" s="732"/>
      <c r="D190" s="732"/>
      <c r="E190" s="733"/>
      <c r="F190" s="734"/>
      <c r="G190" s="735"/>
      <c r="H190" s="551"/>
      <c r="I190" s="287"/>
    </row>
    <row r="191" spans="1:9" ht="21" x14ac:dyDescent="0.2">
      <c r="A191" s="181"/>
      <c r="B191" s="720"/>
      <c r="C191" s="732"/>
      <c r="D191" s="732"/>
      <c r="E191" s="736"/>
      <c r="F191" s="737"/>
      <c r="G191" s="738"/>
      <c r="H191" s="551"/>
      <c r="I191" s="287"/>
    </row>
    <row r="192" spans="1:9" ht="21" x14ac:dyDescent="0.2">
      <c r="A192" s="181"/>
      <c r="B192" s="721"/>
      <c r="C192" s="732"/>
      <c r="D192" s="732"/>
      <c r="E192" s="739"/>
      <c r="F192" s="740"/>
      <c r="G192" s="741"/>
      <c r="H192" s="551"/>
      <c r="I192" s="287"/>
    </row>
    <row r="193" spans="1:9" ht="17.100000000000001" customHeight="1" x14ac:dyDescent="0.2">
      <c r="B193" s="719" t="s">
        <v>538</v>
      </c>
      <c r="C193" s="722" t="s">
        <v>220</v>
      </c>
      <c r="D193" s="722"/>
      <c r="E193" s="723"/>
      <c r="F193" s="724"/>
      <c r="G193" s="725"/>
      <c r="H193" s="397"/>
      <c r="I193" s="287"/>
    </row>
    <row r="194" spans="1:9" ht="17.100000000000001" customHeight="1" x14ac:dyDescent="0.2">
      <c r="B194" s="720"/>
      <c r="C194" s="722" t="s">
        <v>221</v>
      </c>
      <c r="D194" s="722"/>
      <c r="E194" s="723"/>
      <c r="F194" s="724"/>
      <c r="G194" s="725"/>
      <c r="H194" s="397"/>
      <c r="I194" s="287"/>
    </row>
    <row r="195" spans="1:9" ht="17.100000000000001" customHeight="1" x14ac:dyDescent="0.2">
      <c r="B195" s="720"/>
      <c r="C195" s="722" t="s">
        <v>228</v>
      </c>
      <c r="D195" s="722"/>
      <c r="E195" s="723"/>
      <c r="F195" s="724"/>
      <c r="G195" s="725"/>
      <c r="H195" s="397"/>
      <c r="I195" s="287"/>
    </row>
    <row r="196" spans="1:9" ht="17.100000000000001" customHeight="1" x14ac:dyDescent="0.2">
      <c r="B196" s="720"/>
      <c r="C196" s="722" t="s">
        <v>222</v>
      </c>
      <c r="D196" s="722"/>
      <c r="E196" s="726"/>
      <c r="F196" s="727"/>
      <c r="G196" s="728"/>
      <c r="H196" s="397"/>
      <c r="I196" s="287"/>
    </row>
    <row r="197" spans="1:9" ht="17.100000000000001" customHeight="1" x14ac:dyDescent="0.2">
      <c r="B197" s="720"/>
      <c r="C197" s="722" t="s">
        <v>188</v>
      </c>
      <c r="D197" s="722"/>
      <c r="E197" s="729"/>
      <c r="F197" s="730"/>
      <c r="G197" s="731"/>
      <c r="H197" s="397"/>
      <c r="I197" s="287"/>
    </row>
    <row r="198" spans="1:9" ht="21" x14ac:dyDescent="0.2">
      <c r="A198" s="181"/>
      <c r="B198" s="720"/>
      <c r="C198" s="732" t="s">
        <v>223</v>
      </c>
      <c r="D198" s="732"/>
      <c r="E198" s="733"/>
      <c r="F198" s="734"/>
      <c r="G198" s="735"/>
      <c r="H198" s="397"/>
      <c r="I198" s="287"/>
    </row>
    <row r="199" spans="1:9" ht="21" x14ac:dyDescent="0.2">
      <c r="A199" s="181"/>
      <c r="B199" s="720"/>
      <c r="C199" s="732"/>
      <c r="D199" s="732"/>
      <c r="E199" s="733"/>
      <c r="F199" s="734"/>
      <c r="G199" s="735"/>
      <c r="H199" s="397"/>
      <c r="I199" s="287"/>
    </row>
    <row r="200" spans="1:9" ht="21" x14ac:dyDescent="0.2">
      <c r="A200" s="181"/>
      <c r="B200" s="720"/>
      <c r="C200" s="732"/>
      <c r="D200" s="732"/>
      <c r="E200" s="733"/>
      <c r="F200" s="734"/>
      <c r="G200" s="735"/>
      <c r="H200" s="397"/>
      <c r="I200" s="287"/>
    </row>
    <row r="201" spans="1:9" ht="21" x14ac:dyDescent="0.2">
      <c r="A201" s="181"/>
      <c r="B201" s="720"/>
      <c r="C201" s="732"/>
      <c r="D201" s="732"/>
      <c r="E201" s="736"/>
      <c r="F201" s="737"/>
      <c r="G201" s="738"/>
      <c r="H201" s="397"/>
      <c r="I201" s="287"/>
    </row>
    <row r="202" spans="1:9" ht="21" x14ac:dyDescent="0.2">
      <c r="A202" s="181"/>
      <c r="B202" s="721"/>
      <c r="C202" s="732"/>
      <c r="D202" s="732"/>
      <c r="E202" s="739"/>
      <c r="F202" s="740"/>
      <c r="G202" s="741"/>
      <c r="H202" s="397"/>
      <c r="I202" s="287"/>
    </row>
    <row r="203" spans="1:9" ht="17.100000000000001" customHeight="1" x14ac:dyDescent="0.2">
      <c r="B203" s="719" t="s">
        <v>539</v>
      </c>
      <c r="C203" s="722" t="s">
        <v>220</v>
      </c>
      <c r="D203" s="722"/>
      <c r="E203" s="723"/>
      <c r="F203" s="724"/>
      <c r="G203" s="725"/>
      <c r="H203" s="397"/>
      <c r="I203" s="287"/>
    </row>
    <row r="204" spans="1:9" ht="17.100000000000001" customHeight="1" x14ac:dyDescent="0.2">
      <c r="B204" s="720"/>
      <c r="C204" s="722" t="s">
        <v>221</v>
      </c>
      <c r="D204" s="722"/>
      <c r="E204" s="723"/>
      <c r="F204" s="724"/>
      <c r="G204" s="725"/>
      <c r="H204" s="397"/>
      <c r="I204" s="287"/>
    </row>
    <row r="205" spans="1:9" ht="17.100000000000001" customHeight="1" x14ac:dyDescent="0.2">
      <c r="B205" s="720"/>
      <c r="C205" s="722" t="s">
        <v>228</v>
      </c>
      <c r="D205" s="722"/>
      <c r="E205" s="723"/>
      <c r="F205" s="724"/>
      <c r="G205" s="725"/>
      <c r="H205" s="397"/>
      <c r="I205" s="287"/>
    </row>
    <row r="206" spans="1:9" ht="17.100000000000001" customHeight="1" x14ac:dyDescent="0.2">
      <c r="B206" s="720"/>
      <c r="C206" s="722" t="s">
        <v>222</v>
      </c>
      <c r="D206" s="722"/>
      <c r="E206" s="726"/>
      <c r="F206" s="727"/>
      <c r="G206" s="728"/>
      <c r="H206" s="397"/>
      <c r="I206" s="287"/>
    </row>
    <row r="207" spans="1:9" ht="17.100000000000001" customHeight="1" x14ac:dyDescent="0.2">
      <c r="B207" s="720"/>
      <c r="C207" s="722" t="s">
        <v>188</v>
      </c>
      <c r="D207" s="722"/>
      <c r="E207" s="729"/>
      <c r="F207" s="730"/>
      <c r="G207" s="731"/>
      <c r="H207" s="397"/>
      <c r="I207" s="287"/>
    </row>
    <row r="208" spans="1:9" ht="21" x14ac:dyDescent="0.2">
      <c r="A208" s="181"/>
      <c r="B208" s="720"/>
      <c r="C208" s="732" t="s">
        <v>223</v>
      </c>
      <c r="D208" s="732"/>
      <c r="E208" s="733"/>
      <c r="F208" s="734"/>
      <c r="G208" s="735"/>
      <c r="H208" s="397"/>
      <c r="I208" s="287"/>
    </row>
    <row r="209" spans="1:9" ht="21" x14ac:dyDescent="0.2">
      <c r="A209" s="181"/>
      <c r="B209" s="720"/>
      <c r="C209" s="732"/>
      <c r="D209" s="732"/>
      <c r="E209" s="733"/>
      <c r="F209" s="734"/>
      <c r="G209" s="735"/>
      <c r="H209" s="397"/>
      <c r="I209" s="287"/>
    </row>
    <row r="210" spans="1:9" ht="21" x14ac:dyDescent="0.2">
      <c r="A210" s="181"/>
      <c r="B210" s="720"/>
      <c r="C210" s="732"/>
      <c r="D210" s="732"/>
      <c r="E210" s="733"/>
      <c r="F210" s="734"/>
      <c r="G210" s="735"/>
      <c r="H210" s="397"/>
      <c r="I210" s="287"/>
    </row>
    <row r="211" spans="1:9" ht="21" x14ac:dyDescent="0.2">
      <c r="A211" s="181"/>
      <c r="B211" s="720"/>
      <c r="C211" s="732"/>
      <c r="D211" s="732"/>
      <c r="E211" s="736"/>
      <c r="F211" s="737"/>
      <c r="G211" s="738"/>
      <c r="H211" s="397"/>
      <c r="I211" s="287"/>
    </row>
    <row r="212" spans="1:9" ht="21" x14ac:dyDescent="0.2">
      <c r="A212" s="181"/>
      <c r="B212" s="721"/>
      <c r="C212" s="732"/>
      <c r="D212" s="732"/>
      <c r="E212" s="739"/>
      <c r="F212" s="740"/>
      <c r="G212" s="741"/>
      <c r="H212" s="397"/>
      <c r="I212" s="287"/>
    </row>
    <row r="213" spans="1:9" ht="17.100000000000001" customHeight="1" x14ac:dyDescent="0.2">
      <c r="B213" s="719" t="s">
        <v>540</v>
      </c>
      <c r="C213" s="722" t="s">
        <v>220</v>
      </c>
      <c r="D213" s="722"/>
      <c r="E213" s="723"/>
      <c r="F213" s="724"/>
      <c r="G213" s="725"/>
      <c r="H213" s="551"/>
      <c r="I213" s="287"/>
    </row>
    <row r="214" spans="1:9" ht="17.100000000000001" customHeight="1" x14ac:dyDescent="0.2">
      <c r="B214" s="720"/>
      <c r="C214" s="722" t="s">
        <v>221</v>
      </c>
      <c r="D214" s="722"/>
      <c r="E214" s="723"/>
      <c r="F214" s="724"/>
      <c r="G214" s="725"/>
      <c r="H214" s="551"/>
      <c r="I214" s="287"/>
    </row>
    <row r="215" spans="1:9" ht="17.100000000000001" customHeight="1" x14ac:dyDescent="0.2">
      <c r="B215" s="720"/>
      <c r="C215" s="722" t="s">
        <v>228</v>
      </c>
      <c r="D215" s="722"/>
      <c r="E215" s="723"/>
      <c r="F215" s="724"/>
      <c r="G215" s="725"/>
      <c r="H215" s="551"/>
      <c r="I215" s="287"/>
    </row>
    <row r="216" spans="1:9" ht="17.100000000000001" customHeight="1" x14ac:dyDescent="0.2">
      <c r="B216" s="720"/>
      <c r="C216" s="722" t="s">
        <v>222</v>
      </c>
      <c r="D216" s="722"/>
      <c r="E216" s="726"/>
      <c r="F216" s="727"/>
      <c r="G216" s="728"/>
      <c r="H216" s="551"/>
      <c r="I216" s="287"/>
    </row>
    <row r="217" spans="1:9" ht="17.100000000000001" customHeight="1" x14ac:dyDescent="0.2">
      <c r="B217" s="720"/>
      <c r="C217" s="722" t="s">
        <v>188</v>
      </c>
      <c r="D217" s="722"/>
      <c r="E217" s="729"/>
      <c r="F217" s="730"/>
      <c r="G217" s="731"/>
      <c r="H217" s="551"/>
      <c r="I217" s="287"/>
    </row>
    <row r="218" spans="1:9" ht="21" x14ac:dyDescent="0.2">
      <c r="A218" s="181"/>
      <c r="B218" s="720"/>
      <c r="C218" s="732" t="s">
        <v>223</v>
      </c>
      <c r="D218" s="732"/>
      <c r="E218" s="733"/>
      <c r="F218" s="734"/>
      <c r="G218" s="735"/>
      <c r="H218" s="551"/>
      <c r="I218" s="287"/>
    </row>
    <row r="219" spans="1:9" ht="21" x14ac:dyDescent="0.2">
      <c r="A219" s="181"/>
      <c r="B219" s="720"/>
      <c r="C219" s="732"/>
      <c r="D219" s="732"/>
      <c r="E219" s="733"/>
      <c r="F219" s="734"/>
      <c r="G219" s="735"/>
      <c r="H219" s="551"/>
      <c r="I219" s="287"/>
    </row>
    <row r="220" spans="1:9" ht="21" x14ac:dyDescent="0.2">
      <c r="A220" s="181"/>
      <c r="B220" s="720"/>
      <c r="C220" s="732"/>
      <c r="D220" s="732"/>
      <c r="E220" s="733"/>
      <c r="F220" s="734"/>
      <c r="G220" s="735"/>
      <c r="H220" s="551"/>
      <c r="I220" s="287"/>
    </row>
    <row r="221" spans="1:9" ht="21" x14ac:dyDescent="0.2">
      <c r="A221" s="181"/>
      <c r="B221" s="720"/>
      <c r="C221" s="732"/>
      <c r="D221" s="732"/>
      <c r="E221" s="736"/>
      <c r="F221" s="737"/>
      <c r="G221" s="738"/>
      <c r="H221" s="551"/>
      <c r="I221" s="287"/>
    </row>
    <row r="222" spans="1:9" ht="21" x14ac:dyDescent="0.2">
      <c r="A222" s="181"/>
      <c r="B222" s="721"/>
      <c r="C222" s="732"/>
      <c r="D222" s="732"/>
      <c r="E222" s="739"/>
      <c r="F222" s="740"/>
      <c r="G222" s="741"/>
      <c r="H222" s="551"/>
      <c r="I222" s="287"/>
    </row>
    <row r="223" spans="1:9" ht="17.100000000000001" customHeight="1" x14ac:dyDescent="0.2">
      <c r="B223" s="719" t="s">
        <v>541</v>
      </c>
      <c r="C223" s="722" t="s">
        <v>220</v>
      </c>
      <c r="D223" s="722"/>
      <c r="E223" s="723"/>
      <c r="F223" s="724"/>
      <c r="G223" s="725"/>
      <c r="H223" s="397"/>
      <c r="I223" s="287"/>
    </row>
    <row r="224" spans="1:9" ht="17.100000000000001" customHeight="1" x14ac:dyDescent="0.2">
      <c r="B224" s="720"/>
      <c r="C224" s="722" t="s">
        <v>221</v>
      </c>
      <c r="D224" s="722"/>
      <c r="E224" s="723"/>
      <c r="F224" s="724"/>
      <c r="G224" s="725"/>
      <c r="H224" s="397"/>
      <c r="I224" s="287"/>
    </row>
    <row r="225" spans="1:9" ht="17.100000000000001" customHeight="1" x14ac:dyDescent="0.2">
      <c r="B225" s="720"/>
      <c r="C225" s="722" t="s">
        <v>228</v>
      </c>
      <c r="D225" s="722"/>
      <c r="E225" s="723"/>
      <c r="F225" s="724"/>
      <c r="G225" s="725"/>
      <c r="H225" s="397"/>
      <c r="I225" s="287"/>
    </row>
    <row r="226" spans="1:9" ht="17.100000000000001" customHeight="1" x14ac:dyDescent="0.2">
      <c r="B226" s="720"/>
      <c r="C226" s="722" t="s">
        <v>222</v>
      </c>
      <c r="D226" s="722"/>
      <c r="E226" s="726"/>
      <c r="F226" s="727"/>
      <c r="G226" s="728"/>
      <c r="H226" s="397"/>
      <c r="I226" s="287"/>
    </row>
    <row r="227" spans="1:9" ht="17.100000000000001" customHeight="1" x14ac:dyDescent="0.2">
      <c r="B227" s="720"/>
      <c r="C227" s="722" t="s">
        <v>188</v>
      </c>
      <c r="D227" s="722"/>
      <c r="E227" s="729"/>
      <c r="F227" s="730"/>
      <c r="G227" s="731"/>
      <c r="H227" s="397"/>
      <c r="I227" s="287"/>
    </row>
    <row r="228" spans="1:9" ht="21" x14ac:dyDescent="0.2">
      <c r="A228" s="181"/>
      <c r="B228" s="720"/>
      <c r="C228" s="732" t="s">
        <v>223</v>
      </c>
      <c r="D228" s="732"/>
      <c r="E228" s="733"/>
      <c r="F228" s="734"/>
      <c r="G228" s="735"/>
      <c r="H228" s="397"/>
      <c r="I228" s="287"/>
    </row>
    <row r="229" spans="1:9" ht="21" x14ac:dyDescent="0.2">
      <c r="A229" s="181"/>
      <c r="B229" s="720"/>
      <c r="C229" s="732"/>
      <c r="D229" s="732"/>
      <c r="E229" s="733"/>
      <c r="F229" s="734"/>
      <c r="G229" s="735"/>
      <c r="H229" s="397"/>
      <c r="I229" s="287"/>
    </row>
    <row r="230" spans="1:9" ht="21" x14ac:dyDescent="0.2">
      <c r="A230" s="181"/>
      <c r="B230" s="720"/>
      <c r="C230" s="732"/>
      <c r="D230" s="732"/>
      <c r="E230" s="733"/>
      <c r="F230" s="734"/>
      <c r="G230" s="735"/>
      <c r="H230" s="397"/>
      <c r="I230" s="287"/>
    </row>
    <row r="231" spans="1:9" ht="21" x14ac:dyDescent="0.2">
      <c r="A231" s="181"/>
      <c r="B231" s="720"/>
      <c r="C231" s="732"/>
      <c r="D231" s="732"/>
      <c r="E231" s="736"/>
      <c r="F231" s="737"/>
      <c r="G231" s="738"/>
      <c r="H231" s="397"/>
      <c r="I231" s="287"/>
    </row>
    <row r="232" spans="1:9" ht="21" x14ac:dyDescent="0.2">
      <c r="A232" s="181"/>
      <c r="B232" s="721"/>
      <c r="C232" s="732"/>
      <c r="D232" s="732"/>
      <c r="E232" s="739"/>
      <c r="F232" s="740"/>
      <c r="G232" s="741"/>
      <c r="H232" s="397"/>
      <c r="I232" s="287"/>
    </row>
    <row r="233" spans="1:9" x14ac:dyDescent="0.2">
      <c r="G233" s="397"/>
      <c r="H233" s="397"/>
    </row>
    <row r="234" spans="1:9" x14ac:dyDescent="0.2">
      <c r="G234" s="397"/>
      <c r="H234" s="397"/>
    </row>
    <row r="235" spans="1:9" x14ac:dyDescent="0.2">
      <c r="G235" s="397"/>
      <c r="H235" s="397"/>
    </row>
    <row r="236" spans="1:9" x14ac:dyDescent="0.2">
      <c r="G236" s="397"/>
      <c r="H236" s="397"/>
    </row>
    <row r="237" spans="1:9" x14ac:dyDescent="0.2">
      <c r="G237" s="397"/>
      <c r="H237" s="397"/>
    </row>
    <row r="238" spans="1:9" x14ac:dyDescent="0.2">
      <c r="G238" s="397"/>
      <c r="H238" s="397"/>
    </row>
    <row r="239" spans="1:9" x14ac:dyDescent="0.2">
      <c r="G239" s="397"/>
      <c r="H239" s="397"/>
    </row>
    <row r="240" spans="1:9" x14ac:dyDescent="0.2">
      <c r="G240" s="397"/>
      <c r="H240" s="397"/>
    </row>
    <row r="241" spans="7:8" x14ac:dyDescent="0.2">
      <c r="G241" s="397"/>
      <c r="H241" s="397"/>
    </row>
    <row r="242" spans="7:8" x14ac:dyDescent="0.2">
      <c r="G242" s="397"/>
      <c r="H242" s="397"/>
    </row>
    <row r="243" spans="7:8" x14ac:dyDescent="0.2">
      <c r="G243" s="397"/>
      <c r="H243" s="397"/>
    </row>
    <row r="244" spans="7:8" x14ac:dyDescent="0.2">
      <c r="G244" s="397"/>
      <c r="H244" s="397"/>
    </row>
    <row r="245" spans="7:8" x14ac:dyDescent="0.2">
      <c r="G245" s="397"/>
      <c r="H245" s="397"/>
    </row>
    <row r="246" spans="7:8" x14ac:dyDescent="0.2">
      <c r="G246" s="397"/>
      <c r="H246" s="397"/>
    </row>
    <row r="247" spans="7:8" x14ac:dyDescent="0.2">
      <c r="G247" s="397"/>
      <c r="H247" s="397"/>
    </row>
  </sheetData>
  <sheetProtection algorithmName="SHA-512" hashValue="b9jjOnYPvA8fffIyuS6WjJOgs9COK1QpDjX7o21WQN3C9YcVI/8OmQXwvf6S1iCjeBvEWn14aJBIsthpzr4TYA==" saltValue="tRZylcrTF7h+BCoOOGBmAg==" spinCount="100000" sheet="1" insertColumns="0" insertRows="0" deleteColumns="0" deleteRows="0"/>
  <mergeCells count="374">
    <mergeCell ref="B14:B23"/>
    <mergeCell ref="E16:G16"/>
    <mergeCell ref="C14:D14"/>
    <mergeCell ref="E5:G5"/>
    <mergeCell ref="E6:G6"/>
    <mergeCell ref="E7:G7"/>
    <mergeCell ref="E8:G8"/>
    <mergeCell ref="E9:G9"/>
    <mergeCell ref="E10:G10"/>
    <mergeCell ref="E11:G11"/>
    <mergeCell ref="E12:G12"/>
    <mergeCell ref="E13:G13"/>
    <mergeCell ref="E14:G14"/>
    <mergeCell ref="C11:D11"/>
    <mergeCell ref="E231:G231"/>
    <mergeCell ref="E232:G232"/>
    <mergeCell ref="E58:E59"/>
    <mergeCell ref="E60:E61"/>
    <mergeCell ref="E99:G99"/>
    <mergeCell ref="E100:G100"/>
    <mergeCell ref="E101:G101"/>
    <mergeCell ref="E224:G224"/>
    <mergeCell ref="E225:G225"/>
    <mergeCell ref="E226:G226"/>
    <mergeCell ref="B80:E80"/>
    <mergeCell ref="B78:E78"/>
    <mergeCell ref="C95:D95"/>
    <mergeCell ref="C96:D96"/>
    <mergeCell ref="E96:G96"/>
    <mergeCell ref="E227:G227"/>
    <mergeCell ref="B223:B232"/>
    <mergeCell ref="B203:B212"/>
    <mergeCell ref="B193:B202"/>
    <mergeCell ref="E76:E77"/>
    <mergeCell ref="D76:D77"/>
    <mergeCell ref="B76:B77"/>
    <mergeCell ref="E95:G95"/>
    <mergeCell ref="C83:D83"/>
    <mergeCell ref="E86:G86"/>
    <mergeCell ref="E87:G87"/>
    <mergeCell ref="E88:G88"/>
    <mergeCell ref="E89:G89"/>
    <mergeCell ref="E228:G228"/>
    <mergeCell ref="E229:G229"/>
    <mergeCell ref="C225:D225"/>
    <mergeCell ref="C226:D226"/>
    <mergeCell ref="C227:D227"/>
    <mergeCell ref="C228:D232"/>
    <mergeCell ref="C205:D205"/>
    <mergeCell ref="C206:D206"/>
    <mergeCell ref="C207:D207"/>
    <mergeCell ref="C208:D212"/>
    <mergeCell ref="C223:D223"/>
    <mergeCell ref="C224:D224"/>
    <mergeCell ref="E207:G207"/>
    <mergeCell ref="E208:G208"/>
    <mergeCell ref="E212:G212"/>
    <mergeCell ref="E223:G223"/>
    <mergeCell ref="E197:G197"/>
    <mergeCell ref="E198:G198"/>
    <mergeCell ref="E230:G230"/>
    <mergeCell ref="E199:G199"/>
    <mergeCell ref="E200:G200"/>
    <mergeCell ref="E201:G201"/>
    <mergeCell ref="E209:G209"/>
    <mergeCell ref="E210:G210"/>
    <mergeCell ref="E211:G211"/>
    <mergeCell ref="E202:G202"/>
    <mergeCell ref="E203:G203"/>
    <mergeCell ref="E204:G204"/>
    <mergeCell ref="E205:G205"/>
    <mergeCell ref="E206:G206"/>
    <mergeCell ref="E194:G194"/>
    <mergeCell ref="E195:G195"/>
    <mergeCell ref="E196:G196"/>
    <mergeCell ref="E97:G97"/>
    <mergeCell ref="E98:G98"/>
    <mergeCell ref="E90:G90"/>
    <mergeCell ref="E102:G102"/>
    <mergeCell ref="E193:G193"/>
    <mergeCell ref="C12:D12"/>
    <mergeCell ref="C193:D193"/>
    <mergeCell ref="C194:D194"/>
    <mergeCell ref="C195:D195"/>
    <mergeCell ref="C196:D196"/>
    <mergeCell ref="E83:G83"/>
    <mergeCell ref="E84:G84"/>
    <mergeCell ref="E85:G85"/>
    <mergeCell ref="F56:F57"/>
    <mergeCell ref="F58:F59"/>
    <mergeCell ref="F60:F61"/>
    <mergeCell ref="F76:F77"/>
    <mergeCell ref="C23:D23"/>
    <mergeCell ref="E23:G23"/>
    <mergeCell ref="C15:D15"/>
    <mergeCell ref="E15:G15"/>
    <mergeCell ref="C197:D197"/>
    <mergeCell ref="C198:D202"/>
    <mergeCell ref="C203:D203"/>
    <mergeCell ref="C204:D204"/>
    <mergeCell ref="C86:D86"/>
    <mergeCell ref="C87:D87"/>
    <mergeCell ref="C88:D92"/>
    <mergeCell ref="C93:D93"/>
    <mergeCell ref="C84:D84"/>
    <mergeCell ref="C85:D85"/>
    <mergeCell ref="C97:D97"/>
    <mergeCell ref="C98:D102"/>
    <mergeCell ref="C94:D94"/>
    <mergeCell ref="B3:G3"/>
    <mergeCell ref="E28:G28"/>
    <mergeCell ref="E29:G29"/>
    <mergeCell ref="E30:G30"/>
    <mergeCell ref="E31:G31"/>
    <mergeCell ref="E32:G32"/>
    <mergeCell ref="E33:G33"/>
    <mergeCell ref="E34:G34"/>
    <mergeCell ref="E35:G35"/>
    <mergeCell ref="B10:B12"/>
    <mergeCell ref="B9:D9"/>
    <mergeCell ref="C10:D10"/>
    <mergeCell ref="B5:D5"/>
    <mergeCell ref="B6:D6"/>
    <mergeCell ref="B7:D7"/>
    <mergeCell ref="B8:D8"/>
    <mergeCell ref="C16:D16"/>
    <mergeCell ref="C17:D17"/>
    <mergeCell ref="C18:D18"/>
    <mergeCell ref="C19:D19"/>
    <mergeCell ref="C20:D20"/>
    <mergeCell ref="C21:D21"/>
    <mergeCell ref="C22:D22"/>
    <mergeCell ref="B13:D13"/>
    <mergeCell ref="I83:I97"/>
    <mergeCell ref="B82:G82"/>
    <mergeCell ref="E51:G51"/>
    <mergeCell ref="C56:C57"/>
    <mergeCell ref="B56:B57"/>
    <mergeCell ref="B58:B59"/>
    <mergeCell ref="D58:D59"/>
    <mergeCell ref="B60:B61"/>
    <mergeCell ref="D60:D61"/>
    <mergeCell ref="E52:G52"/>
    <mergeCell ref="E53:G53"/>
    <mergeCell ref="B93:B102"/>
    <mergeCell ref="B83:B92"/>
    <mergeCell ref="E91:G91"/>
    <mergeCell ref="E92:G92"/>
    <mergeCell ref="E93:G93"/>
    <mergeCell ref="E94:G94"/>
    <mergeCell ref="B74:B75"/>
    <mergeCell ref="D74:D75"/>
    <mergeCell ref="E74:E75"/>
    <mergeCell ref="F74:F75"/>
    <mergeCell ref="B72:B73"/>
    <mergeCell ref="D72:D73"/>
    <mergeCell ref="E72:E73"/>
    <mergeCell ref="I14:I23"/>
    <mergeCell ref="E48:G48"/>
    <mergeCell ref="E49:G49"/>
    <mergeCell ref="E50:G50"/>
    <mergeCell ref="E45:G45"/>
    <mergeCell ref="E46:G46"/>
    <mergeCell ref="E47:G47"/>
    <mergeCell ref="E36:G36"/>
    <mergeCell ref="E38:G38"/>
    <mergeCell ref="E39:G39"/>
    <mergeCell ref="E40:G40"/>
    <mergeCell ref="E41:G41"/>
    <mergeCell ref="E42:G42"/>
    <mergeCell ref="E43:G43"/>
    <mergeCell ref="E44:G44"/>
    <mergeCell ref="E37:G37"/>
    <mergeCell ref="I28:I35"/>
    <mergeCell ref="E17:G17"/>
    <mergeCell ref="E18:G18"/>
    <mergeCell ref="E19:G19"/>
    <mergeCell ref="E20:G20"/>
    <mergeCell ref="E21:G21"/>
    <mergeCell ref="E22:G22"/>
    <mergeCell ref="F72:F73"/>
    <mergeCell ref="B70:B71"/>
    <mergeCell ref="D70:D71"/>
    <mergeCell ref="E70:E71"/>
    <mergeCell ref="F70:F71"/>
    <mergeCell ref="E68:E69"/>
    <mergeCell ref="F68:F69"/>
    <mergeCell ref="B66:B67"/>
    <mergeCell ref="D66:D67"/>
    <mergeCell ref="E66:E67"/>
    <mergeCell ref="F66:F67"/>
    <mergeCell ref="B68:B69"/>
    <mergeCell ref="D68:D69"/>
    <mergeCell ref="B64:B65"/>
    <mergeCell ref="D64:D65"/>
    <mergeCell ref="E64:E65"/>
    <mergeCell ref="F64:F65"/>
    <mergeCell ref="B62:B63"/>
    <mergeCell ref="D62:D63"/>
    <mergeCell ref="E62:E63"/>
    <mergeCell ref="F62:F63"/>
    <mergeCell ref="I56:I63"/>
    <mergeCell ref="E56:E57"/>
    <mergeCell ref="D56:D57"/>
    <mergeCell ref="B103:B112"/>
    <mergeCell ref="C103:D103"/>
    <mergeCell ref="E103:G103"/>
    <mergeCell ref="C104:D104"/>
    <mergeCell ref="E104:G104"/>
    <mergeCell ref="C105:D105"/>
    <mergeCell ref="E105:G105"/>
    <mergeCell ref="C106:D106"/>
    <mergeCell ref="E106:G106"/>
    <mergeCell ref="C107:D107"/>
    <mergeCell ref="E107:G107"/>
    <mergeCell ref="C108:D112"/>
    <mergeCell ref="E108:G108"/>
    <mergeCell ref="E109:G109"/>
    <mergeCell ref="E110:G110"/>
    <mergeCell ref="E111:G111"/>
    <mergeCell ref="E112:G112"/>
    <mergeCell ref="B113:B122"/>
    <mergeCell ref="C113:D113"/>
    <mergeCell ref="E113:G113"/>
    <mergeCell ref="C114:D114"/>
    <mergeCell ref="E114:G114"/>
    <mergeCell ref="C115:D115"/>
    <mergeCell ref="E115:G115"/>
    <mergeCell ref="C116:D116"/>
    <mergeCell ref="E116:G116"/>
    <mergeCell ref="C117:D117"/>
    <mergeCell ref="E117:G117"/>
    <mergeCell ref="C118:D122"/>
    <mergeCell ref="E118:G118"/>
    <mergeCell ref="E119:G119"/>
    <mergeCell ref="E120:G120"/>
    <mergeCell ref="E121:G121"/>
    <mergeCell ref="E122:G122"/>
    <mergeCell ref="B123:B132"/>
    <mergeCell ref="C123:D123"/>
    <mergeCell ref="E123:G123"/>
    <mergeCell ref="C124:D124"/>
    <mergeCell ref="E124:G124"/>
    <mergeCell ref="C125:D125"/>
    <mergeCell ref="E125:G125"/>
    <mergeCell ref="C126:D126"/>
    <mergeCell ref="E126:G126"/>
    <mergeCell ref="C127:D127"/>
    <mergeCell ref="E127:G127"/>
    <mergeCell ref="C128:D132"/>
    <mergeCell ref="E128:G128"/>
    <mergeCell ref="E129:G129"/>
    <mergeCell ref="E130:G130"/>
    <mergeCell ref="E131:G131"/>
    <mergeCell ref="E132:G132"/>
    <mergeCell ref="B163:B172"/>
    <mergeCell ref="C163:D163"/>
    <mergeCell ref="E163:G163"/>
    <mergeCell ref="C164:D164"/>
    <mergeCell ref="E164:G164"/>
    <mergeCell ref="C165:D165"/>
    <mergeCell ref="E165:G165"/>
    <mergeCell ref="C166:D166"/>
    <mergeCell ref="E166:G166"/>
    <mergeCell ref="C167:D167"/>
    <mergeCell ref="E167:G167"/>
    <mergeCell ref="C168:D172"/>
    <mergeCell ref="E168:G168"/>
    <mergeCell ref="E169:G169"/>
    <mergeCell ref="E170:G170"/>
    <mergeCell ref="E171:G171"/>
    <mergeCell ref="E172:G172"/>
    <mergeCell ref="B173:B182"/>
    <mergeCell ref="C173:D173"/>
    <mergeCell ref="E173:G173"/>
    <mergeCell ref="C174:D174"/>
    <mergeCell ref="E174:G174"/>
    <mergeCell ref="C175:D175"/>
    <mergeCell ref="E175:G175"/>
    <mergeCell ref="C176:D176"/>
    <mergeCell ref="E176:G176"/>
    <mergeCell ref="C177:D177"/>
    <mergeCell ref="E177:G177"/>
    <mergeCell ref="C178:D182"/>
    <mergeCell ref="E178:G178"/>
    <mergeCell ref="E179:G179"/>
    <mergeCell ref="E180:G180"/>
    <mergeCell ref="E181:G181"/>
    <mergeCell ref="E182:G182"/>
    <mergeCell ref="B183:B192"/>
    <mergeCell ref="C183:D183"/>
    <mergeCell ref="E183:G183"/>
    <mergeCell ref="C184:D184"/>
    <mergeCell ref="E184:G184"/>
    <mergeCell ref="C185:D185"/>
    <mergeCell ref="E185:G185"/>
    <mergeCell ref="C186:D186"/>
    <mergeCell ref="E186:G186"/>
    <mergeCell ref="C187:D187"/>
    <mergeCell ref="E187:G187"/>
    <mergeCell ref="C188:D192"/>
    <mergeCell ref="E188:G188"/>
    <mergeCell ref="E189:G189"/>
    <mergeCell ref="E190:G190"/>
    <mergeCell ref="E191:G191"/>
    <mergeCell ref="E192:G192"/>
    <mergeCell ref="B133:B142"/>
    <mergeCell ref="C133:D133"/>
    <mergeCell ref="E133:G133"/>
    <mergeCell ref="C134:D134"/>
    <mergeCell ref="E134:G134"/>
    <mergeCell ref="C135:D135"/>
    <mergeCell ref="E135:G135"/>
    <mergeCell ref="C136:D136"/>
    <mergeCell ref="E136:G136"/>
    <mergeCell ref="C137:D137"/>
    <mergeCell ref="E137:G137"/>
    <mergeCell ref="C138:D142"/>
    <mergeCell ref="E138:G138"/>
    <mergeCell ref="E139:G139"/>
    <mergeCell ref="E140:G140"/>
    <mergeCell ref="E141:G141"/>
    <mergeCell ref="E142:G142"/>
    <mergeCell ref="B143:B152"/>
    <mergeCell ref="C143:D143"/>
    <mergeCell ref="E143:G143"/>
    <mergeCell ref="C144:D144"/>
    <mergeCell ref="E144:G144"/>
    <mergeCell ref="C145:D145"/>
    <mergeCell ref="E145:G145"/>
    <mergeCell ref="C146:D146"/>
    <mergeCell ref="E146:G146"/>
    <mergeCell ref="C147:D147"/>
    <mergeCell ref="E147:G147"/>
    <mergeCell ref="C148:D152"/>
    <mergeCell ref="E148:G148"/>
    <mergeCell ref="E149:G149"/>
    <mergeCell ref="E150:G150"/>
    <mergeCell ref="E151:G151"/>
    <mergeCell ref="E152:G152"/>
    <mergeCell ref="B153:B162"/>
    <mergeCell ref="C153:D153"/>
    <mergeCell ref="E153:G153"/>
    <mergeCell ref="C154:D154"/>
    <mergeCell ref="E154:G154"/>
    <mergeCell ref="C155:D155"/>
    <mergeCell ref="E155:G155"/>
    <mergeCell ref="C156:D156"/>
    <mergeCell ref="E156:G156"/>
    <mergeCell ref="C157:D157"/>
    <mergeCell ref="E157:G157"/>
    <mergeCell ref="C158:D162"/>
    <mergeCell ref="E158:G158"/>
    <mergeCell ref="E159:G159"/>
    <mergeCell ref="E160:G160"/>
    <mergeCell ref="E161:G161"/>
    <mergeCell ref="E162:G162"/>
    <mergeCell ref="B213:B222"/>
    <mergeCell ref="C213:D213"/>
    <mergeCell ref="E213:G213"/>
    <mergeCell ref="C214:D214"/>
    <mergeCell ref="E214:G214"/>
    <mergeCell ref="C215:D215"/>
    <mergeCell ref="E215:G215"/>
    <mergeCell ref="C216:D216"/>
    <mergeCell ref="E216:G216"/>
    <mergeCell ref="C217:D217"/>
    <mergeCell ref="E217:G217"/>
    <mergeCell ref="C218:D222"/>
    <mergeCell ref="E218:G218"/>
    <mergeCell ref="E219:G219"/>
    <mergeCell ref="E220:G220"/>
    <mergeCell ref="E221:G221"/>
    <mergeCell ref="E222:G222"/>
  </mergeCells>
  <phoneticPr fontId="1"/>
  <conditionalFormatting sqref="B29:B35 C30:C35 D29:G35 B51:G53">
    <cfRule type="containsBlanks" dxfId="1263" priority="75">
      <formula>LEN(TRIM(B29))=0</formula>
    </cfRule>
  </conditionalFormatting>
  <conditionalFormatting sqref="E5:F23">
    <cfRule type="containsBlanks" dxfId="1262" priority="52">
      <formula>LEN(TRIM(E5))=0</formula>
    </cfRule>
  </conditionalFormatting>
  <conditionalFormatting sqref="G2 G81">
    <cfRule type="cellIs" dxfId="1261" priority="50" operator="equal">
      <formula>0</formula>
    </cfRule>
  </conditionalFormatting>
  <conditionalFormatting sqref="B58:G61 B76:G77">
    <cfRule type="containsBlanks" dxfId="1260" priority="48">
      <formula>LEN(TRIM(B58))=0</formula>
    </cfRule>
  </conditionalFormatting>
  <conditionalFormatting sqref="E83:G102 E193:G212 E223:G232">
    <cfRule type="containsBlanks" dxfId="1259" priority="76">
      <formula>LEN(TRIM(E83))=0</formula>
    </cfRule>
  </conditionalFormatting>
  <conditionalFormatting sqref="B48:G50">
    <cfRule type="containsBlanks" dxfId="1258" priority="17">
      <formula>LEN(TRIM(B48))=0</formula>
    </cfRule>
  </conditionalFormatting>
  <conditionalFormatting sqref="B45:G47">
    <cfRule type="containsBlanks" dxfId="1257" priority="16">
      <formula>LEN(TRIM(B45))=0</formula>
    </cfRule>
  </conditionalFormatting>
  <conditionalFormatting sqref="B43:G44">
    <cfRule type="containsBlanks" dxfId="1256" priority="15">
      <formula>LEN(TRIM(B43))=0</formula>
    </cfRule>
  </conditionalFormatting>
  <conditionalFormatting sqref="B40:G42">
    <cfRule type="containsBlanks" dxfId="1255" priority="14">
      <formula>LEN(TRIM(B40))=0</formula>
    </cfRule>
  </conditionalFormatting>
  <conditionalFormatting sqref="B36:G36 B38:G39">
    <cfRule type="containsBlanks" dxfId="1254" priority="13">
      <formula>LEN(TRIM(B36))=0</formula>
    </cfRule>
  </conditionalFormatting>
  <conditionalFormatting sqref="B37:G37">
    <cfRule type="containsBlanks" dxfId="1253" priority="12">
      <formula>LEN(TRIM(B37))=0</formula>
    </cfRule>
  </conditionalFormatting>
  <conditionalFormatting sqref="B74:G75">
    <cfRule type="containsBlanks" dxfId="1252" priority="11">
      <formula>LEN(TRIM(B74))=0</formula>
    </cfRule>
  </conditionalFormatting>
  <conditionalFormatting sqref="B72:G73">
    <cfRule type="containsBlanks" dxfId="1251" priority="10">
      <formula>LEN(TRIM(B72))=0</formula>
    </cfRule>
  </conditionalFormatting>
  <conditionalFormatting sqref="B70:G71">
    <cfRule type="containsBlanks" dxfId="1250" priority="9">
      <formula>LEN(TRIM(B70))=0</formula>
    </cfRule>
  </conditionalFormatting>
  <conditionalFormatting sqref="B68:G69">
    <cfRule type="containsBlanks" dxfId="1249" priority="8">
      <formula>LEN(TRIM(B68))=0</formula>
    </cfRule>
  </conditionalFormatting>
  <conditionalFormatting sqref="B66:G67">
    <cfRule type="containsBlanks" dxfId="1248" priority="7">
      <formula>LEN(TRIM(B66))=0</formula>
    </cfRule>
  </conditionalFormatting>
  <conditionalFormatting sqref="B64:G65">
    <cfRule type="containsBlanks" dxfId="1247" priority="6">
      <formula>LEN(TRIM(B64))=0</formula>
    </cfRule>
  </conditionalFormatting>
  <conditionalFormatting sqref="B62:G63">
    <cfRule type="containsBlanks" dxfId="1246" priority="5">
      <formula>LEN(TRIM(B62))=0</formula>
    </cfRule>
  </conditionalFormatting>
  <conditionalFormatting sqref="E103:G132">
    <cfRule type="containsBlanks" dxfId="1245" priority="4">
      <formula>LEN(TRIM(E103))=0</formula>
    </cfRule>
  </conditionalFormatting>
  <conditionalFormatting sqref="E163:G192">
    <cfRule type="containsBlanks" dxfId="1244" priority="3">
      <formula>LEN(TRIM(E163))=0</formula>
    </cfRule>
  </conditionalFormatting>
  <conditionalFormatting sqref="E133:G162">
    <cfRule type="containsBlanks" dxfId="1243" priority="2">
      <formula>LEN(TRIM(E133))=0</formula>
    </cfRule>
  </conditionalFormatting>
  <conditionalFormatting sqref="E213:G222">
    <cfRule type="containsBlanks" dxfId="1242" priority="1">
      <formula>LEN(TRIM(E213))=0</formula>
    </cfRule>
  </conditionalFormatting>
  <dataValidations count="7">
    <dataValidation type="list" allowBlank="1" showDropDown="1" showInputMessage="1" showErrorMessage="1" sqref="E98:F101 E198:F201 E208:F211 E88:F91 E228:F231 E108:F111 E118:F121 E128:F131 E168:F171 E178:F181 E188:F191 E138:F141 E148:F151 E158:F161 E218:F221" xr:uid="{00000000-0002-0000-0400-000001000000}">
      <formula1>"TRUE,FALSE"</formula1>
    </dataValidation>
    <dataValidation imeMode="halfAlpha" allowBlank="1" showInputMessage="1" showErrorMessage="1" sqref="E206:F207 E196:F197 E96:F97 E86:F87 E226:F227 E116:F117 E106:F107 E126:F127 E176:F177 E166:F167 E186:F187 E146:F147 E136:F137 E156:F157 E216:F217 E10:G10 E58:E77 G58:G77" xr:uid="{00000000-0002-0000-0400-000008000000}"/>
    <dataValidation type="list" allowBlank="1" showInputMessage="1" showErrorMessage="1" sqref="B54 C30:C53" xr:uid="{00000000-0002-0000-0400-000003000000}">
      <formula1>"職員,事務補助員"</formula1>
    </dataValidation>
    <dataValidation type="textLength" imeMode="halfAlpha" operator="equal" allowBlank="1" showInputMessage="1" showErrorMessage="1" error="半角13桁の法人番号を入力してください。" sqref="E7:G7" xr:uid="{BDA65EB1-CE7A-4E25-8A82-B179AD7C78AD}">
      <formula1>13</formula1>
    </dataValidation>
    <dataValidation type="date" allowBlank="1" showInputMessage="1" showErrorMessage="1" error="2022/4/7～2022/5/10の期間で入力してください。" sqref="E5:G5" xr:uid="{9909C541-14E1-415D-81DF-5EDCA085D915}">
      <formula1>44658</formula1>
      <formula2>44691</formula2>
    </dataValidation>
    <dataValidation type="list" showInputMessage="1" showErrorMessage="1" error="① 補助事業に従事する担当者名_x000a_を入力後、プルダウンから選択してください。" sqref="C58:C77" xr:uid="{5D3587CC-C761-4D15-A918-7B41559DDE46}">
      <formula1>担当者名</formula1>
    </dataValidation>
    <dataValidation type="list" allowBlank="1" showInputMessage="1" showErrorMessage="1" sqref="D58:D77" xr:uid="{4F4CFD12-B4D0-4FE7-8125-34AC9005645A}">
      <formula1>支援対象地域</formula1>
    </dataValidation>
  </dataValidations>
  <pageMargins left="0.74803149606299213" right="0.15748031496062992" top="0.55118110236220474" bottom="0.43307086614173229" header="0.31496062992125984" footer="0.15748031496062992"/>
  <pageSetup paperSize="9" scale="53" fitToHeight="0" orientation="portrait" r:id="rId1"/>
  <rowBreaks count="3" manualBreakCount="3">
    <brk id="53" min="1" max="7" man="1"/>
    <brk id="80" min="1" max="7" man="1"/>
    <brk id="152"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4345" r:id="rId4" name="Check Box 9">
              <controlPr defaultSize="0" autoFill="0" autoLine="0" autoPict="0">
                <anchor moveWithCells="1">
                  <from>
                    <xdr:col>4</xdr:col>
                    <xdr:colOff>60960</xdr:colOff>
                    <xdr:row>100</xdr:row>
                    <xdr:rowOff>60960</xdr:rowOff>
                  </from>
                  <to>
                    <xdr:col>4</xdr:col>
                    <xdr:colOff>678180</xdr:colOff>
                    <xdr:row>100</xdr:row>
                    <xdr:rowOff>259080</xdr:rowOff>
                  </to>
                </anchor>
              </controlPr>
            </control>
          </mc:Choice>
        </mc:AlternateContent>
        <mc:AlternateContent xmlns:mc="http://schemas.openxmlformats.org/markup-compatibility/2006">
          <mc:Choice Requires="x14">
            <control shapeId="14346" r:id="rId5" name="Check Box 10">
              <controlPr defaultSize="0" autoFill="0" autoLine="0" autoPict="0">
                <anchor moveWithCells="1">
                  <from>
                    <xdr:col>4</xdr:col>
                    <xdr:colOff>60960</xdr:colOff>
                    <xdr:row>99</xdr:row>
                    <xdr:rowOff>68580</xdr:rowOff>
                  </from>
                  <to>
                    <xdr:col>4</xdr:col>
                    <xdr:colOff>678180</xdr:colOff>
                    <xdr:row>99</xdr:row>
                    <xdr:rowOff>259080</xdr:rowOff>
                  </to>
                </anchor>
              </controlPr>
            </control>
          </mc:Choice>
        </mc:AlternateContent>
        <mc:AlternateContent xmlns:mc="http://schemas.openxmlformats.org/markup-compatibility/2006">
          <mc:Choice Requires="x14">
            <control shapeId="14347" r:id="rId6" name="Check Box 11">
              <controlPr defaultSize="0" autoFill="0" autoLine="0" autoPict="0">
                <anchor moveWithCells="1">
                  <from>
                    <xdr:col>4</xdr:col>
                    <xdr:colOff>60960</xdr:colOff>
                    <xdr:row>98</xdr:row>
                    <xdr:rowOff>60960</xdr:rowOff>
                  </from>
                  <to>
                    <xdr:col>4</xdr:col>
                    <xdr:colOff>678180</xdr:colOff>
                    <xdr:row>98</xdr:row>
                    <xdr:rowOff>259080</xdr:rowOff>
                  </to>
                </anchor>
              </controlPr>
            </control>
          </mc:Choice>
        </mc:AlternateContent>
        <mc:AlternateContent xmlns:mc="http://schemas.openxmlformats.org/markup-compatibility/2006">
          <mc:Choice Requires="x14">
            <control shapeId="14348" r:id="rId7" name="Check Box 12">
              <controlPr defaultSize="0" autoFill="0" autoLine="0" autoPict="0">
                <anchor moveWithCells="1">
                  <from>
                    <xdr:col>4</xdr:col>
                    <xdr:colOff>60960</xdr:colOff>
                    <xdr:row>97</xdr:row>
                    <xdr:rowOff>60960</xdr:rowOff>
                  </from>
                  <to>
                    <xdr:col>4</xdr:col>
                    <xdr:colOff>678180</xdr:colOff>
                    <xdr:row>97</xdr:row>
                    <xdr:rowOff>259080</xdr:rowOff>
                  </to>
                </anchor>
              </controlPr>
            </control>
          </mc:Choice>
        </mc:AlternateContent>
        <mc:AlternateContent xmlns:mc="http://schemas.openxmlformats.org/markup-compatibility/2006">
          <mc:Choice Requires="x14">
            <control shapeId="14412" r:id="rId8" name="Check Box 76">
              <controlPr defaultSize="0" autoFill="0" autoLine="0" autoPict="0">
                <anchor moveWithCells="1">
                  <from>
                    <xdr:col>4</xdr:col>
                    <xdr:colOff>68580</xdr:colOff>
                    <xdr:row>90</xdr:row>
                    <xdr:rowOff>45720</xdr:rowOff>
                  </from>
                  <to>
                    <xdr:col>4</xdr:col>
                    <xdr:colOff>678180</xdr:colOff>
                    <xdr:row>91</xdr:row>
                    <xdr:rowOff>0</xdr:rowOff>
                  </to>
                </anchor>
              </controlPr>
            </control>
          </mc:Choice>
        </mc:AlternateContent>
        <mc:AlternateContent xmlns:mc="http://schemas.openxmlformats.org/markup-compatibility/2006">
          <mc:Choice Requires="x14">
            <control shapeId="14413" r:id="rId9" name="Check Box 77">
              <controlPr defaultSize="0" autoFill="0" autoLine="0" autoPict="0">
                <anchor moveWithCells="1">
                  <from>
                    <xdr:col>4</xdr:col>
                    <xdr:colOff>68580</xdr:colOff>
                    <xdr:row>89</xdr:row>
                    <xdr:rowOff>60960</xdr:rowOff>
                  </from>
                  <to>
                    <xdr:col>4</xdr:col>
                    <xdr:colOff>678180</xdr:colOff>
                    <xdr:row>89</xdr:row>
                    <xdr:rowOff>259080</xdr:rowOff>
                  </to>
                </anchor>
              </controlPr>
            </control>
          </mc:Choice>
        </mc:AlternateContent>
        <mc:AlternateContent xmlns:mc="http://schemas.openxmlformats.org/markup-compatibility/2006">
          <mc:Choice Requires="x14">
            <control shapeId="14414" r:id="rId10" name="Check Box 78">
              <controlPr defaultSize="0" autoFill="0" autoLine="0" autoPict="0">
                <anchor moveWithCells="1">
                  <from>
                    <xdr:col>4</xdr:col>
                    <xdr:colOff>68580</xdr:colOff>
                    <xdr:row>88</xdr:row>
                    <xdr:rowOff>45720</xdr:rowOff>
                  </from>
                  <to>
                    <xdr:col>4</xdr:col>
                    <xdr:colOff>678180</xdr:colOff>
                    <xdr:row>88</xdr:row>
                    <xdr:rowOff>259080</xdr:rowOff>
                  </to>
                </anchor>
              </controlPr>
            </control>
          </mc:Choice>
        </mc:AlternateContent>
        <mc:AlternateContent xmlns:mc="http://schemas.openxmlformats.org/markup-compatibility/2006">
          <mc:Choice Requires="x14">
            <control shapeId="14415" r:id="rId11" name="Check Box 79">
              <controlPr defaultSize="0" autoFill="0" autoLine="0" autoPict="0">
                <anchor moveWithCells="1">
                  <from>
                    <xdr:col>4</xdr:col>
                    <xdr:colOff>68580</xdr:colOff>
                    <xdr:row>87</xdr:row>
                    <xdr:rowOff>45720</xdr:rowOff>
                  </from>
                  <to>
                    <xdr:col>4</xdr:col>
                    <xdr:colOff>678180</xdr:colOff>
                    <xdr:row>87</xdr:row>
                    <xdr:rowOff>259080</xdr:rowOff>
                  </to>
                </anchor>
              </controlPr>
            </control>
          </mc:Choice>
        </mc:AlternateContent>
        <mc:AlternateContent xmlns:mc="http://schemas.openxmlformats.org/markup-compatibility/2006">
          <mc:Choice Requires="x14">
            <control shapeId="14429" r:id="rId12" name="Check Box 93">
              <controlPr defaultSize="0" autoFill="0" autoLine="0" autoPict="0">
                <anchor moveWithCells="1">
                  <from>
                    <xdr:col>4</xdr:col>
                    <xdr:colOff>68580</xdr:colOff>
                    <xdr:row>130</xdr:row>
                    <xdr:rowOff>38100</xdr:rowOff>
                  </from>
                  <to>
                    <xdr:col>4</xdr:col>
                    <xdr:colOff>670560</xdr:colOff>
                    <xdr:row>130</xdr:row>
                    <xdr:rowOff>228600</xdr:rowOff>
                  </to>
                </anchor>
              </controlPr>
            </control>
          </mc:Choice>
        </mc:AlternateContent>
        <mc:AlternateContent xmlns:mc="http://schemas.openxmlformats.org/markup-compatibility/2006">
          <mc:Choice Requires="x14">
            <control shapeId="14430" r:id="rId13" name="Check Box 94">
              <controlPr defaultSize="0" autoFill="0" autoLine="0" autoPict="0">
                <anchor moveWithCells="1">
                  <from>
                    <xdr:col>4</xdr:col>
                    <xdr:colOff>68580</xdr:colOff>
                    <xdr:row>129</xdr:row>
                    <xdr:rowOff>22860</xdr:rowOff>
                  </from>
                  <to>
                    <xdr:col>4</xdr:col>
                    <xdr:colOff>670560</xdr:colOff>
                    <xdr:row>129</xdr:row>
                    <xdr:rowOff>228600</xdr:rowOff>
                  </to>
                </anchor>
              </controlPr>
            </control>
          </mc:Choice>
        </mc:AlternateContent>
        <mc:AlternateContent xmlns:mc="http://schemas.openxmlformats.org/markup-compatibility/2006">
          <mc:Choice Requires="x14">
            <control shapeId="14431" r:id="rId14" name="Check Box 95">
              <controlPr defaultSize="0" autoFill="0" autoLine="0" autoPict="0">
                <anchor moveWithCells="1">
                  <from>
                    <xdr:col>4</xdr:col>
                    <xdr:colOff>68580</xdr:colOff>
                    <xdr:row>128</xdr:row>
                    <xdr:rowOff>22860</xdr:rowOff>
                  </from>
                  <to>
                    <xdr:col>4</xdr:col>
                    <xdr:colOff>670560</xdr:colOff>
                    <xdr:row>128</xdr:row>
                    <xdr:rowOff>228600</xdr:rowOff>
                  </to>
                </anchor>
              </controlPr>
            </control>
          </mc:Choice>
        </mc:AlternateContent>
        <mc:AlternateContent xmlns:mc="http://schemas.openxmlformats.org/markup-compatibility/2006">
          <mc:Choice Requires="x14">
            <control shapeId="14432" r:id="rId15" name="Check Box 96">
              <controlPr defaultSize="0" autoFill="0" autoLine="0" autoPict="0">
                <anchor moveWithCells="1">
                  <from>
                    <xdr:col>4</xdr:col>
                    <xdr:colOff>68580</xdr:colOff>
                    <xdr:row>127</xdr:row>
                    <xdr:rowOff>22860</xdr:rowOff>
                  </from>
                  <to>
                    <xdr:col>4</xdr:col>
                    <xdr:colOff>670560</xdr:colOff>
                    <xdr:row>127</xdr:row>
                    <xdr:rowOff>228600</xdr:rowOff>
                  </to>
                </anchor>
              </controlPr>
            </control>
          </mc:Choice>
        </mc:AlternateContent>
        <mc:AlternateContent xmlns:mc="http://schemas.openxmlformats.org/markup-compatibility/2006">
          <mc:Choice Requires="x14">
            <control shapeId="14433" r:id="rId16" name="Check Box 97">
              <controlPr defaultSize="0" autoFill="0" autoLine="0" autoPict="0">
                <anchor moveWithCells="1">
                  <from>
                    <xdr:col>4</xdr:col>
                    <xdr:colOff>68580</xdr:colOff>
                    <xdr:row>110</xdr:row>
                    <xdr:rowOff>60960</xdr:rowOff>
                  </from>
                  <to>
                    <xdr:col>4</xdr:col>
                    <xdr:colOff>670560</xdr:colOff>
                    <xdr:row>111</xdr:row>
                    <xdr:rowOff>0</xdr:rowOff>
                  </to>
                </anchor>
              </controlPr>
            </control>
          </mc:Choice>
        </mc:AlternateContent>
        <mc:AlternateContent xmlns:mc="http://schemas.openxmlformats.org/markup-compatibility/2006">
          <mc:Choice Requires="x14">
            <control shapeId="14434" r:id="rId17" name="Check Box 98">
              <controlPr defaultSize="0" autoFill="0" autoLine="0" autoPict="0">
                <anchor moveWithCells="1">
                  <from>
                    <xdr:col>4</xdr:col>
                    <xdr:colOff>68580</xdr:colOff>
                    <xdr:row>109</xdr:row>
                    <xdr:rowOff>45720</xdr:rowOff>
                  </from>
                  <to>
                    <xdr:col>4</xdr:col>
                    <xdr:colOff>670560</xdr:colOff>
                    <xdr:row>109</xdr:row>
                    <xdr:rowOff>251460</xdr:rowOff>
                  </to>
                </anchor>
              </controlPr>
            </control>
          </mc:Choice>
        </mc:AlternateContent>
        <mc:AlternateContent xmlns:mc="http://schemas.openxmlformats.org/markup-compatibility/2006">
          <mc:Choice Requires="x14">
            <control shapeId="14435" r:id="rId18" name="Check Box 99">
              <controlPr defaultSize="0" autoFill="0" autoLine="0" autoPict="0">
                <anchor moveWithCells="1">
                  <from>
                    <xdr:col>4</xdr:col>
                    <xdr:colOff>68580</xdr:colOff>
                    <xdr:row>108</xdr:row>
                    <xdr:rowOff>45720</xdr:rowOff>
                  </from>
                  <to>
                    <xdr:col>4</xdr:col>
                    <xdr:colOff>670560</xdr:colOff>
                    <xdr:row>108</xdr:row>
                    <xdr:rowOff>251460</xdr:rowOff>
                  </to>
                </anchor>
              </controlPr>
            </control>
          </mc:Choice>
        </mc:AlternateContent>
        <mc:AlternateContent xmlns:mc="http://schemas.openxmlformats.org/markup-compatibility/2006">
          <mc:Choice Requires="x14">
            <control shapeId="14436" r:id="rId19" name="Check Box 100">
              <controlPr defaultSize="0" autoFill="0" autoLine="0" autoPict="0">
                <anchor moveWithCells="1">
                  <from>
                    <xdr:col>4</xdr:col>
                    <xdr:colOff>68580</xdr:colOff>
                    <xdr:row>107</xdr:row>
                    <xdr:rowOff>60960</xdr:rowOff>
                  </from>
                  <to>
                    <xdr:col>4</xdr:col>
                    <xdr:colOff>670560</xdr:colOff>
                    <xdr:row>107</xdr:row>
                    <xdr:rowOff>251460</xdr:rowOff>
                  </to>
                </anchor>
              </controlPr>
            </control>
          </mc:Choice>
        </mc:AlternateContent>
        <mc:AlternateContent xmlns:mc="http://schemas.openxmlformats.org/markup-compatibility/2006">
          <mc:Choice Requires="x14">
            <control shapeId="14437" r:id="rId20" name="Check Box 101">
              <controlPr defaultSize="0" autoFill="0" autoLine="0" autoPict="0">
                <anchor moveWithCells="1">
                  <from>
                    <xdr:col>4</xdr:col>
                    <xdr:colOff>76200</xdr:colOff>
                    <xdr:row>120</xdr:row>
                    <xdr:rowOff>45720</xdr:rowOff>
                  </from>
                  <to>
                    <xdr:col>4</xdr:col>
                    <xdr:colOff>685800</xdr:colOff>
                    <xdr:row>120</xdr:row>
                    <xdr:rowOff>251460</xdr:rowOff>
                  </to>
                </anchor>
              </controlPr>
            </control>
          </mc:Choice>
        </mc:AlternateContent>
        <mc:AlternateContent xmlns:mc="http://schemas.openxmlformats.org/markup-compatibility/2006">
          <mc:Choice Requires="x14">
            <control shapeId="14438" r:id="rId21" name="Check Box 102">
              <controlPr defaultSize="0" autoFill="0" autoLine="0" autoPict="0">
                <anchor moveWithCells="1">
                  <from>
                    <xdr:col>4</xdr:col>
                    <xdr:colOff>76200</xdr:colOff>
                    <xdr:row>119</xdr:row>
                    <xdr:rowOff>38100</xdr:rowOff>
                  </from>
                  <to>
                    <xdr:col>4</xdr:col>
                    <xdr:colOff>685800</xdr:colOff>
                    <xdr:row>119</xdr:row>
                    <xdr:rowOff>251460</xdr:rowOff>
                  </to>
                </anchor>
              </controlPr>
            </control>
          </mc:Choice>
        </mc:AlternateContent>
        <mc:AlternateContent xmlns:mc="http://schemas.openxmlformats.org/markup-compatibility/2006">
          <mc:Choice Requires="x14">
            <control shapeId="14439" r:id="rId22" name="Check Box 103">
              <controlPr defaultSize="0" autoFill="0" autoLine="0" autoPict="0">
                <anchor moveWithCells="1">
                  <from>
                    <xdr:col>4</xdr:col>
                    <xdr:colOff>76200</xdr:colOff>
                    <xdr:row>118</xdr:row>
                    <xdr:rowOff>45720</xdr:rowOff>
                  </from>
                  <to>
                    <xdr:col>4</xdr:col>
                    <xdr:colOff>685800</xdr:colOff>
                    <xdr:row>118</xdr:row>
                    <xdr:rowOff>251460</xdr:rowOff>
                  </to>
                </anchor>
              </controlPr>
            </control>
          </mc:Choice>
        </mc:AlternateContent>
        <mc:AlternateContent xmlns:mc="http://schemas.openxmlformats.org/markup-compatibility/2006">
          <mc:Choice Requires="x14">
            <control shapeId="14440" r:id="rId23" name="Check Box 104">
              <controlPr defaultSize="0" autoFill="0" autoLine="0" autoPict="0">
                <anchor moveWithCells="1">
                  <from>
                    <xdr:col>4</xdr:col>
                    <xdr:colOff>76200</xdr:colOff>
                    <xdr:row>117</xdr:row>
                    <xdr:rowOff>38100</xdr:rowOff>
                  </from>
                  <to>
                    <xdr:col>4</xdr:col>
                    <xdr:colOff>685800</xdr:colOff>
                    <xdr:row>117</xdr:row>
                    <xdr:rowOff>228600</xdr:rowOff>
                  </to>
                </anchor>
              </controlPr>
            </control>
          </mc:Choice>
        </mc:AlternateContent>
        <mc:AlternateContent xmlns:mc="http://schemas.openxmlformats.org/markup-compatibility/2006">
          <mc:Choice Requires="x14">
            <control shapeId="14349" r:id="rId24" name="Check Box 13">
              <controlPr defaultSize="0" autoFill="0" autoLine="0" autoPict="0">
                <anchor moveWithCells="1">
                  <from>
                    <xdr:col>4</xdr:col>
                    <xdr:colOff>68580</xdr:colOff>
                    <xdr:row>200</xdr:row>
                    <xdr:rowOff>60960</xdr:rowOff>
                  </from>
                  <to>
                    <xdr:col>4</xdr:col>
                    <xdr:colOff>678180</xdr:colOff>
                    <xdr:row>201</xdr:row>
                    <xdr:rowOff>0</xdr:rowOff>
                  </to>
                </anchor>
              </controlPr>
            </control>
          </mc:Choice>
        </mc:AlternateContent>
        <mc:AlternateContent xmlns:mc="http://schemas.openxmlformats.org/markup-compatibility/2006">
          <mc:Choice Requires="x14">
            <control shapeId="14350" r:id="rId25" name="Check Box 14">
              <controlPr defaultSize="0" autoFill="0" autoLine="0" autoPict="0">
                <anchor moveWithCells="1">
                  <from>
                    <xdr:col>4</xdr:col>
                    <xdr:colOff>68580</xdr:colOff>
                    <xdr:row>199</xdr:row>
                    <xdr:rowOff>45720</xdr:rowOff>
                  </from>
                  <to>
                    <xdr:col>4</xdr:col>
                    <xdr:colOff>678180</xdr:colOff>
                    <xdr:row>199</xdr:row>
                    <xdr:rowOff>259080</xdr:rowOff>
                  </to>
                </anchor>
              </controlPr>
            </control>
          </mc:Choice>
        </mc:AlternateContent>
        <mc:AlternateContent xmlns:mc="http://schemas.openxmlformats.org/markup-compatibility/2006">
          <mc:Choice Requires="x14">
            <control shapeId="14351" r:id="rId26" name="Check Box 15">
              <controlPr defaultSize="0" autoFill="0" autoLine="0" autoPict="0">
                <anchor moveWithCells="1">
                  <from>
                    <xdr:col>4</xdr:col>
                    <xdr:colOff>68580</xdr:colOff>
                    <xdr:row>198</xdr:row>
                    <xdr:rowOff>45720</xdr:rowOff>
                  </from>
                  <to>
                    <xdr:col>4</xdr:col>
                    <xdr:colOff>678180</xdr:colOff>
                    <xdr:row>198</xdr:row>
                    <xdr:rowOff>259080</xdr:rowOff>
                  </to>
                </anchor>
              </controlPr>
            </control>
          </mc:Choice>
        </mc:AlternateContent>
        <mc:AlternateContent xmlns:mc="http://schemas.openxmlformats.org/markup-compatibility/2006">
          <mc:Choice Requires="x14">
            <control shapeId="14352" r:id="rId27" name="Check Box 16">
              <controlPr defaultSize="0" autoFill="0" autoLine="0" autoPict="0">
                <anchor moveWithCells="1">
                  <from>
                    <xdr:col>4</xdr:col>
                    <xdr:colOff>68580</xdr:colOff>
                    <xdr:row>197</xdr:row>
                    <xdr:rowOff>60960</xdr:rowOff>
                  </from>
                  <to>
                    <xdr:col>4</xdr:col>
                    <xdr:colOff>678180</xdr:colOff>
                    <xdr:row>197</xdr:row>
                    <xdr:rowOff>259080</xdr:rowOff>
                  </to>
                </anchor>
              </controlPr>
            </control>
          </mc:Choice>
        </mc:AlternateContent>
        <mc:AlternateContent xmlns:mc="http://schemas.openxmlformats.org/markup-compatibility/2006">
          <mc:Choice Requires="x14">
            <control shapeId="14353" r:id="rId28" name="Check Box 17">
              <controlPr defaultSize="0" autoFill="0" autoLine="0" autoPict="0">
                <anchor moveWithCells="1">
                  <from>
                    <xdr:col>4</xdr:col>
                    <xdr:colOff>76200</xdr:colOff>
                    <xdr:row>210</xdr:row>
                    <xdr:rowOff>45720</xdr:rowOff>
                  </from>
                  <to>
                    <xdr:col>4</xdr:col>
                    <xdr:colOff>685800</xdr:colOff>
                    <xdr:row>210</xdr:row>
                    <xdr:rowOff>236220</xdr:rowOff>
                  </to>
                </anchor>
              </controlPr>
            </control>
          </mc:Choice>
        </mc:AlternateContent>
        <mc:AlternateContent xmlns:mc="http://schemas.openxmlformats.org/markup-compatibility/2006">
          <mc:Choice Requires="x14">
            <control shapeId="14354" r:id="rId29" name="Check Box 18">
              <controlPr defaultSize="0" autoFill="0" autoLine="0" autoPict="0">
                <anchor moveWithCells="1">
                  <from>
                    <xdr:col>4</xdr:col>
                    <xdr:colOff>76200</xdr:colOff>
                    <xdr:row>209</xdr:row>
                    <xdr:rowOff>38100</xdr:rowOff>
                  </from>
                  <to>
                    <xdr:col>4</xdr:col>
                    <xdr:colOff>685800</xdr:colOff>
                    <xdr:row>209</xdr:row>
                    <xdr:rowOff>236220</xdr:rowOff>
                  </to>
                </anchor>
              </controlPr>
            </control>
          </mc:Choice>
        </mc:AlternateContent>
        <mc:AlternateContent xmlns:mc="http://schemas.openxmlformats.org/markup-compatibility/2006">
          <mc:Choice Requires="x14">
            <control shapeId="14355" r:id="rId30" name="Check Box 19">
              <controlPr defaultSize="0" autoFill="0" autoLine="0" autoPict="0">
                <anchor moveWithCells="1">
                  <from>
                    <xdr:col>4</xdr:col>
                    <xdr:colOff>76200</xdr:colOff>
                    <xdr:row>208</xdr:row>
                    <xdr:rowOff>45720</xdr:rowOff>
                  </from>
                  <to>
                    <xdr:col>4</xdr:col>
                    <xdr:colOff>685800</xdr:colOff>
                    <xdr:row>208</xdr:row>
                    <xdr:rowOff>236220</xdr:rowOff>
                  </to>
                </anchor>
              </controlPr>
            </control>
          </mc:Choice>
        </mc:AlternateContent>
        <mc:AlternateContent xmlns:mc="http://schemas.openxmlformats.org/markup-compatibility/2006">
          <mc:Choice Requires="x14">
            <control shapeId="14356" r:id="rId31" name="Check Box 20">
              <controlPr defaultSize="0" autoFill="0" autoLine="0" autoPict="0">
                <anchor moveWithCells="1">
                  <from>
                    <xdr:col>4</xdr:col>
                    <xdr:colOff>76200</xdr:colOff>
                    <xdr:row>207</xdr:row>
                    <xdr:rowOff>38100</xdr:rowOff>
                  </from>
                  <to>
                    <xdr:col>4</xdr:col>
                    <xdr:colOff>685800</xdr:colOff>
                    <xdr:row>207</xdr:row>
                    <xdr:rowOff>228600</xdr:rowOff>
                  </to>
                </anchor>
              </controlPr>
            </control>
          </mc:Choice>
        </mc:AlternateContent>
        <mc:AlternateContent xmlns:mc="http://schemas.openxmlformats.org/markup-compatibility/2006">
          <mc:Choice Requires="x14">
            <control shapeId="14453" r:id="rId32" name="Check Box 117">
              <controlPr defaultSize="0" autoFill="0" autoLine="0" autoPict="0">
                <anchor moveWithCells="1">
                  <from>
                    <xdr:col>4</xdr:col>
                    <xdr:colOff>68580</xdr:colOff>
                    <xdr:row>190</xdr:row>
                    <xdr:rowOff>38100</xdr:rowOff>
                  </from>
                  <to>
                    <xdr:col>4</xdr:col>
                    <xdr:colOff>670560</xdr:colOff>
                    <xdr:row>190</xdr:row>
                    <xdr:rowOff>228600</xdr:rowOff>
                  </to>
                </anchor>
              </controlPr>
            </control>
          </mc:Choice>
        </mc:AlternateContent>
        <mc:AlternateContent xmlns:mc="http://schemas.openxmlformats.org/markup-compatibility/2006">
          <mc:Choice Requires="x14">
            <control shapeId="14454" r:id="rId33" name="Check Box 118">
              <controlPr defaultSize="0" autoFill="0" autoLine="0" autoPict="0">
                <anchor moveWithCells="1">
                  <from>
                    <xdr:col>4</xdr:col>
                    <xdr:colOff>68580</xdr:colOff>
                    <xdr:row>189</xdr:row>
                    <xdr:rowOff>22860</xdr:rowOff>
                  </from>
                  <to>
                    <xdr:col>4</xdr:col>
                    <xdr:colOff>670560</xdr:colOff>
                    <xdr:row>189</xdr:row>
                    <xdr:rowOff>228600</xdr:rowOff>
                  </to>
                </anchor>
              </controlPr>
            </control>
          </mc:Choice>
        </mc:AlternateContent>
        <mc:AlternateContent xmlns:mc="http://schemas.openxmlformats.org/markup-compatibility/2006">
          <mc:Choice Requires="x14">
            <control shapeId="14455" r:id="rId34" name="Check Box 119">
              <controlPr defaultSize="0" autoFill="0" autoLine="0" autoPict="0">
                <anchor moveWithCells="1">
                  <from>
                    <xdr:col>4</xdr:col>
                    <xdr:colOff>68580</xdr:colOff>
                    <xdr:row>188</xdr:row>
                    <xdr:rowOff>22860</xdr:rowOff>
                  </from>
                  <to>
                    <xdr:col>4</xdr:col>
                    <xdr:colOff>670560</xdr:colOff>
                    <xdr:row>188</xdr:row>
                    <xdr:rowOff>228600</xdr:rowOff>
                  </to>
                </anchor>
              </controlPr>
            </control>
          </mc:Choice>
        </mc:AlternateContent>
        <mc:AlternateContent xmlns:mc="http://schemas.openxmlformats.org/markup-compatibility/2006">
          <mc:Choice Requires="x14">
            <control shapeId="14456" r:id="rId35" name="Check Box 120">
              <controlPr defaultSize="0" autoFill="0" autoLine="0" autoPict="0">
                <anchor moveWithCells="1">
                  <from>
                    <xdr:col>4</xdr:col>
                    <xdr:colOff>68580</xdr:colOff>
                    <xdr:row>187</xdr:row>
                    <xdr:rowOff>22860</xdr:rowOff>
                  </from>
                  <to>
                    <xdr:col>4</xdr:col>
                    <xdr:colOff>670560</xdr:colOff>
                    <xdr:row>187</xdr:row>
                    <xdr:rowOff>228600</xdr:rowOff>
                  </to>
                </anchor>
              </controlPr>
            </control>
          </mc:Choice>
        </mc:AlternateContent>
        <mc:AlternateContent xmlns:mc="http://schemas.openxmlformats.org/markup-compatibility/2006">
          <mc:Choice Requires="x14">
            <control shapeId="14457" r:id="rId36" name="Check Box 121">
              <controlPr defaultSize="0" autoFill="0" autoLine="0" autoPict="0">
                <anchor moveWithCells="1">
                  <from>
                    <xdr:col>4</xdr:col>
                    <xdr:colOff>68580</xdr:colOff>
                    <xdr:row>170</xdr:row>
                    <xdr:rowOff>60960</xdr:rowOff>
                  </from>
                  <to>
                    <xdr:col>4</xdr:col>
                    <xdr:colOff>670560</xdr:colOff>
                    <xdr:row>171</xdr:row>
                    <xdr:rowOff>0</xdr:rowOff>
                  </to>
                </anchor>
              </controlPr>
            </control>
          </mc:Choice>
        </mc:AlternateContent>
        <mc:AlternateContent xmlns:mc="http://schemas.openxmlformats.org/markup-compatibility/2006">
          <mc:Choice Requires="x14">
            <control shapeId="14458" r:id="rId37" name="Check Box 122">
              <controlPr defaultSize="0" autoFill="0" autoLine="0" autoPict="0">
                <anchor moveWithCells="1">
                  <from>
                    <xdr:col>4</xdr:col>
                    <xdr:colOff>68580</xdr:colOff>
                    <xdr:row>169</xdr:row>
                    <xdr:rowOff>45720</xdr:rowOff>
                  </from>
                  <to>
                    <xdr:col>4</xdr:col>
                    <xdr:colOff>670560</xdr:colOff>
                    <xdr:row>169</xdr:row>
                    <xdr:rowOff>251460</xdr:rowOff>
                  </to>
                </anchor>
              </controlPr>
            </control>
          </mc:Choice>
        </mc:AlternateContent>
        <mc:AlternateContent xmlns:mc="http://schemas.openxmlformats.org/markup-compatibility/2006">
          <mc:Choice Requires="x14">
            <control shapeId="14459" r:id="rId38" name="Check Box 123">
              <controlPr defaultSize="0" autoFill="0" autoLine="0" autoPict="0">
                <anchor moveWithCells="1">
                  <from>
                    <xdr:col>4</xdr:col>
                    <xdr:colOff>68580</xdr:colOff>
                    <xdr:row>168</xdr:row>
                    <xdr:rowOff>45720</xdr:rowOff>
                  </from>
                  <to>
                    <xdr:col>4</xdr:col>
                    <xdr:colOff>670560</xdr:colOff>
                    <xdr:row>168</xdr:row>
                    <xdr:rowOff>251460</xdr:rowOff>
                  </to>
                </anchor>
              </controlPr>
            </control>
          </mc:Choice>
        </mc:AlternateContent>
        <mc:AlternateContent xmlns:mc="http://schemas.openxmlformats.org/markup-compatibility/2006">
          <mc:Choice Requires="x14">
            <control shapeId="14460" r:id="rId39" name="Check Box 124">
              <controlPr defaultSize="0" autoFill="0" autoLine="0" autoPict="0">
                <anchor moveWithCells="1">
                  <from>
                    <xdr:col>4</xdr:col>
                    <xdr:colOff>68580</xdr:colOff>
                    <xdr:row>167</xdr:row>
                    <xdr:rowOff>60960</xdr:rowOff>
                  </from>
                  <to>
                    <xdr:col>4</xdr:col>
                    <xdr:colOff>670560</xdr:colOff>
                    <xdr:row>167</xdr:row>
                    <xdr:rowOff>251460</xdr:rowOff>
                  </to>
                </anchor>
              </controlPr>
            </control>
          </mc:Choice>
        </mc:AlternateContent>
        <mc:AlternateContent xmlns:mc="http://schemas.openxmlformats.org/markup-compatibility/2006">
          <mc:Choice Requires="x14">
            <control shapeId="14461" r:id="rId40" name="Check Box 125">
              <controlPr defaultSize="0" autoFill="0" autoLine="0" autoPict="0">
                <anchor moveWithCells="1">
                  <from>
                    <xdr:col>4</xdr:col>
                    <xdr:colOff>76200</xdr:colOff>
                    <xdr:row>180</xdr:row>
                    <xdr:rowOff>45720</xdr:rowOff>
                  </from>
                  <to>
                    <xdr:col>4</xdr:col>
                    <xdr:colOff>685800</xdr:colOff>
                    <xdr:row>180</xdr:row>
                    <xdr:rowOff>251460</xdr:rowOff>
                  </to>
                </anchor>
              </controlPr>
            </control>
          </mc:Choice>
        </mc:AlternateContent>
        <mc:AlternateContent xmlns:mc="http://schemas.openxmlformats.org/markup-compatibility/2006">
          <mc:Choice Requires="x14">
            <control shapeId="14462" r:id="rId41" name="Check Box 126">
              <controlPr defaultSize="0" autoFill="0" autoLine="0" autoPict="0">
                <anchor moveWithCells="1">
                  <from>
                    <xdr:col>4</xdr:col>
                    <xdr:colOff>76200</xdr:colOff>
                    <xdr:row>179</xdr:row>
                    <xdr:rowOff>38100</xdr:rowOff>
                  </from>
                  <to>
                    <xdr:col>4</xdr:col>
                    <xdr:colOff>685800</xdr:colOff>
                    <xdr:row>179</xdr:row>
                    <xdr:rowOff>251460</xdr:rowOff>
                  </to>
                </anchor>
              </controlPr>
            </control>
          </mc:Choice>
        </mc:AlternateContent>
        <mc:AlternateContent xmlns:mc="http://schemas.openxmlformats.org/markup-compatibility/2006">
          <mc:Choice Requires="x14">
            <control shapeId="14463" r:id="rId42" name="Check Box 127">
              <controlPr defaultSize="0" autoFill="0" autoLine="0" autoPict="0">
                <anchor moveWithCells="1">
                  <from>
                    <xdr:col>4</xdr:col>
                    <xdr:colOff>76200</xdr:colOff>
                    <xdr:row>178</xdr:row>
                    <xdr:rowOff>45720</xdr:rowOff>
                  </from>
                  <to>
                    <xdr:col>4</xdr:col>
                    <xdr:colOff>685800</xdr:colOff>
                    <xdr:row>178</xdr:row>
                    <xdr:rowOff>251460</xdr:rowOff>
                  </to>
                </anchor>
              </controlPr>
            </control>
          </mc:Choice>
        </mc:AlternateContent>
        <mc:AlternateContent xmlns:mc="http://schemas.openxmlformats.org/markup-compatibility/2006">
          <mc:Choice Requires="x14">
            <control shapeId="14464" r:id="rId43" name="Check Box 128">
              <controlPr defaultSize="0" autoFill="0" autoLine="0" autoPict="0">
                <anchor moveWithCells="1">
                  <from>
                    <xdr:col>4</xdr:col>
                    <xdr:colOff>76200</xdr:colOff>
                    <xdr:row>177</xdr:row>
                    <xdr:rowOff>38100</xdr:rowOff>
                  </from>
                  <to>
                    <xdr:col>4</xdr:col>
                    <xdr:colOff>685800</xdr:colOff>
                    <xdr:row>177</xdr:row>
                    <xdr:rowOff>228600</xdr:rowOff>
                  </to>
                </anchor>
              </controlPr>
            </control>
          </mc:Choice>
        </mc:AlternateContent>
        <mc:AlternateContent xmlns:mc="http://schemas.openxmlformats.org/markup-compatibility/2006">
          <mc:Choice Requires="x14">
            <control shapeId="14477" r:id="rId44" name="Check Box 141">
              <controlPr defaultSize="0" autoFill="0" autoLine="0" autoPict="0">
                <anchor moveWithCells="1">
                  <from>
                    <xdr:col>4</xdr:col>
                    <xdr:colOff>68580</xdr:colOff>
                    <xdr:row>160</xdr:row>
                    <xdr:rowOff>38100</xdr:rowOff>
                  </from>
                  <to>
                    <xdr:col>4</xdr:col>
                    <xdr:colOff>670560</xdr:colOff>
                    <xdr:row>160</xdr:row>
                    <xdr:rowOff>228600</xdr:rowOff>
                  </to>
                </anchor>
              </controlPr>
            </control>
          </mc:Choice>
        </mc:AlternateContent>
        <mc:AlternateContent xmlns:mc="http://schemas.openxmlformats.org/markup-compatibility/2006">
          <mc:Choice Requires="x14">
            <control shapeId="14478" r:id="rId45" name="Check Box 142">
              <controlPr defaultSize="0" autoFill="0" autoLine="0" autoPict="0">
                <anchor moveWithCells="1">
                  <from>
                    <xdr:col>4</xdr:col>
                    <xdr:colOff>68580</xdr:colOff>
                    <xdr:row>159</xdr:row>
                    <xdr:rowOff>22860</xdr:rowOff>
                  </from>
                  <to>
                    <xdr:col>4</xdr:col>
                    <xdr:colOff>670560</xdr:colOff>
                    <xdr:row>159</xdr:row>
                    <xdr:rowOff>228600</xdr:rowOff>
                  </to>
                </anchor>
              </controlPr>
            </control>
          </mc:Choice>
        </mc:AlternateContent>
        <mc:AlternateContent xmlns:mc="http://schemas.openxmlformats.org/markup-compatibility/2006">
          <mc:Choice Requires="x14">
            <control shapeId="14479" r:id="rId46" name="Check Box 143">
              <controlPr defaultSize="0" autoFill="0" autoLine="0" autoPict="0">
                <anchor moveWithCells="1">
                  <from>
                    <xdr:col>4</xdr:col>
                    <xdr:colOff>68580</xdr:colOff>
                    <xdr:row>158</xdr:row>
                    <xdr:rowOff>22860</xdr:rowOff>
                  </from>
                  <to>
                    <xdr:col>4</xdr:col>
                    <xdr:colOff>670560</xdr:colOff>
                    <xdr:row>158</xdr:row>
                    <xdr:rowOff>228600</xdr:rowOff>
                  </to>
                </anchor>
              </controlPr>
            </control>
          </mc:Choice>
        </mc:AlternateContent>
        <mc:AlternateContent xmlns:mc="http://schemas.openxmlformats.org/markup-compatibility/2006">
          <mc:Choice Requires="x14">
            <control shapeId="14480" r:id="rId47" name="Check Box 144">
              <controlPr defaultSize="0" autoFill="0" autoLine="0" autoPict="0">
                <anchor moveWithCells="1">
                  <from>
                    <xdr:col>4</xdr:col>
                    <xdr:colOff>68580</xdr:colOff>
                    <xdr:row>157</xdr:row>
                    <xdr:rowOff>22860</xdr:rowOff>
                  </from>
                  <to>
                    <xdr:col>4</xdr:col>
                    <xdr:colOff>670560</xdr:colOff>
                    <xdr:row>157</xdr:row>
                    <xdr:rowOff>228600</xdr:rowOff>
                  </to>
                </anchor>
              </controlPr>
            </control>
          </mc:Choice>
        </mc:AlternateContent>
        <mc:AlternateContent xmlns:mc="http://schemas.openxmlformats.org/markup-compatibility/2006">
          <mc:Choice Requires="x14">
            <control shapeId="14481" r:id="rId48" name="Check Box 145">
              <controlPr defaultSize="0" autoFill="0" autoLine="0" autoPict="0">
                <anchor moveWithCells="1">
                  <from>
                    <xdr:col>4</xdr:col>
                    <xdr:colOff>68580</xdr:colOff>
                    <xdr:row>140</xdr:row>
                    <xdr:rowOff>60960</xdr:rowOff>
                  </from>
                  <to>
                    <xdr:col>4</xdr:col>
                    <xdr:colOff>670560</xdr:colOff>
                    <xdr:row>141</xdr:row>
                    <xdr:rowOff>0</xdr:rowOff>
                  </to>
                </anchor>
              </controlPr>
            </control>
          </mc:Choice>
        </mc:AlternateContent>
        <mc:AlternateContent xmlns:mc="http://schemas.openxmlformats.org/markup-compatibility/2006">
          <mc:Choice Requires="x14">
            <control shapeId="14482" r:id="rId49" name="Check Box 146">
              <controlPr defaultSize="0" autoFill="0" autoLine="0" autoPict="0">
                <anchor moveWithCells="1">
                  <from>
                    <xdr:col>4</xdr:col>
                    <xdr:colOff>68580</xdr:colOff>
                    <xdr:row>139</xdr:row>
                    <xdr:rowOff>45720</xdr:rowOff>
                  </from>
                  <to>
                    <xdr:col>4</xdr:col>
                    <xdr:colOff>670560</xdr:colOff>
                    <xdr:row>139</xdr:row>
                    <xdr:rowOff>251460</xdr:rowOff>
                  </to>
                </anchor>
              </controlPr>
            </control>
          </mc:Choice>
        </mc:AlternateContent>
        <mc:AlternateContent xmlns:mc="http://schemas.openxmlformats.org/markup-compatibility/2006">
          <mc:Choice Requires="x14">
            <control shapeId="14483" r:id="rId50" name="Check Box 147">
              <controlPr defaultSize="0" autoFill="0" autoLine="0" autoPict="0">
                <anchor moveWithCells="1">
                  <from>
                    <xdr:col>4</xdr:col>
                    <xdr:colOff>68580</xdr:colOff>
                    <xdr:row>138</xdr:row>
                    <xdr:rowOff>45720</xdr:rowOff>
                  </from>
                  <to>
                    <xdr:col>4</xdr:col>
                    <xdr:colOff>670560</xdr:colOff>
                    <xdr:row>138</xdr:row>
                    <xdr:rowOff>251460</xdr:rowOff>
                  </to>
                </anchor>
              </controlPr>
            </control>
          </mc:Choice>
        </mc:AlternateContent>
        <mc:AlternateContent xmlns:mc="http://schemas.openxmlformats.org/markup-compatibility/2006">
          <mc:Choice Requires="x14">
            <control shapeId="14484" r:id="rId51" name="Check Box 148">
              <controlPr defaultSize="0" autoFill="0" autoLine="0" autoPict="0">
                <anchor moveWithCells="1">
                  <from>
                    <xdr:col>4</xdr:col>
                    <xdr:colOff>68580</xdr:colOff>
                    <xdr:row>137</xdr:row>
                    <xdr:rowOff>60960</xdr:rowOff>
                  </from>
                  <to>
                    <xdr:col>4</xdr:col>
                    <xdr:colOff>670560</xdr:colOff>
                    <xdr:row>137</xdr:row>
                    <xdr:rowOff>251460</xdr:rowOff>
                  </to>
                </anchor>
              </controlPr>
            </control>
          </mc:Choice>
        </mc:AlternateContent>
        <mc:AlternateContent xmlns:mc="http://schemas.openxmlformats.org/markup-compatibility/2006">
          <mc:Choice Requires="x14">
            <control shapeId="14485" r:id="rId52" name="Check Box 149">
              <controlPr defaultSize="0" autoFill="0" autoLine="0" autoPict="0">
                <anchor moveWithCells="1">
                  <from>
                    <xdr:col>4</xdr:col>
                    <xdr:colOff>76200</xdr:colOff>
                    <xdr:row>150</xdr:row>
                    <xdr:rowOff>45720</xdr:rowOff>
                  </from>
                  <to>
                    <xdr:col>4</xdr:col>
                    <xdr:colOff>685800</xdr:colOff>
                    <xdr:row>150</xdr:row>
                    <xdr:rowOff>251460</xdr:rowOff>
                  </to>
                </anchor>
              </controlPr>
            </control>
          </mc:Choice>
        </mc:AlternateContent>
        <mc:AlternateContent xmlns:mc="http://schemas.openxmlformats.org/markup-compatibility/2006">
          <mc:Choice Requires="x14">
            <control shapeId="14486" r:id="rId53" name="Check Box 150">
              <controlPr defaultSize="0" autoFill="0" autoLine="0" autoPict="0">
                <anchor moveWithCells="1">
                  <from>
                    <xdr:col>4</xdr:col>
                    <xdr:colOff>76200</xdr:colOff>
                    <xdr:row>149</xdr:row>
                    <xdr:rowOff>38100</xdr:rowOff>
                  </from>
                  <to>
                    <xdr:col>4</xdr:col>
                    <xdr:colOff>685800</xdr:colOff>
                    <xdr:row>149</xdr:row>
                    <xdr:rowOff>251460</xdr:rowOff>
                  </to>
                </anchor>
              </controlPr>
            </control>
          </mc:Choice>
        </mc:AlternateContent>
        <mc:AlternateContent xmlns:mc="http://schemas.openxmlformats.org/markup-compatibility/2006">
          <mc:Choice Requires="x14">
            <control shapeId="14487" r:id="rId54" name="Check Box 151">
              <controlPr defaultSize="0" autoFill="0" autoLine="0" autoPict="0">
                <anchor moveWithCells="1">
                  <from>
                    <xdr:col>4</xdr:col>
                    <xdr:colOff>76200</xdr:colOff>
                    <xdr:row>148</xdr:row>
                    <xdr:rowOff>45720</xdr:rowOff>
                  </from>
                  <to>
                    <xdr:col>4</xdr:col>
                    <xdr:colOff>685800</xdr:colOff>
                    <xdr:row>148</xdr:row>
                    <xdr:rowOff>251460</xdr:rowOff>
                  </to>
                </anchor>
              </controlPr>
            </control>
          </mc:Choice>
        </mc:AlternateContent>
        <mc:AlternateContent xmlns:mc="http://schemas.openxmlformats.org/markup-compatibility/2006">
          <mc:Choice Requires="x14">
            <control shapeId="14488" r:id="rId55" name="Check Box 152">
              <controlPr defaultSize="0" autoFill="0" autoLine="0" autoPict="0">
                <anchor moveWithCells="1">
                  <from>
                    <xdr:col>4</xdr:col>
                    <xdr:colOff>76200</xdr:colOff>
                    <xdr:row>147</xdr:row>
                    <xdr:rowOff>38100</xdr:rowOff>
                  </from>
                  <to>
                    <xdr:col>4</xdr:col>
                    <xdr:colOff>685800</xdr:colOff>
                    <xdr:row>147</xdr:row>
                    <xdr:rowOff>228600</xdr:rowOff>
                  </to>
                </anchor>
              </controlPr>
            </control>
          </mc:Choice>
        </mc:AlternateContent>
        <mc:AlternateContent xmlns:mc="http://schemas.openxmlformats.org/markup-compatibility/2006">
          <mc:Choice Requires="x14">
            <control shapeId="14341" r:id="rId56" name="Check Box 5">
              <controlPr defaultSize="0" autoFill="0" autoLine="0" autoPict="0">
                <anchor moveWithCells="1">
                  <from>
                    <xdr:col>4</xdr:col>
                    <xdr:colOff>68580</xdr:colOff>
                    <xdr:row>230</xdr:row>
                    <xdr:rowOff>38100</xdr:rowOff>
                  </from>
                  <to>
                    <xdr:col>4</xdr:col>
                    <xdr:colOff>678180</xdr:colOff>
                    <xdr:row>230</xdr:row>
                    <xdr:rowOff>228600</xdr:rowOff>
                  </to>
                </anchor>
              </controlPr>
            </control>
          </mc:Choice>
        </mc:AlternateContent>
        <mc:AlternateContent xmlns:mc="http://schemas.openxmlformats.org/markup-compatibility/2006">
          <mc:Choice Requires="x14">
            <control shapeId="14342" r:id="rId57" name="Check Box 6">
              <controlPr defaultSize="0" autoFill="0" autoLine="0" autoPict="0">
                <anchor moveWithCells="1">
                  <from>
                    <xdr:col>4</xdr:col>
                    <xdr:colOff>68580</xdr:colOff>
                    <xdr:row>229</xdr:row>
                    <xdr:rowOff>22860</xdr:rowOff>
                  </from>
                  <to>
                    <xdr:col>4</xdr:col>
                    <xdr:colOff>678180</xdr:colOff>
                    <xdr:row>229</xdr:row>
                    <xdr:rowOff>228600</xdr:rowOff>
                  </to>
                </anchor>
              </controlPr>
            </control>
          </mc:Choice>
        </mc:AlternateContent>
        <mc:AlternateContent xmlns:mc="http://schemas.openxmlformats.org/markup-compatibility/2006">
          <mc:Choice Requires="x14">
            <control shapeId="14343" r:id="rId58" name="Check Box 7">
              <controlPr defaultSize="0" autoFill="0" autoLine="0" autoPict="0">
                <anchor moveWithCells="1">
                  <from>
                    <xdr:col>4</xdr:col>
                    <xdr:colOff>68580</xdr:colOff>
                    <xdr:row>228</xdr:row>
                    <xdr:rowOff>22860</xdr:rowOff>
                  </from>
                  <to>
                    <xdr:col>4</xdr:col>
                    <xdr:colOff>678180</xdr:colOff>
                    <xdr:row>228</xdr:row>
                    <xdr:rowOff>228600</xdr:rowOff>
                  </to>
                </anchor>
              </controlPr>
            </control>
          </mc:Choice>
        </mc:AlternateContent>
        <mc:AlternateContent xmlns:mc="http://schemas.openxmlformats.org/markup-compatibility/2006">
          <mc:Choice Requires="x14">
            <control shapeId="14344" r:id="rId59" name="Check Box 8">
              <controlPr defaultSize="0" autoFill="0" autoLine="0" autoPict="0">
                <anchor moveWithCells="1">
                  <from>
                    <xdr:col>4</xdr:col>
                    <xdr:colOff>68580</xdr:colOff>
                    <xdr:row>227</xdr:row>
                    <xdr:rowOff>22860</xdr:rowOff>
                  </from>
                  <to>
                    <xdr:col>4</xdr:col>
                    <xdr:colOff>678180</xdr:colOff>
                    <xdr:row>227</xdr:row>
                    <xdr:rowOff>228600</xdr:rowOff>
                  </to>
                </anchor>
              </controlPr>
            </control>
          </mc:Choice>
        </mc:AlternateContent>
        <mc:AlternateContent xmlns:mc="http://schemas.openxmlformats.org/markup-compatibility/2006">
          <mc:Choice Requires="x14">
            <control shapeId="14505" r:id="rId60" name="Check Box 169">
              <controlPr defaultSize="0" autoFill="0" autoLine="0" autoPict="0">
                <anchor moveWithCells="1">
                  <from>
                    <xdr:col>4</xdr:col>
                    <xdr:colOff>68580</xdr:colOff>
                    <xdr:row>220</xdr:row>
                    <xdr:rowOff>38100</xdr:rowOff>
                  </from>
                  <to>
                    <xdr:col>4</xdr:col>
                    <xdr:colOff>670560</xdr:colOff>
                    <xdr:row>220</xdr:row>
                    <xdr:rowOff>228600</xdr:rowOff>
                  </to>
                </anchor>
              </controlPr>
            </control>
          </mc:Choice>
        </mc:AlternateContent>
        <mc:AlternateContent xmlns:mc="http://schemas.openxmlformats.org/markup-compatibility/2006">
          <mc:Choice Requires="x14">
            <control shapeId="14506" r:id="rId61" name="Check Box 170">
              <controlPr defaultSize="0" autoFill="0" autoLine="0" autoPict="0">
                <anchor moveWithCells="1">
                  <from>
                    <xdr:col>4</xdr:col>
                    <xdr:colOff>68580</xdr:colOff>
                    <xdr:row>219</xdr:row>
                    <xdr:rowOff>22860</xdr:rowOff>
                  </from>
                  <to>
                    <xdr:col>4</xdr:col>
                    <xdr:colOff>670560</xdr:colOff>
                    <xdr:row>219</xdr:row>
                    <xdr:rowOff>228600</xdr:rowOff>
                  </to>
                </anchor>
              </controlPr>
            </control>
          </mc:Choice>
        </mc:AlternateContent>
        <mc:AlternateContent xmlns:mc="http://schemas.openxmlformats.org/markup-compatibility/2006">
          <mc:Choice Requires="x14">
            <control shapeId="14507" r:id="rId62" name="Check Box 171">
              <controlPr defaultSize="0" autoFill="0" autoLine="0" autoPict="0">
                <anchor moveWithCells="1">
                  <from>
                    <xdr:col>4</xdr:col>
                    <xdr:colOff>68580</xdr:colOff>
                    <xdr:row>218</xdr:row>
                    <xdr:rowOff>22860</xdr:rowOff>
                  </from>
                  <to>
                    <xdr:col>4</xdr:col>
                    <xdr:colOff>670560</xdr:colOff>
                    <xdr:row>218</xdr:row>
                    <xdr:rowOff>228600</xdr:rowOff>
                  </to>
                </anchor>
              </controlPr>
            </control>
          </mc:Choice>
        </mc:AlternateContent>
        <mc:AlternateContent xmlns:mc="http://schemas.openxmlformats.org/markup-compatibility/2006">
          <mc:Choice Requires="x14">
            <control shapeId="14508" r:id="rId63" name="Check Box 172">
              <controlPr defaultSize="0" autoFill="0" autoLine="0" autoPict="0">
                <anchor moveWithCells="1">
                  <from>
                    <xdr:col>4</xdr:col>
                    <xdr:colOff>68580</xdr:colOff>
                    <xdr:row>217</xdr:row>
                    <xdr:rowOff>22860</xdr:rowOff>
                  </from>
                  <to>
                    <xdr:col>4</xdr:col>
                    <xdr:colOff>670560</xdr:colOff>
                    <xdr:row>217</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D7B71-0D5B-4B93-B401-25B2E640B680}">
  <sheetPr codeName="Sheet6">
    <tabColor theme="8" tint="0.39997558519241921"/>
    <pageSetUpPr fitToPage="1"/>
  </sheetPr>
  <dimension ref="A1:U48"/>
  <sheetViews>
    <sheetView showGridLines="0" zoomScaleNormal="100" zoomScaleSheetLayoutView="100" workbookViewId="0"/>
  </sheetViews>
  <sheetFormatPr defaultColWidth="9" defaultRowHeight="13.2" x14ac:dyDescent="0.2"/>
  <cols>
    <col min="1" max="1" width="1.77734375" style="132" customWidth="1"/>
    <col min="2" max="2" width="16.6640625" style="82" customWidth="1"/>
    <col min="3" max="3" width="20.77734375" style="82" customWidth="1"/>
    <col min="4" max="13" width="10.77734375" style="82" customWidth="1"/>
    <col min="14" max="14" width="1.6640625" style="169" customWidth="1"/>
    <col min="15" max="15" width="74.6640625" style="82" customWidth="1"/>
    <col min="16" max="16" width="28.77734375" style="82" customWidth="1"/>
    <col min="17" max="17" width="9" style="82" customWidth="1"/>
    <col min="18" max="16384" width="9" style="82"/>
  </cols>
  <sheetData>
    <row r="1" spans="1:15" ht="50.25" customHeight="1" x14ac:dyDescent="0.2"/>
    <row r="2" spans="1:15" x14ac:dyDescent="0.2">
      <c r="B2" s="84" t="s">
        <v>0</v>
      </c>
      <c r="C2" s="170"/>
      <c r="D2" s="171"/>
      <c r="E2" s="171"/>
      <c r="F2" s="172"/>
      <c r="N2" s="82"/>
    </row>
    <row r="3" spans="1:15" ht="29.25" customHeight="1" x14ac:dyDescent="0.2">
      <c r="B3" s="759" t="s">
        <v>1</v>
      </c>
      <c r="C3" s="759"/>
      <c r="D3" s="759"/>
      <c r="E3" s="759"/>
      <c r="F3" s="759"/>
      <c r="G3" s="759"/>
      <c r="H3" s="759"/>
      <c r="I3" s="759"/>
      <c r="J3" s="759"/>
      <c r="K3" s="759"/>
      <c r="L3" s="759"/>
      <c r="M3" s="759"/>
      <c r="N3" s="397"/>
    </row>
    <row r="4" spans="1:15" s="187" customFormat="1" ht="23.25" customHeight="1" x14ac:dyDescent="0.2">
      <c r="A4" s="224"/>
      <c r="B4" s="175" t="s">
        <v>324</v>
      </c>
      <c r="C4" s="226"/>
      <c r="D4" s="227"/>
      <c r="E4" s="227"/>
      <c r="F4" s="242"/>
      <c r="G4" s="242"/>
      <c r="H4" s="242"/>
      <c r="I4" s="242"/>
      <c r="J4" s="242"/>
      <c r="K4" s="242"/>
      <c r="L4" s="242"/>
      <c r="M4" s="558"/>
      <c r="N4" s="397"/>
      <c r="O4" s="276" t="s">
        <v>2</v>
      </c>
    </row>
    <row r="5" spans="1:15" ht="20.100000000000001" customHeight="1" x14ac:dyDescent="0.2">
      <c r="B5" s="858" t="s">
        <v>279</v>
      </c>
      <c r="C5" s="732" t="s">
        <v>358</v>
      </c>
      <c r="D5" s="760" t="s">
        <v>297</v>
      </c>
      <c r="E5" s="864"/>
      <c r="F5" s="895"/>
      <c r="G5" s="894"/>
      <c r="H5" s="495" t="s">
        <v>320</v>
      </c>
      <c r="I5" s="893"/>
      <c r="J5" s="894"/>
      <c r="K5" s="495" t="s">
        <v>380</v>
      </c>
      <c r="L5" s="893"/>
      <c r="M5" s="894"/>
      <c r="N5" s="397"/>
      <c r="O5" s="842" t="s">
        <v>366</v>
      </c>
    </row>
    <row r="6" spans="1:15" ht="20.100000000000001" customHeight="1" x14ac:dyDescent="0.2">
      <c r="B6" s="859"/>
      <c r="C6" s="732"/>
      <c r="D6" s="865" t="s">
        <v>291</v>
      </c>
      <c r="E6" s="866"/>
      <c r="F6" s="855">
        <f>IFERROR(SUM(F5,I5,L5)," ")</f>
        <v>0</v>
      </c>
      <c r="G6" s="856"/>
      <c r="H6" s="856"/>
      <c r="I6" s="856"/>
      <c r="J6" s="856"/>
      <c r="K6" s="856"/>
      <c r="L6" s="856"/>
      <c r="M6" s="857"/>
      <c r="N6" s="397"/>
      <c r="O6" s="844"/>
    </row>
    <row r="7" spans="1:15" ht="120" customHeight="1" x14ac:dyDescent="0.2">
      <c r="B7" s="859"/>
      <c r="C7" s="812" t="s">
        <v>359</v>
      </c>
      <c r="D7" s="813"/>
      <c r="E7" s="814"/>
      <c r="F7" s="846"/>
      <c r="G7" s="847"/>
      <c r="H7" s="847"/>
      <c r="I7" s="847"/>
      <c r="J7" s="847"/>
      <c r="K7" s="847"/>
      <c r="L7" s="847"/>
      <c r="M7" s="848"/>
      <c r="N7" s="397"/>
      <c r="O7" s="842" t="s">
        <v>375</v>
      </c>
    </row>
    <row r="8" spans="1:15" ht="120" customHeight="1" x14ac:dyDescent="0.2">
      <c r="B8" s="859"/>
      <c r="C8" s="867"/>
      <c r="D8" s="868"/>
      <c r="E8" s="869"/>
      <c r="F8" s="849"/>
      <c r="G8" s="850"/>
      <c r="H8" s="850"/>
      <c r="I8" s="850"/>
      <c r="J8" s="850"/>
      <c r="K8" s="850"/>
      <c r="L8" s="850"/>
      <c r="M8" s="851"/>
      <c r="N8" s="397"/>
      <c r="O8" s="843"/>
    </row>
    <row r="9" spans="1:15" ht="120" customHeight="1" x14ac:dyDescent="0.2">
      <c r="B9" s="859"/>
      <c r="C9" s="870"/>
      <c r="D9" s="871"/>
      <c r="E9" s="872"/>
      <c r="F9" s="852"/>
      <c r="G9" s="853"/>
      <c r="H9" s="853"/>
      <c r="I9" s="853"/>
      <c r="J9" s="853"/>
      <c r="K9" s="853"/>
      <c r="L9" s="853"/>
      <c r="M9" s="854"/>
      <c r="N9" s="397"/>
      <c r="O9" s="844"/>
    </row>
    <row r="10" spans="1:15" s="652" customFormat="1" ht="175.05" customHeight="1" x14ac:dyDescent="0.2">
      <c r="A10" s="649"/>
      <c r="B10" s="648" t="s">
        <v>579</v>
      </c>
      <c r="C10" s="883" t="s">
        <v>580</v>
      </c>
      <c r="D10" s="884"/>
      <c r="E10" s="885"/>
      <c r="F10" s="886"/>
      <c r="G10" s="887"/>
      <c r="H10" s="887"/>
      <c r="I10" s="887"/>
      <c r="J10" s="887"/>
      <c r="K10" s="887"/>
      <c r="L10" s="887"/>
      <c r="M10" s="888"/>
      <c r="N10" s="650"/>
      <c r="O10" s="651" t="s">
        <v>581</v>
      </c>
    </row>
    <row r="11" spans="1:15" ht="20.100000000000001" customHeight="1" x14ac:dyDescent="0.2">
      <c r="B11" s="858" t="s">
        <v>245</v>
      </c>
      <c r="C11" s="861" t="s">
        <v>244</v>
      </c>
      <c r="D11" s="873" t="s">
        <v>243</v>
      </c>
      <c r="E11" s="830"/>
      <c r="F11" s="876"/>
      <c r="G11" s="877"/>
      <c r="H11" s="878"/>
      <c r="I11" s="861" t="s">
        <v>242</v>
      </c>
      <c r="J11" s="497" t="s">
        <v>243</v>
      </c>
      <c r="K11" s="877"/>
      <c r="L11" s="877"/>
      <c r="M11" s="878"/>
      <c r="N11" s="397"/>
      <c r="O11" s="842" t="s">
        <v>453</v>
      </c>
    </row>
    <row r="12" spans="1:15" ht="20.100000000000001" customHeight="1" x14ac:dyDescent="0.2">
      <c r="B12" s="859"/>
      <c r="C12" s="862"/>
      <c r="D12" s="874" t="s">
        <v>261</v>
      </c>
      <c r="E12" s="875"/>
      <c r="F12" s="879"/>
      <c r="G12" s="880"/>
      <c r="H12" s="881"/>
      <c r="I12" s="862"/>
      <c r="J12" s="498" t="s">
        <v>261</v>
      </c>
      <c r="K12" s="880"/>
      <c r="L12" s="880"/>
      <c r="M12" s="881"/>
      <c r="N12" s="397"/>
      <c r="O12" s="843"/>
    </row>
    <row r="13" spans="1:15" ht="20.100000000000001" customHeight="1" x14ac:dyDescent="0.2">
      <c r="B13" s="859"/>
      <c r="C13" s="863"/>
      <c r="D13" s="882" t="s">
        <v>241</v>
      </c>
      <c r="E13" s="832"/>
      <c r="F13" s="889"/>
      <c r="G13" s="890"/>
      <c r="H13" s="891"/>
      <c r="I13" s="863"/>
      <c r="J13" s="499" t="s">
        <v>241</v>
      </c>
      <c r="K13" s="890"/>
      <c r="L13" s="890"/>
      <c r="M13" s="891"/>
      <c r="N13" s="397"/>
      <c r="O13" s="844"/>
    </row>
    <row r="14" spans="1:15" ht="160.05000000000001" customHeight="1" x14ac:dyDescent="0.2">
      <c r="B14" s="860"/>
      <c r="C14" s="789" t="s">
        <v>292</v>
      </c>
      <c r="D14" s="818"/>
      <c r="E14" s="790"/>
      <c r="F14" s="800"/>
      <c r="G14" s="801"/>
      <c r="H14" s="801"/>
      <c r="I14" s="801"/>
      <c r="J14" s="801"/>
      <c r="K14" s="801"/>
      <c r="L14" s="801"/>
      <c r="M14" s="802"/>
      <c r="N14" s="397"/>
      <c r="O14" s="450" t="s">
        <v>376</v>
      </c>
    </row>
    <row r="15" spans="1:15" s="169" customFormat="1" ht="9.75" customHeight="1" x14ac:dyDescent="0.2">
      <c r="A15" s="263"/>
      <c r="B15" s="264"/>
      <c r="C15" s="266"/>
      <c r="D15" s="265"/>
      <c r="E15" s="265"/>
      <c r="F15" s="267"/>
      <c r="G15" s="267"/>
      <c r="H15" s="267"/>
      <c r="I15" s="267"/>
      <c r="J15" s="267"/>
      <c r="K15" s="267"/>
      <c r="L15" s="267"/>
      <c r="M15" s="267"/>
      <c r="N15" s="397"/>
      <c r="O15" s="282"/>
    </row>
    <row r="16" spans="1:15" s="187" customFormat="1" ht="23.25" customHeight="1" x14ac:dyDescent="0.2">
      <c r="A16" s="224"/>
      <c r="B16" s="262" t="s">
        <v>439</v>
      </c>
      <c r="C16" s="226"/>
      <c r="D16" s="227"/>
      <c r="E16" s="227"/>
      <c r="F16" s="544"/>
      <c r="G16" s="544"/>
      <c r="H16" s="544"/>
      <c r="I16" s="544"/>
      <c r="J16" s="544"/>
      <c r="K16" s="544"/>
      <c r="L16" s="544"/>
      <c r="M16" s="544"/>
      <c r="N16" s="397"/>
      <c r="O16" s="225"/>
    </row>
    <row r="17" spans="2:15" ht="20.100000000000001" customHeight="1" x14ac:dyDescent="0.2">
      <c r="B17" s="732" t="s">
        <v>367</v>
      </c>
      <c r="C17" s="750" t="s">
        <v>262</v>
      </c>
      <c r="D17" s="829" t="s">
        <v>255</v>
      </c>
      <c r="E17" s="830"/>
      <c r="F17" s="845"/>
      <c r="G17" s="835"/>
      <c r="H17" s="825" t="str">
        <f>IFERROR(F18/F17,"-")</f>
        <v>-</v>
      </c>
      <c r="I17" s="829" t="s">
        <v>259</v>
      </c>
      <c r="J17" s="833"/>
      <c r="K17" s="834"/>
      <c r="L17" s="835"/>
      <c r="M17" s="825" t="str">
        <f>IFERROR(K18/K17,"-")</f>
        <v>-</v>
      </c>
      <c r="N17" s="397"/>
      <c r="O17" s="842" t="s">
        <v>454</v>
      </c>
    </row>
    <row r="18" spans="2:15" ht="20.100000000000001" customHeight="1" x14ac:dyDescent="0.2">
      <c r="B18" s="732"/>
      <c r="C18" s="824"/>
      <c r="D18" s="831" t="s">
        <v>256</v>
      </c>
      <c r="E18" s="832"/>
      <c r="F18" s="892"/>
      <c r="G18" s="838"/>
      <c r="H18" s="826"/>
      <c r="I18" s="831" t="s">
        <v>260</v>
      </c>
      <c r="J18" s="836"/>
      <c r="K18" s="837"/>
      <c r="L18" s="838"/>
      <c r="M18" s="826"/>
      <c r="N18" s="397"/>
      <c r="O18" s="843"/>
    </row>
    <row r="19" spans="2:15" ht="20.100000000000001" customHeight="1" x14ac:dyDescent="0.2">
      <c r="B19" s="732"/>
      <c r="C19" s="750" t="s">
        <v>381</v>
      </c>
      <c r="D19" s="829" t="s">
        <v>255</v>
      </c>
      <c r="E19" s="830"/>
      <c r="F19" s="845"/>
      <c r="G19" s="835"/>
      <c r="H19" s="825" t="str">
        <f>IFERROR(F20/F19,"-")</f>
        <v>-</v>
      </c>
      <c r="I19" s="829" t="s">
        <v>259</v>
      </c>
      <c r="J19" s="833"/>
      <c r="K19" s="834"/>
      <c r="L19" s="835"/>
      <c r="M19" s="825" t="str">
        <f>IFERROR(K20/K19,"-")</f>
        <v>-</v>
      </c>
      <c r="N19" s="397"/>
      <c r="O19" s="842" t="s">
        <v>455</v>
      </c>
    </row>
    <row r="20" spans="2:15" ht="20.100000000000001" customHeight="1" x14ac:dyDescent="0.2">
      <c r="B20" s="732"/>
      <c r="C20" s="824"/>
      <c r="D20" s="831" t="s">
        <v>256</v>
      </c>
      <c r="E20" s="832"/>
      <c r="F20" s="892"/>
      <c r="G20" s="838"/>
      <c r="H20" s="826"/>
      <c r="I20" s="831" t="s">
        <v>260</v>
      </c>
      <c r="J20" s="836"/>
      <c r="K20" s="837"/>
      <c r="L20" s="838"/>
      <c r="M20" s="826"/>
      <c r="N20" s="397"/>
      <c r="O20" s="843"/>
    </row>
    <row r="21" spans="2:15" ht="20.100000000000001" customHeight="1" x14ac:dyDescent="0.2">
      <c r="B21" s="732"/>
      <c r="C21" s="750" t="s">
        <v>382</v>
      </c>
      <c r="D21" s="797" t="s">
        <v>281</v>
      </c>
      <c r="E21" s="798"/>
      <c r="F21" s="839">
        <f>'支援対象者(予定)一覧(別添４)'!$K$6</f>
        <v>0</v>
      </c>
      <c r="G21" s="840"/>
      <c r="H21" s="840"/>
      <c r="I21" s="840"/>
      <c r="J21" s="840"/>
      <c r="K21" s="840"/>
      <c r="L21" s="840"/>
      <c r="M21" s="841"/>
      <c r="N21" s="397"/>
      <c r="O21" s="842" t="s">
        <v>373</v>
      </c>
    </row>
    <row r="22" spans="2:15" ht="20.100000000000001" customHeight="1" x14ac:dyDescent="0.2">
      <c r="B22" s="732"/>
      <c r="C22" s="751"/>
      <c r="D22" s="797" t="s">
        <v>280</v>
      </c>
      <c r="E22" s="798"/>
      <c r="F22" s="827">
        <f>'支出計画書(別添２－２)'!$E$749</f>
        <v>0</v>
      </c>
      <c r="G22" s="827"/>
      <c r="H22" s="827"/>
      <c r="I22" s="827"/>
      <c r="J22" s="827"/>
      <c r="K22" s="827"/>
      <c r="L22" s="827"/>
      <c r="M22" s="828"/>
      <c r="N22" s="397"/>
      <c r="O22" s="844"/>
    </row>
    <row r="23" spans="2:15" ht="250.05" customHeight="1" x14ac:dyDescent="0.2">
      <c r="B23" s="732"/>
      <c r="C23" s="787" t="s">
        <v>368</v>
      </c>
      <c r="D23" s="799"/>
      <c r="E23" s="788"/>
      <c r="F23" s="823"/>
      <c r="G23" s="823"/>
      <c r="H23" s="823"/>
      <c r="I23" s="823"/>
      <c r="J23" s="823"/>
      <c r="K23" s="823"/>
      <c r="L23" s="823"/>
      <c r="M23" s="823"/>
      <c r="N23" s="397"/>
      <c r="O23" s="450" t="s">
        <v>571</v>
      </c>
    </row>
    <row r="24" spans="2:15" ht="250.05" customHeight="1" x14ac:dyDescent="0.2">
      <c r="B24" s="732" t="s">
        <v>369</v>
      </c>
      <c r="C24" s="812" t="s">
        <v>438</v>
      </c>
      <c r="D24" s="813"/>
      <c r="E24" s="814"/>
      <c r="F24" s="820"/>
      <c r="G24" s="821"/>
      <c r="H24" s="821"/>
      <c r="I24" s="821"/>
      <c r="J24" s="821"/>
      <c r="K24" s="821"/>
      <c r="L24" s="821"/>
      <c r="M24" s="822"/>
      <c r="N24" s="397"/>
      <c r="O24" s="494" t="s">
        <v>450</v>
      </c>
    </row>
    <row r="25" spans="2:15" ht="250.05" customHeight="1" x14ac:dyDescent="0.2">
      <c r="B25" s="732"/>
      <c r="C25" s="812" t="s">
        <v>370</v>
      </c>
      <c r="D25" s="813"/>
      <c r="E25" s="814"/>
      <c r="F25" s="820"/>
      <c r="G25" s="821"/>
      <c r="H25" s="821"/>
      <c r="I25" s="821"/>
      <c r="J25" s="821"/>
      <c r="K25" s="821"/>
      <c r="L25" s="821"/>
      <c r="M25" s="822"/>
      <c r="N25" s="397"/>
      <c r="O25" s="494" t="s">
        <v>451</v>
      </c>
    </row>
    <row r="26" spans="2:15" ht="250.05" customHeight="1" x14ac:dyDescent="0.2">
      <c r="B26" s="732"/>
      <c r="C26" s="732" t="s">
        <v>293</v>
      </c>
      <c r="D26" s="732"/>
      <c r="E26" s="732"/>
      <c r="F26" s="823"/>
      <c r="G26" s="823"/>
      <c r="H26" s="823"/>
      <c r="I26" s="823"/>
      <c r="J26" s="823"/>
      <c r="K26" s="823"/>
      <c r="L26" s="823"/>
      <c r="M26" s="823"/>
      <c r="N26" s="397"/>
      <c r="O26" s="450" t="s">
        <v>452</v>
      </c>
    </row>
    <row r="27" spans="2:15" x14ac:dyDescent="0.2">
      <c r="N27" s="397"/>
    </row>
    <row r="28" spans="2:15" s="140" customFormat="1" ht="27.75" customHeight="1" x14ac:dyDescent="0.2">
      <c r="B28" s="152" t="s">
        <v>457</v>
      </c>
      <c r="C28" s="82"/>
      <c r="D28" s="82"/>
      <c r="E28" s="82"/>
      <c r="F28" s="184" t="s">
        <v>484</v>
      </c>
      <c r="G28" s="82"/>
      <c r="H28" s="82"/>
      <c r="I28" s="82"/>
      <c r="J28" s="82"/>
      <c r="K28" s="82"/>
      <c r="L28" s="83"/>
      <c r="M28" s="82"/>
      <c r="N28" s="82"/>
    </row>
    <row r="29" spans="2:15" s="140" customFormat="1" ht="27.75" customHeight="1" x14ac:dyDescent="0.2">
      <c r="B29" s="760"/>
      <c r="C29" s="762"/>
      <c r="D29" s="760" t="s">
        <v>152</v>
      </c>
      <c r="E29" s="761"/>
      <c r="F29" s="490" t="s">
        <v>187</v>
      </c>
      <c r="G29" s="490" t="s">
        <v>153</v>
      </c>
      <c r="H29" s="490" t="s">
        <v>154</v>
      </c>
      <c r="I29" s="490" t="s">
        <v>155</v>
      </c>
      <c r="J29" s="490" t="s">
        <v>156</v>
      </c>
      <c r="K29" s="490" t="s">
        <v>157</v>
      </c>
      <c r="L29" s="490" t="s">
        <v>158</v>
      </c>
      <c r="M29" s="478" t="s">
        <v>159</v>
      </c>
      <c r="N29" s="527"/>
      <c r="O29" s="819" t="s">
        <v>485</v>
      </c>
    </row>
    <row r="30" spans="2:15" s="140" customFormat="1" ht="27.75" customHeight="1" x14ac:dyDescent="0.2">
      <c r="B30" s="806" t="s">
        <v>338</v>
      </c>
      <c r="C30" s="807"/>
      <c r="D30" s="475">
        <f>SUMIF('支出計画書(別添２－２)'!$D$322:$D$422,"実施回数",'支出計画書(別添２－２)'!$E$322:$E$422)</f>
        <v>0</v>
      </c>
      <c r="E30" s="164" t="s">
        <v>160</v>
      </c>
      <c r="F30" s="165"/>
      <c r="G30" s="165"/>
      <c r="H30" s="165"/>
      <c r="I30" s="165"/>
      <c r="J30" s="165"/>
      <c r="K30" s="165"/>
      <c r="L30" s="165"/>
      <c r="M30" s="479"/>
      <c r="O30" s="819"/>
    </row>
    <row r="31" spans="2:15" s="140" customFormat="1" ht="27.75" customHeight="1" x14ac:dyDescent="0.2">
      <c r="B31" s="808" t="s">
        <v>350</v>
      </c>
      <c r="C31" s="809"/>
      <c r="D31" s="476">
        <f>SUMIF('支出計画書(別添２－２)'!$D$433:$D$533,"実施回数",'支出計画書(別添２－２)'!$E$433:$E$533)</f>
        <v>0</v>
      </c>
      <c r="E31" s="166" t="s">
        <v>160</v>
      </c>
      <c r="F31" s="165"/>
      <c r="G31" s="165"/>
      <c r="H31" s="165"/>
      <c r="I31" s="165"/>
      <c r="J31" s="165"/>
      <c r="K31" s="165"/>
      <c r="L31" s="165"/>
      <c r="M31" s="479"/>
      <c r="O31" s="819"/>
    </row>
    <row r="32" spans="2:15" s="140" customFormat="1" ht="27.75" customHeight="1" x14ac:dyDescent="0.2">
      <c r="B32" s="808" t="s">
        <v>284</v>
      </c>
      <c r="C32" s="809"/>
      <c r="D32" s="475">
        <f>SUMIF('支出計画書(別添２－２)'!$D$544:$D$617,"実施回数",'支出計画書(別添２－２)'!$E$544:$E$617)</f>
        <v>0</v>
      </c>
      <c r="E32" s="164" t="s">
        <v>160</v>
      </c>
      <c r="F32" s="165"/>
      <c r="G32" s="165"/>
      <c r="H32" s="165"/>
      <c r="I32" s="165"/>
      <c r="J32" s="165"/>
      <c r="K32" s="165"/>
      <c r="L32" s="165"/>
      <c r="M32" s="479"/>
      <c r="O32" s="819"/>
    </row>
    <row r="33" spans="1:21" s="140" customFormat="1" ht="27.75" customHeight="1" x14ac:dyDescent="0.2">
      <c r="B33" s="810" t="s">
        <v>285</v>
      </c>
      <c r="C33" s="811"/>
      <c r="D33" s="477">
        <f>SUMIF('支出計画書(別添２－２)'!$D$625:$D$698,"実施回数",'支出計画書(別添２－２)'!$E$625:$E$698)</f>
        <v>0</v>
      </c>
      <c r="E33" s="167" t="s">
        <v>160</v>
      </c>
      <c r="F33" s="168"/>
      <c r="G33" s="168"/>
      <c r="H33" s="168"/>
      <c r="I33" s="168"/>
      <c r="J33" s="168"/>
      <c r="K33" s="168"/>
      <c r="L33" s="168"/>
      <c r="M33" s="480"/>
      <c r="O33" s="819"/>
    </row>
    <row r="34" spans="1:21" x14ac:dyDescent="0.2">
      <c r="N34" s="82"/>
      <c r="U34" s="491"/>
    </row>
    <row r="35" spans="1:21" s="187" customFormat="1" ht="23.25" customHeight="1" x14ac:dyDescent="0.2">
      <c r="A35" s="224"/>
      <c r="B35" s="262" t="s">
        <v>458</v>
      </c>
      <c r="C35" s="226"/>
      <c r="D35" s="227"/>
      <c r="E35" s="227"/>
      <c r="F35" s="500"/>
      <c r="G35" s="500"/>
      <c r="H35" s="500"/>
      <c r="I35" s="500"/>
      <c r="J35" s="501"/>
      <c r="K35" s="501"/>
      <c r="L35" s="501"/>
      <c r="M35" s="501"/>
      <c r="N35" s="501"/>
      <c r="O35" s="500"/>
      <c r="P35" s="501"/>
      <c r="Q35" s="501"/>
      <c r="R35" s="501"/>
      <c r="S35" s="501"/>
      <c r="T35" s="501"/>
      <c r="U35" s="491"/>
    </row>
    <row r="36" spans="1:21" ht="20.100000000000001" customHeight="1" x14ac:dyDescent="0.2">
      <c r="B36" s="786" t="s">
        <v>258</v>
      </c>
      <c r="C36" s="787" t="s">
        <v>371</v>
      </c>
      <c r="D36" s="788"/>
      <c r="E36" s="791">
        <f>COUNTIF(職員区分,"職員*")</f>
        <v>1</v>
      </c>
      <c r="F36" s="792"/>
      <c r="G36" s="793"/>
      <c r="H36" s="786" t="s">
        <v>298</v>
      </c>
      <c r="I36" s="786"/>
      <c r="J36" s="785">
        <f>COUNTIF('専門家一覧(別添３)'!$C:$C,"内部")</f>
        <v>0</v>
      </c>
      <c r="K36" s="785"/>
      <c r="L36" s="785"/>
      <c r="M36" s="785"/>
      <c r="N36" s="187"/>
      <c r="O36" s="492" t="s">
        <v>456</v>
      </c>
      <c r="P36" s="84"/>
      <c r="Q36" s="84"/>
      <c r="R36" s="84"/>
      <c r="S36" s="84"/>
    </row>
    <row r="37" spans="1:21" ht="20.100000000000001" customHeight="1" x14ac:dyDescent="0.2">
      <c r="B37" s="786"/>
      <c r="C37" s="789" t="s">
        <v>372</v>
      </c>
      <c r="D37" s="790"/>
      <c r="E37" s="791">
        <f>COUNTIF(職員区分,"事務補助員")</f>
        <v>0</v>
      </c>
      <c r="F37" s="792"/>
      <c r="G37" s="793"/>
      <c r="H37" s="786" t="s">
        <v>299</v>
      </c>
      <c r="I37" s="786"/>
      <c r="J37" s="785">
        <f>COUNTIF('専門家一覧(別添３)'!$C:$C,"外部")</f>
        <v>0</v>
      </c>
      <c r="K37" s="785"/>
      <c r="L37" s="785"/>
      <c r="M37" s="785"/>
      <c r="N37" s="496"/>
      <c r="O37" s="84"/>
      <c r="P37" s="84"/>
      <c r="Q37" s="84"/>
      <c r="R37" s="84"/>
      <c r="S37" s="84"/>
    </row>
    <row r="38" spans="1:21" ht="20.100000000000001" customHeight="1" x14ac:dyDescent="0.2">
      <c r="B38" s="786"/>
      <c r="C38" s="803" t="s">
        <v>276</v>
      </c>
      <c r="D38" s="794" t="s">
        <v>246</v>
      </c>
      <c r="E38" s="795"/>
      <c r="F38" s="796"/>
      <c r="G38" s="521">
        <f>COUNTIF('専門家一覧(別添３)'!$K:$K,"技術士")</f>
        <v>0</v>
      </c>
      <c r="H38" s="779" t="s">
        <v>489</v>
      </c>
      <c r="I38" s="780"/>
      <c r="J38" s="794" t="s">
        <v>271</v>
      </c>
      <c r="K38" s="795"/>
      <c r="L38" s="796"/>
      <c r="M38" s="521">
        <f>COUNTIF('専門家一覧(別添３)'!$L:$L,"公認会計士")</f>
        <v>0</v>
      </c>
      <c r="N38" s="481"/>
    </row>
    <row r="39" spans="1:21" ht="20.100000000000001" customHeight="1" x14ac:dyDescent="0.2">
      <c r="B39" s="786"/>
      <c r="C39" s="804"/>
      <c r="D39" s="773" t="s">
        <v>247</v>
      </c>
      <c r="E39" s="774"/>
      <c r="F39" s="775"/>
      <c r="G39" s="522">
        <f>COUNTIF('専門家一覧(別添３)'!$K:$K,"エネルギー管理士")</f>
        <v>0</v>
      </c>
      <c r="H39" s="781"/>
      <c r="I39" s="782"/>
      <c r="J39" s="773" t="s">
        <v>283</v>
      </c>
      <c r="K39" s="774"/>
      <c r="L39" s="775"/>
      <c r="M39" s="522">
        <f>COUNTIF('専門家一覧(別添３)'!$L:$L,"税理士")</f>
        <v>0</v>
      </c>
      <c r="N39" s="481"/>
    </row>
    <row r="40" spans="1:21" ht="20.100000000000001" customHeight="1" x14ac:dyDescent="0.2">
      <c r="B40" s="786"/>
      <c r="C40" s="804"/>
      <c r="D40" s="773" t="s">
        <v>248</v>
      </c>
      <c r="E40" s="774"/>
      <c r="F40" s="775"/>
      <c r="G40" s="522">
        <f>COUNTIF('専門家一覧(別添３)'!$K:$K,"建築士")</f>
        <v>0</v>
      </c>
      <c r="H40" s="781"/>
      <c r="I40" s="782"/>
      <c r="J40" s="773" t="s">
        <v>272</v>
      </c>
      <c r="K40" s="774"/>
      <c r="L40" s="775"/>
      <c r="M40" s="522">
        <f>COUNTIF('専門家一覧(別添３)'!$L:$L,"中小企業診断士")</f>
        <v>0</v>
      </c>
      <c r="N40" s="481"/>
    </row>
    <row r="41" spans="1:21" ht="20.100000000000001" customHeight="1" x14ac:dyDescent="0.2">
      <c r="B41" s="786"/>
      <c r="C41" s="804"/>
      <c r="D41" s="773" t="s">
        <v>249</v>
      </c>
      <c r="E41" s="774"/>
      <c r="F41" s="775"/>
      <c r="G41" s="522">
        <f>COUNTIF('専門家一覧(別添３)'!$K:$K,"建築設備士")</f>
        <v>0</v>
      </c>
      <c r="H41" s="781"/>
      <c r="I41" s="782"/>
      <c r="J41" s="773" t="s">
        <v>273</v>
      </c>
      <c r="K41" s="774"/>
      <c r="L41" s="775"/>
      <c r="M41" s="522">
        <f>COUNTIF('専門家一覧(別添３)'!$L:$L,"社会保険労務士")</f>
        <v>0</v>
      </c>
      <c r="N41" s="481"/>
    </row>
    <row r="42" spans="1:21" ht="20.100000000000001" customHeight="1" x14ac:dyDescent="0.2">
      <c r="B42" s="786"/>
      <c r="C42" s="804"/>
      <c r="D42" s="773" t="s">
        <v>250</v>
      </c>
      <c r="E42" s="774"/>
      <c r="F42" s="775"/>
      <c r="G42" s="522">
        <f>COUNTIF('専門家一覧(別添３)'!$K:$K,"ガス主任技術者")</f>
        <v>0</v>
      </c>
      <c r="H42" s="781"/>
      <c r="I42" s="782"/>
      <c r="J42" s="773" t="s">
        <v>282</v>
      </c>
      <c r="K42" s="774"/>
      <c r="L42" s="775"/>
      <c r="M42" s="522">
        <f>COUNTIF('専門家一覧(別添３)'!$L:$L,"司法書士")</f>
        <v>0</v>
      </c>
      <c r="N42" s="481"/>
    </row>
    <row r="43" spans="1:21" ht="20.100000000000001" customHeight="1" x14ac:dyDescent="0.2">
      <c r="B43" s="786"/>
      <c r="C43" s="804"/>
      <c r="D43" s="773" t="s">
        <v>270</v>
      </c>
      <c r="E43" s="774"/>
      <c r="F43" s="775"/>
      <c r="G43" s="522">
        <f>COUNTIF('専門家一覧(別添３)'!$K:$K,"電気工事士（1種）")</f>
        <v>0</v>
      </c>
      <c r="H43" s="781"/>
      <c r="I43" s="782"/>
      <c r="J43" s="773" t="s">
        <v>275</v>
      </c>
      <c r="K43" s="774"/>
      <c r="L43" s="775"/>
      <c r="M43" s="522">
        <f>COUNTIF('専門家一覧(別添３)'!$L:$L,"行政書士")</f>
        <v>0</v>
      </c>
      <c r="N43" s="481"/>
    </row>
    <row r="44" spans="1:21" ht="20.100000000000001" customHeight="1" x14ac:dyDescent="0.2">
      <c r="B44" s="786"/>
      <c r="C44" s="804"/>
      <c r="D44" s="773" t="s">
        <v>251</v>
      </c>
      <c r="E44" s="774"/>
      <c r="F44" s="775"/>
      <c r="G44" s="522">
        <f>COUNTIF('専門家一覧(別添３)'!$K:$K,"電気主任技術者")</f>
        <v>0</v>
      </c>
      <c r="H44" s="781"/>
      <c r="I44" s="782"/>
      <c r="J44" s="773" t="s">
        <v>274</v>
      </c>
      <c r="K44" s="774"/>
      <c r="L44" s="775"/>
      <c r="M44" s="522">
        <f>COUNTIF('専門家一覧(別添３)'!$L:$L,"ファイナンシャルプランニング技能士")</f>
        <v>0</v>
      </c>
      <c r="N44" s="481"/>
    </row>
    <row r="45" spans="1:21" ht="20.100000000000001" customHeight="1" x14ac:dyDescent="0.2">
      <c r="B45" s="786"/>
      <c r="C45" s="804"/>
      <c r="D45" s="773" t="s">
        <v>252</v>
      </c>
      <c r="E45" s="774"/>
      <c r="F45" s="775"/>
      <c r="G45" s="522">
        <f>COUNTIF('専門家一覧(別添３)'!$K:$K,"電気工事施工管理技士")</f>
        <v>0</v>
      </c>
      <c r="H45" s="783"/>
      <c r="I45" s="784"/>
      <c r="J45" s="776" t="s">
        <v>440</v>
      </c>
      <c r="K45" s="777"/>
      <c r="L45" s="778"/>
      <c r="M45" s="523">
        <f>COUNTIF('専門家一覧(別添３)'!$L:$L,"その他")+COUNTIF('専門家一覧(別添３)'!$L:$L,"経歴書参照")</f>
        <v>0</v>
      </c>
      <c r="N45" s="481"/>
    </row>
    <row r="46" spans="1:21" ht="20.100000000000001" customHeight="1" x14ac:dyDescent="0.2">
      <c r="B46" s="786"/>
      <c r="C46" s="804"/>
      <c r="D46" s="773" t="s">
        <v>253</v>
      </c>
      <c r="E46" s="774"/>
      <c r="F46" s="775"/>
      <c r="G46" s="522">
        <f>COUNTIF('専門家一覧(別添３)'!$K:$K,"ボイラー・タービン主任技術者")</f>
        <v>0</v>
      </c>
      <c r="H46" s="524"/>
      <c r="I46" s="525"/>
      <c r="J46" s="525"/>
      <c r="K46" s="525"/>
      <c r="L46" s="525"/>
      <c r="N46" s="481"/>
    </row>
    <row r="47" spans="1:21" ht="20.100000000000001" customHeight="1" x14ac:dyDescent="0.2">
      <c r="B47" s="786"/>
      <c r="C47" s="804"/>
      <c r="D47" s="773" t="s">
        <v>254</v>
      </c>
      <c r="E47" s="774"/>
      <c r="F47" s="775"/>
      <c r="G47" s="522">
        <f>COUNTIF('専門家一覧(別添３)'!$K:$K,"管工事施工管理技士")</f>
        <v>0</v>
      </c>
      <c r="H47" s="526"/>
      <c r="N47" s="481"/>
    </row>
    <row r="48" spans="1:21" ht="20.100000000000001" customHeight="1" x14ac:dyDescent="0.2">
      <c r="B48" s="786"/>
      <c r="C48" s="805"/>
      <c r="D48" s="815" t="s">
        <v>440</v>
      </c>
      <c r="E48" s="816"/>
      <c r="F48" s="817"/>
      <c r="G48" s="523">
        <f>COUNTIF('専門家一覧(別添３)'!$K:$K,"その他")+COUNTIF('専門家一覧(別添３)'!$K:$K,"経歴書参照")</f>
        <v>0</v>
      </c>
      <c r="H48" s="526"/>
      <c r="N48" s="481"/>
    </row>
  </sheetData>
  <sheetProtection algorithmName="SHA-512" hashValue="Ve1oroH5r/2wWBPwUqyGnND8VNyUJ9hXAhUOwmMlU9oWL0qgdYJJI2/MHkEfXU8EmkB/hhqeWfcJFeALg466KA==" saltValue="p+9PNedF2o115X087WPojQ==" spinCount="100000" sheet="1" insertColumns="0" insertRows="0" deleteColumns="0" deleteRows="0"/>
  <mergeCells count="109">
    <mergeCell ref="D17:E17"/>
    <mergeCell ref="D18:E18"/>
    <mergeCell ref="C17:C18"/>
    <mergeCell ref="F20:G20"/>
    <mergeCell ref="O5:O6"/>
    <mergeCell ref="O7:O9"/>
    <mergeCell ref="O11:O13"/>
    <mergeCell ref="I5:J5"/>
    <mergeCell ref="F5:G5"/>
    <mergeCell ref="L5:M5"/>
    <mergeCell ref="M17:M18"/>
    <mergeCell ref="I17:J17"/>
    <mergeCell ref="I18:J18"/>
    <mergeCell ref="H17:H18"/>
    <mergeCell ref="F17:G17"/>
    <mergeCell ref="F18:G18"/>
    <mergeCell ref="K17:L17"/>
    <mergeCell ref="K18:L18"/>
    <mergeCell ref="B3:M3"/>
    <mergeCell ref="F7:M7"/>
    <mergeCell ref="F8:M8"/>
    <mergeCell ref="F9:M9"/>
    <mergeCell ref="C5:C6"/>
    <mergeCell ref="F6:M6"/>
    <mergeCell ref="B11:B14"/>
    <mergeCell ref="C11:C13"/>
    <mergeCell ref="I11:I13"/>
    <mergeCell ref="D5:E5"/>
    <mergeCell ref="D6:E6"/>
    <mergeCell ref="C7:E9"/>
    <mergeCell ref="D11:E11"/>
    <mergeCell ref="D12:E12"/>
    <mergeCell ref="F11:H11"/>
    <mergeCell ref="F12:H12"/>
    <mergeCell ref="D13:E13"/>
    <mergeCell ref="C10:E10"/>
    <mergeCell ref="F10:M10"/>
    <mergeCell ref="F13:H13"/>
    <mergeCell ref="K13:M13"/>
    <mergeCell ref="K12:M12"/>
    <mergeCell ref="K11:M11"/>
    <mergeCell ref="B5:B9"/>
    <mergeCell ref="O29:O33"/>
    <mergeCell ref="H36:I36"/>
    <mergeCell ref="B24:B26"/>
    <mergeCell ref="F24:M24"/>
    <mergeCell ref="F25:M25"/>
    <mergeCell ref="F26:M26"/>
    <mergeCell ref="C19:C20"/>
    <mergeCell ref="C21:C22"/>
    <mergeCell ref="F23:M23"/>
    <mergeCell ref="M19:M20"/>
    <mergeCell ref="F22:M22"/>
    <mergeCell ref="D19:E19"/>
    <mergeCell ref="D20:E20"/>
    <mergeCell ref="H19:H20"/>
    <mergeCell ref="I19:J19"/>
    <mergeCell ref="K19:L19"/>
    <mergeCell ref="I20:J20"/>
    <mergeCell ref="K20:L20"/>
    <mergeCell ref="B17:B23"/>
    <mergeCell ref="F21:M21"/>
    <mergeCell ref="O17:O18"/>
    <mergeCell ref="O19:O20"/>
    <mergeCell ref="O21:O22"/>
    <mergeCell ref="F19:G19"/>
    <mergeCell ref="D21:E21"/>
    <mergeCell ref="D22:E22"/>
    <mergeCell ref="C23:E23"/>
    <mergeCell ref="F14:M14"/>
    <mergeCell ref="B36:B48"/>
    <mergeCell ref="C38:C48"/>
    <mergeCell ref="B30:C30"/>
    <mergeCell ref="B31:C31"/>
    <mergeCell ref="B32:C32"/>
    <mergeCell ref="B33:C33"/>
    <mergeCell ref="B29:C29"/>
    <mergeCell ref="C24:E24"/>
    <mergeCell ref="C25:E25"/>
    <mergeCell ref="C26:E26"/>
    <mergeCell ref="D29:E29"/>
    <mergeCell ref="D40:F40"/>
    <mergeCell ref="D41:F41"/>
    <mergeCell ref="D45:F45"/>
    <mergeCell ref="D46:F46"/>
    <mergeCell ref="D47:F47"/>
    <mergeCell ref="D48:F48"/>
    <mergeCell ref="D42:F42"/>
    <mergeCell ref="J43:L43"/>
    <mergeCell ref="C14:E14"/>
    <mergeCell ref="J40:L40"/>
    <mergeCell ref="J41:L41"/>
    <mergeCell ref="J45:L45"/>
    <mergeCell ref="H38:I45"/>
    <mergeCell ref="J36:M36"/>
    <mergeCell ref="J37:M37"/>
    <mergeCell ref="H37:I37"/>
    <mergeCell ref="C36:D36"/>
    <mergeCell ref="C37:D37"/>
    <mergeCell ref="E37:G37"/>
    <mergeCell ref="E36:G36"/>
    <mergeCell ref="D38:F38"/>
    <mergeCell ref="D39:F39"/>
    <mergeCell ref="J38:L38"/>
    <mergeCell ref="J39:L39"/>
    <mergeCell ref="J42:L42"/>
    <mergeCell ref="D43:F43"/>
    <mergeCell ref="D44:F44"/>
    <mergeCell ref="J44:L44"/>
  </mergeCells>
  <phoneticPr fontId="1"/>
  <conditionalFormatting sqref="F5:M9 F23:M26 F11:M14">
    <cfRule type="containsBlanks" dxfId="1241" priority="27">
      <formula>LEN(TRIM(F5))=0</formula>
    </cfRule>
  </conditionalFormatting>
  <conditionalFormatting sqref="F17:G20 K17:L20">
    <cfRule type="containsBlanks" dxfId="1240" priority="22">
      <formula>LEN(TRIM(F17))=0</formula>
    </cfRule>
  </conditionalFormatting>
  <conditionalFormatting sqref="F16:M16">
    <cfRule type="cellIs" dxfId="1239" priority="13" operator="equal">
      <formula>0</formula>
    </cfRule>
  </conditionalFormatting>
  <conditionalFormatting sqref="F35:T35">
    <cfRule type="cellIs" dxfId="1238" priority="9" operator="equal">
      <formula>0</formula>
    </cfRule>
  </conditionalFormatting>
  <conditionalFormatting sqref="F6:M6">
    <cfRule type="cellIs" dxfId="1237" priority="4" operator="equal">
      <formula>0</formula>
    </cfRule>
  </conditionalFormatting>
  <conditionalFormatting sqref="H17:H20 M17:M20">
    <cfRule type="cellIs" dxfId="1236" priority="3" operator="equal">
      <formula>"-"</formula>
    </cfRule>
  </conditionalFormatting>
  <conditionalFormatting sqref="F21:M22">
    <cfRule type="cellIs" dxfId="1235" priority="2" operator="equal">
      <formula>0</formula>
    </cfRule>
  </conditionalFormatting>
  <conditionalFormatting sqref="F10">
    <cfRule type="containsBlanks" dxfId="1234" priority="1">
      <formula>LEN(TRIM(F10))=0</formula>
    </cfRule>
  </conditionalFormatting>
  <dataValidations count="2">
    <dataValidation imeMode="hiragana" allowBlank="1" showInputMessage="1" showErrorMessage="1" sqref="M17 K11:K13 F15:L15 I5 G4:K4 L4:L9 H17 K17:K20 H19 M19 F17:F20 F21:L26 J36:J37 G38:G48 M38:M45 E36:E37 G6:K9 F4:F13" xr:uid="{6AF2E3D5-14CB-4ACC-92C1-7CDB73A60B26}"/>
    <dataValidation type="list" allowBlank="1" showInputMessage="1" showErrorMessage="1" sqref="F30:M33" xr:uid="{558BB8CD-4767-4A4D-9CB5-2CD9F5F22B9D}">
      <formula1>"■"</formula1>
    </dataValidation>
  </dataValidations>
  <pageMargins left="0.74803149606299213" right="0.15748031496062992" top="0.55118110236220474" bottom="0.43307086614173229" header="0.31496062992125984" footer="0.15748031496062992"/>
  <pageSetup paperSize="9" scale="65" fitToHeight="0" orientation="portrait" r:id="rId1"/>
  <rowBreaks count="1" manualBreakCount="1">
    <brk id="23"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8" tint="0.39997558519241921"/>
    <pageSetUpPr fitToPage="1"/>
  </sheetPr>
  <dimension ref="A1:N90"/>
  <sheetViews>
    <sheetView showGridLines="0" showWhiteSpace="0" zoomScaleNormal="100" zoomScaleSheetLayoutView="70" workbookViewId="0"/>
  </sheetViews>
  <sheetFormatPr defaultColWidth="9" defaultRowHeight="14.4" x14ac:dyDescent="0.2"/>
  <cols>
    <col min="1" max="1" width="1.109375" style="57" customWidth="1"/>
    <col min="2" max="2" width="17.6640625" style="57" customWidth="1"/>
    <col min="3" max="3" width="18.33203125" style="124" customWidth="1"/>
    <col min="4" max="4" width="8.33203125" style="57" customWidth="1"/>
    <col min="5" max="6" width="13.88671875" style="57" customWidth="1"/>
    <col min="7" max="7" width="17.33203125" style="57" customWidth="1"/>
    <col min="8" max="8" width="23.44140625" style="57" customWidth="1"/>
    <col min="9" max="9" width="19.88671875" style="57" customWidth="1"/>
    <col min="10" max="10" width="35.109375" style="57" customWidth="1"/>
    <col min="11" max="11" width="2" style="57" customWidth="1"/>
    <col min="12" max="12" width="92.5546875" style="23" customWidth="1"/>
    <col min="13" max="16384" width="9" style="57"/>
  </cols>
  <sheetData>
    <row r="1" spans="1:14" ht="75" customHeight="1" x14ac:dyDescent="0.2">
      <c r="N1" s="296" t="s">
        <v>141</v>
      </c>
    </row>
    <row r="2" spans="1:14" ht="19.5" customHeight="1" x14ac:dyDescent="0.2">
      <c r="B2" s="17" t="s">
        <v>34</v>
      </c>
      <c r="C2" s="125"/>
      <c r="D2" s="17"/>
      <c r="E2" s="15"/>
      <c r="F2" s="15"/>
      <c r="G2" s="15"/>
      <c r="H2" s="15"/>
      <c r="I2" s="15"/>
      <c r="J2" s="18"/>
      <c r="N2" s="296" t="s">
        <v>139</v>
      </c>
    </row>
    <row r="3" spans="1:14" ht="25.8" x14ac:dyDescent="0.2">
      <c r="B3" s="907" t="s">
        <v>35</v>
      </c>
      <c r="C3" s="907"/>
      <c r="D3" s="907"/>
      <c r="E3" s="907"/>
      <c r="F3" s="907"/>
      <c r="G3" s="907"/>
      <c r="H3" s="907"/>
      <c r="I3" s="907"/>
      <c r="J3" s="907"/>
      <c r="K3" s="14"/>
      <c r="L3" s="283" t="s">
        <v>2</v>
      </c>
      <c r="N3" s="296" t="s">
        <v>140</v>
      </c>
    </row>
    <row r="4" spans="1:14" ht="3" customHeight="1" x14ac:dyDescent="0.2">
      <c r="B4" s="400"/>
      <c r="C4" s="400"/>
      <c r="D4" s="400"/>
      <c r="E4" s="400"/>
      <c r="F4" s="400"/>
      <c r="G4" s="400"/>
      <c r="H4" s="400"/>
      <c r="I4" s="400"/>
      <c r="J4" s="400"/>
      <c r="K4" s="14"/>
      <c r="L4" s="113"/>
      <c r="N4" s="133"/>
    </row>
    <row r="5" spans="1:14" s="14" customFormat="1" ht="43.5" customHeight="1" x14ac:dyDescent="0.2">
      <c r="B5" s="72" t="s">
        <v>127</v>
      </c>
      <c r="C5" s="126"/>
      <c r="D5" s="72"/>
      <c r="H5" s="19" t="s">
        <v>45</v>
      </c>
      <c r="I5" s="909" t="str">
        <f>'補助事業概要説明書(別添１)１～２'!E11&amp;'補助事業概要説明書(別添１)１～２'!E12&amp;" "</f>
        <v xml:space="preserve"> </v>
      </c>
      <c r="J5" s="909"/>
      <c r="L5" s="559" t="s">
        <v>519</v>
      </c>
      <c r="N5" s="134"/>
    </row>
    <row r="6" spans="1:14" s="14" customFormat="1" ht="43.5" customHeight="1" x14ac:dyDescent="0.2">
      <c r="C6" s="124"/>
      <c r="E6" s="20"/>
      <c r="H6" s="19" t="s">
        <v>46</v>
      </c>
      <c r="I6" s="909">
        <f>'補助事業概要説明書(別添１)１～２'!$E$6</f>
        <v>0</v>
      </c>
      <c r="J6" s="909"/>
      <c r="L6" s="906" t="s">
        <v>516</v>
      </c>
    </row>
    <row r="7" spans="1:14" s="14" customFormat="1" ht="43.5" customHeight="1" x14ac:dyDescent="0.2">
      <c r="C7" s="124"/>
      <c r="E7" s="20"/>
      <c r="H7" s="19" t="s">
        <v>515</v>
      </c>
      <c r="I7" s="909" t="str">
        <f>'補助事業概要説明書(別添１)１～２'!E9&amp;"　"&amp;'補助事業概要説明書(別添１)１～２'!E8&amp;""</f>
        <v>　</v>
      </c>
      <c r="J7" s="909"/>
      <c r="L7" s="906"/>
    </row>
    <row r="8" spans="1:14" s="59" customFormat="1" ht="9" customHeight="1" x14ac:dyDescent="0.25">
      <c r="C8" s="127"/>
      <c r="E8" s="62"/>
      <c r="H8" s="63"/>
      <c r="I8" s="64"/>
      <c r="J8" s="427"/>
      <c r="L8" s="897" t="s">
        <v>415</v>
      </c>
    </row>
    <row r="9" spans="1:14" s="14" customFormat="1" ht="25.8" x14ac:dyDescent="0.2">
      <c r="B9" s="903" t="s">
        <v>69</v>
      </c>
      <c r="C9" s="903"/>
      <c r="D9" s="903"/>
      <c r="E9" s="903"/>
      <c r="F9" s="903"/>
      <c r="G9" s="903"/>
      <c r="H9" s="903"/>
      <c r="I9" s="903"/>
      <c r="J9" s="903"/>
      <c r="L9" s="897"/>
    </row>
    <row r="10" spans="1:14" ht="19.5" customHeight="1" x14ac:dyDescent="0.15">
      <c r="B10" s="105" t="s">
        <v>36</v>
      </c>
      <c r="C10" s="128"/>
      <c r="D10" s="105"/>
      <c r="G10" s="21"/>
      <c r="J10" s="143"/>
      <c r="L10" s="897"/>
      <c r="M10" s="22"/>
    </row>
    <row r="11" spans="1:14" ht="2.25" customHeight="1" x14ac:dyDescent="0.2">
      <c r="L11" s="897"/>
    </row>
    <row r="12" spans="1:14" ht="32.25" customHeight="1" thickBot="1" x14ac:dyDescent="0.25">
      <c r="B12" s="104" t="s">
        <v>27</v>
      </c>
      <c r="C12" s="399" t="s">
        <v>137</v>
      </c>
      <c r="D12" s="399" t="s">
        <v>138</v>
      </c>
      <c r="E12" s="104" t="s">
        <v>134</v>
      </c>
      <c r="F12" s="104" t="s">
        <v>37</v>
      </c>
      <c r="G12" s="104" t="s">
        <v>33</v>
      </c>
      <c r="H12" s="910" t="s">
        <v>38</v>
      </c>
      <c r="I12" s="911"/>
      <c r="J12" s="912"/>
      <c r="L12" s="897"/>
    </row>
    <row r="13" spans="1:14" s="58" customFormat="1" ht="24" customHeight="1" thickTop="1" x14ac:dyDescent="0.2">
      <c r="A13" s="60"/>
      <c r="B13" s="268"/>
      <c r="C13" s="156" t="str">
        <f>IFERROR(VLOOKUP(B13,'補助事業概要説明書(別添１)１～２'!$B$27:$C$77,2,0),"")</f>
        <v/>
      </c>
      <c r="D13" s="131"/>
      <c r="E13" s="106"/>
      <c r="F13" s="106"/>
      <c r="G13" s="158" t="str">
        <f>IF(OR(E13="",F13=""),"",IF(AND(F13&lt;4,0&lt;F13),VLOOKUP($E13,健保等級単価一覧表!$B:$D,3,FALSE),(VLOOKUP($E13,健保等級単価一覧表!$B:$D,2,FALSE))))</f>
        <v/>
      </c>
      <c r="H13" s="913"/>
      <c r="I13" s="914"/>
      <c r="J13" s="915"/>
      <c r="K13" s="14"/>
      <c r="L13" s="135" t="s">
        <v>116</v>
      </c>
    </row>
    <row r="14" spans="1:14" s="58" customFormat="1" ht="24" customHeight="1" x14ac:dyDescent="0.2">
      <c r="A14" s="60"/>
      <c r="B14" s="103"/>
      <c r="C14" s="157" t="str">
        <f>IFERROR(VLOOKUP(B14,'補助事業概要説明書(別添１)１～２'!$B$27:$C$77,2,0),"")</f>
        <v/>
      </c>
      <c r="D14" s="103"/>
      <c r="E14" s="107"/>
      <c r="F14" s="107"/>
      <c r="G14" s="158" t="str">
        <f>IF(OR(E14="",F14=""),"",IF(AND(F14&lt;4,0&lt;F14),VLOOKUP($E14,健保等級単価一覧表!$B:$D,3,FALSE),(VLOOKUP($E14,健保等級単価一覧表!$B:$D,2,FALSE))))</f>
        <v/>
      </c>
      <c r="H14" s="899"/>
      <c r="I14" s="900"/>
      <c r="J14" s="901"/>
      <c r="L14" s="139" t="s">
        <v>416</v>
      </c>
    </row>
    <row r="15" spans="1:14" s="58" customFormat="1" ht="24" customHeight="1" x14ac:dyDescent="0.2">
      <c r="A15" s="60"/>
      <c r="B15" s="103"/>
      <c r="C15" s="157" t="str">
        <f>IFERROR(VLOOKUP(B15,'補助事業概要説明書(別添１)１～２'!$B$27:$C$77,2,0),"")</f>
        <v/>
      </c>
      <c r="D15" s="103"/>
      <c r="E15" s="107"/>
      <c r="F15" s="107"/>
      <c r="G15" s="158" t="str">
        <f>IF(OR(E15="",F15=""),"",IF(AND(F15&lt;4,0&lt;F15),VLOOKUP($E15,健保等級単価一覧表!$B:$D,3,FALSE),(VLOOKUP($E15,健保等級単価一覧表!$B:$D,2,FALSE))))</f>
        <v/>
      </c>
      <c r="H15" s="899"/>
      <c r="I15" s="900"/>
      <c r="J15" s="901"/>
      <c r="L15" s="137"/>
    </row>
    <row r="16" spans="1:14" s="58" customFormat="1" ht="24" customHeight="1" x14ac:dyDescent="0.2">
      <c r="A16" s="60"/>
      <c r="B16" s="103"/>
      <c r="C16" s="157" t="str">
        <f>IFERROR(VLOOKUP(B16,'補助事業概要説明書(別添１)１～２'!$B$27:$C$77,2,0),"")</f>
        <v/>
      </c>
      <c r="D16" s="103"/>
      <c r="E16" s="107"/>
      <c r="F16" s="107"/>
      <c r="G16" s="158" t="str">
        <f>IF(OR(E16="",F16=""),"",IF(AND(F16&lt;4,0&lt;F16),VLOOKUP($E16,健保等級単価一覧表!$B:$D,3,FALSE),(VLOOKUP($E16,健保等級単価一覧表!$B:$D,2,FALSE))))</f>
        <v/>
      </c>
      <c r="H16" s="899"/>
      <c r="I16" s="900"/>
      <c r="J16" s="901"/>
      <c r="L16" s="137"/>
    </row>
    <row r="17" spans="1:12" s="58" customFormat="1" ht="24" customHeight="1" x14ac:dyDescent="0.2">
      <c r="A17" s="60"/>
      <c r="B17" s="103"/>
      <c r="C17" s="157" t="str">
        <f>IFERROR(VLOOKUP(B17,'補助事業概要説明書(別添１)１～２'!$B$27:$C$77,2,0),"")</f>
        <v/>
      </c>
      <c r="D17" s="103"/>
      <c r="E17" s="107"/>
      <c r="F17" s="107"/>
      <c r="G17" s="158" t="str">
        <f>IF(OR(E17="",F17=""),"",IF(AND(F17&lt;4,0&lt;F17),VLOOKUP($E17,健保等級単価一覧表!$B:$D,3,FALSE),(VLOOKUP($E17,健保等級単価一覧表!$B:$D,2,FALSE))))</f>
        <v/>
      </c>
      <c r="H17" s="899"/>
      <c r="I17" s="900"/>
      <c r="J17" s="901"/>
      <c r="L17" s="137"/>
    </row>
    <row r="18" spans="1:12" s="58" customFormat="1" ht="24" customHeight="1" x14ac:dyDescent="0.2">
      <c r="A18" s="60"/>
      <c r="B18" s="103"/>
      <c r="C18" s="157" t="str">
        <f>IFERROR(VLOOKUP(B18,'補助事業概要説明書(別添１)１～２'!$B$27:$C$77,2,0),"")</f>
        <v/>
      </c>
      <c r="D18" s="103"/>
      <c r="E18" s="107"/>
      <c r="F18" s="107"/>
      <c r="G18" s="158" t="str">
        <f>IF(OR(E18="",F18=""),"",IF(AND(F18&lt;4,0&lt;F18),VLOOKUP($E18,健保等級単価一覧表!$B:$D,3,FALSE),(VLOOKUP($E18,健保等級単価一覧表!$B:$D,2,FALSE))))</f>
        <v/>
      </c>
      <c r="H18" s="899"/>
      <c r="I18" s="900"/>
      <c r="J18" s="901"/>
      <c r="L18" s="137"/>
    </row>
    <row r="19" spans="1:12" s="58" customFormat="1" ht="24" customHeight="1" x14ac:dyDescent="0.2">
      <c r="A19" s="60"/>
      <c r="B19" s="103"/>
      <c r="C19" s="157" t="str">
        <f>IFERROR(VLOOKUP(B19,'補助事業概要説明書(別添１)１～２'!$B$27:$C$77,2,0),"")</f>
        <v/>
      </c>
      <c r="D19" s="103"/>
      <c r="E19" s="107"/>
      <c r="F19" s="107"/>
      <c r="G19" s="158" t="str">
        <f>IF(OR(E19="",F19=""),"",IF(AND(F19&lt;4,0&lt;F19),VLOOKUP($E19,健保等級単価一覧表!$B:$D,3,FALSE),(VLOOKUP($E19,健保等級単価一覧表!$B:$D,2,FALSE))))</f>
        <v/>
      </c>
      <c r="H19" s="899"/>
      <c r="I19" s="900"/>
      <c r="J19" s="901"/>
      <c r="L19" s="137"/>
    </row>
    <row r="20" spans="1:12" s="58" customFormat="1" ht="24" customHeight="1" x14ac:dyDescent="0.2">
      <c r="A20" s="60"/>
      <c r="B20" s="103"/>
      <c r="C20" s="157" t="str">
        <f>IFERROR(VLOOKUP(B20,'補助事業概要説明書(別添１)１～２'!$B$27:$C$77,2,0),"")</f>
        <v/>
      </c>
      <c r="D20" s="103"/>
      <c r="E20" s="107"/>
      <c r="F20" s="107"/>
      <c r="G20" s="158" t="str">
        <f>IF(OR(E20="",F20=""),"",IF(AND(F20&lt;4,0&lt;F20),VLOOKUP($E20,健保等級単価一覧表!$B:$D,3,FALSE),(VLOOKUP($E20,健保等級単価一覧表!$B:$D,2,FALSE))))</f>
        <v/>
      </c>
      <c r="H20" s="899"/>
      <c r="I20" s="900"/>
      <c r="J20" s="901"/>
      <c r="L20" s="137"/>
    </row>
    <row r="21" spans="1:12" s="58" customFormat="1" ht="24" customHeight="1" x14ac:dyDescent="0.2">
      <c r="A21" s="60"/>
      <c r="B21" s="103"/>
      <c r="C21" s="157" t="str">
        <f>IFERROR(VLOOKUP(B21,'補助事業概要説明書(別添１)１～２'!$B$27:$C$77,2,0),"")</f>
        <v/>
      </c>
      <c r="D21" s="103"/>
      <c r="E21" s="107"/>
      <c r="F21" s="107"/>
      <c r="G21" s="158" t="str">
        <f>IF(OR(E21="",F21=""),"",IF(AND(F21&lt;4,0&lt;F21),VLOOKUP($E21,健保等級単価一覧表!$B:$D,3,FALSE),(VLOOKUP($E21,健保等級単価一覧表!$B:$D,2,FALSE))))</f>
        <v/>
      </c>
      <c r="H21" s="899"/>
      <c r="I21" s="900"/>
      <c r="J21" s="901"/>
      <c r="L21" s="137"/>
    </row>
    <row r="22" spans="1:12" s="58" customFormat="1" ht="24" customHeight="1" x14ac:dyDescent="0.2">
      <c r="A22" s="60"/>
      <c r="B22" s="103"/>
      <c r="C22" s="157" t="str">
        <f>IFERROR(VLOOKUP(B22,'補助事業概要説明書(別添１)１～２'!$B$27:$C$77,2,0),"")</f>
        <v/>
      </c>
      <c r="D22" s="103"/>
      <c r="E22" s="107"/>
      <c r="F22" s="107"/>
      <c r="G22" s="158" t="str">
        <f>IF(OR(E22="",F22=""),"",IF(AND(F22&lt;4,0&lt;F22),VLOOKUP($E22,健保等級単価一覧表!$B:$D,3,FALSE),(VLOOKUP($E22,健保等級単価一覧表!$B:$D,2,FALSE))))</f>
        <v/>
      </c>
      <c r="H22" s="899"/>
      <c r="I22" s="900"/>
      <c r="J22" s="901"/>
      <c r="L22" s="137"/>
    </row>
    <row r="23" spans="1:12" s="58" customFormat="1" ht="24" customHeight="1" x14ac:dyDescent="0.2">
      <c r="A23" s="60"/>
      <c r="B23" s="103"/>
      <c r="C23" s="157" t="str">
        <f>IFERROR(VLOOKUP(B23,'補助事業概要説明書(別添１)１～２'!$B$27:$C$77,2,0),"")</f>
        <v/>
      </c>
      <c r="D23" s="103"/>
      <c r="E23" s="107"/>
      <c r="F23" s="107"/>
      <c r="G23" s="158" t="str">
        <f>IF(OR(E23="",F23=""),"",IF(AND(F23&lt;4,0&lt;F23),VLOOKUP($E23,健保等級単価一覧表!$B:$D,3,FALSE),(VLOOKUP($E23,健保等級単価一覧表!$B:$D,2,FALSE))))</f>
        <v/>
      </c>
      <c r="H23" s="899"/>
      <c r="I23" s="900"/>
      <c r="J23" s="901"/>
      <c r="L23" s="137"/>
    </row>
    <row r="24" spans="1:12" s="58" customFormat="1" ht="24" customHeight="1" x14ac:dyDescent="0.2">
      <c r="A24" s="60"/>
      <c r="B24" s="103"/>
      <c r="C24" s="157" t="str">
        <f>IFERROR(VLOOKUP(B24,'補助事業概要説明書(別添１)１～２'!$B$27:$C$77,2,0),"")</f>
        <v/>
      </c>
      <c r="D24" s="103"/>
      <c r="E24" s="107"/>
      <c r="F24" s="107"/>
      <c r="G24" s="158" t="str">
        <f>IF(OR(E24="",F24=""),"",IF(AND(F24&lt;4,0&lt;F24),VLOOKUP($E24,健保等級単価一覧表!$B:$D,3,FALSE),(VLOOKUP($E24,健保等級単価一覧表!$B:$D,2,FALSE))))</f>
        <v/>
      </c>
      <c r="H24" s="899"/>
      <c r="I24" s="900"/>
      <c r="J24" s="901"/>
      <c r="L24" s="137"/>
    </row>
    <row r="25" spans="1:12" s="58" customFormat="1" ht="24" customHeight="1" x14ac:dyDescent="0.2">
      <c r="A25" s="60"/>
      <c r="B25" s="103"/>
      <c r="C25" s="157" t="str">
        <f>IFERROR(VLOOKUP(B25,'補助事業概要説明書(別添１)１～２'!$B$27:$C$77,2,0),"")</f>
        <v/>
      </c>
      <c r="D25" s="103"/>
      <c r="E25" s="107"/>
      <c r="F25" s="107"/>
      <c r="G25" s="158" t="str">
        <f>IF(OR(E25="",F25=""),"",IF(AND(F25&lt;4,0&lt;F25),VLOOKUP($E25,健保等級単価一覧表!$B:$D,3,FALSE),(VLOOKUP($E25,健保等級単価一覧表!$B:$D,2,FALSE))))</f>
        <v/>
      </c>
      <c r="H25" s="899"/>
      <c r="I25" s="900"/>
      <c r="J25" s="901"/>
      <c r="L25" s="137"/>
    </row>
    <row r="26" spans="1:12" s="58" customFormat="1" ht="24" customHeight="1" x14ac:dyDescent="0.2">
      <c r="A26" s="60"/>
      <c r="B26" s="103"/>
      <c r="C26" s="157" t="str">
        <f>IFERROR(VLOOKUP(B26,'補助事業概要説明書(別添１)１～２'!$B$27:$C$77,2,0),"")</f>
        <v/>
      </c>
      <c r="D26" s="103"/>
      <c r="E26" s="107"/>
      <c r="F26" s="107"/>
      <c r="G26" s="158" t="str">
        <f>IF(OR(E26="",F26=""),"",IF(AND(F26&lt;4,0&lt;F26),VLOOKUP($E26,健保等級単価一覧表!$B:$D,3,FALSE),(VLOOKUP($E26,健保等級単価一覧表!$B:$D,2,FALSE))))</f>
        <v/>
      </c>
      <c r="H26" s="899"/>
      <c r="I26" s="900"/>
      <c r="J26" s="901"/>
      <c r="L26" s="137"/>
    </row>
    <row r="27" spans="1:12" s="58" customFormat="1" ht="24" customHeight="1" x14ac:dyDescent="0.2">
      <c r="A27" s="60"/>
      <c r="B27" s="103"/>
      <c r="C27" s="157" t="str">
        <f>IFERROR(VLOOKUP(B27,'補助事業概要説明書(別添１)１～２'!$B$27:$C$77,2,0),"")</f>
        <v/>
      </c>
      <c r="D27" s="103"/>
      <c r="E27" s="107"/>
      <c r="F27" s="107"/>
      <c r="G27" s="158" t="str">
        <f>IF(OR(E27="",F27=""),"",IF(AND(F27&lt;4,0&lt;F27),VLOOKUP($E27,健保等級単価一覧表!$B:$D,3,FALSE),(VLOOKUP($E27,健保等級単価一覧表!$B:$D,2,FALSE))))</f>
        <v/>
      </c>
      <c r="H27" s="899"/>
      <c r="I27" s="900"/>
      <c r="J27" s="901"/>
      <c r="L27" s="137"/>
    </row>
    <row r="28" spans="1:12" ht="7.5" customHeight="1" x14ac:dyDescent="0.2">
      <c r="L28" s="136"/>
    </row>
    <row r="29" spans="1:12" ht="19.5" customHeight="1" x14ac:dyDescent="0.2">
      <c r="B29" s="23" t="s">
        <v>39</v>
      </c>
      <c r="C29" s="123"/>
      <c r="D29" s="23"/>
      <c r="E29" s="23"/>
      <c r="F29" s="23"/>
      <c r="G29" s="23"/>
      <c r="H29" s="23"/>
      <c r="I29" s="24"/>
      <c r="L29" s="136"/>
    </row>
    <row r="30" spans="1:12" ht="19.5" customHeight="1" x14ac:dyDescent="0.2">
      <c r="B30" s="908" t="s">
        <v>135</v>
      </c>
      <c r="C30" s="908"/>
      <c r="D30" s="908"/>
      <c r="E30" s="908"/>
      <c r="F30" s="908"/>
      <c r="G30" s="908"/>
      <c r="H30" s="908"/>
      <c r="L30" s="136"/>
    </row>
    <row r="31" spans="1:12" ht="19.5" customHeight="1" x14ac:dyDescent="0.2">
      <c r="B31" s="188" t="s">
        <v>378</v>
      </c>
      <c r="C31" s="123"/>
      <c r="D31" s="23"/>
      <c r="E31" s="23"/>
      <c r="F31" s="23"/>
      <c r="G31" s="23"/>
      <c r="H31" s="23"/>
      <c r="L31" s="136"/>
    </row>
    <row r="32" spans="1:12" ht="5.25" customHeight="1" x14ac:dyDescent="0.2">
      <c r="L32" s="136"/>
    </row>
    <row r="33" spans="1:12" ht="19.5" customHeight="1" x14ac:dyDescent="0.2">
      <c r="B33" s="105" t="s">
        <v>40</v>
      </c>
      <c r="C33" s="128"/>
      <c r="D33" s="105"/>
      <c r="L33" s="136"/>
    </row>
    <row r="34" spans="1:12" ht="2.25" customHeight="1" x14ac:dyDescent="0.2">
      <c r="B34" s="23"/>
      <c r="C34" s="123"/>
      <c r="D34" s="23"/>
      <c r="L34" s="136"/>
    </row>
    <row r="35" spans="1:12" ht="35.25" customHeight="1" thickBot="1" x14ac:dyDescent="0.25">
      <c r="B35" s="104" t="s">
        <v>27</v>
      </c>
      <c r="C35" s="399" t="s">
        <v>137</v>
      </c>
      <c r="D35" s="399" t="s">
        <v>138</v>
      </c>
      <c r="E35" s="104" t="s">
        <v>41</v>
      </c>
      <c r="F35" s="104" t="s">
        <v>134</v>
      </c>
      <c r="G35" s="104" t="s">
        <v>33</v>
      </c>
      <c r="H35" s="902" t="s">
        <v>133</v>
      </c>
      <c r="I35" s="902"/>
      <c r="J35" s="902"/>
      <c r="L35" s="139" t="s">
        <v>147</v>
      </c>
    </row>
    <row r="36" spans="1:12" s="58" customFormat="1" ht="24" customHeight="1" thickTop="1" x14ac:dyDescent="0.2">
      <c r="A36" s="60"/>
      <c r="B36" s="103"/>
      <c r="C36" s="156" t="str">
        <f>IFERROR(VLOOKUP(B36,'補助事業概要説明書(別添１)１～２'!$B$27:$C$77,2,0),"")</f>
        <v/>
      </c>
      <c r="D36" s="131"/>
      <c r="E36" s="106"/>
      <c r="F36" s="189" t="str">
        <f>IF(E36="","",VLOOKUP(E36,健保等級単価一覧表!$G:$J,4))</f>
        <v/>
      </c>
      <c r="G36" s="158" t="str">
        <f>IF(E36="","",VLOOKUP(E36,健保等級単価一覧表!$G:$J,3))</f>
        <v/>
      </c>
      <c r="H36" s="904"/>
      <c r="I36" s="904"/>
      <c r="J36" s="904"/>
      <c r="K36" s="14"/>
      <c r="L36" s="135" t="s">
        <v>117</v>
      </c>
    </row>
    <row r="37" spans="1:12" s="58" customFormat="1" ht="24" customHeight="1" x14ac:dyDescent="0.2">
      <c r="A37" s="60"/>
      <c r="B37" s="103"/>
      <c r="C37" s="157" t="str">
        <f>IFERROR(VLOOKUP(B37,'補助事業概要説明書(別添１)１～２'!$B$27:$C$77,2,0),"")</f>
        <v/>
      </c>
      <c r="D37" s="103"/>
      <c r="E37" s="107"/>
      <c r="F37" s="189" t="str">
        <f>IF(E37="","",VLOOKUP(E37,健保等級単価一覧表!$G:$J,4))</f>
        <v/>
      </c>
      <c r="G37" s="158" t="str">
        <f>IF(E37="","",VLOOKUP(E37,健保等級単価一覧表!$G:$J,3))</f>
        <v/>
      </c>
      <c r="H37" s="896"/>
      <c r="I37" s="896"/>
      <c r="J37" s="896"/>
      <c r="L37" s="137"/>
    </row>
    <row r="38" spans="1:12" s="58" customFormat="1" ht="24" customHeight="1" x14ac:dyDescent="0.2">
      <c r="A38" s="60"/>
      <c r="B38" s="103"/>
      <c r="C38" s="157" t="str">
        <f>IFERROR(VLOOKUP(B38,'補助事業概要説明書(別添１)１～２'!$B$27:$C$77,2,0),"")</f>
        <v/>
      </c>
      <c r="D38" s="103"/>
      <c r="E38" s="107"/>
      <c r="F38" s="189" t="str">
        <f>IF(E38="","",VLOOKUP(E38,健保等級単価一覧表!$G:$J,4))</f>
        <v/>
      </c>
      <c r="G38" s="158" t="str">
        <f>IF(E38="","",VLOOKUP(E38,健保等級単価一覧表!$G:$J,3))</f>
        <v/>
      </c>
      <c r="H38" s="896"/>
      <c r="I38" s="896"/>
      <c r="J38" s="896"/>
      <c r="L38" s="137"/>
    </row>
    <row r="39" spans="1:12" s="58" customFormat="1" ht="24" customHeight="1" x14ac:dyDescent="0.2">
      <c r="A39" s="60"/>
      <c r="B39" s="103"/>
      <c r="C39" s="157" t="str">
        <f>IFERROR(VLOOKUP(B39,'補助事業概要説明書(別添１)１～２'!$B$27:$C$77,2,0),"")</f>
        <v/>
      </c>
      <c r="D39" s="103"/>
      <c r="E39" s="107"/>
      <c r="F39" s="189" t="str">
        <f>IF(E39="","",VLOOKUP(E39,健保等級単価一覧表!$G:$J,4))</f>
        <v/>
      </c>
      <c r="G39" s="158" t="str">
        <f>IF(E39="","",VLOOKUP(E39,健保等級単価一覧表!$G:$J,3))</f>
        <v/>
      </c>
      <c r="H39" s="896"/>
      <c r="I39" s="896"/>
      <c r="J39" s="896"/>
      <c r="L39" s="137"/>
    </row>
    <row r="40" spans="1:12" s="58" customFormat="1" ht="24" customHeight="1" x14ac:dyDescent="0.2">
      <c r="A40" s="60"/>
      <c r="B40" s="103"/>
      <c r="C40" s="157" t="str">
        <f>IFERROR(VLOOKUP(B40,'補助事業概要説明書(別添１)１～２'!$B$27:$C$77,2,0),"")</f>
        <v/>
      </c>
      <c r="D40" s="103"/>
      <c r="E40" s="107"/>
      <c r="F40" s="189" t="str">
        <f>IF(E40="","",VLOOKUP(E40,健保等級単価一覧表!$G:$J,4))</f>
        <v/>
      </c>
      <c r="G40" s="158" t="str">
        <f>IF(E40="","",VLOOKUP(E40,健保等級単価一覧表!$G:$J,3))</f>
        <v/>
      </c>
      <c r="H40" s="896"/>
      <c r="I40" s="896"/>
      <c r="J40" s="896"/>
      <c r="L40" s="137"/>
    </row>
    <row r="41" spans="1:12" s="58" customFormat="1" ht="24" customHeight="1" x14ac:dyDescent="0.2">
      <c r="A41" s="60"/>
      <c r="B41" s="103"/>
      <c r="C41" s="157" t="str">
        <f>IFERROR(VLOOKUP(B41,'補助事業概要説明書(別添１)１～２'!$B$27:$C$77,2,0),"")</f>
        <v/>
      </c>
      <c r="D41" s="103"/>
      <c r="E41" s="107"/>
      <c r="F41" s="189" t="str">
        <f>IF(E41="","",VLOOKUP(E41,健保等級単価一覧表!$G:$J,4))</f>
        <v/>
      </c>
      <c r="G41" s="158" t="str">
        <f>IF(E41="","",VLOOKUP(E41,健保等級単価一覧表!$G:$J,3))</f>
        <v/>
      </c>
      <c r="H41" s="896"/>
      <c r="I41" s="896"/>
      <c r="J41" s="896"/>
      <c r="L41" s="137"/>
    </row>
    <row r="42" spans="1:12" s="58" customFormat="1" ht="24" customHeight="1" x14ac:dyDescent="0.2">
      <c r="A42" s="60"/>
      <c r="B42" s="103"/>
      <c r="C42" s="157" t="str">
        <f>IFERROR(VLOOKUP(B42,'補助事業概要説明書(別添１)１～２'!$B$27:$C$77,2,0),"")</f>
        <v/>
      </c>
      <c r="D42" s="103"/>
      <c r="E42" s="107"/>
      <c r="F42" s="189" t="str">
        <f>IF(E42="","",VLOOKUP(E42,健保等級単価一覧表!$G:$J,4))</f>
        <v/>
      </c>
      <c r="G42" s="158" t="str">
        <f>IF(E42="","",VLOOKUP(E42,健保等級単価一覧表!$G:$J,3))</f>
        <v/>
      </c>
      <c r="H42" s="896"/>
      <c r="I42" s="896"/>
      <c r="J42" s="896"/>
      <c r="L42" s="137"/>
    </row>
    <row r="43" spans="1:12" s="58" customFormat="1" ht="24" customHeight="1" x14ac:dyDescent="0.2">
      <c r="A43" s="60"/>
      <c r="B43" s="103"/>
      <c r="C43" s="157" t="str">
        <f>IFERROR(VLOOKUP(B43,'補助事業概要説明書(別添１)１～２'!$B$27:$C$77,2,0),"")</f>
        <v/>
      </c>
      <c r="D43" s="103"/>
      <c r="E43" s="107"/>
      <c r="F43" s="189" t="str">
        <f>IF(E43="","",VLOOKUP(E43,健保等級単価一覧表!$G:$J,4))</f>
        <v/>
      </c>
      <c r="G43" s="158" t="str">
        <f>IF(E43="","",VLOOKUP(E43,健保等級単価一覧表!$G:$J,3))</f>
        <v/>
      </c>
      <c r="H43" s="896"/>
      <c r="I43" s="896"/>
      <c r="J43" s="896"/>
      <c r="L43" s="137"/>
    </row>
    <row r="44" spans="1:12" s="58" customFormat="1" ht="24" customHeight="1" x14ac:dyDescent="0.2">
      <c r="A44" s="60"/>
      <c r="B44" s="103"/>
      <c r="C44" s="157" t="str">
        <f>IFERROR(VLOOKUP(B44,'補助事業概要説明書(別添１)１～２'!$B$27:$C$77,2,0),"")</f>
        <v/>
      </c>
      <c r="D44" s="103"/>
      <c r="E44" s="107"/>
      <c r="F44" s="189" t="str">
        <f>IF(E44="","",VLOOKUP(E44,健保等級単価一覧表!$G:$J,4))</f>
        <v/>
      </c>
      <c r="G44" s="158" t="str">
        <f>IF(E44="","",VLOOKUP(E44,健保等級単価一覧表!$G:$J,3))</f>
        <v/>
      </c>
      <c r="H44" s="896"/>
      <c r="I44" s="896"/>
      <c r="J44" s="896"/>
      <c r="L44" s="137"/>
    </row>
    <row r="45" spans="1:12" s="58" customFormat="1" ht="24" customHeight="1" x14ac:dyDescent="0.2">
      <c r="A45" s="60"/>
      <c r="B45" s="103"/>
      <c r="C45" s="157" t="str">
        <f>IFERROR(VLOOKUP(B45,'補助事業概要説明書(別添１)１～２'!$B$27:$C$77,2,0),"")</f>
        <v/>
      </c>
      <c r="D45" s="103"/>
      <c r="E45" s="107"/>
      <c r="F45" s="189" t="str">
        <f>IF(E45="","",VLOOKUP(E45,健保等級単価一覧表!$G:$J,4))</f>
        <v/>
      </c>
      <c r="G45" s="158" t="str">
        <f>IF(E45="","",VLOOKUP(E45,健保等級単価一覧表!$G:$J,3))</f>
        <v/>
      </c>
      <c r="H45" s="896"/>
      <c r="I45" s="896"/>
      <c r="J45" s="896"/>
      <c r="L45" s="137"/>
    </row>
    <row r="46" spans="1:12" s="58" customFormat="1" ht="24" customHeight="1" x14ac:dyDescent="0.2">
      <c r="A46" s="60"/>
      <c r="B46" s="103"/>
      <c r="C46" s="157" t="str">
        <f>IFERROR(VLOOKUP(B46,'補助事業概要説明書(別添１)１～２'!$B$27:$C$77,2,0),"")</f>
        <v/>
      </c>
      <c r="D46" s="103"/>
      <c r="E46" s="107"/>
      <c r="F46" s="189" t="str">
        <f>IF(E46="","",VLOOKUP(E46,健保等級単価一覧表!$G:$J,4))</f>
        <v/>
      </c>
      <c r="G46" s="158" t="str">
        <f>IF(E46="","",VLOOKUP(E46,健保等級単価一覧表!$G:$J,3))</f>
        <v/>
      </c>
      <c r="H46" s="896"/>
      <c r="I46" s="896"/>
      <c r="J46" s="896"/>
      <c r="L46" s="137"/>
    </row>
    <row r="47" spans="1:12" s="58" customFormat="1" ht="24" customHeight="1" x14ac:dyDescent="0.2">
      <c r="A47" s="60"/>
      <c r="B47" s="103"/>
      <c r="C47" s="157" t="str">
        <f>IFERROR(VLOOKUP(B47,'補助事業概要説明書(別添１)１～２'!$B$27:$C$77,2,0),"")</f>
        <v/>
      </c>
      <c r="D47" s="103"/>
      <c r="E47" s="107"/>
      <c r="F47" s="189" t="str">
        <f>IF(E47="","",VLOOKUP(E47,健保等級単価一覧表!$G:$J,4))</f>
        <v/>
      </c>
      <c r="G47" s="158" t="str">
        <f>IF(E47="","",VLOOKUP(E47,健保等級単価一覧表!$G:$J,3))</f>
        <v/>
      </c>
      <c r="H47" s="896"/>
      <c r="I47" s="896"/>
      <c r="J47" s="896"/>
      <c r="L47" s="137"/>
    </row>
    <row r="48" spans="1:12" s="58" customFormat="1" ht="24" customHeight="1" x14ac:dyDescent="0.2">
      <c r="A48" s="60"/>
      <c r="B48" s="103"/>
      <c r="C48" s="157" t="str">
        <f>IFERROR(VLOOKUP(B48,'補助事業概要説明書(別添１)１～２'!$B$27:$C$77,2,0),"")</f>
        <v/>
      </c>
      <c r="D48" s="103"/>
      <c r="E48" s="107"/>
      <c r="F48" s="189" t="str">
        <f>IF(E48="","",VLOOKUP(E48,健保等級単価一覧表!$G:$J,4))</f>
        <v/>
      </c>
      <c r="G48" s="158" t="str">
        <f>IF(E48="","",VLOOKUP(E48,健保等級単価一覧表!$G:$J,3))</f>
        <v/>
      </c>
      <c r="H48" s="896"/>
      <c r="I48" s="896"/>
      <c r="J48" s="896"/>
      <c r="L48" s="137"/>
    </row>
    <row r="49" spans="1:12" s="58" customFormat="1" ht="24" customHeight="1" x14ac:dyDescent="0.2">
      <c r="A49" s="60"/>
      <c r="B49" s="103"/>
      <c r="C49" s="157" t="str">
        <f>IFERROR(VLOOKUP(B49,'補助事業概要説明書(別添１)１～２'!$B$27:$C$77,2,0),"")</f>
        <v/>
      </c>
      <c r="D49" s="103"/>
      <c r="E49" s="107"/>
      <c r="F49" s="189" t="str">
        <f>IF(E49="","",VLOOKUP(E49,健保等級単価一覧表!$G:$J,4))</f>
        <v/>
      </c>
      <c r="G49" s="158" t="str">
        <f>IF(E49="","",VLOOKUP(E49,健保等級単価一覧表!$G:$J,3))</f>
        <v/>
      </c>
      <c r="H49" s="896"/>
      <c r="I49" s="896"/>
      <c r="J49" s="896"/>
      <c r="L49" s="137"/>
    </row>
    <row r="50" spans="1:12" s="58" customFormat="1" ht="24" customHeight="1" x14ac:dyDescent="0.2">
      <c r="A50" s="60"/>
      <c r="B50" s="103"/>
      <c r="C50" s="157" t="str">
        <f>IFERROR(VLOOKUP(B50,'補助事業概要説明書(別添１)１～２'!$B$27:$C$77,2,0),"")</f>
        <v/>
      </c>
      <c r="D50" s="103"/>
      <c r="E50" s="107"/>
      <c r="F50" s="189" t="str">
        <f>IF(E50="","",VLOOKUP(E50,健保等級単価一覧表!$G:$J,4))</f>
        <v/>
      </c>
      <c r="G50" s="158" t="str">
        <f>IF(E50="","",VLOOKUP(E50,健保等級単価一覧表!$G:$J,3))</f>
        <v/>
      </c>
      <c r="H50" s="896"/>
      <c r="I50" s="896"/>
      <c r="J50" s="896"/>
      <c r="L50" s="137"/>
    </row>
    <row r="51" spans="1:12" ht="8.25" customHeight="1" x14ac:dyDescent="0.2">
      <c r="L51" s="136"/>
    </row>
    <row r="52" spans="1:12" ht="19.5" customHeight="1" x14ac:dyDescent="0.2">
      <c r="B52" s="23" t="s">
        <v>42</v>
      </c>
      <c r="C52" s="123"/>
      <c r="D52" s="23"/>
      <c r="L52" s="136"/>
    </row>
    <row r="53" spans="1:12" ht="19.5" customHeight="1" x14ac:dyDescent="0.2">
      <c r="B53" s="23" t="s">
        <v>43</v>
      </c>
      <c r="C53" s="123"/>
      <c r="D53" s="23"/>
      <c r="L53" s="136"/>
    </row>
    <row r="54" spans="1:12" ht="9" customHeight="1" x14ac:dyDescent="0.2">
      <c r="L54" s="136"/>
    </row>
    <row r="55" spans="1:12" ht="19.5" customHeight="1" x14ac:dyDescent="0.2">
      <c r="B55" s="105" t="s">
        <v>44</v>
      </c>
      <c r="C55" s="128"/>
      <c r="D55" s="105"/>
      <c r="L55" s="136"/>
    </row>
    <row r="56" spans="1:12" ht="2.25" customHeight="1" x14ac:dyDescent="0.2">
      <c r="B56" s="23"/>
      <c r="C56" s="123"/>
      <c r="D56" s="23"/>
      <c r="L56" s="136"/>
    </row>
    <row r="57" spans="1:12" ht="33" customHeight="1" thickBot="1" x14ac:dyDescent="0.25">
      <c r="B57" s="104" t="s">
        <v>27</v>
      </c>
      <c r="C57" s="445" t="s">
        <v>352</v>
      </c>
      <c r="D57" s="445" t="s">
        <v>138</v>
      </c>
      <c r="E57" s="446" t="s">
        <v>353</v>
      </c>
      <c r="F57" s="445" t="s">
        <v>354</v>
      </c>
      <c r="G57" s="104" t="s">
        <v>355</v>
      </c>
      <c r="H57" s="905" t="s">
        <v>142</v>
      </c>
      <c r="I57" s="905"/>
      <c r="J57" s="905"/>
      <c r="L57" s="139" t="s">
        <v>147</v>
      </c>
    </row>
    <row r="58" spans="1:12" ht="24" customHeight="1" thickTop="1" x14ac:dyDescent="0.2">
      <c r="A58" s="61"/>
      <c r="B58" s="103"/>
      <c r="C58" s="156" t="str">
        <f>IFERROR(VLOOKUP(B58,'補助事業概要説明書(別添１)１～２'!$B$27:$C$77,2,0),"")</f>
        <v/>
      </c>
      <c r="D58" s="131"/>
      <c r="E58" s="108"/>
      <c r="F58" s="109"/>
      <c r="G58" s="158" t="str">
        <f t="shared" ref="G58:G72" si="0">IF(F58="","",INT(E58/F58))</f>
        <v/>
      </c>
      <c r="H58" s="904"/>
      <c r="I58" s="904"/>
      <c r="J58" s="904"/>
      <c r="L58" s="136" t="s">
        <v>115</v>
      </c>
    </row>
    <row r="59" spans="1:12" ht="24" customHeight="1" x14ac:dyDescent="0.2">
      <c r="A59" s="61"/>
      <c r="B59" s="103"/>
      <c r="C59" s="157" t="str">
        <f>IFERROR(VLOOKUP(B59,'補助事業概要説明書(別添１)１～２'!$B$27:$C$77,2,0),"")</f>
        <v/>
      </c>
      <c r="D59" s="103"/>
      <c r="E59" s="108"/>
      <c r="F59" s="109"/>
      <c r="G59" s="158" t="str">
        <f t="shared" si="0"/>
        <v/>
      </c>
      <c r="H59" s="896"/>
      <c r="I59" s="896"/>
      <c r="J59" s="896"/>
      <c r="L59" s="136" t="s">
        <v>401</v>
      </c>
    </row>
    <row r="60" spans="1:12" ht="24" customHeight="1" x14ac:dyDescent="0.2">
      <c r="A60" s="61"/>
      <c r="B60" s="103"/>
      <c r="C60" s="157" t="str">
        <f>IFERROR(VLOOKUP(B60,'補助事業概要説明書(別添１)１～２'!$B$27:$C$77,2,0),"")</f>
        <v/>
      </c>
      <c r="D60" s="103"/>
      <c r="E60" s="108"/>
      <c r="F60" s="109"/>
      <c r="G60" s="158" t="str">
        <f t="shared" si="0"/>
        <v/>
      </c>
      <c r="H60" s="896"/>
      <c r="I60" s="896"/>
      <c r="J60" s="896"/>
      <c r="L60" s="136"/>
    </row>
    <row r="61" spans="1:12" ht="24" customHeight="1" x14ac:dyDescent="0.2">
      <c r="A61" s="61"/>
      <c r="B61" s="103"/>
      <c r="C61" s="157" t="str">
        <f>IFERROR(VLOOKUP(B61,'補助事業概要説明書(別添１)１～２'!$B$27:$C$77,2,0),"")</f>
        <v/>
      </c>
      <c r="D61" s="103"/>
      <c r="E61" s="108"/>
      <c r="F61" s="109"/>
      <c r="G61" s="158" t="str">
        <f t="shared" si="0"/>
        <v/>
      </c>
      <c r="H61" s="896"/>
      <c r="I61" s="896"/>
      <c r="J61" s="896"/>
      <c r="L61" s="136"/>
    </row>
    <row r="62" spans="1:12" ht="24" customHeight="1" x14ac:dyDescent="0.2">
      <c r="A62" s="61"/>
      <c r="B62" s="103"/>
      <c r="C62" s="157" t="str">
        <f>IFERROR(VLOOKUP(B62,'補助事業概要説明書(別添１)１～２'!$B$27:$C$77,2,0),"")</f>
        <v/>
      </c>
      <c r="D62" s="103"/>
      <c r="E62" s="108"/>
      <c r="F62" s="109"/>
      <c r="G62" s="158" t="str">
        <f t="shared" si="0"/>
        <v/>
      </c>
      <c r="H62" s="896"/>
      <c r="I62" s="896"/>
      <c r="J62" s="896"/>
      <c r="L62" s="136"/>
    </row>
    <row r="63" spans="1:12" ht="24" customHeight="1" x14ac:dyDescent="0.2">
      <c r="A63" s="61"/>
      <c r="B63" s="103"/>
      <c r="C63" s="157" t="str">
        <f>IFERROR(VLOOKUP(B63,'補助事業概要説明書(別添１)１～２'!$B$27:$C$77,2,0),"")</f>
        <v/>
      </c>
      <c r="D63" s="103"/>
      <c r="E63" s="108"/>
      <c r="F63" s="109"/>
      <c r="G63" s="158" t="str">
        <f t="shared" ref="G63:G67" si="1">IF(F63="","",INT(E63/F63))</f>
        <v/>
      </c>
      <c r="H63" s="896"/>
      <c r="I63" s="896"/>
      <c r="J63" s="896"/>
      <c r="L63" s="136"/>
    </row>
    <row r="64" spans="1:12" ht="24" customHeight="1" x14ac:dyDescent="0.2">
      <c r="A64" s="61"/>
      <c r="B64" s="103"/>
      <c r="C64" s="157" t="str">
        <f>IFERROR(VLOOKUP(B64,'補助事業概要説明書(別添１)１～２'!$B$27:$C$77,2,0),"")</f>
        <v/>
      </c>
      <c r="D64" s="103"/>
      <c r="E64" s="108"/>
      <c r="F64" s="109"/>
      <c r="G64" s="158" t="str">
        <f t="shared" si="1"/>
        <v/>
      </c>
      <c r="H64" s="896"/>
      <c r="I64" s="896"/>
      <c r="J64" s="896"/>
      <c r="L64" s="136"/>
    </row>
    <row r="65" spans="1:12" ht="24" customHeight="1" x14ac:dyDescent="0.2">
      <c r="A65" s="61"/>
      <c r="B65" s="103"/>
      <c r="C65" s="157" t="str">
        <f>IFERROR(VLOOKUP(B65,'補助事業概要説明書(別添１)１～２'!$B$27:$C$77,2,0),"")</f>
        <v/>
      </c>
      <c r="D65" s="103"/>
      <c r="E65" s="108"/>
      <c r="F65" s="109"/>
      <c r="G65" s="158" t="str">
        <f t="shared" si="1"/>
        <v/>
      </c>
      <c r="H65" s="896"/>
      <c r="I65" s="896"/>
      <c r="J65" s="896"/>
      <c r="L65" s="136"/>
    </row>
    <row r="66" spans="1:12" ht="24" customHeight="1" x14ac:dyDescent="0.2">
      <c r="A66" s="61"/>
      <c r="B66" s="103"/>
      <c r="C66" s="157" t="str">
        <f>IFERROR(VLOOKUP(B66,'補助事業概要説明書(別添１)１～２'!$B$27:$C$77,2,0),"")</f>
        <v/>
      </c>
      <c r="D66" s="103"/>
      <c r="E66" s="108"/>
      <c r="F66" s="109"/>
      <c r="G66" s="158" t="str">
        <f t="shared" si="1"/>
        <v/>
      </c>
      <c r="H66" s="896"/>
      <c r="I66" s="896"/>
      <c r="J66" s="896"/>
      <c r="L66" s="136"/>
    </row>
    <row r="67" spans="1:12" ht="24" customHeight="1" x14ac:dyDescent="0.2">
      <c r="A67" s="61"/>
      <c r="B67" s="103"/>
      <c r="C67" s="157" t="str">
        <f>IFERROR(VLOOKUP(B67,'補助事業概要説明書(別添１)１～２'!$B$27:$C$77,2,0),"")</f>
        <v/>
      </c>
      <c r="D67" s="103"/>
      <c r="E67" s="108"/>
      <c r="F67" s="109"/>
      <c r="G67" s="158" t="str">
        <f t="shared" si="1"/>
        <v/>
      </c>
      <c r="H67" s="896"/>
      <c r="I67" s="896"/>
      <c r="J67" s="896"/>
      <c r="L67" s="136"/>
    </row>
    <row r="68" spans="1:12" ht="24" customHeight="1" x14ac:dyDescent="0.2">
      <c r="A68" s="61"/>
      <c r="B68" s="103"/>
      <c r="C68" s="157" t="str">
        <f>IFERROR(VLOOKUP(B68,'補助事業概要説明書(別添１)１～２'!$B$27:$C$77,2,0),"")</f>
        <v/>
      </c>
      <c r="D68" s="103"/>
      <c r="E68" s="108"/>
      <c r="F68" s="109"/>
      <c r="G68" s="158" t="str">
        <f t="shared" si="0"/>
        <v/>
      </c>
      <c r="H68" s="896"/>
      <c r="I68" s="896"/>
      <c r="J68" s="896"/>
      <c r="L68" s="136"/>
    </row>
    <row r="69" spans="1:12" ht="24" customHeight="1" x14ac:dyDescent="0.2">
      <c r="A69" s="61"/>
      <c r="B69" s="103"/>
      <c r="C69" s="157" t="str">
        <f>IFERROR(VLOOKUP(B69,'補助事業概要説明書(別添１)１～２'!$B$27:$C$77,2,0),"")</f>
        <v/>
      </c>
      <c r="D69" s="103"/>
      <c r="E69" s="108"/>
      <c r="F69" s="109"/>
      <c r="G69" s="158" t="str">
        <f t="shared" si="0"/>
        <v/>
      </c>
      <c r="H69" s="896"/>
      <c r="I69" s="896"/>
      <c r="J69" s="896"/>
      <c r="L69" s="136"/>
    </row>
    <row r="70" spans="1:12" ht="24" customHeight="1" x14ac:dyDescent="0.2">
      <c r="A70" s="61"/>
      <c r="B70" s="103"/>
      <c r="C70" s="157" t="str">
        <f>IFERROR(VLOOKUP(B70,'補助事業概要説明書(別添１)１～２'!$B$27:$C$77,2,0),"")</f>
        <v/>
      </c>
      <c r="D70" s="103"/>
      <c r="E70" s="108"/>
      <c r="F70" s="109"/>
      <c r="G70" s="158" t="str">
        <f t="shared" si="0"/>
        <v/>
      </c>
      <c r="H70" s="896"/>
      <c r="I70" s="896"/>
      <c r="J70" s="896"/>
      <c r="L70" s="136"/>
    </row>
    <row r="71" spans="1:12" ht="24" customHeight="1" x14ac:dyDescent="0.2">
      <c r="A71" s="61"/>
      <c r="B71" s="103"/>
      <c r="C71" s="157" t="str">
        <f>IFERROR(VLOOKUP(B71,'補助事業概要説明書(別添１)１～２'!$B$27:$C$77,2,0),"")</f>
        <v/>
      </c>
      <c r="D71" s="103"/>
      <c r="E71" s="108"/>
      <c r="F71" s="109"/>
      <c r="G71" s="158" t="str">
        <f t="shared" si="0"/>
        <v/>
      </c>
      <c r="H71" s="896"/>
      <c r="I71" s="896"/>
      <c r="J71" s="896"/>
      <c r="L71" s="136"/>
    </row>
    <row r="72" spans="1:12" ht="24" customHeight="1" x14ac:dyDescent="0.2">
      <c r="A72" s="61"/>
      <c r="B72" s="103"/>
      <c r="C72" s="157" t="str">
        <f>IFERROR(VLOOKUP(B72,'補助事業概要説明書(別添１)１～２'!$B$27:$C$77,2,0),"")</f>
        <v/>
      </c>
      <c r="D72" s="103"/>
      <c r="E72" s="108"/>
      <c r="F72" s="109"/>
      <c r="G72" s="158" t="str">
        <f t="shared" si="0"/>
        <v/>
      </c>
      <c r="H72" s="896"/>
      <c r="I72" s="896"/>
      <c r="J72" s="896"/>
      <c r="L72" s="138"/>
    </row>
    <row r="74" spans="1:12" s="447" customFormat="1" ht="21.75" customHeight="1" x14ac:dyDescent="0.2">
      <c r="B74" s="898" t="s">
        <v>566</v>
      </c>
      <c r="C74" s="898"/>
      <c r="D74" s="898"/>
      <c r="E74" s="898"/>
      <c r="F74" s="898"/>
      <c r="G74" s="898"/>
      <c r="H74" s="898"/>
      <c r="I74" s="898"/>
      <c r="J74" s="898"/>
      <c r="L74" s="188"/>
    </row>
    <row r="75" spans="1:12" s="447" customFormat="1" ht="21.75" customHeight="1" x14ac:dyDescent="0.2">
      <c r="B75" s="898" t="s">
        <v>363</v>
      </c>
      <c r="C75" s="898"/>
      <c r="D75" s="898"/>
      <c r="E75" s="898"/>
      <c r="F75" s="898"/>
      <c r="G75" s="898"/>
      <c r="H75" s="898"/>
      <c r="I75" s="898"/>
      <c r="J75" s="898"/>
      <c r="L75" s="188"/>
    </row>
    <row r="76" spans="1:12" s="447" customFormat="1" ht="21.75" customHeight="1" x14ac:dyDescent="0.15">
      <c r="A76" s="448"/>
      <c r="B76" s="188" t="s">
        <v>364</v>
      </c>
      <c r="C76" s="449"/>
      <c r="D76" s="188"/>
      <c r="E76" s="188"/>
      <c r="F76" s="188"/>
      <c r="G76" s="188"/>
      <c r="H76" s="188"/>
      <c r="I76" s="188"/>
      <c r="J76" s="188"/>
      <c r="L76" s="188"/>
    </row>
    <row r="77" spans="1:12" s="447" customFormat="1" ht="21.75" customHeight="1" x14ac:dyDescent="0.2">
      <c r="B77" s="188" t="s">
        <v>365</v>
      </c>
      <c r="C77" s="449"/>
      <c r="D77" s="188"/>
      <c r="E77" s="188"/>
      <c r="F77" s="188"/>
      <c r="G77" s="188"/>
      <c r="H77" s="188"/>
      <c r="I77" s="188"/>
      <c r="J77" s="188"/>
      <c r="L77" s="188"/>
    </row>
    <row r="78" spans="1:12" s="447" customFormat="1" ht="21.75" customHeight="1" x14ac:dyDescent="0.15">
      <c r="A78" s="448"/>
      <c r="B78" s="188" t="s">
        <v>351</v>
      </c>
      <c r="C78" s="449"/>
      <c r="D78" s="188"/>
      <c r="E78" s="188"/>
      <c r="F78" s="188"/>
      <c r="G78" s="188"/>
      <c r="H78" s="188"/>
      <c r="I78" s="188"/>
      <c r="J78" s="188"/>
      <c r="L78" s="188"/>
    </row>
    <row r="79" spans="1:12" ht="29.25" customHeight="1" x14ac:dyDescent="0.15">
      <c r="A79" s="59"/>
      <c r="B79" s="23"/>
      <c r="C79" s="123"/>
      <c r="D79" s="23"/>
      <c r="E79" s="23"/>
      <c r="F79" s="23"/>
      <c r="G79" s="23"/>
      <c r="H79" s="23"/>
      <c r="I79" s="23"/>
      <c r="J79" s="23"/>
    </row>
    <row r="80" spans="1:12" x14ac:dyDescent="0.15">
      <c r="A80" s="59"/>
      <c r="B80" s="188" t="s">
        <v>362</v>
      </c>
      <c r="E80" s="23"/>
      <c r="F80" s="23"/>
      <c r="G80" s="23"/>
      <c r="H80" s="23"/>
      <c r="I80" s="23"/>
      <c r="J80" s="23"/>
    </row>
    <row r="81" spans="1:12" x14ac:dyDescent="0.15">
      <c r="A81" s="59"/>
      <c r="B81" s="23"/>
      <c r="C81" s="123"/>
      <c r="D81" s="23"/>
      <c r="E81" s="23"/>
      <c r="F81" s="23"/>
      <c r="G81" s="23"/>
      <c r="H81" s="23"/>
      <c r="I81" s="23"/>
      <c r="J81" s="23"/>
    </row>
    <row r="82" spans="1:12" ht="16.2" x14ac:dyDescent="0.2">
      <c r="B82" s="25"/>
      <c r="C82" s="125"/>
      <c r="D82" s="25"/>
      <c r="E82" s="25"/>
      <c r="F82" s="25"/>
      <c r="G82" s="25"/>
      <c r="H82" s="25"/>
      <c r="I82" s="25"/>
      <c r="J82" s="25"/>
    </row>
    <row r="83" spans="1:12" ht="16.2" x14ac:dyDescent="0.2">
      <c r="B83" s="25"/>
      <c r="C83" s="125"/>
      <c r="D83" s="25"/>
      <c r="E83" s="26"/>
      <c r="F83" s="26"/>
      <c r="G83" s="26"/>
      <c r="H83" s="17"/>
      <c r="I83" s="17"/>
      <c r="J83" s="25"/>
    </row>
    <row r="84" spans="1:12" ht="32.25" customHeight="1" x14ac:dyDescent="0.15">
      <c r="E84" s="59"/>
      <c r="F84" s="59"/>
    </row>
    <row r="85" spans="1:12" s="16" customFormat="1" ht="3" customHeight="1" x14ac:dyDescent="0.15">
      <c r="C85" s="129"/>
      <c r="E85" s="27"/>
      <c r="F85" s="27"/>
      <c r="L85" s="114"/>
    </row>
    <row r="86" spans="1:12" ht="32.25" customHeight="1" x14ac:dyDescent="0.2"/>
    <row r="87" spans="1:12" s="16" customFormat="1" ht="3" customHeight="1" x14ac:dyDescent="0.2">
      <c r="C87" s="129"/>
      <c r="L87" s="114"/>
    </row>
    <row r="88" spans="1:12" ht="32.25" customHeight="1" x14ac:dyDescent="0.2"/>
    <row r="90" spans="1:12" ht="16.2" x14ac:dyDescent="0.2">
      <c r="B90" s="28"/>
      <c r="C90" s="130"/>
      <c r="D90" s="28"/>
    </row>
  </sheetData>
  <sheetProtection algorithmName="SHA-512" hashValue="ZD8vMohzMuglw+hfIDGZSwL1jE2uYdYWZTtN+K6AJZqtTU+CHr1Hthj2pV/u3XNlE4uuaSTq6VeaXHfR/FXSLw==" saltValue="2vQTKK1fhxuCeHWkkjhZ5A==" spinCount="100000" sheet="1" insertColumns="0" insertRows="0" deleteColumns="0" deleteRows="0"/>
  <mergeCells count="58">
    <mergeCell ref="L6:L7"/>
    <mergeCell ref="B3:J3"/>
    <mergeCell ref="H37:J37"/>
    <mergeCell ref="H16:J16"/>
    <mergeCell ref="H17:J17"/>
    <mergeCell ref="H23:J23"/>
    <mergeCell ref="B30:H30"/>
    <mergeCell ref="I7:J7"/>
    <mergeCell ref="I6:J6"/>
    <mergeCell ref="H12:J12"/>
    <mergeCell ref="H13:J13"/>
    <mergeCell ref="H14:J14"/>
    <mergeCell ref="H15:J15"/>
    <mergeCell ref="H24:J24"/>
    <mergeCell ref="H25:J25"/>
    <mergeCell ref="I5:J5"/>
    <mergeCell ref="B9:J9"/>
    <mergeCell ref="H48:J48"/>
    <mergeCell ref="H36:J36"/>
    <mergeCell ref="H72:J72"/>
    <mergeCell ref="H57:J57"/>
    <mergeCell ref="H58:J58"/>
    <mergeCell ref="H59:J59"/>
    <mergeCell ref="H71:J71"/>
    <mergeCell ref="H60:J60"/>
    <mergeCell ref="H69:J69"/>
    <mergeCell ref="H61:J61"/>
    <mergeCell ref="H18:J18"/>
    <mergeCell ref="H19:J19"/>
    <mergeCell ref="H20:J20"/>
    <mergeCell ref="H21:J21"/>
    <mergeCell ref="H22:J22"/>
    <mergeCell ref="L8:L12"/>
    <mergeCell ref="B75:J75"/>
    <mergeCell ref="H40:J40"/>
    <mergeCell ref="H38:J38"/>
    <mergeCell ref="H62:J62"/>
    <mergeCell ref="H68:J68"/>
    <mergeCell ref="H39:J39"/>
    <mergeCell ref="H46:J46"/>
    <mergeCell ref="H49:J49"/>
    <mergeCell ref="H50:J50"/>
    <mergeCell ref="H70:J70"/>
    <mergeCell ref="B74:J74"/>
    <mergeCell ref="H26:J26"/>
    <mergeCell ref="H27:J27"/>
    <mergeCell ref="H35:J35"/>
    <mergeCell ref="H47:J47"/>
    <mergeCell ref="H41:J41"/>
    <mergeCell ref="H42:J42"/>
    <mergeCell ref="H43:J43"/>
    <mergeCell ref="H44:J44"/>
    <mergeCell ref="H45:J45"/>
    <mergeCell ref="H63:J63"/>
    <mergeCell ref="H64:J64"/>
    <mergeCell ref="H65:J65"/>
    <mergeCell ref="H66:J66"/>
    <mergeCell ref="H67:J67"/>
  </mergeCells>
  <phoneticPr fontId="1"/>
  <conditionalFormatting sqref="D13:F17 H13:J17 D36:E40 H36:J40 H58:J62 B13:B17 B36:B40 B58:B62 D58:F62 B23:B27 H23:J27 D23:F27 B46:B50 H46:J50 D46:E50 D68:F72 B68:B72 H68:J72">
    <cfRule type="cellIs" dxfId="1233" priority="10" operator="equal">
      <formula>""</formula>
    </cfRule>
  </conditionalFormatting>
  <conditionalFormatting sqref="I5:J7">
    <cfRule type="cellIs" dxfId="1232" priority="6" operator="equal">
      <formula>0</formula>
    </cfRule>
  </conditionalFormatting>
  <conditionalFormatting sqref="I7">
    <cfRule type="cellIs" dxfId="1231" priority="5" operator="equal">
      <formula>"　"</formula>
    </cfRule>
  </conditionalFormatting>
  <conditionalFormatting sqref="I5:J5">
    <cfRule type="cellIs" dxfId="1230" priority="4" operator="equal">
      <formula>" "</formula>
    </cfRule>
  </conditionalFormatting>
  <conditionalFormatting sqref="D18:F22 H18:J22 B18:B22">
    <cfRule type="cellIs" dxfId="1229" priority="3" operator="equal">
      <formula>""</formula>
    </cfRule>
  </conditionalFormatting>
  <conditionalFormatting sqref="D41:E45 H41:J45 B41:B45">
    <cfRule type="cellIs" dxfId="1228" priority="2" operator="equal">
      <formula>""</formula>
    </cfRule>
  </conditionalFormatting>
  <conditionalFormatting sqref="H63:J67 B63:B67 D63:F67">
    <cfRule type="cellIs" dxfId="1227" priority="1" operator="equal">
      <formula>""</formula>
    </cfRule>
  </conditionalFormatting>
  <dataValidations count="5">
    <dataValidation type="whole" imeMode="off" operator="greaterThanOrEqual" allowBlank="1" showInputMessage="1" showErrorMessage="1" sqref="E13:F27 E36:E50 E58:E72" xr:uid="{00000000-0002-0000-0500-000000000000}">
      <formula1>0</formula1>
    </dataValidation>
    <dataValidation imeMode="halfAlpha" allowBlank="1" showInputMessage="1" showErrorMessage="1" sqref="G36:G50 G13:G27 G58:G72" xr:uid="{00000000-0002-0000-0500-000002000000}"/>
    <dataValidation type="decimal" imeMode="off" operator="greaterThanOrEqual" allowBlank="1" showInputMessage="1" showErrorMessage="1" sqref="F58:F72" xr:uid="{00000000-0002-0000-0500-000003000000}">
      <formula1>0</formula1>
    </dataValidation>
    <dataValidation type="list" allowBlank="1" showInputMessage="1" showErrorMessage="1" prompt="事務補助員の場合のみ選択" sqref="D13:D27 D36:D50 D58:D72" xr:uid="{00000000-0002-0000-0500-000004000000}">
      <formula1>IF(C13="事務補助員",INDIRECT("雇用区分"),$M$1)</formula1>
    </dataValidation>
    <dataValidation type="list" allowBlank="1" showInputMessage="1" showErrorMessage="1" sqref="B36:B50 B13:B27 B58:B72" xr:uid="{2686EC44-12F3-4835-B783-7C0C860E49DD}">
      <formula1>INDIRECT("担当者名")</formula1>
    </dataValidation>
  </dataValidations>
  <pageMargins left="0.7" right="0.7" top="0.75" bottom="0.75" header="0.3" footer="0.3"/>
  <pageSetup paperSize="9" scale="52" fitToHeight="0" orientation="portrait" r:id="rId1"/>
  <rowBreaks count="1" manualBreakCount="1">
    <brk id="54" min="1"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A9F86-8B1D-4B87-B586-DD66420C1DD7}">
  <sheetPr codeName="Sheet7">
    <tabColor theme="8" tint="0.39997558519241921"/>
    <pageSetUpPr fitToPage="1"/>
  </sheetPr>
  <dimension ref="A1:V1052"/>
  <sheetViews>
    <sheetView showGridLines="0" zoomScale="70" zoomScaleNormal="70" zoomScaleSheetLayoutView="55" workbookViewId="0"/>
  </sheetViews>
  <sheetFormatPr defaultColWidth="9" defaultRowHeight="16.2" x14ac:dyDescent="0.2"/>
  <cols>
    <col min="1" max="1" width="7.33203125" style="327" customWidth="1"/>
    <col min="2" max="2" width="24.6640625" style="81" customWidth="1"/>
    <col min="3" max="11" width="24.6640625" style="199" customWidth="1"/>
    <col min="12" max="12" width="4.77734375" style="81" customWidth="1"/>
    <col min="13" max="13" width="169.33203125" style="354" customWidth="1"/>
    <col min="14" max="16" width="10.77734375" style="359" customWidth="1"/>
    <col min="17" max="17" width="10.77734375" style="376" customWidth="1"/>
    <col min="18" max="21" width="17" style="376" customWidth="1"/>
    <col min="22" max="22" width="17" style="81" customWidth="1"/>
    <col min="23" max="16384" width="9" style="81"/>
  </cols>
  <sheetData>
    <row r="1" spans="1:21" s="298" customFormat="1" ht="62.25" customHeight="1" x14ac:dyDescent="0.2">
      <c r="A1" s="382"/>
      <c r="C1" s="299"/>
      <c r="D1" s="299"/>
      <c r="E1" s="299"/>
      <c r="F1" s="299"/>
      <c r="G1" s="213"/>
      <c r="H1" s="299"/>
      <c r="I1" s="299"/>
      <c r="J1" s="299"/>
      <c r="K1" s="299"/>
      <c r="M1" s="110"/>
      <c r="N1" s="300"/>
      <c r="O1" s="300"/>
      <c r="P1" s="300"/>
      <c r="Q1" s="301"/>
      <c r="R1" s="301"/>
      <c r="S1" s="301"/>
      <c r="T1" s="301"/>
      <c r="U1" s="301"/>
    </row>
    <row r="2" spans="1:21" s="298" customFormat="1" ht="40.049999999999997" customHeight="1" x14ac:dyDescent="0.2">
      <c r="A2" s="297"/>
      <c r="B2" s="302" t="s">
        <v>177</v>
      </c>
      <c r="C2" s="299"/>
      <c r="D2" s="299"/>
      <c r="E2" s="299"/>
      <c r="F2" s="299"/>
      <c r="G2" s="980" t="s">
        <v>198</v>
      </c>
      <c r="H2" s="981"/>
      <c r="I2" s="981"/>
      <c r="J2" s="981"/>
      <c r="K2" s="982"/>
      <c r="L2" s="80"/>
      <c r="M2" s="424" t="s">
        <v>2</v>
      </c>
      <c r="N2" s="300"/>
      <c r="O2" s="301" t="s">
        <v>230</v>
      </c>
      <c r="P2" s="300"/>
      <c r="Q2" s="301"/>
      <c r="R2" s="301"/>
      <c r="S2" s="301"/>
      <c r="T2" s="301"/>
      <c r="U2" s="301"/>
    </row>
    <row r="3" spans="1:21" s="298" customFormat="1" ht="40.049999999999997" customHeight="1" x14ac:dyDescent="0.2">
      <c r="A3" s="303"/>
      <c r="B3" s="983" t="s">
        <v>31</v>
      </c>
      <c r="C3" s="983"/>
      <c r="D3" s="304"/>
      <c r="E3" s="304"/>
      <c r="F3" s="304"/>
      <c r="G3" s="984">
        <f>'補助事業概要説明書(別添１)１～２'!$E$6</f>
        <v>0</v>
      </c>
      <c r="H3" s="985"/>
      <c r="I3" s="985"/>
      <c r="J3" s="985"/>
      <c r="K3" s="986"/>
      <c r="M3" s="979" t="s">
        <v>417</v>
      </c>
      <c r="N3" s="300"/>
      <c r="O3" s="301" t="s">
        <v>231</v>
      </c>
      <c r="P3" s="300"/>
      <c r="Q3" s="301"/>
      <c r="R3" s="301"/>
      <c r="S3" s="301"/>
      <c r="T3" s="301"/>
      <c r="U3" s="301"/>
    </row>
    <row r="4" spans="1:21" s="298" customFormat="1" ht="19.95" customHeight="1" x14ac:dyDescent="0.15">
      <c r="A4" s="303"/>
      <c r="B4" s="983"/>
      <c r="C4" s="983"/>
      <c r="D4" s="305"/>
      <c r="E4" s="305"/>
      <c r="F4" s="305"/>
      <c r="G4" s="299"/>
      <c r="H4" s="299"/>
      <c r="I4" s="299"/>
      <c r="J4" s="299"/>
      <c r="M4" s="979"/>
      <c r="N4" s="300"/>
      <c r="O4" s="301" t="s">
        <v>232</v>
      </c>
      <c r="P4" s="301"/>
      <c r="Q4" s="301"/>
      <c r="R4" s="301"/>
      <c r="S4" s="301"/>
      <c r="T4" s="301"/>
      <c r="U4" s="301"/>
    </row>
    <row r="5" spans="1:21" s="298" customFormat="1" ht="40.049999999999997" customHeight="1" thickBot="1" x14ac:dyDescent="0.25">
      <c r="A5" s="303"/>
      <c r="B5" s="306"/>
      <c r="C5" s="306"/>
      <c r="D5" s="306"/>
      <c r="E5" s="306"/>
      <c r="F5" s="306"/>
      <c r="G5" s="987" t="s">
        <v>121</v>
      </c>
      <c r="H5" s="988"/>
      <c r="I5" s="989" t="str">
        <f>IF(OR($G$6="消費税の扱いを選択してください",G6=""),"",IF($G$6="消費税を補助対象に含めない","※ 全ての金額を税抜単価"&amp;CHAR(10)&amp;"　　で作成すること","※ 全ての金額を税込単価"&amp;CHAR(10)&amp;"　　で作成すること"))</f>
        <v/>
      </c>
      <c r="J5" s="989"/>
      <c r="K5" s="989"/>
      <c r="M5" s="979"/>
      <c r="N5" s="300"/>
      <c r="O5" s="296" t="s">
        <v>233</v>
      </c>
      <c r="P5" s="301"/>
      <c r="Q5" s="301"/>
      <c r="R5" s="301"/>
      <c r="S5" s="301"/>
      <c r="T5" s="301"/>
      <c r="U5" s="301"/>
    </row>
    <row r="6" spans="1:21" s="298" customFormat="1" ht="40.049999999999997" customHeight="1" thickBot="1" x14ac:dyDescent="0.25">
      <c r="A6" s="303"/>
      <c r="B6" s="993" t="s">
        <v>374</v>
      </c>
      <c r="C6" s="993"/>
      <c r="D6" s="993"/>
      <c r="E6" s="993"/>
      <c r="F6" s="993"/>
      <c r="G6" s="990"/>
      <c r="H6" s="991"/>
      <c r="I6" s="989"/>
      <c r="J6" s="989"/>
      <c r="K6" s="989"/>
      <c r="M6" s="979"/>
      <c r="N6" s="300"/>
      <c r="O6" s="301" t="s">
        <v>234</v>
      </c>
      <c r="P6" s="301"/>
      <c r="Q6" s="301"/>
      <c r="R6" s="301"/>
      <c r="S6" s="301"/>
      <c r="T6" s="301"/>
      <c r="U6" s="301"/>
    </row>
    <row r="7" spans="1:21" s="298" customFormat="1" ht="19.95" customHeight="1" x14ac:dyDescent="0.2">
      <c r="A7" s="303"/>
      <c r="B7" s="993"/>
      <c r="C7" s="993"/>
      <c r="D7" s="993"/>
      <c r="E7" s="993"/>
      <c r="F7" s="993"/>
      <c r="G7" s="992" t="str">
        <f>IF(AND(G6="消費税を補助対象に含める",G9=""),"事業者の属性を選択してください"&amp;CHAR(10)&amp;"↓↓↓↓","")</f>
        <v/>
      </c>
      <c r="H7" s="992"/>
      <c r="I7" s="992"/>
      <c r="J7" s="992"/>
      <c r="K7" s="992"/>
      <c r="L7" s="307"/>
      <c r="M7" s="979"/>
      <c r="N7" s="300"/>
      <c r="O7" s="301" t="s">
        <v>235</v>
      </c>
      <c r="P7" s="301"/>
      <c r="Q7" s="301"/>
      <c r="R7" s="301"/>
      <c r="S7" s="301"/>
      <c r="T7" s="301"/>
      <c r="U7" s="301"/>
    </row>
    <row r="8" spans="1:21" s="298" customFormat="1" ht="40.049999999999997" customHeight="1" x14ac:dyDescent="0.2">
      <c r="A8" s="303"/>
      <c r="B8" s="993"/>
      <c r="C8" s="993"/>
      <c r="D8" s="993"/>
      <c r="E8" s="993"/>
      <c r="F8" s="993"/>
      <c r="G8" s="994" t="s">
        <v>236</v>
      </c>
      <c r="H8" s="995"/>
      <c r="I8" s="995"/>
      <c r="J8" s="995"/>
      <c r="K8" s="996"/>
      <c r="M8" s="979"/>
      <c r="N8" s="300"/>
      <c r="O8" s="311" t="s">
        <v>348</v>
      </c>
      <c r="P8" s="301"/>
      <c r="Q8" s="301"/>
      <c r="R8" s="301"/>
      <c r="S8" s="301"/>
      <c r="T8" s="301"/>
      <c r="U8" s="301"/>
    </row>
    <row r="9" spans="1:21" s="298" customFormat="1" ht="40.049999999999997" customHeight="1" x14ac:dyDescent="0.2">
      <c r="A9" s="297"/>
      <c r="B9" s="971" t="s">
        <v>543</v>
      </c>
      <c r="C9" s="971"/>
      <c r="D9" s="553"/>
      <c r="E9" s="553"/>
      <c r="F9" s="306"/>
      <c r="G9" s="997"/>
      <c r="H9" s="998"/>
      <c r="I9" s="998"/>
      <c r="J9" s="998"/>
      <c r="K9" s="999"/>
      <c r="M9" s="425"/>
      <c r="N9" s="300"/>
      <c r="P9" s="301"/>
      <c r="Q9" s="301"/>
      <c r="R9" s="301"/>
      <c r="S9" s="301"/>
      <c r="T9" s="301"/>
      <c r="U9" s="301"/>
    </row>
    <row r="10" spans="1:21" s="82" customFormat="1" ht="30" customHeight="1" x14ac:dyDescent="0.2">
      <c r="A10" s="308"/>
      <c r="B10" s="564" t="s">
        <v>542</v>
      </c>
      <c r="C10" s="554"/>
      <c r="D10" s="563"/>
      <c r="E10" s="554"/>
      <c r="F10" s="214"/>
      <c r="G10" s="215"/>
      <c r="H10" s="309"/>
      <c r="I10" s="310"/>
      <c r="J10" s="81"/>
      <c r="K10" s="81"/>
      <c r="L10" s="132"/>
      <c r="M10" s="972" t="s">
        <v>573</v>
      </c>
      <c r="N10" s="311"/>
      <c r="P10" s="311"/>
      <c r="Q10" s="312"/>
      <c r="R10" s="312"/>
      <c r="S10" s="312"/>
      <c r="T10" s="312"/>
      <c r="U10" s="312"/>
    </row>
    <row r="11" spans="1:21" s="316" customFormat="1" ht="40.049999999999997" customHeight="1" x14ac:dyDescent="0.2">
      <c r="A11" s="313"/>
      <c r="B11" s="963" t="s">
        <v>174</v>
      </c>
      <c r="C11" s="940"/>
      <c r="D11" s="314" t="s">
        <v>393</v>
      </c>
      <c r="E11" s="964">
        <f>SUM(C27:H28)</f>
        <v>0</v>
      </c>
      <c r="F11" s="314" t="s">
        <v>314</v>
      </c>
      <c r="G11" s="964">
        <f>SUM(C29:H30)</f>
        <v>0</v>
      </c>
      <c r="H11" s="315" t="s">
        <v>315</v>
      </c>
      <c r="I11" s="964">
        <f>SUM(C25:H26)</f>
        <v>0</v>
      </c>
      <c r="L11" s="313"/>
      <c r="M11" s="973"/>
      <c r="N11" s="317"/>
      <c r="O11" s="317"/>
      <c r="P11" s="317"/>
      <c r="Q11" s="317"/>
      <c r="R11" s="317"/>
      <c r="S11" s="317"/>
      <c r="T11" s="317"/>
      <c r="U11" s="317"/>
    </row>
    <row r="12" spans="1:21" s="316" customFormat="1" ht="19.95" customHeight="1" x14ac:dyDescent="0.2">
      <c r="A12" s="313"/>
      <c r="B12" s="963"/>
      <c r="C12" s="940"/>
      <c r="D12" s="318" t="str">
        <f>IF($G$6="","-",IF($G$6="消費税を補助対象に含めない","（税抜）","（税込）"))</f>
        <v>-</v>
      </c>
      <c r="E12" s="964"/>
      <c r="F12" s="318" t="str">
        <f>IF($G$6="","-",IF($G$6="消費税を補助対象に含めない","（税抜）","（税込）"))</f>
        <v>-</v>
      </c>
      <c r="G12" s="964"/>
      <c r="H12" s="319" t="str">
        <f>IF($G$6="","-",IF($G$6="消費税を補助対象に含めない","（税抜）","（税込）"))</f>
        <v>-</v>
      </c>
      <c r="I12" s="964"/>
      <c r="L12" s="313"/>
      <c r="M12" s="973"/>
      <c r="N12" s="317"/>
      <c r="O12" s="317"/>
      <c r="P12" s="317"/>
      <c r="Q12" s="317"/>
      <c r="R12" s="317"/>
      <c r="S12" s="317"/>
      <c r="T12" s="317"/>
      <c r="U12" s="317"/>
    </row>
    <row r="13" spans="1:21" s="316" customFormat="1" ht="19.95" customHeight="1" x14ac:dyDescent="0.2">
      <c r="A13" s="313"/>
      <c r="B13" s="320"/>
      <c r="G13" s="313"/>
      <c r="H13" s="313"/>
      <c r="I13" s="313"/>
      <c r="M13" s="973"/>
      <c r="N13" s="317"/>
      <c r="O13" s="317"/>
      <c r="P13" s="317"/>
      <c r="Q13" s="317"/>
      <c r="R13" s="317"/>
      <c r="S13" s="317"/>
      <c r="T13" s="317"/>
      <c r="U13" s="317"/>
    </row>
    <row r="14" spans="1:21" s="316" customFormat="1" ht="30" customHeight="1" x14ac:dyDescent="0.2">
      <c r="A14" s="313"/>
      <c r="B14" s="963" t="s">
        <v>572</v>
      </c>
      <c r="C14" s="965" t="s">
        <v>336</v>
      </c>
      <c r="D14" s="965"/>
      <c r="E14" s="966" t="s">
        <v>337</v>
      </c>
      <c r="F14" s="967"/>
      <c r="G14" s="967"/>
      <c r="H14" s="968"/>
      <c r="M14" s="973"/>
      <c r="N14" s="317"/>
      <c r="O14" s="317"/>
      <c r="P14" s="317"/>
      <c r="Q14" s="317"/>
      <c r="R14" s="317"/>
      <c r="S14" s="317"/>
      <c r="T14" s="317"/>
      <c r="U14" s="317"/>
    </row>
    <row r="15" spans="1:21" s="316" customFormat="1" ht="40.049999999999997" customHeight="1" x14ac:dyDescent="0.2">
      <c r="A15" s="313"/>
      <c r="B15" s="963"/>
      <c r="C15" s="555" t="s">
        <v>390</v>
      </c>
      <c r="D15" s="555" t="s">
        <v>391</v>
      </c>
      <c r="E15" s="384" t="s">
        <v>386</v>
      </c>
      <c r="F15" s="384" t="s">
        <v>387</v>
      </c>
      <c r="G15" s="384" t="s">
        <v>388</v>
      </c>
      <c r="H15" s="555" t="s">
        <v>389</v>
      </c>
      <c r="M15" s="974"/>
      <c r="N15" s="317"/>
      <c r="O15" s="317"/>
      <c r="P15" s="321"/>
      <c r="Q15" s="317"/>
      <c r="R15" s="317"/>
      <c r="S15" s="317"/>
      <c r="T15" s="317"/>
      <c r="U15" s="317"/>
    </row>
    <row r="16" spans="1:21" s="316" customFormat="1" ht="40.049999999999997" customHeight="1" x14ac:dyDescent="0.2">
      <c r="A16" s="631">
        <f>C11</f>
        <v>0</v>
      </c>
      <c r="B16" s="383" t="s">
        <v>392</v>
      </c>
      <c r="C16" s="474"/>
      <c r="D16" s="474"/>
      <c r="E16" s="474"/>
      <c r="F16" s="474"/>
      <c r="G16" s="474"/>
      <c r="H16" s="474"/>
      <c r="I16" s="969" t="str">
        <f>IF(SUM($C16:$H16)=0,"",IF(6&gt;=(SUM($C16:$H16)),"事業要件である1地域あたりの支援対象者数(7者)が未達です。",""))</f>
        <v/>
      </c>
      <c r="J16" s="970"/>
      <c r="K16" s="970"/>
      <c r="N16" s="317"/>
      <c r="O16" s="323"/>
      <c r="P16" s="323"/>
      <c r="Q16" s="317"/>
      <c r="R16" s="317"/>
      <c r="S16" s="317"/>
      <c r="T16" s="317"/>
      <c r="U16" s="317"/>
    </row>
    <row r="17" spans="1:21" s="316" customFormat="1" ht="40.049999999999997" customHeight="1" x14ac:dyDescent="0.2">
      <c r="A17" s="313"/>
      <c r="B17" s="383" t="s">
        <v>400</v>
      </c>
      <c r="C17" s="444">
        <v>1</v>
      </c>
      <c r="D17" s="444">
        <v>2</v>
      </c>
      <c r="E17" s="474"/>
      <c r="F17" s="474"/>
      <c r="G17" s="474"/>
      <c r="H17" s="474"/>
      <c r="N17" s="317"/>
      <c r="O17" s="323"/>
      <c r="P17" s="323"/>
      <c r="Q17" s="317"/>
      <c r="R17" s="317"/>
      <c r="S17" s="317"/>
      <c r="T17" s="317"/>
      <c r="U17" s="317"/>
    </row>
    <row r="18" spans="1:21" s="316" customFormat="1" ht="40.049999999999997" customHeight="1" x14ac:dyDescent="0.2">
      <c r="A18" s="313"/>
      <c r="B18" s="555" t="s">
        <v>396</v>
      </c>
      <c r="C18" s="493"/>
      <c r="D18" s="493"/>
      <c r="E18" s="493"/>
      <c r="F18" s="493"/>
      <c r="G18" s="493"/>
      <c r="H18" s="493"/>
      <c r="L18" s="317"/>
      <c r="N18" s="317"/>
      <c r="O18" s="317"/>
      <c r="P18" s="317"/>
      <c r="Q18" s="317"/>
      <c r="R18" s="317"/>
      <c r="S18" s="317"/>
    </row>
    <row r="19" spans="1:21" s="316" customFormat="1" ht="40.049999999999997" customHeight="1" x14ac:dyDescent="0.2">
      <c r="A19" s="313"/>
      <c r="B19" s="555" t="s">
        <v>397</v>
      </c>
      <c r="C19" s="493"/>
      <c r="D19" s="493"/>
      <c r="E19" s="493"/>
      <c r="F19" s="493"/>
      <c r="G19" s="493"/>
      <c r="H19" s="473"/>
      <c r="I19" s="482"/>
      <c r="J19" s="482"/>
      <c r="L19" s="317"/>
      <c r="N19" s="317"/>
      <c r="O19" s="317"/>
      <c r="P19" s="317"/>
      <c r="Q19" s="317"/>
    </row>
    <row r="20" spans="1:21" s="316" customFormat="1" ht="40.049999999999997" customHeight="1" x14ac:dyDescent="0.2">
      <c r="A20" s="313"/>
      <c r="B20" s="555" t="s">
        <v>441</v>
      </c>
      <c r="C20" s="444">
        <v>11.5</v>
      </c>
      <c r="D20" s="444">
        <v>17.5</v>
      </c>
      <c r="E20" s="444">
        <v>29</v>
      </c>
      <c r="F20" s="444">
        <v>21</v>
      </c>
      <c r="G20" s="483">
        <v>15</v>
      </c>
      <c r="H20" s="493"/>
      <c r="I20" s="958" t="str">
        <f>IF($H16=0,"",IF(0=$H20,"カスタムプランの支援時間を入力してください。算出方法：1回あたりの支援時間×支援回数（支援～報告会までを含む）＋報告書作成時間",""))</f>
        <v/>
      </c>
      <c r="J20" s="959"/>
      <c r="K20" s="959"/>
      <c r="L20" s="317"/>
      <c r="N20" s="317"/>
      <c r="O20" s="317"/>
      <c r="P20" s="317"/>
      <c r="Q20" s="317"/>
    </row>
    <row r="21" spans="1:21" s="316" customFormat="1" ht="40.049999999999997" customHeight="1" x14ac:dyDescent="0.2">
      <c r="A21" s="313"/>
      <c r="B21" s="383" t="s">
        <v>349</v>
      </c>
      <c r="C21" s="960"/>
      <c r="D21" s="960"/>
      <c r="E21" s="960"/>
      <c r="F21" s="960"/>
      <c r="G21" s="960"/>
      <c r="H21" s="961"/>
      <c r="I21" s="482"/>
      <c r="J21" s="482"/>
      <c r="L21" s="317"/>
      <c r="M21" s="317"/>
      <c r="N21" s="317"/>
      <c r="O21" s="317"/>
      <c r="P21" s="317"/>
      <c r="Q21" s="317"/>
      <c r="R21" s="317"/>
      <c r="S21" s="317"/>
    </row>
    <row r="22" spans="1:21" s="316" customFormat="1" ht="19.95" customHeight="1" x14ac:dyDescent="0.2">
      <c r="A22" s="313"/>
      <c r="B22" s="557" t="str">
        <f>IF($G$6="","-",IF($G$6="消費税を補助対象に含めない","（税抜）","（税込）"))</f>
        <v>-</v>
      </c>
      <c r="C22" s="961"/>
      <c r="D22" s="961"/>
      <c r="E22" s="961"/>
      <c r="F22" s="961"/>
      <c r="G22" s="961"/>
      <c r="H22" s="962"/>
      <c r="I22" s="313"/>
      <c r="J22" s="313"/>
      <c r="L22" s="317"/>
      <c r="M22" s="317"/>
      <c r="N22" s="317"/>
      <c r="O22" s="317"/>
      <c r="P22" s="317"/>
      <c r="Q22" s="317"/>
      <c r="R22" s="317"/>
      <c r="S22" s="317"/>
    </row>
    <row r="23" spans="1:21" s="316" customFormat="1" ht="19.95" customHeight="1" x14ac:dyDescent="0.2">
      <c r="A23" s="313"/>
      <c r="B23" s="385" t="s">
        <v>394</v>
      </c>
      <c r="C23" s="952">
        <f>IF($G$6="消費税を補助対象に含めない",(C16*C19*8000*C17)+(C16*92000),(C16*C19*8800*C17)+(C16*101200))</f>
        <v>0</v>
      </c>
      <c r="D23" s="952">
        <f>IF($G$6="消費税を補助対象に含めない",(D16*D19*8000*D17)+(D16*140000),(D16*D19*8800*D17)+(D16*154000))</f>
        <v>0</v>
      </c>
      <c r="E23" s="952">
        <f>IF($G$6="消費税を補助対象に含めない",(E16*E19*8000*E17)+(E16*232000),(E16*E19*8800*E17)+(E16*255200))</f>
        <v>0</v>
      </c>
      <c r="F23" s="952">
        <f>IF($G$6="消費税を補助対象に含めない",(F16*F19*8000*F17)+(F16*168000),(F16*F19*8800*F17)+(F16*184800))</f>
        <v>0</v>
      </c>
      <c r="G23" s="952">
        <f>IF($G$6="消費税を補助対象に含めない",(G16*G19*8000*G17)+(G16*120000),(G16*G19*8800*G17)+(G16*132000))</f>
        <v>0</v>
      </c>
      <c r="H23" s="953">
        <f>IF($G$6="消費税を補助対象に含めない",(H16*H19*8000*H17)+(H16*H20*8000),(H16*H19*8800*H17)+(H16*H20*8800))</f>
        <v>0</v>
      </c>
      <c r="I23" s="313"/>
      <c r="L23" s="317"/>
      <c r="M23" s="317"/>
      <c r="N23" s="317"/>
      <c r="O23" s="317"/>
      <c r="P23" s="317"/>
      <c r="Q23" s="317"/>
      <c r="R23" s="317"/>
      <c r="S23" s="317"/>
    </row>
    <row r="24" spans="1:21" s="316" customFormat="1" ht="19.95" customHeight="1" x14ac:dyDescent="0.2">
      <c r="A24" s="313"/>
      <c r="B24" s="324" t="str">
        <f>IF($G$6="","-",IF($G$6="消費税を補助対象に含めない","（税抜）","（税込）"))</f>
        <v>-</v>
      </c>
      <c r="C24" s="952"/>
      <c r="D24" s="952"/>
      <c r="E24" s="952"/>
      <c r="F24" s="952"/>
      <c r="G24" s="952"/>
      <c r="H24" s="954"/>
      <c r="I24" s="313"/>
      <c r="J24" s="313"/>
      <c r="L24" s="317"/>
      <c r="M24" s="317"/>
      <c r="N24" s="317"/>
      <c r="O24" s="317"/>
      <c r="P24" s="317"/>
      <c r="Q24" s="317"/>
      <c r="R24" s="317"/>
      <c r="S24" s="317"/>
    </row>
    <row r="25" spans="1:21" s="316" customFormat="1" ht="19.95" customHeight="1" x14ac:dyDescent="0.2">
      <c r="A25" s="313"/>
      <c r="B25" s="315" t="s">
        <v>316</v>
      </c>
      <c r="C25" s="952">
        <f>IF($G$6="消費税を補助対象に含めない",(C16*92000*0.1),(C16*101200*0.1))</f>
        <v>0</v>
      </c>
      <c r="D25" s="952">
        <f>IF($G$6="消費税を補助対象に含めない",(D16*140000*0.1),(D16*154000*0.1))</f>
        <v>0</v>
      </c>
      <c r="E25" s="952">
        <f>IF($G$6="消費税を補助対象に含めない",(E16*232000*0.1),(E16*255200*0.1))</f>
        <v>0</v>
      </c>
      <c r="F25" s="952">
        <f>IF($G$6="消費税を補助対象に含めない",(F16*168000*0.1),(F16*184800*0.1))</f>
        <v>0</v>
      </c>
      <c r="G25" s="952">
        <f>IF($G$6="消費税を補助対象に含めない",(G16*120000*0.1),(G16*132000*0.1))</f>
        <v>0</v>
      </c>
      <c r="H25" s="953">
        <f>IF($G$6="消費税を補助対象に含めない",(H16*H20*8000*0.1),(H16*H20*8800*0.1))</f>
        <v>0</v>
      </c>
      <c r="I25" s="313"/>
      <c r="L25" s="317"/>
      <c r="M25" s="317"/>
      <c r="N25" s="317"/>
      <c r="O25" s="317"/>
      <c r="P25" s="317"/>
      <c r="Q25" s="317"/>
      <c r="R25" s="317"/>
      <c r="S25" s="317"/>
    </row>
    <row r="26" spans="1:21" s="316" customFormat="1" ht="19.95" customHeight="1" x14ac:dyDescent="0.2">
      <c r="A26" s="313"/>
      <c r="B26" s="319" t="str">
        <f>IF($G$6="","-",IF($G$6="消費税を補助対象に含めない","（税抜）","（税込）"))</f>
        <v>-</v>
      </c>
      <c r="C26" s="952"/>
      <c r="D26" s="952"/>
      <c r="E26" s="952"/>
      <c r="F26" s="952"/>
      <c r="G26" s="952"/>
      <c r="H26" s="954"/>
      <c r="I26" s="313"/>
      <c r="L26" s="317"/>
      <c r="M26" s="317"/>
      <c r="N26" s="317"/>
      <c r="O26" s="317"/>
      <c r="P26" s="317"/>
      <c r="Q26" s="317"/>
      <c r="R26" s="317"/>
      <c r="S26" s="317"/>
    </row>
    <row r="27" spans="1:21" s="316" customFormat="1" ht="40.049999999999997" customHeight="1" x14ac:dyDescent="0.2">
      <c r="A27" s="313"/>
      <c r="B27" s="314" t="s">
        <v>395</v>
      </c>
      <c r="C27" s="952">
        <f>C23-C25</f>
        <v>0</v>
      </c>
      <c r="D27" s="952">
        <f t="shared" ref="D27:G27" si="0">D23-D25</f>
        <v>0</v>
      </c>
      <c r="E27" s="952">
        <f t="shared" si="0"/>
        <v>0</v>
      </c>
      <c r="F27" s="952">
        <f t="shared" si="0"/>
        <v>0</v>
      </c>
      <c r="G27" s="952">
        <f t="shared" si="0"/>
        <v>0</v>
      </c>
      <c r="H27" s="953">
        <f>H23-H25</f>
        <v>0</v>
      </c>
      <c r="I27" s="631">
        <f>C11</f>
        <v>0</v>
      </c>
      <c r="J27" s="591"/>
      <c r="L27" s="317"/>
      <c r="M27" s="317"/>
      <c r="N27" s="317"/>
      <c r="O27" s="317"/>
      <c r="P27" s="317"/>
      <c r="Q27" s="317"/>
      <c r="R27" s="317"/>
      <c r="S27" s="317"/>
    </row>
    <row r="28" spans="1:21" s="316" customFormat="1" ht="19.95" customHeight="1" x14ac:dyDescent="0.2">
      <c r="A28" s="313"/>
      <c r="B28" s="318" t="str">
        <f>IF($G$6="","-",IF($G$6="消費税を補助対象に含めない","（税抜）","（税込）"))</f>
        <v>-</v>
      </c>
      <c r="C28" s="952"/>
      <c r="D28" s="952"/>
      <c r="E28" s="952"/>
      <c r="F28" s="952"/>
      <c r="G28" s="952"/>
      <c r="H28" s="954"/>
      <c r="I28" s="591"/>
      <c r="J28" s="591"/>
      <c r="L28" s="317"/>
      <c r="M28" s="317"/>
      <c r="N28" s="317"/>
      <c r="O28" s="317"/>
      <c r="P28" s="317"/>
      <c r="Q28" s="317"/>
      <c r="R28" s="317"/>
      <c r="S28" s="317"/>
    </row>
    <row r="29" spans="1:21" s="316" customFormat="1" ht="19.95" customHeight="1" x14ac:dyDescent="0.2">
      <c r="A29" s="313"/>
      <c r="B29" s="314" t="s">
        <v>317</v>
      </c>
      <c r="C29" s="952">
        <f t="shared" ref="C29:H29" si="1">C16*C17*C18*C21</f>
        <v>0</v>
      </c>
      <c r="D29" s="952">
        <f t="shared" si="1"/>
        <v>0</v>
      </c>
      <c r="E29" s="952">
        <f t="shared" si="1"/>
        <v>0</v>
      </c>
      <c r="F29" s="952">
        <f t="shared" si="1"/>
        <v>0</v>
      </c>
      <c r="G29" s="952">
        <f t="shared" si="1"/>
        <v>0</v>
      </c>
      <c r="H29" s="953">
        <f t="shared" si="1"/>
        <v>0</v>
      </c>
      <c r="I29" s="591"/>
      <c r="J29" s="631">
        <f>C11</f>
        <v>0</v>
      </c>
      <c r="L29" s="317"/>
      <c r="M29" s="317"/>
      <c r="N29" s="317"/>
      <c r="O29" s="317"/>
      <c r="P29" s="317"/>
      <c r="Q29" s="317"/>
      <c r="R29" s="317"/>
      <c r="S29" s="317"/>
    </row>
    <row r="30" spans="1:21" s="316" customFormat="1" ht="19.95" customHeight="1" x14ac:dyDescent="0.2">
      <c r="A30" s="313"/>
      <c r="B30" s="318" t="str">
        <f>IF($G$6="","-",IF($G$6="消費税を補助対象に含めない","（税抜）","（税込）"))</f>
        <v>-</v>
      </c>
      <c r="C30" s="952"/>
      <c r="D30" s="952"/>
      <c r="E30" s="952"/>
      <c r="F30" s="952"/>
      <c r="G30" s="952"/>
      <c r="H30" s="954"/>
      <c r="I30" s="591"/>
      <c r="J30" s="591"/>
      <c r="L30" s="317"/>
      <c r="M30" s="317"/>
      <c r="N30" s="317"/>
      <c r="O30" s="317"/>
      <c r="P30" s="317"/>
      <c r="Q30" s="317"/>
      <c r="R30" s="317"/>
      <c r="S30" s="317"/>
    </row>
    <row r="31" spans="1:21" s="82" customFormat="1" ht="19.95" customHeight="1" thickBot="1" x14ac:dyDescent="0.25">
      <c r="A31" s="313"/>
      <c r="B31" s="565"/>
      <c r="C31" s="565"/>
      <c r="D31" s="565"/>
      <c r="E31" s="565"/>
      <c r="F31" s="565"/>
      <c r="G31" s="565"/>
      <c r="H31" s="565"/>
      <c r="I31" s="566"/>
      <c r="J31" s="316"/>
      <c r="K31" s="316"/>
      <c r="L31" s="132"/>
      <c r="M31" s="326"/>
      <c r="N31" s="311"/>
      <c r="O31" s="311"/>
      <c r="P31" s="311"/>
      <c r="Q31" s="312"/>
      <c r="R31" s="312"/>
      <c r="S31" s="312"/>
      <c r="T31" s="312"/>
      <c r="U31" s="312"/>
    </row>
    <row r="32" spans="1:21" s="82" customFormat="1" ht="30" customHeight="1" x14ac:dyDescent="0.2">
      <c r="A32" s="308"/>
      <c r="B32" s="564" t="s">
        <v>544</v>
      </c>
      <c r="C32" s="554"/>
      <c r="D32" s="563"/>
      <c r="E32" s="554"/>
      <c r="F32" s="214"/>
      <c r="G32" s="215"/>
      <c r="H32" s="309"/>
      <c r="I32" s="310"/>
      <c r="J32" s="81"/>
      <c r="K32" s="81"/>
      <c r="L32" s="132"/>
      <c r="M32" s="311"/>
      <c r="O32" s="311"/>
      <c r="P32" s="312"/>
      <c r="Q32" s="312"/>
      <c r="R32" s="312"/>
      <c r="S32" s="312"/>
      <c r="T32" s="312"/>
    </row>
    <row r="33" spans="1:21" s="316" customFormat="1" ht="40.049999999999997" customHeight="1" x14ac:dyDescent="0.2">
      <c r="A33" s="313"/>
      <c r="B33" s="963" t="s">
        <v>174</v>
      </c>
      <c r="C33" s="940"/>
      <c r="D33" s="314" t="s">
        <v>393</v>
      </c>
      <c r="E33" s="964">
        <f>SUM(C49:H50)</f>
        <v>0</v>
      </c>
      <c r="F33" s="314" t="s">
        <v>314</v>
      </c>
      <c r="G33" s="964">
        <f>SUM(C51:H52)</f>
        <v>0</v>
      </c>
      <c r="H33" s="315" t="s">
        <v>315</v>
      </c>
      <c r="I33" s="964">
        <f>SUM(C47:H48)</f>
        <v>0</v>
      </c>
      <c r="L33" s="313"/>
      <c r="M33" s="317"/>
      <c r="N33" s="317"/>
      <c r="O33" s="317"/>
      <c r="P33" s="317"/>
      <c r="Q33" s="317"/>
      <c r="R33" s="317"/>
      <c r="S33" s="317"/>
      <c r="T33" s="317"/>
    </row>
    <row r="34" spans="1:21" s="316" customFormat="1" ht="19.95" customHeight="1" x14ac:dyDescent="0.2">
      <c r="A34" s="313"/>
      <c r="B34" s="963"/>
      <c r="C34" s="940"/>
      <c r="D34" s="318" t="str">
        <f>IF($G$6="","-",IF($G$6="消費税を補助対象に含めない","（税抜）","（税込）"))</f>
        <v>-</v>
      </c>
      <c r="E34" s="964"/>
      <c r="F34" s="318" t="str">
        <f>IF($G$6="","-",IF($G$6="消費税を補助対象に含めない","（税抜）","（税込）"))</f>
        <v>-</v>
      </c>
      <c r="G34" s="964"/>
      <c r="H34" s="319" t="str">
        <f>IF($G$6="","-",IF($G$6="消費税を補助対象に含めない","（税抜）","（税込）"))</f>
        <v>-</v>
      </c>
      <c r="I34" s="964"/>
      <c r="L34" s="313"/>
      <c r="M34" s="317"/>
      <c r="N34" s="317"/>
      <c r="O34" s="317"/>
      <c r="P34" s="317"/>
      <c r="Q34" s="317"/>
      <c r="R34" s="317"/>
      <c r="S34" s="317"/>
      <c r="T34" s="317"/>
    </row>
    <row r="35" spans="1:21" s="316" customFormat="1" ht="19.95" customHeight="1" x14ac:dyDescent="0.2">
      <c r="A35" s="313"/>
      <c r="B35" s="320"/>
      <c r="G35" s="313"/>
      <c r="H35" s="313"/>
      <c r="I35" s="313"/>
      <c r="M35" s="317"/>
      <c r="N35" s="317"/>
      <c r="O35" s="317"/>
      <c r="P35" s="317"/>
      <c r="Q35" s="317"/>
      <c r="R35" s="317"/>
      <c r="S35" s="317"/>
      <c r="T35" s="317"/>
    </row>
    <row r="36" spans="1:21" s="316" customFormat="1" ht="30" customHeight="1" x14ac:dyDescent="0.2">
      <c r="A36" s="313"/>
      <c r="B36" s="963" t="s">
        <v>572</v>
      </c>
      <c r="C36" s="965" t="s">
        <v>336</v>
      </c>
      <c r="D36" s="965"/>
      <c r="E36" s="966" t="s">
        <v>337</v>
      </c>
      <c r="F36" s="967"/>
      <c r="G36" s="967"/>
      <c r="H36" s="968"/>
      <c r="M36" s="317"/>
      <c r="N36" s="317"/>
      <c r="O36" s="317"/>
      <c r="P36" s="317"/>
      <c r="Q36" s="317"/>
      <c r="R36" s="317"/>
      <c r="S36" s="317"/>
      <c r="T36" s="317"/>
    </row>
    <row r="37" spans="1:21" s="316" customFormat="1" ht="40.049999999999997" customHeight="1" x14ac:dyDescent="0.2">
      <c r="A37" s="313"/>
      <c r="B37" s="963"/>
      <c r="C37" s="555" t="s">
        <v>390</v>
      </c>
      <c r="D37" s="555" t="s">
        <v>391</v>
      </c>
      <c r="E37" s="384" t="s">
        <v>386</v>
      </c>
      <c r="F37" s="384" t="s">
        <v>387</v>
      </c>
      <c r="G37" s="384" t="s">
        <v>388</v>
      </c>
      <c r="H37" s="555" t="s">
        <v>389</v>
      </c>
      <c r="M37" s="317"/>
      <c r="N37" s="317"/>
      <c r="O37" s="321"/>
      <c r="P37" s="317"/>
      <c r="Q37" s="317"/>
      <c r="R37" s="317"/>
      <c r="S37" s="317"/>
      <c r="T37" s="317"/>
    </row>
    <row r="38" spans="1:21" s="316" customFormat="1" ht="40.049999999999997" customHeight="1" x14ac:dyDescent="0.2">
      <c r="A38" s="631">
        <f>C33</f>
        <v>0</v>
      </c>
      <c r="B38" s="383" t="s">
        <v>392</v>
      </c>
      <c r="C38" s="474"/>
      <c r="D38" s="474"/>
      <c r="E38" s="474"/>
      <c r="F38" s="474"/>
      <c r="G38" s="474"/>
      <c r="H38" s="474"/>
      <c r="I38" s="969" t="str">
        <f>IF(SUM($C38:$H38)=0,"",IF(6&gt;=(SUM($C38:$H38)),"事業要件である1地域あたりの支援対象者数(7者)が未達です。",""))</f>
        <v/>
      </c>
      <c r="J38" s="970"/>
      <c r="K38" s="970"/>
      <c r="N38" s="317"/>
      <c r="O38" s="323"/>
      <c r="P38" s="323"/>
      <c r="Q38" s="317"/>
      <c r="R38" s="317"/>
      <c r="S38" s="317"/>
      <c r="T38" s="317"/>
      <c r="U38" s="317"/>
    </row>
    <row r="39" spans="1:21" s="316" customFormat="1" ht="40.049999999999997" customHeight="1" x14ac:dyDescent="0.2">
      <c r="A39" s="313"/>
      <c r="B39" s="383" t="s">
        <v>400</v>
      </c>
      <c r="C39" s="444">
        <v>1</v>
      </c>
      <c r="D39" s="444">
        <v>2</v>
      </c>
      <c r="E39" s="474"/>
      <c r="F39" s="474"/>
      <c r="G39" s="474"/>
      <c r="H39" s="474"/>
      <c r="N39" s="317"/>
      <c r="O39" s="323"/>
      <c r="P39" s="323"/>
      <c r="Q39" s="317"/>
      <c r="R39" s="317"/>
      <c r="S39" s="317"/>
      <c r="T39" s="317"/>
      <c r="U39" s="317"/>
    </row>
    <row r="40" spans="1:21" s="316" customFormat="1" ht="40.049999999999997" customHeight="1" x14ac:dyDescent="0.2">
      <c r="A40" s="313"/>
      <c r="B40" s="555" t="s">
        <v>396</v>
      </c>
      <c r="C40" s="493"/>
      <c r="D40" s="493"/>
      <c r="E40" s="493"/>
      <c r="F40" s="493"/>
      <c r="G40" s="493"/>
      <c r="H40" s="493"/>
      <c r="L40" s="317"/>
      <c r="N40" s="317"/>
      <c r="O40" s="317"/>
      <c r="P40" s="317"/>
      <c r="Q40" s="317"/>
      <c r="R40" s="317"/>
      <c r="S40" s="317"/>
    </row>
    <row r="41" spans="1:21" s="316" customFormat="1" ht="40.049999999999997" customHeight="1" x14ac:dyDescent="0.2">
      <c r="A41" s="313"/>
      <c r="B41" s="555" t="s">
        <v>397</v>
      </c>
      <c r="C41" s="493"/>
      <c r="D41" s="493"/>
      <c r="E41" s="493"/>
      <c r="F41" s="493"/>
      <c r="G41" s="493"/>
      <c r="H41" s="473"/>
      <c r="I41" s="482"/>
      <c r="J41" s="482"/>
      <c r="L41" s="317"/>
      <c r="N41" s="317"/>
      <c r="O41" s="317"/>
      <c r="P41" s="317"/>
      <c r="Q41" s="317"/>
    </row>
    <row r="42" spans="1:21" s="316" customFormat="1" ht="40.049999999999997" customHeight="1" x14ac:dyDescent="0.2">
      <c r="A42" s="313"/>
      <c r="B42" s="555" t="s">
        <v>441</v>
      </c>
      <c r="C42" s="444">
        <v>11.5</v>
      </c>
      <c r="D42" s="444">
        <v>17.5</v>
      </c>
      <c r="E42" s="444">
        <v>29</v>
      </c>
      <c r="F42" s="444">
        <v>21</v>
      </c>
      <c r="G42" s="483">
        <v>15</v>
      </c>
      <c r="H42" s="493"/>
      <c r="I42" s="958" t="str">
        <f>IF($H38=0,"",IF(0=$H42,"カスタムプランの支援時間を入力してください。算出方法：1回あたりの支援時間×支援回数（支援～報告会までを含む）＋報告書作成時間",""))</f>
        <v/>
      </c>
      <c r="J42" s="959"/>
      <c r="K42" s="959"/>
      <c r="L42" s="317"/>
      <c r="N42" s="317"/>
      <c r="O42" s="317"/>
      <c r="P42" s="317"/>
      <c r="Q42" s="317"/>
    </row>
    <row r="43" spans="1:21" s="316" customFormat="1" ht="40.049999999999997" customHeight="1" x14ac:dyDescent="0.2">
      <c r="A43" s="313"/>
      <c r="B43" s="383" t="s">
        <v>349</v>
      </c>
      <c r="C43" s="960"/>
      <c r="D43" s="960"/>
      <c r="E43" s="960"/>
      <c r="F43" s="960"/>
      <c r="G43" s="960"/>
      <c r="H43" s="961"/>
      <c r="I43" s="482"/>
      <c r="J43" s="482"/>
      <c r="L43" s="317"/>
      <c r="M43" s="317"/>
      <c r="N43" s="317"/>
      <c r="O43" s="317"/>
      <c r="P43" s="317"/>
      <c r="Q43" s="317"/>
      <c r="R43" s="317"/>
      <c r="S43" s="317"/>
    </row>
    <row r="44" spans="1:21" s="316" customFormat="1" ht="19.95" customHeight="1" x14ac:dyDescent="0.2">
      <c r="A44" s="313"/>
      <c r="B44" s="557" t="str">
        <f>IF($G$6="","-",IF($G$6="消費税を補助対象に含めない","（税抜）","（税込）"))</f>
        <v>-</v>
      </c>
      <c r="C44" s="961"/>
      <c r="D44" s="961"/>
      <c r="E44" s="961"/>
      <c r="F44" s="961"/>
      <c r="G44" s="961"/>
      <c r="H44" s="962"/>
      <c r="I44" s="313"/>
      <c r="J44" s="313"/>
      <c r="L44" s="317"/>
      <c r="M44" s="317"/>
      <c r="N44" s="317"/>
      <c r="O44" s="317"/>
      <c r="P44" s="317"/>
      <c r="Q44" s="317"/>
      <c r="R44" s="317"/>
      <c r="S44" s="317"/>
    </row>
    <row r="45" spans="1:21" s="316" customFormat="1" ht="19.95" customHeight="1" x14ac:dyDescent="0.2">
      <c r="A45" s="313"/>
      <c r="B45" s="385" t="s">
        <v>394</v>
      </c>
      <c r="C45" s="952">
        <f>IF($G$6="消費税を補助対象に含めない",(C38*C41*8000*C39)+(C38*92000),(C38*C41*8800*C39)+(C38*101200))</f>
        <v>0</v>
      </c>
      <c r="D45" s="952">
        <f>IF($G$6="消費税を補助対象に含めない",(D38*D41*8000*D39)+(D38*140000),(D38*D41*8800*D39)+(D38*154000))</f>
        <v>0</v>
      </c>
      <c r="E45" s="952">
        <f>IF($G$6="消費税を補助対象に含めない",(E38*E41*8000*E39)+(E38*232000),(E38*E41*8800*E39)+(E38*255200))</f>
        <v>0</v>
      </c>
      <c r="F45" s="952">
        <f>IF($G$6="消費税を補助対象に含めない",(F38*F41*8000*F39)+(F38*168000),(F38*F41*8800*F39)+(F38*184800))</f>
        <v>0</v>
      </c>
      <c r="G45" s="952">
        <f>IF($G$6="消費税を補助対象に含めない",(G38*G41*8000*G39)+(G38*120000),(G38*G41*8800*G39)+(G38*132000))</f>
        <v>0</v>
      </c>
      <c r="H45" s="953">
        <f>IF($G$6="消費税を補助対象に含めない",(H38*H41*8000*H39)+(H38*H42*8000),(H38*H41*8800*H39)+(H38*H42*8800))</f>
        <v>0</v>
      </c>
      <c r="I45" s="313"/>
      <c r="L45" s="317"/>
      <c r="M45" s="317"/>
      <c r="N45" s="317"/>
      <c r="O45" s="317"/>
      <c r="P45" s="317"/>
      <c r="Q45" s="317"/>
      <c r="R45" s="317"/>
      <c r="S45" s="317"/>
    </row>
    <row r="46" spans="1:21" s="316" customFormat="1" ht="19.95" customHeight="1" x14ac:dyDescent="0.2">
      <c r="A46" s="313"/>
      <c r="B46" s="324" t="str">
        <f>IF($G$6="","-",IF($G$6="消費税を補助対象に含めない","（税抜）","（税込）"))</f>
        <v>-</v>
      </c>
      <c r="C46" s="952"/>
      <c r="D46" s="952"/>
      <c r="E46" s="952"/>
      <c r="F46" s="952"/>
      <c r="G46" s="952"/>
      <c r="H46" s="954"/>
      <c r="I46" s="313"/>
      <c r="J46" s="313"/>
      <c r="L46" s="317"/>
      <c r="M46" s="317"/>
      <c r="N46" s="317"/>
      <c r="O46" s="317"/>
      <c r="P46" s="317"/>
      <c r="Q46" s="317"/>
      <c r="R46" s="317"/>
      <c r="S46" s="317"/>
    </row>
    <row r="47" spans="1:21" s="316" customFormat="1" ht="19.95" customHeight="1" x14ac:dyDescent="0.2">
      <c r="A47" s="313"/>
      <c r="B47" s="315" t="s">
        <v>316</v>
      </c>
      <c r="C47" s="952">
        <f>IF($G$6="消費税を補助対象に含めない",(C38*92000*0.1),(C38*101200*0.1))</f>
        <v>0</v>
      </c>
      <c r="D47" s="952">
        <f>IF($G$6="消費税を補助対象に含めない",(D38*140000*0.1),(D38*154000*0.1))</f>
        <v>0</v>
      </c>
      <c r="E47" s="952">
        <f>IF($G$6="消費税を補助対象に含めない",(E38*232000*0.1),(E38*255200*0.1))</f>
        <v>0</v>
      </c>
      <c r="F47" s="952">
        <f>IF($G$6="消費税を補助対象に含めない",(F38*168000*0.1),(F38*184800*0.1))</f>
        <v>0</v>
      </c>
      <c r="G47" s="952">
        <f>IF($G$6="消費税を補助対象に含めない",(G38*120000*0.1),(G38*132000*0.1))</f>
        <v>0</v>
      </c>
      <c r="H47" s="953">
        <f>IF($G$6="消費税を補助対象に含めない",(H38*H42*8000*0.1),(H38*H42*8800*0.1))</f>
        <v>0</v>
      </c>
      <c r="I47" s="313"/>
      <c r="L47" s="317"/>
      <c r="M47" s="317"/>
      <c r="N47" s="317"/>
      <c r="O47" s="317"/>
      <c r="P47" s="317"/>
      <c r="Q47" s="317"/>
      <c r="R47" s="317"/>
      <c r="S47" s="317"/>
    </row>
    <row r="48" spans="1:21" s="316" customFormat="1" ht="19.95" customHeight="1" x14ac:dyDescent="0.2">
      <c r="A48" s="313"/>
      <c r="B48" s="319" t="str">
        <f>IF($G$6="","-",IF($G$6="消費税を補助対象に含めない","（税抜）","（税込）"))</f>
        <v>-</v>
      </c>
      <c r="C48" s="952"/>
      <c r="D48" s="952"/>
      <c r="E48" s="952"/>
      <c r="F48" s="952"/>
      <c r="G48" s="952"/>
      <c r="H48" s="954"/>
      <c r="I48" s="313"/>
      <c r="L48" s="317"/>
      <c r="M48" s="317"/>
      <c r="N48" s="317"/>
      <c r="O48" s="317"/>
      <c r="P48" s="317"/>
      <c r="Q48" s="317"/>
      <c r="R48" s="317"/>
      <c r="S48" s="317"/>
    </row>
    <row r="49" spans="1:21" s="316" customFormat="1" ht="40.049999999999997" customHeight="1" x14ac:dyDescent="0.2">
      <c r="A49" s="313"/>
      <c r="B49" s="314" t="s">
        <v>395</v>
      </c>
      <c r="C49" s="952">
        <f>C45-C47</f>
        <v>0</v>
      </c>
      <c r="D49" s="952">
        <f t="shared" ref="D49:G49" si="2">D45-D47</f>
        <v>0</v>
      </c>
      <c r="E49" s="952">
        <f t="shared" si="2"/>
        <v>0</v>
      </c>
      <c r="F49" s="952">
        <f t="shared" si="2"/>
        <v>0</v>
      </c>
      <c r="G49" s="952">
        <f t="shared" si="2"/>
        <v>0</v>
      </c>
      <c r="H49" s="953">
        <f>H45-H47</f>
        <v>0</v>
      </c>
      <c r="I49" s="631">
        <f>C33</f>
        <v>0</v>
      </c>
      <c r="J49" s="591"/>
      <c r="L49" s="317"/>
      <c r="M49" s="317"/>
      <c r="N49" s="317"/>
      <c r="O49" s="317"/>
      <c r="P49" s="317"/>
      <c r="Q49" s="317"/>
      <c r="R49" s="317"/>
      <c r="S49" s="317"/>
    </row>
    <row r="50" spans="1:21" s="316" customFormat="1" ht="19.95" customHeight="1" x14ac:dyDescent="0.2">
      <c r="A50" s="313"/>
      <c r="B50" s="318" t="str">
        <f>IF($G$6="","-",IF($G$6="消費税を補助対象に含めない","（税抜）","（税込）"))</f>
        <v>-</v>
      </c>
      <c r="C50" s="952"/>
      <c r="D50" s="952"/>
      <c r="E50" s="952"/>
      <c r="F50" s="952"/>
      <c r="G50" s="952"/>
      <c r="H50" s="954"/>
      <c r="I50" s="591"/>
      <c r="J50" s="591"/>
      <c r="L50" s="317"/>
      <c r="M50" s="317"/>
      <c r="N50" s="317"/>
      <c r="O50" s="317"/>
      <c r="P50" s="317"/>
      <c r="Q50" s="317"/>
      <c r="R50" s="317"/>
      <c r="S50" s="317"/>
    </row>
    <row r="51" spans="1:21" s="316" customFormat="1" ht="19.95" customHeight="1" x14ac:dyDescent="0.2">
      <c r="A51" s="313"/>
      <c r="B51" s="314" t="s">
        <v>317</v>
      </c>
      <c r="C51" s="952">
        <f t="shared" ref="C51:H51" si="3">C38*C39*C40*C43</f>
        <v>0</v>
      </c>
      <c r="D51" s="952">
        <f t="shared" si="3"/>
        <v>0</v>
      </c>
      <c r="E51" s="952">
        <f t="shared" si="3"/>
        <v>0</v>
      </c>
      <c r="F51" s="952">
        <f t="shared" si="3"/>
        <v>0</v>
      </c>
      <c r="G51" s="952">
        <f t="shared" si="3"/>
        <v>0</v>
      </c>
      <c r="H51" s="953">
        <f t="shared" si="3"/>
        <v>0</v>
      </c>
      <c r="I51" s="591"/>
      <c r="J51" s="631">
        <f>C33</f>
        <v>0</v>
      </c>
      <c r="L51" s="317"/>
      <c r="M51" s="317"/>
      <c r="N51" s="317"/>
      <c r="O51" s="317"/>
      <c r="P51" s="317"/>
      <c r="Q51" s="317"/>
      <c r="R51" s="317"/>
      <c r="S51" s="317"/>
    </row>
    <row r="52" spans="1:21" s="316" customFormat="1" ht="19.95" customHeight="1" x14ac:dyDescent="0.2">
      <c r="A52" s="313"/>
      <c r="B52" s="318" t="str">
        <f>IF($G$6="","-",IF($G$6="消費税を補助対象に含めない","（税抜）","（税込）"))</f>
        <v>-</v>
      </c>
      <c r="C52" s="952"/>
      <c r="D52" s="952"/>
      <c r="E52" s="952"/>
      <c r="F52" s="952"/>
      <c r="G52" s="952"/>
      <c r="H52" s="954"/>
      <c r="I52" s="591"/>
      <c r="J52" s="591"/>
      <c r="L52" s="317"/>
      <c r="M52" s="317"/>
      <c r="N52" s="317"/>
      <c r="O52" s="317"/>
      <c r="P52" s="317"/>
      <c r="Q52" s="317"/>
      <c r="R52" s="317"/>
      <c r="S52" s="317"/>
    </row>
    <row r="53" spans="1:21" s="82" customFormat="1" ht="19.95" customHeight="1" thickBot="1" x14ac:dyDescent="0.25">
      <c r="A53" s="313"/>
      <c r="B53" s="565"/>
      <c r="C53" s="565"/>
      <c r="D53" s="565"/>
      <c r="E53" s="565"/>
      <c r="F53" s="565"/>
      <c r="G53" s="565"/>
      <c r="H53" s="565"/>
      <c r="I53" s="566"/>
      <c r="J53" s="316"/>
      <c r="K53" s="316"/>
      <c r="L53" s="132"/>
      <c r="M53" s="326"/>
      <c r="N53" s="311"/>
      <c r="O53" s="311"/>
      <c r="P53" s="311"/>
      <c r="Q53" s="312"/>
      <c r="R53" s="312"/>
      <c r="S53" s="312"/>
      <c r="T53" s="312"/>
      <c r="U53" s="312"/>
    </row>
    <row r="54" spans="1:21" s="82" customFormat="1" ht="30" customHeight="1" x14ac:dyDescent="0.2">
      <c r="A54" s="308"/>
      <c r="B54" s="564" t="s">
        <v>545</v>
      </c>
      <c r="C54" s="554"/>
      <c r="D54" s="563"/>
      <c r="E54" s="554"/>
      <c r="F54" s="214"/>
      <c r="G54" s="215"/>
      <c r="H54" s="309"/>
      <c r="I54" s="310"/>
      <c r="J54" s="81"/>
      <c r="K54" s="81"/>
      <c r="L54" s="132"/>
      <c r="M54" s="311"/>
      <c r="O54" s="311"/>
      <c r="P54" s="312"/>
      <c r="Q54" s="312"/>
      <c r="R54" s="312"/>
      <c r="S54" s="312"/>
      <c r="T54" s="312"/>
    </row>
    <row r="55" spans="1:21" s="316" customFormat="1" ht="40.049999999999997" customHeight="1" x14ac:dyDescent="0.2">
      <c r="A55" s="313"/>
      <c r="B55" s="963" t="s">
        <v>174</v>
      </c>
      <c r="C55" s="940"/>
      <c r="D55" s="314" t="s">
        <v>393</v>
      </c>
      <c r="E55" s="964">
        <f>SUM(C71:H72)</f>
        <v>0</v>
      </c>
      <c r="F55" s="314" t="s">
        <v>314</v>
      </c>
      <c r="G55" s="964">
        <f>SUM(C73:H74)</f>
        <v>0</v>
      </c>
      <c r="H55" s="315" t="s">
        <v>315</v>
      </c>
      <c r="I55" s="964">
        <f>SUM(C69:H70)</f>
        <v>0</v>
      </c>
      <c r="L55" s="313"/>
      <c r="M55" s="317"/>
      <c r="N55" s="317"/>
      <c r="O55" s="317"/>
      <c r="P55" s="317"/>
      <c r="Q55" s="317"/>
      <c r="R55" s="317"/>
      <c r="S55" s="317"/>
      <c r="T55" s="317"/>
    </row>
    <row r="56" spans="1:21" s="316" customFormat="1" ht="19.95" customHeight="1" x14ac:dyDescent="0.2">
      <c r="A56" s="313"/>
      <c r="B56" s="963"/>
      <c r="C56" s="940"/>
      <c r="D56" s="318" t="str">
        <f>IF($G$6="","-",IF($G$6="消費税を補助対象に含めない","（税抜）","（税込）"))</f>
        <v>-</v>
      </c>
      <c r="E56" s="964"/>
      <c r="F56" s="318" t="str">
        <f>IF($G$6="","-",IF($G$6="消費税を補助対象に含めない","（税抜）","（税込）"))</f>
        <v>-</v>
      </c>
      <c r="G56" s="964"/>
      <c r="H56" s="319" t="str">
        <f>IF($G$6="","-",IF($G$6="消費税を補助対象に含めない","（税抜）","（税込）"))</f>
        <v>-</v>
      </c>
      <c r="I56" s="964"/>
      <c r="L56" s="313"/>
      <c r="M56" s="317"/>
      <c r="N56" s="317"/>
      <c r="O56" s="317"/>
      <c r="P56" s="317"/>
      <c r="Q56" s="317"/>
      <c r="R56" s="317"/>
      <c r="S56" s="317"/>
      <c r="T56" s="317"/>
    </row>
    <row r="57" spans="1:21" s="316" customFormat="1" ht="19.95" customHeight="1" x14ac:dyDescent="0.2">
      <c r="A57" s="313"/>
      <c r="B57" s="320"/>
      <c r="G57" s="313"/>
      <c r="H57" s="313"/>
      <c r="I57" s="313"/>
      <c r="M57" s="317"/>
      <c r="N57" s="317"/>
      <c r="O57" s="317"/>
      <c r="P57" s="317"/>
      <c r="Q57" s="317"/>
      <c r="R57" s="317"/>
      <c r="S57" s="317"/>
      <c r="T57" s="317"/>
    </row>
    <row r="58" spans="1:21" s="316" customFormat="1" ht="30" customHeight="1" x14ac:dyDescent="0.2">
      <c r="A58" s="313"/>
      <c r="B58" s="963" t="s">
        <v>572</v>
      </c>
      <c r="C58" s="965" t="s">
        <v>336</v>
      </c>
      <c r="D58" s="965"/>
      <c r="E58" s="966" t="s">
        <v>337</v>
      </c>
      <c r="F58" s="967"/>
      <c r="G58" s="967"/>
      <c r="H58" s="968"/>
      <c r="M58" s="317"/>
      <c r="N58" s="317"/>
      <c r="O58" s="317"/>
      <c r="P58" s="317"/>
      <c r="Q58" s="317"/>
      <c r="R58" s="317"/>
      <c r="S58" s="317"/>
      <c r="T58" s="317"/>
    </row>
    <row r="59" spans="1:21" s="316" customFormat="1" ht="40.049999999999997" customHeight="1" x14ac:dyDescent="0.2">
      <c r="A59" s="313"/>
      <c r="B59" s="963"/>
      <c r="C59" s="555" t="s">
        <v>390</v>
      </c>
      <c r="D59" s="555" t="s">
        <v>391</v>
      </c>
      <c r="E59" s="384" t="s">
        <v>386</v>
      </c>
      <c r="F59" s="384" t="s">
        <v>387</v>
      </c>
      <c r="G59" s="384" t="s">
        <v>388</v>
      </c>
      <c r="H59" s="555" t="s">
        <v>389</v>
      </c>
      <c r="M59" s="317"/>
      <c r="N59" s="317"/>
      <c r="O59" s="321"/>
      <c r="P59" s="317"/>
      <c r="Q59" s="317"/>
      <c r="R59" s="317"/>
      <c r="S59" s="317"/>
      <c r="T59" s="317"/>
    </row>
    <row r="60" spans="1:21" s="316" customFormat="1" ht="40.049999999999997" customHeight="1" x14ac:dyDescent="0.2">
      <c r="A60" s="631">
        <f>C55</f>
        <v>0</v>
      </c>
      <c r="B60" s="383" t="s">
        <v>392</v>
      </c>
      <c r="C60" s="474"/>
      <c r="D60" s="474"/>
      <c r="E60" s="474"/>
      <c r="F60" s="474"/>
      <c r="G60" s="474"/>
      <c r="H60" s="474"/>
      <c r="I60" s="969" t="str">
        <f>IF(SUM($C60:$H60)=0,"",IF(6&gt;=(SUM($C60:$H60)),"事業要件である1地域あたりの支援対象者数(7者)が未達です。",""))</f>
        <v/>
      </c>
      <c r="J60" s="970"/>
      <c r="K60" s="970"/>
      <c r="N60" s="317"/>
      <c r="O60" s="323"/>
      <c r="P60" s="323"/>
      <c r="Q60" s="317"/>
      <c r="R60" s="317"/>
      <c r="S60" s="317"/>
      <c r="T60" s="317"/>
      <c r="U60" s="317"/>
    </row>
    <row r="61" spans="1:21" s="316" customFormat="1" ht="40.049999999999997" customHeight="1" x14ac:dyDescent="0.2">
      <c r="A61" s="313"/>
      <c r="B61" s="383" t="s">
        <v>400</v>
      </c>
      <c r="C61" s="444">
        <v>1</v>
      </c>
      <c r="D61" s="444">
        <v>2</v>
      </c>
      <c r="E61" s="474"/>
      <c r="F61" s="474"/>
      <c r="G61" s="474"/>
      <c r="H61" s="474"/>
      <c r="N61" s="317"/>
      <c r="O61" s="323"/>
      <c r="P61" s="323"/>
      <c r="Q61" s="317"/>
      <c r="R61" s="317"/>
      <c r="S61" s="317"/>
      <c r="T61" s="317"/>
      <c r="U61" s="317"/>
    </row>
    <row r="62" spans="1:21" s="316" customFormat="1" ht="40.049999999999997" customHeight="1" x14ac:dyDescent="0.2">
      <c r="A62" s="313"/>
      <c r="B62" s="555" t="s">
        <v>396</v>
      </c>
      <c r="C62" s="493"/>
      <c r="D62" s="493"/>
      <c r="E62" s="493"/>
      <c r="F62" s="493"/>
      <c r="G62" s="493"/>
      <c r="H62" s="493"/>
      <c r="L62" s="317"/>
      <c r="N62" s="317"/>
      <c r="O62" s="317"/>
      <c r="P62" s="317"/>
      <c r="Q62" s="317"/>
      <c r="R62" s="317"/>
      <c r="S62" s="317"/>
    </row>
    <row r="63" spans="1:21" s="316" customFormat="1" ht="40.049999999999997" customHeight="1" x14ac:dyDescent="0.2">
      <c r="A63" s="313"/>
      <c r="B63" s="555" t="s">
        <v>397</v>
      </c>
      <c r="C63" s="493"/>
      <c r="D63" s="493"/>
      <c r="E63" s="493"/>
      <c r="F63" s="493"/>
      <c r="G63" s="493"/>
      <c r="H63" s="473"/>
      <c r="I63" s="482"/>
      <c r="J63" s="482"/>
      <c r="L63" s="317"/>
      <c r="N63" s="317"/>
      <c r="O63" s="317"/>
      <c r="P63" s="317"/>
      <c r="Q63" s="317"/>
    </row>
    <row r="64" spans="1:21" s="316" customFormat="1" ht="40.049999999999997" customHeight="1" x14ac:dyDescent="0.2">
      <c r="A64" s="313"/>
      <c r="B64" s="555" t="s">
        <v>441</v>
      </c>
      <c r="C64" s="444">
        <v>11.5</v>
      </c>
      <c r="D64" s="444">
        <v>17.5</v>
      </c>
      <c r="E64" s="444">
        <v>29</v>
      </c>
      <c r="F64" s="444">
        <v>21</v>
      </c>
      <c r="G64" s="483">
        <v>15</v>
      </c>
      <c r="H64" s="493"/>
      <c r="I64" s="958" t="str">
        <f>IF($H60=0,"",IF(0=$H64,"カスタムプランの支援時間を入力してください。算出方法：1回あたりの支援時間×支援回数（支援～報告会までを含む）＋報告書作成時間",""))</f>
        <v/>
      </c>
      <c r="J64" s="959"/>
      <c r="K64" s="959"/>
      <c r="L64" s="317"/>
      <c r="N64" s="317"/>
      <c r="O64" s="317"/>
      <c r="P64" s="317"/>
      <c r="Q64" s="317"/>
    </row>
    <row r="65" spans="1:21" s="316" customFormat="1" ht="40.049999999999997" customHeight="1" x14ac:dyDescent="0.2">
      <c r="A65" s="313"/>
      <c r="B65" s="383" t="s">
        <v>349</v>
      </c>
      <c r="C65" s="960"/>
      <c r="D65" s="960"/>
      <c r="E65" s="960"/>
      <c r="F65" s="960"/>
      <c r="G65" s="960"/>
      <c r="H65" s="961"/>
      <c r="I65" s="482"/>
      <c r="J65" s="482"/>
      <c r="L65" s="317"/>
      <c r="M65" s="317"/>
      <c r="N65" s="317"/>
      <c r="O65" s="317"/>
      <c r="P65" s="317"/>
      <c r="Q65" s="317"/>
      <c r="R65" s="317"/>
      <c r="S65" s="317"/>
    </row>
    <row r="66" spans="1:21" s="316" customFormat="1" ht="19.95" customHeight="1" x14ac:dyDescent="0.2">
      <c r="A66" s="313"/>
      <c r="B66" s="557" t="str">
        <f>IF($G$6="","-",IF($G$6="消費税を補助対象に含めない","（税抜）","（税込）"))</f>
        <v>-</v>
      </c>
      <c r="C66" s="961"/>
      <c r="D66" s="961"/>
      <c r="E66" s="961"/>
      <c r="F66" s="961"/>
      <c r="G66" s="961"/>
      <c r="H66" s="962"/>
      <c r="I66" s="313"/>
      <c r="J66" s="313"/>
      <c r="L66" s="317"/>
      <c r="M66" s="317"/>
      <c r="N66" s="317"/>
      <c r="O66" s="317"/>
      <c r="P66" s="317"/>
      <c r="Q66" s="317"/>
      <c r="R66" s="317"/>
      <c r="S66" s="317"/>
    </row>
    <row r="67" spans="1:21" s="316" customFormat="1" ht="19.95" customHeight="1" x14ac:dyDescent="0.2">
      <c r="A67" s="313"/>
      <c r="B67" s="385" t="s">
        <v>394</v>
      </c>
      <c r="C67" s="952">
        <f>IF($G$6="消費税を補助対象に含めない",(C60*C63*8000*C61)+(C60*92000),(C60*C63*8800*C61)+(C60*101200))</f>
        <v>0</v>
      </c>
      <c r="D67" s="952">
        <f>IF($G$6="消費税を補助対象に含めない",(D60*D63*8000*D61)+(D60*140000),(D60*D63*8800*D61)+(D60*154000))</f>
        <v>0</v>
      </c>
      <c r="E67" s="952">
        <f>IF($G$6="消費税を補助対象に含めない",(E60*E63*8000*E61)+(E60*232000),(E60*E63*8800*E61)+(E60*255200))</f>
        <v>0</v>
      </c>
      <c r="F67" s="952">
        <f>IF($G$6="消費税を補助対象に含めない",(F60*F63*8000*F61)+(F60*168000),(F60*F63*8800*F61)+(F60*184800))</f>
        <v>0</v>
      </c>
      <c r="G67" s="952">
        <f>IF($G$6="消費税を補助対象に含めない",(G60*G63*8000*G61)+(G60*120000),(G60*G63*8800*G61)+(G60*132000))</f>
        <v>0</v>
      </c>
      <c r="H67" s="953">
        <f>IF($G$6="消費税を補助対象に含めない",(H60*H63*8000*H61)+(H60*H64*8000),(H60*H63*8800*H61)+(H60*H64*8800))</f>
        <v>0</v>
      </c>
      <c r="I67" s="313"/>
      <c r="L67" s="317"/>
      <c r="M67" s="317"/>
      <c r="N67" s="317"/>
      <c r="O67" s="317"/>
      <c r="P67" s="317"/>
      <c r="Q67" s="317"/>
      <c r="R67" s="317"/>
      <c r="S67" s="317"/>
    </row>
    <row r="68" spans="1:21" s="316" customFormat="1" ht="19.95" customHeight="1" x14ac:dyDescent="0.2">
      <c r="A68" s="313"/>
      <c r="B68" s="324" t="str">
        <f>IF($G$6="","-",IF($G$6="消費税を補助対象に含めない","（税抜）","（税込）"))</f>
        <v>-</v>
      </c>
      <c r="C68" s="952"/>
      <c r="D68" s="952"/>
      <c r="E68" s="952"/>
      <c r="F68" s="952"/>
      <c r="G68" s="952"/>
      <c r="H68" s="954"/>
      <c r="I68" s="313"/>
      <c r="J68" s="313"/>
      <c r="L68" s="317"/>
      <c r="M68" s="317"/>
      <c r="N68" s="317"/>
      <c r="O68" s="317"/>
      <c r="P68" s="317"/>
      <c r="Q68" s="317"/>
      <c r="R68" s="317"/>
      <c r="S68" s="317"/>
    </row>
    <row r="69" spans="1:21" s="316" customFormat="1" ht="19.95" customHeight="1" x14ac:dyDescent="0.2">
      <c r="A69" s="313"/>
      <c r="B69" s="315" t="s">
        <v>316</v>
      </c>
      <c r="C69" s="952">
        <f>IF($G$6="消費税を補助対象に含めない",(C60*92000*0.1),(C60*101200*0.1))</f>
        <v>0</v>
      </c>
      <c r="D69" s="952">
        <f>IF($G$6="消費税を補助対象に含めない",(D60*140000*0.1),(D60*154000*0.1))</f>
        <v>0</v>
      </c>
      <c r="E69" s="952">
        <f>IF($G$6="消費税を補助対象に含めない",(E60*232000*0.1),(E60*255200*0.1))</f>
        <v>0</v>
      </c>
      <c r="F69" s="952">
        <f>IF($G$6="消費税を補助対象に含めない",(F60*168000*0.1),(F60*184800*0.1))</f>
        <v>0</v>
      </c>
      <c r="G69" s="952">
        <f>IF($G$6="消費税を補助対象に含めない",(G60*120000*0.1),(G60*132000*0.1))</f>
        <v>0</v>
      </c>
      <c r="H69" s="953">
        <f>IF($G$6="消費税を補助対象に含めない",(H60*H64*8000*0.1),(H60*H64*8800*0.1))</f>
        <v>0</v>
      </c>
      <c r="I69" s="313"/>
      <c r="L69" s="317"/>
      <c r="M69" s="317"/>
      <c r="N69" s="317"/>
      <c r="O69" s="317"/>
      <c r="P69" s="317"/>
      <c r="Q69" s="317"/>
      <c r="R69" s="317"/>
      <c r="S69" s="317"/>
    </row>
    <row r="70" spans="1:21" s="316" customFormat="1" ht="19.95" customHeight="1" x14ac:dyDescent="0.2">
      <c r="A70" s="313"/>
      <c r="B70" s="319" t="str">
        <f>IF($G$6="","-",IF($G$6="消費税を補助対象に含めない","（税抜）","（税込）"))</f>
        <v>-</v>
      </c>
      <c r="C70" s="952"/>
      <c r="D70" s="952"/>
      <c r="E70" s="952"/>
      <c r="F70" s="952"/>
      <c r="G70" s="952"/>
      <c r="H70" s="954"/>
      <c r="I70" s="313"/>
      <c r="L70" s="317"/>
      <c r="M70" s="317"/>
      <c r="N70" s="317"/>
      <c r="O70" s="317"/>
      <c r="P70" s="317"/>
      <c r="Q70" s="317"/>
      <c r="R70" s="317"/>
      <c r="S70" s="317"/>
    </row>
    <row r="71" spans="1:21" s="316" customFormat="1" ht="40.049999999999997" customHeight="1" x14ac:dyDescent="0.2">
      <c r="A71" s="313"/>
      <c r="B71" s="314" t="s">
        <v>395</v>
      </c>
      <c r="C71" s="952">
        <f>C67-C69</f>
        <v>0</v>
      </c>
      <c r="D71" s="952">
        <f t="shared" ref="D71:G71" si="4">D67-D69</f>
        <v>0</v>
      </c>
      <c r="E71" s="952">
        <f t="shared" si="4"/>
        <v>0</v>
      </c>
      <c r="F71" s="952">
        <f t="shared" si="4"/>
        <v>0</v>
      </c>
      <c r="G71" s="952">
        <f t="shared" si="4"/>
        <v>0</v>
      </c>
      <c r="H71" s="953">
        <f>H67-H69</f>
        <v>0</v>
      </c>
      <c r="I71" s="631">
        <f>C55</f>
        <v>0</v>
      </c>
      <c r="J71" s="591"/>
      <c r="L71" s="317"/>
      <c r="M71" s="317"/>
      <c r="N71" s="317"/>
      <c r="O71" s="317"/>
      <c r="P71" s="317"/>
      <c r="Q71" s="317"/>
      <c r="R71" s="317"/>
      <c r="S71" s="317"/>
    </row>
    <row r="72" spans="1:21" s="316" customFormat="1" ht="19.95" customHeight="1" x14ac:dyDescent="0.2">
      <c r="A72" s="313"/>
      <c r="B72" s="318" t="str">
        <f>IF($G$6="","-",IF($G$6="消費税を補助対象に含めない","（税抜）","（税込）"))</f>
        <v>-</v>
      </c>
      <c r="C72" s="952"/>
      <c r="D72" s="952"/>
      <c r="E72" s="952"/>
      <c r="F72" s="952"/>
      <c r="G72" s="952"/>
      <c r="H72" s="954"/>
      <c r="I72" s="591"/>
      <c r="J72" s="591"/>
      <c r="L72" s="317"/>
      <c r="M72" s="317"/>
      <c r="N72" s="317"/>
      <c r="O72" s="317"/>
      <c r="P72" s="317"/>
      <c r="Q72" s="317"/>
      <c r="R72" s="317"/>
      <c r="S72" s="317"/>
    </row>
    <row r="73" spans="1:21" s="316" customFormat="1" ht="19.95" customHeight="1" x14ac:dyDescent="0.2">
      <c r="A73" s="313"/>
      <c r="B73" s="314" t="s">
        <v>317</v>
      </c>
      <c r="C73" s="952">
        <f t="shared" ref="C73:H73" si="5">C60*C61*C62*C65</f>
        <v>0</v>
      </c>
      <c r="D73" s="952">
        <f t="shared" si="5"/>
        <v>0</v>
      </c>
      <c r="E73" s="952">
        <f t="shared" si="5"/>
        <v>0</v>
      </c>
      <c r="F73" s="952">
        <f t="shared" si="5"/>
        <v>0</v>
      </c>
      <c r="G73" s="952">
        <f t="shared" si="5"/>
        <v>0</v>
      </c>
      <c r="H73" s="953">
        <f t="shared" si="5"/>
        <v>0</v>
      </c>
      <c r="I73" s="591"/>
      <c r="J73" s="631">
        <f>C55</f>
        <v>0</v>
      </c>
      <c r="L73" s="317"/>
      <c r="M73" s="317"/>
      <c r="N73" s="317"/>
      <c r="O73" s="317"/>
      <c r="P73" s="317"/>
      <c r="Q73" s="317"/>
      <c r="R73" s="317"/>
      <c r="S73" s="317"/>
    </row>
    <row r="74" spans="1:21" s="316" customFormat="1" ht="19.95" customHeight="1" x14ac:dyDescent="0.2">
      <c r="A74" s="313"/>
      <c r="B74" s="318" t="str">
        <f>IF($G$6="","-",IF($G$6="消費税を補助対象に含めない","（税抜）","（税込）"))</f>
        <v>-</v>
      </c>
      <c r="C74" s="952"/>
      <c r="D74" s="952"/>
      <c r="E74" s="952"/>
      <c r="F74" s="952"/>
      <c r="G74" s="952"/>
      <c r="H74" s="954"/>
      <c r="I74" s="591"/>
      <c r="J74" s="591"/>
      <c r="L74" s="317"/>
      <c r="M74" s="317"/>
      <c r="N74" s="317"/>
      <c r="O74" s="317"/>
      <c r="P74" s="317"/>
      <c r="Q74" s="317"/>
      <c r="R74" s="317"/>
      <c r="S74" s="317"/>
    </row>
    <row r="75" spans="1:21" s="82" customFormat="1" ht="19.95" customHeight="1" thickBot="1" x14ac:dyDescent="0.25">
      <c r="A75" s="313"/>
      <c r="B75" s="565"/>
      <c r="C75" s="565"/>
      <c r="D75" s="565"/>
      <c r="E75" s="565"/>
      <c r="F75" s="565"/>
      <c r="G75" s="565"/>
      <c r="H75" s="565"/>
      <c r="I75" s="566"/>
      <c r="J75" s="316"/>
      <c r="K75" s="316"/>
      <c r="L75" s="132"/>
      <c r="M75" s="326"/>
      <c r="N75" s="311"/>
      <c r="O75" s="311"/>
      <c r="P75" s="311"/>
      <c r="Q75" s="312"/>
      <c r="R75" s="312"/>
      <c r="S75" s="312"/>
      <c r="T75" s="312"/>
      <c r="U75" s="312"/>
    </row>
    <row r="76" spans="1:21" s="82" customFormat="1" ht="30" customHeight="1" x14ac:dyDescent="0.2">
      <c r="A76" s="308"/>
      <c r="B76" s="564" t="s">
        <v>546</v>
      </c>
      <c r="C76" s="554"/>
      <c r="D76" s="563"/>
      <c r="E76" s="554"/>
      <c r="F76" s="214"/>
      <c r="G76" s="215"/>
      <c r="H76" s="309"/>
      <c r="I76" s="310"/>
      <c r="J76" s="81"/>
      <c r="K76" s="81"/>
      <c r="L76" s="132"/>
      <c r="M76" s="311"/>
      <c r="O76" s="311"/>
      <c r="P76" s="312"/>
      <c r="Q76" s="312"/>
      <c r="R76" s="312"/>
      <c r="S76" s="312"/>
      <c r="T76" s="312"/>
    </row>
    <row r="77" spans="1:21" s="316" customFormat="1" ht="40.049999999999997" customHeight="1" x14ac:dyDescent="0.2">
      <c r="A77" s="313"/>
      <c r="B77" s="963" t="s">
        <v>174</v>
      </c>
      <c r="C77" s="940"/>
      <c r="D77" s="314" t="s">
        <v>393</v>
      </c>
      <c r="E77" s="964">
        <f>SUM(C93:H94)</f>
        <v>0</v>
      </c>
      <c r="F77" s="314" t="s">
        <v>314</v>
      </c>
      <c r="G77" s="964">
        <f>SUM(C95:H96)</f>
        <v>0</v>
      </c>
      <c r="H77" s="315" t="s">
        <v>315</v>
      </c>
      <c r="I77" s="964">
        <f>SUM(C91:H92)</f>
        <v>0</v>
      </c>
      <c r="L77" s="313"/>
      <c r="M77" s="317"/>
      <c r="N77" s="317"/>
      <c r="O77" s="317"/>
      <c r="P77" s="317"/>
      <c r="Q77" s="317"/>
      <c r="R77" s="317"/>
      <c r="S77" s="317"/>
      <c r="T77" s="317"/>
    </row>
    <row r="78" spans="1:21" s="316" customFormat="1" ht="19.95" customHeight="1" x14ac:dyDescent="0.2">
      <c r="A78" s="313"/>
      <c r="B78" s="963"/>
      <c r="C78" s="940"/>
      <c r="D78" s="318" t="str">
        <f>IF($G$6="","-",IF($G$6="消費税を補助対象に含めない","（税抜）","（税込）"))</f>
        <v>-</v>
      </c>
      <c r="E78" s="964"/>
      <c r="F78" s="318" t="str">
        <f>IF($G$6="","-",IF($G$6="消費税を補助対象に含めない","（税抜）","（税込）"))</f>
        <v>-</v>
      </c>
      <c r="G78" s="964"/>
      <c r="H78" s="319" t="str">
        <f>IF($G$6="","-",IF($G$6="消費税を補助対象に含めない","（税抜）","（税込）"))</f>
        <v>-</v>
      </c>
      <c r="I78" s="964"/>
      <c r="L78" s="313"/>
      <c r="M78" s="317"/>
      <c r="N78" s="317"/>
      <c r="O78" s="317"/>
      <c r="P78" s="317"/>
      <c r="Q78" s="317"/>
      <c r="R78" s="317"/>
      <c r="S78" s="317"/>
      <c r="T78" s="317"/>
    </row>
    <row r="79" spans="1:21" s="316" customFormat="1" ht="19.95" customHeight="1" x14ac:dyDescent="0.2">
      <c r="A79" s="313"/>
      <c r="B79" s="320"/>
      <c r="G79" s="313"/>
      <c r="H79" s="313"/>
      <c r="I79" s="313"/>
      <c r="M79" s="317"/>
      <c r="N79" s="317"/>
      <c r="O79" s="317"/>
      <c r="P79" s="317"/>
      <c r="Q79" s="317"/>
      <c r="R79" s="317"/>
      <c r="S79" s="317"/>
      <c r="T79" s="317"/>
    </row>
    <row r="80" spans="1:21" s="316" customFormat="1" ht="30" customHeight="1" x14ac:dyDescent="0.2">
      <c r="A80" s="313"/>
      <c r="B80" s="963" t="s">
        <v>572</v>
      </c>
      <c r="C80" s="965" t="s">
        <v>336</v>
      </c>
      <c r="D80" s="965"/>
      <c r="E80" s="966" t="s">
        <v>337</v>
      </c>
      <c r="F80" s="967"/>
      <c r="G80" s="967"/>
      <c r="H80" s="968"/>
      <c r="M80" s="317"/>
      <c r="N80" s="317"/>
      <c r="O80" s="317"/>
      <c r="P80" s="317"/>
      <c r="Q80" s="317"/>
      <c r="R80" s="317"/>
      <c r="S80" s="317"/>
      <c r="T80" s="317"/>
    </row>
    <row r="81" spans="1:21" s="316" customFormat="1" ht="40.049999999999997" customHeight="1" x14ac:dyDescent="0.2">
      <c r="A81" s="313"/>
      <c r="B81" s="963"/>
      <c r="C81" s="555" t="s">
        <v>390</v>
      </c>
      <c r="D81" s="555" t="s">
        <v>391</v>
      </c>
      <c r="E81" s="384" t="s">
        <v>386</v>
      </c>
      <c r="F81" s="384" t="s">
        <v>387</v>
      </c>
      <c r="G81" s="384" t="s">
        <v>388</v>
      </c>
      <c r="H81" s="555" t="s">
        <v>389</v>
      </c>
      <c r="M81" s="317"/>
      <c r="N81" s="317"/>
      <c r="O81" s="321"/>
      <c r="P81" s="317"/>
      <c r="Q81" s="317"/>
      <c r="R81" s="317"/>
      <c r="S81" s="317"/>
      <c r="T81" s="317"/>
    </row>
    <row r="82" spans="1:21" s="316" customFormat="1" ht="40.049999999999997" customHeight="1" x14ac:dyDescent="0.2">
      <c r="A82" s="631">
        <f>C77</f>
        <v>0</v>
      </c>
      <c r="B82" s="383" t="s">
        <v>392</v>
      </c>
      <c r="C82" s="474"/>
      <c r="D82" s="474"/>
      <c r="E82" s="474"/>
      <c r="F82" s="474"/>
      <c r="G82" s="474"/>
      <c r="H82" s="474"/>
      <c r="I82" s="969" t="str">
        <f>IF(SUM($C82:$H82)=0,"",IF(6&gt;=(SUM($C82:$H82)),"事業要件である1地域あたりの支援対象者数(7者)が未達です。",""))</f>
        <v/>
      </c>
      <c r="J82" s="970"/>
      <c r="K82" s="970"/>
      <c r="N82" s="317"/>
      <c r="O82" s="323"/>
      <c r="P82" s="323"/>
      <c r="Q82" s="317"/>
      <c r="R82" s="317"/>
      <c r="S82" s="317"/>
      <c r="T82" s="317"/>
      <c r="U82" s="317"/>
    </row>
    <row r="83" spans="1:21" s="316" customFormat="1" ht="40.049999999999997" customHeight="1" x14ac:dyDescent="0.2">
      <c r="A83" s="313"/>
      <c r="B83" s="383" t="s">
        <v>400</v>
      </c>
      <c r="C83" s="444">
        <v>1</v>
      </c>
      <c r="D83" s="444">
        <v>2</v>
      </c>
      <c r="E83" s="474"/>
      <c r="F83" s="474"/>
      <c r="G83" s="474"/>
      <c r="H83" s="474"/>
      <c r="N83" s="317"/>
      <c r="O83" s="323"/>
      <c r="P83" s="323"/>
      <c r="Q83" s="317"/>
      <c r="R83" s="317"/>
      <c r="S83" s="317"/>
      <c r="T83" s="317"/>
      <c r="U83" s="317"/>
    </row>
    <row r="84" spans="1:21" s="316" customFormat="1" ht="40.049999999999997" customHeight="1" x14ac:dyDescent="0.2">
      <c r="A84" s="313"/>
      <c r="B84" s="555" t="s">
        <v>396</v>
      </c>
      <c r="C84" s="493"/>
      <c r="D84" s="493"/>
      <c r="E84" s="493"/>
      <c r="F84" s="493"/>
      <c r="G84" s="493"/>
      <c r="H84" s="493"/>
      <c r="L84" s="317"/>
      <c r="N84" s="317"/>
      <c r="O84" s="317"/>
      <c r="P84" s="317"/>
      <c r="Q84" s="317"/>
      <c r="R84" s="317"/>
      <c r="S84" s="317"/>
    </row>
    <row r="85" spans="1:21" s="316" customFormat="1" ht="40.049999999999997" customHeight="1" x14ac:dyDescent="0.2">
      <c r="A85" s="313"/>
      <c r="B85" s="555" t="s">
        <v>397</v>
      </c>
      <c r="C85" s="493"/>
      <c r="D85" s="493"/>
      <c r="E85" s="493"/>
      <c r="F85" s="493"/>
      <c r="G85" s="493"/>
      <c r="H85" s="473"/>
      <c r="I85" s="482"/>
      <c r="J85" s="482"/>
      <c r="L85" s="317"/>
      <c r="N85" s="317"/>
      <c r="O85" s="317"/>
      <c r="P85" s="317"/>
      <c r="Q85" s="317"/>
    </row>
    <row r="86" spans="1:21" s="316" customFormat="1" ht="40.049999999999997" customHeight="1" x14ac:dyDescent="0.2">
      <c r="A86" s="313"/>
      <c r="B86" s="555" t="s">
        <v>441</v>
      </c>
      <c r="C86" s="444">
        <v>11.5</v>
      </c>
      <c r="D86" s="444">
        <v>17.5</v>
      </c>
      <c r="E86" s="444">
        <v>29</v>
      </c>
      <c r="F86" s="444">
        <v>21</v>
      </c>
      <c r="G86" s="483">
        <v>15</v>
      </c>
      <c r="H86" s="493"/>
      <c r="I86" s="958" t="str">
        <f>IF($H82=0,"",IF(0=$H86,"カスタムプランの支援時間を入力してください。算出方法：1回あたりの支援時間×支援回数（支援～報告会までを含む）＋報告書作成時間",""))</f>
        <v/>
      </c>
      <c r="J86" s="959"/>
      <c r="K86" s="959"/>
      <c r="L86" s="317"/>
      <c r="N86" s="317"/>
      <c r="O86" s="317"/>
      <c r="P86" s="317"/>
      <c r="Q86" s="317"/>
    </row>
    <row r="87" spans="1:21" s="316" customFormat="1" ht="40.049999999999997" customHeight="1" x14ac:dyDescent="0.2">
      <c r="A87" s="313"/>
      <c r="B87" s="383" t="s">
        <v>349</v>
      </c>
      <c r="C87" s="960"/>
      <c r="D87" s="960"/>
      <c r="E87" s="960"/>
      <c r="F87" s="960"/>
      <c r="G87" s="960"/>
      <c r="H87" s="961"/>
      <c r="I87" s="482"/>
      <c r="J87" s="482"/>
      <c r="L87" s="317"/>
      <c r="M87" s="317"/>
      <c r="N87" s="317"/>
      <c r="O87" s="317"/>
      <c r="P87" s="317"/>
      <c r="Q87" s="317"/>
      <c r="R87" s="317"/>
      <c r="S87" s="317"/>
    </row>
    <row r="88" spans="1:21" s="316" customFormat="1" ht="19.95" customHeight="1" x14ac:dyDescent="0.2">
      <c r="A88" s="313"/>
      <c r="B88" s="557" t="str">
        <f>IF($G$6="","-",IF($G$6="消費税を補助対象に含めない","（税抜）","（税込）"))</f>
        <v>-</v>
      </c>
      <c r="C88" s="961"/>
      <c r="D88" s="961"/>
      <c r="E88" s="961"/>
      <c r="F88" s="961"/>
      <c r="G88" s="961"/>
      <c r="H88" s="962"/>
      <c r="I88" s="313"/>
      <c r="J88" s="313"/>
      <c r="L88" s="317"/>
      <c r="M88" s="317"/>
      <c r="N88" s="317"/>
      <c r="O88" s="317"/>
      <c r="P88" s="317"/>
      <c r="Q88" s="317"/>
      <c r="R88" s="317"/>
      <c r="S88" s="317"/>
    </row>
    <row r="89" spans="1:21" s="316" customFormat="1" ht="19.95" customHeight="1" x14ac:dyDescent="0.2">
      <c r="A89" s="313"/>
      <c r="B89" s="385" t="s">
        <v>394</v>
      </c>
      <c r="C89" s="952">
        <f>IF($G$6="消費税を補助対象に含めない",(C82*C85*8000*C83)+(C82*92000),(C82*C85*8800*C83)+(C82*101200))</f>
        <v>0</v>
      </c>
      <c r="D89" s="952">
        <f>IF($G$6="消費税を補助対象に含めない",(D82*D85*8000*D83)+(D82*140000),(D82*D85*8800*D83)+(D82*154000))</f>
        <v>0</v>
      </c>
      <c r="E89" s="952">
        <f>IF($G$6="消費税を補助対象に含めない",(E82*E85*8000*E83)+(E82*232000),(E82*E85*8800*E83)+(E82*255200))</f>
        <v>0</v>
      </c>
      <c r="F89" s="952">
        <f>IF($G$6="消費税を補助対象に含めない",(F82*F85*8000*F83)+(F82*168000),(F82*F85*8800*F83)+(F82*184800))</f>
        <v>0</v>
      </c>
      <c r="G89" s="952">
        <f>IF($G$6="消費税を補助対象に含めない",(G82*G85*8000*G83)+(G82*120000),(G82*G85*8800*G83)+(G82*132000))</f>
        <v>0</v>
      </c>
      <c r="H89" s="953">
        <f>IF($G$6="消費税を補助対象に含めない",(H82*H85*8000*H83)+(H82*H86*8000),(H82*H85*8800*H83)+(H82*H86*8800))</f>
        <v>0</v>
      </c>
      <c r="I89" s="313"/>
      <c r="L89" s="317"/>
      <c r="M89" s="317"/>
      <c r="N89" s="317"/>
      <c r="O89" s="317"/>
      <c r="P89" s="317"/>
      <c r="Q89" s="317"/>
      <c r="R89" s="317"/>
      <c r="S89" s="317"/>
    </row>
    <row r="90" spans="1:21" s="316" customFormat="1" ht="19.95" customHeight="1" x14ac:dyDescent="0.2">
      <c r="A90" s="313"/>
      <c r="B90" s="324" t="str">
        <f>IF($G$6="","-",IF($G$6="消費税を補助対象に含めない","（税抜）","（税込）"))</f>
        <v>-</v>
      </c>
      <c r="C90" s="952"/>
      <c r="D90" s="952"/>
      <c r="E90" s="952"/>
      <c r="F90" s="952"/>
      <c r="G90" s="952"/>
      <c r="H90" s="954"/>
      <c r="I90" s="313"/>
      <c r="J90" s="313"/>
      <c r="L90" s="317"/>
      <c r="M90" s="317"/>
      <c r="N90" s="317"/>
      <c r="O90" s="317"/>
      <c r="P90" s="317"/>
      <c r="Q90" s="317"/>
      <c r="R90" s="317"/>
      <c r="S90" s="317"/>
    </row>
    <row r="91" spans="1:21" s="316" customFormat="1" ht="19.95" customHeight="1" x14ac:dyDescent="0.2">
      <c r="A91" s="313"/>
      <c r="B91" s="315" t="s">
        <v>316</v>
      </c>
      <c r="C91" s="952">
        <f>IF($G$6="消費税を補助対象に含めない",(C82*92000*0.1),(C82*101200*0.1))</f>
        <v>0</v>
      </c>
      <c r="D91" s="952">
        <f>IF($G$6="消費税を補助対象に含めない",(D82*140000*0.1),(D82*154000*0.1))</f>
        <v>0</v>
      </c>
      <c r="E91" s="952">
        <f>IF($G$6="消費税を補助対象に含めない",(E82*232000*0.1),(E82*255200*0.1))</f>
        <v>0</v>
      </c>
      <c r="F91" s="952">
        <f>IF($G$6="消費税を補助対象に含めない",(F82*168000*0.1),(F82*184800*0.1))</f>
        <v>0</v>
      </c>
      <c r="G91" s="952">
        <f>IF($G$6="消費税を補助対象に含めない",(G82*120000*0.1),(G82*132000*0.1))</f>
        <v>0</v>
      </c>
      <c r="H91" s="953">
        <f>IF($G$6="消費税を補助対象に含めない",(H82*H86*8000*0.1),(H82*H86*8800*0.1))</f>
        <v>0</v>
      </c>
      <c r="I91" s="313"/>
      <c r="L91" s="317"/>
      <c r="M91" s="317"/>
      <c r="N91" s="317"/>
      <c r="O91" s="317"/>
      <c r="P91" s="317"/>
      <c r="Q91" s="317"/>
      <c r="R91" s="317"/>
      <c r="S91" s="317"/>
    </row>
    <row r="92" spans="1:21" s="316" customFormat="1" ht="19.95" customHeight="1" x14ac:dyDescent="0.2">
      <c r="A92" s="313"/>
      <c r="B92" s="319" t="str">
        <f>IF($G$6="","-",IF($G$6="消費税を補助対象に含めない","（税抜）","（税込）"))</f>
        <v>-</v>
      </c>
      <c r="C92" s="952"/>
      <c r="D92" s="952"/>
      <c r="E92" s="952"/>
      <c r="F92" s="952"/>
      <c r="G92" s="952"/>
      <c r="H92" s="954"/>
      <c r="I92" s="313"/>
      <c r="L92" s="317"/>
      <c r="M92" s="317"/>
      <c r="N92" s="317"/>
      <c r="O92" s="317"/>
      <c r="P92" s="317"/>
      <c r="Q92" s="317"/>
      <c r="R92" s="317"/>
      <c r="S92" s="317"/>
    </row>
    <row r="93" spans="1:21" s="316" customFormat="1" ht="40.049999999999997" customHeight="1" x14ac:dyDescent="0.2">
      <c r="A93" s="313"/>
      <c r="B93" s="314" t="s">
        <v>395</v>
      </c>
      <c r="C93" s="952">
        <f>C89-C91</f>
        <v>0</v>
      </c>
      <c r="D93" s="952">
        <f t="shared" ref="D93:G93" si="6">D89-D91</f>
        <v>0</v>
      </c>
      <c r="E93" s="952">
        <f t="shared" si="6"/>
        <v>0</v>
      </c>
      <c r="F93" s="952">
        <f t="shared" si="6"/>
        <v>0</v>
      </c>
      <c r="G93" s="952">
        <f t="shared" si="6"/>
        <v>0</v>
      </c>
      <c r="H93" s="953">
        <f>H89-H91</f>
        <v>0</v>
      </c>
      <c r="I93" s="631">
        <f>C77</f>
        <v>0</v>
      </c>
      <c r="J93" s="591"/>
      <c r="L93" s="317"/>
      <c r="M93" s="317"/>
      <c r="N93" s="317"/>
      <c r="O93" s="317"/>
      <c r="P93" s="317"/>
      <c r="Q93" s="317"/>
      <c r="R93" s="317"/>
      <c r="S93" s="317"/>
    </row>
    <row r="94" spans="1:21" s="316" customFormat="1" ht="19.95" customHeight="1" x14ac:dyDescent="0.2">
      <c r="A94" s="313"/>
      <c r="B94" s="318" t="str">
        <f>IF($G$6="","-",IF($G$6="消費税を補助対象に含めない","（税抜）","（税込）"))</f>
        <v>-</v>
      </c>
      <c r="C94" s="952"/>
      <c r="D94" s="952"/>
      <c r="E94" s="952"/>
      <c r="F94" s="952"/>
      <c r="G94" s="952"/>
      <c r="H94" s="954"/>
      <c r="I94" s="591"/>
      <c r="J94" s="591"/>
      <c r="L94" s="317"/>
      <c r="M94" s="317"/>
      <c r="N94" s="317"/>
      <c r="O94" s="317"/>
      <c r="P94" s="317"/>
      <c r="Q94" s="317"/>
      <c r="R94" s="317"/>
      <c r="S94" s="317"/>
    </row>
    <row r="95" spans="1:21" s="316" customFormat="1" ht="19.95" customHeight="1" x14ac:dyDescent="0.2">
      <c r="A95" s="313"/>
      <c r="B95" s="314" t="s">
        <v>317</v>
      </c>
      <c r="C95" s="952">
        <f t="shared" ref="C95:H95" si="7">C82*C83*C84*C87</f>
        <v>0</v>
      </c>
      <c r="D95" s="952">
        <f t="shared" si="7"/>
        <v>0</v>
      </c>
      <c r="E95" s="952">
        <f t="shared" si="7"/>
        <v>0</v>
      </c>
      <c r="F95" s="952">
        <f t="shared" si="7"/>
        <v>0</v>
      </c>
      <c r="G95" s="952">
        <f t="shared" si="7"/>
        <v>0</v>
      </c>
      <c r="H95" s="953">
        <f t="shared" si="7"/>
        <v>0</v>
      </c>
      <c r="I95" s="591"/>
      <c r="J95" s="631">
        <f>C77</f>
        <v>0</v>
      </c>
      <c r="L95" s="317"/>
      <c r="M95" s="317"/>
      <c r="N95" s="317"/>
      <c r="O95" s="317"/>
      <c r="P95" s="317"/>
      <c r="Q95" s="317"/>
      <c r="R95" s="317"/>
      <c r="S95" s="317"/>
    </row>
    <row r="96" spans="1:21" s="316" customFormat="1" ht="19.95" customHeight="1" x14ac:dyDescent="0.2">
      <c r="A96" s="313"/>
      <c r="B96" s="318" t="str">
        <f>IF($G$6="","-",IF($G$6="消費税を補助対象に含めない","（税抜）","（税込）"))</f>
        <v>-</v>
      </c>
      <c r="C96" s="952"/>
      <c r="D96" s="952"/>
      <c r="E96" s="952"/>
      <c r="F96" s="952"/>
      <c r="G96" s="952"/>
      <c r="H96" s="954"/>
      <c r="I96" s="591"/>
      <c r="J96" s="591"/>
      <c r="L96" s="317"/>
      <c r="M96" s="317"/>
      <c r="N96" s="317"/>
      <c r="O96" s="317"/>
      <c r="P96" s="317"/>
      <c r="Q96" s="317"/>
      <c r="R96" s="317"/>
      <c r="S96" s="317"/>
    </row>
    <row r="97" spans="1:21" s="82" customFormat="1" ht="19.95" customHeight="1" thickBot="1" x14ac:dyDescent="0.25">
      <c r="A97" s="313"/>
      <c r="B97" s="565"/>
      <c r="C97" s="565"/>
      <c r="D97" s="565"/>
      <c r="E97" s="565"/>
      <c r="F97" s="565"/>
      <c r="G97" s="565"/>
      <c r="H97" s="565"/>
      <c r="I97" s="566"/>
      <c r="J97" s="316"/>
      <c r="K97" s="316"/>
      <c r="L97" s="132"/>
      <c r="M97" s="326"/>
      <c r="N97" s="311"/>
      <c r="O97" s="311"/>
      <c r="P97" s="311"/>
      <c r="Q97" s="312"/>
      <c r="R97" s="312"/>
      <c r="S97" s="312"/>
      <c r="T97" s="312"/>
      <c r="U97" s="312"/>
    </row>
    <row r="98" spans="1:21" s="82" customFormat="1" ht="30" customHeight="1" x14ac:dyDescent="0.2">
      <c r="A98" s="308"/>
      <c r="B98" s="564" t="s">
        <v>547</v>
      </c>
      <c r="C98" s="554"/>
      <c r="D98" s="563"/>
      <c r="E98" s="554"/>
      <c r="F98" s="214"/>
      <c r="G98" s="215"/>
      <c r="H98" s="309"/>
      <c r="I98" s="310"/>
      <c r="J98" s="81"/>
      <c r="K98" s="81"/>
      <c r="L98" s="132"/>
      <c r="M98" s="311"/>
      <c r="O98" s="311"/>
      <c r="P98" s="312"/>
      <c r="Q98" s="312"/>
      <c r="R98" s="312"/>
      <c r="S98" s="312"/>
      <c r="T98" s="312"/>
    </row>
    <row r="99" spans="1:21" s="316" customFormat="1" ht="40.049999999999997" customHeight="1" x14ac:dyDescent="0.2">
      <c r="A99" s="313"/>
      <c r="B99" s="963" t="s">
        <v>174</v>
      </c>
      <c r="C99" s="940"/>
      <c r="D99" s="314" t="s">
        <v>393</v>
      </c>
      <c r="E99" s="964">
        <f>SUM(C115:H116)</f>
        <v>0</v>
      </c>
      <c r="F99" s="314" t="s">
        <v>314</v>
      </c>
      <c r="G99" s="964">
        <f>SUM(C117:H118)</f>
        <v>0</v>
      </c>
      <c r="H99" s="315" t="s">
        <v>315</v>
      </c>
      <c r="I99" s="964">
        <f>SUM(C113:H114)</f>
        <v>0</v>
      </c>
      <c r="L99" s="313"/>
      <c r="M99" s="317"/>
      <c r="N99" s="317"/>
      <c r="O99" s="317"/>
      <c r="P99" s="317"/>
      <c r="Q99" s="317"/>
      <c r="R99" s="317"/>
      <c r="S99" s="317"/>
      <c r="T99" s="317"/>
    </row>
    <row r="100" spans="1:21" s="316" customFormat="1" ht="19.95" customHeight="1" x14ac:dyDescent="0.2">
      <c r="A100" s="313"/>
      <c r="B100" s="963"/>
      <c r="C100" s="940"/>
      <c r="D100" s="318" t="str">
        <f>IF($G$6="","-",IF($G$6="消費税を補助対象に含めない","（税抜）","（税込）"))</f>
        <v>-</v>
      </c>
      <c r="E100" s="964"/>
      <c r="F100" s="318" t="str">
        <f>IF($G$6="","-",IF($G$6="消費税を補助対象に含めない","（税抜）","（税込）"))</f>
        <v>-</v>
      </c>
      <c r="G100" s="964"/>
      <c r="H100" s="319" t="str">
        <f>IF($G$6="","-",IF($G$6="消費税を補助対象に含めない","（税抜）","（税込）"))</f>
        <v>-</v>
      </c>
      <c r="I100" s="964"/>
      <c r="L100" s="313"/>
      <c r="M100" s="317"/>
      <c r="N100" s="317"/>
      <c r="O100" s="317"/>
      <c r="P100" s="317"/>
      <c r="Q100" s="317"/>
      <c r="R100" s="317"/>
      <c r="S100" s="317"/>
      <c r="T100" s="317"/>
    </row>
    <row r="101" spans="1:21" s="316" customFormat="1" ht="19.95" customHeight="1" x14ac:dyDescent="0.2">
      <c r="A101" s="313"/>
      <c r="B101" s="320"/>
      <c r="G101" s="313"/>
      <c r="H101" s="313"/>
      <c r="I101" s="313"/>
      <c r="M101" s="317"/>
      <c r="N101" s="317"/>
      <c r="O101" s="317"/>
      <c r="P101" s="317"/>
      <c r="Q101" s="317"/>
      <c r="R101" s="317"/>
      <c r="S101" s="317"/>
      <c r="T101" s="317"/>
    </row>
    <row r="102" spans="1:21" s="316" customFormat="1" ht="30" customHeight="1" x14ac:dyDescent="0.2">
      <c r="A102" s="313"/>
      <c r="B102" s="963" t="s">
        <v>572</v>
      </c>
      <c r="C102" s="965" t="s">
        <v>336</v>
      </c>
      <c r="D102" s="965"/>
      <c r="E102" s="966" t="s">
        <v>337</v>
      </c>
      <c r="F102" s="967"/>
      <c r="G102" s="967"/>
      <c r="H102" s="968"/>
      <c r="M102" s="317"/>
      <c r="N102" s="317"/>
      <c r="O102" s="317"/>
      <c r="P102" s="317"/>
      <c r="Q102" s="317"/>
      <c r="R102" s="317"/>
      <c r="S102" s="317"/>
      <c r="T102" s="317"/>
    </row>
    <row r="103" spans="1:21" s="316" customFormat="1" ht="40.049999999999997" customHeight="1" x14ac:dyDescent="0.2">
      <c r="A103" s="313"/>
      <c r="B103" s="963"/>
      <c r="C103" s="555" t="s">
        <v>390</v>
      </c>
      <c r="D103" s="555" t="s">
        <v>391</v>
      </c>
      <c r="E103" s="384" t="s">
        <v>386</v>
      </c>
      <c r="F103" s="384" t="s">
        <v>387</v>
      </c>
      <c r="G103" s="384" t="s">
        <v>388</v>
      </c>
      <c r="H103" s="555" t="s">
        <v>389</v>
      </c>
      <c r="M103" s="317"/>
      <c r="N103" s="317"/>
      <c r="O103" s="321"/>
      <c r="P103" s="317"/>
      <c r="Q103" s="317"/>
      <c r="R103" s="317"/>
      <c r="S103" s="317"/>
      <c r="T103" s="317"/>
    </row>
    <row r="104" spans="1:21" s="316" customFormat="1" ht="40.049999999999997" customHeight="1" x14ac:dyDescent="0.2">
      <c r="A104" s="631">
        <f>C99</f>
        <v>0</v>
      </c>
      <c r="B104" s="383" t="s">
        <v>392</v>
      </c>
      <c r="C104" s="474"/>
      <c r="D104" s="474"/>
      <c r="E104" s="474"/>
      <c r="F104" s="474"/>
      <c r="G104" s="474"/>
      <c r="H104" s="474"/>
      <c r="I104" s="969" t="str">
        <f>IF(SUM($C104:$H104)=0,"",IF(6&gt;=(SUM($C104:$H104)),"事業要件である1地域あたりの支援対象者数(7者)が未達です。",""))</f>
        <v/>
      </c>
      <c r="J104" s="970"/>
      <c r="K104" s="970"/>
      <c r="N104" s="317"/>
      <c r="O104" s="323"/>
      <c r="P104" s="323"/>
      <c r="Q104" s="317"/>
      <c r="R104" s="317"/>
      <c r="S104" s="317"/>
      <c r="T104" s="317"/>
      <c r="U104" s="317"/>
    </row>
    <row r="105" spans="1:21" s="316" customFormat="1" ht="40.049999999999997" customHeight="1" x14ac:dyDescent="0.2">
      <c r="A105" s="313"/>
      <c r="B105" s="383" t="s">
        <v>400</v>
      </c>
      <c r="C105" s="444">
        <v>1</v>
      </c>
      <c r="D105" s="444">
        <v>2</v>
      </c>
      <c r="E105" s="474"/>
      <c r="F105" s="474"/>
      <c r="G105" s="474"/>
      <c r="H105" s="474"/>
      <c r="N105" s="317"/>
      <c r="O105" s="323"/>
      <c r="P105" s="323"/>
      <c r="Q105" s="317"/>
      <c r="R105" s="317"/>
      <c r="S105" s="317"/>
      <c r="T105" s="317"/>
      <c r="U105" s="317"/>
    </row>
    <row r="106" spans="1:21" s="316" customFormat="1" ht="40.049999999999997" customHeight="1" x14ac:dyDescent="0.2">
      <c r="A106" s="313"/>
      <c r="B106" s="555" t="s">
        <v>396</v>
      </c>
      <c r="C106" s="493"/>
      <c r="D106" s="493"/>
      <c r="E106" s="493"/>
      <c r="F106" s="493"/>
      <c r="G106" s="493"/>
      <c r="H106" s="493"/>
      <c r="L106" s="317"/>
      <c r="N106" s="317"/>
      <c r="O106" s="317"/>
      <c r="P106" s="317"/>
      <c r="Q106" s="317"/>
      <c r="R106" s="317"/>
      <c r="S106" s="317"/>
    </row>
    <row r="107" spans="1:21" s="316" customFormat="1" ht="40.049999999999997" customHeight="1" x14ac:dyDescent="0.2">
      <c r="A107" s="313"/>
      <c r="B107" s="555" t="s">
        <v>397</v>
      </c>
      <c r="C107" s="493"/>
      <c r="D107" s="493"/>
      <c r="E107" s="493"/>
      <c r="F107" s="493"/>
      <c r="G107" s="493"/>
      <c r="H107" s="473"/>
      <c r="I107" s="482"/>
      <c r="J107" s="482"/>
      <c r="L107" s="317"/>
      <c r="N107" s="317"/>
      <c r="O107" s="317"/>
      <c r="P107" s="317"/>
      <c r="Q107" s="317"/>
    </row>
    <row r="108" spans="1:21" s="316" customFormat="1" ht="40.049999999999997" customHeight="1" x14ac:dyDescent="0.2">
      <c r="A108" s="313"/>
      <c r="B108" s="555" t="s">
        <v>441</v>
      </c>
      <c r="C108" s="444">
        <v>11.5</v>
      </c>
      <c r="D108" s="444">
        <v>17.5</v>
      </c>
      <c r="E108" s="444">
        <v>29</v>
      </c>
      <c r="F108" s="444">
        <v>21</v>
      </c>
      <c r="G108" s="483">
        <v>15</v>
      </c>
      <c r="H108" s="493"/>
      <c r="I108" s="958" t="str">
        <f>IF($H104=0,"",IF(0=$H108,"カスタムプランの支援時間を入力してください。算出方法：1回あたりの支援時間×支援回数（支援～報告会までを含む）＋報告書作成時間",""))</f>
        <v/>
      </c>
      <c r="J108" s="959"/>
      <c r="K108" s="959"/>
      <c r="L108" s="317"/>
      <c r="N108" s="317"/>
      <c r="O108" s="317"/>
      <c r="P108" s="317"/>
      <c r="Q108" s="317"/>
    </row>
    <row r="109" spans="1:21" s="316" customFormat="1" ht="40.049999999999997" customHeight="1" x14ac:dyDescent="0.2">
      <c r="A109" s="313"/>
      <c r="B109" s="383" t="s">
        <v>349</v>
      </c>
      <c r="C109" s="960"/>
      <c r="D109" s="960"/>
      <c r="E109" s="960"/>
      <c r="F109" s="960"/>
      <c r="G109" s="960"/>
      <c r="H109" s="961"/>
      <c r="I109" s="482"/>
      <c r="J109" s="482"/>
      <c r="L109" s="317"/>
      <c r="M109" s="317"/>
      <c r="N109" s="317"/>
      <c r="O109" s="317"/>
      <c r="P109" s="317"/>
      <c r="Q109" s="317"/>
      <c r="R109" s="317"/>
      <c r="S109" s="317"/>
    </row>
    <row r="110" spans="1:21" s="316" customFormat="1" ht="19.95" customHeight="1" x14ac:dyDescent="0.2">
      <c r="A110" s="313"/>
      <c r="B110" s="557" t="str">
        <f>IF($G$6="","-",IF($G$6="消費税を補助対象に含めない","（税抜）","（税込）"))</f>
        <v>-</v>
      </c>
      <c r="C110" s="961"/>
      <c r="D110" s="961"/>
      <c r="E110" s="961"/>
      <c r="F110" s="961"/>
      <c r="G110" s="961"/>
      <c r="H110" s="962"/>
      <c r="I110" s="313"/>
      <c r="J110" s="313"/>
      <c r="L110" s="317"/>
      <c r="M110" s="317"/>
      <c r="N110" s="317"/>
      <c r="O110" s="317"/>
      <c r="P110" s="317"/>
      <c r="Q110" s="317"/>
      <c r="R110" s="317"/>
      <c r="S110" s="317"/>
    </row>
    <row r="111" spans="1:21" s="316" customFormat="1" ht="19.95" customHeight="1" x14ac:dyDescent="0.2">
      <c r="A111" s="313"/>
      <c r="B111" s="385" t="s">
        <v>394</v>
      </c>
      <c r="C111" s="952">
        <f>IF($G$6="消費税を補助対象に含めない",(C104*C107*8000*C105)+(C104*92000),(C104*C107*8800*C105)+(C104*101200))</f>
        <v>0</v>
      </c>
      <c r="D111" s="952">
        <f>IF($G$6="消費税を補助対象に含めない",(D104*D107*8000*D105)+(D104*140000),(D104*D107*8800*D105)+(D104*154000))</f>
        <v>0</v>
      </c>
      <c r="E111" s="952">
        <f>IF($G$6="消費税を補助対象に含めない",(E104*E107*8000*E105)+(E104*232000),(E104*E107*8800*E105)+(E104*255200))</f>
        <v>0</v>
      </c>
      <c r="F111" s="952">
        <f>IF($G$6="消費税を補助対象に含めない",(F104*F107*8000*F105)+(F104*168000),(F104*F107*8800*F105)+(F104*184800))</f>
        <v>0</v>
      </c>
      <c r="G111" s="952">
        <f>IF($G$6="消費税を補助対象に含めない",(G104*G107*8000*G105)+(G104*120000),(G104*G107*8800*G105)+(G104*132000))</f>
        <v>0</v>
      </c>
      <c r="H111" s="953">
        <f>IF($G$6="消費税を補助対象に含めない",(H104*H107*8000*H105)+(H104*H108*8000),(H104*H107*8800*H105)+(H104*H108*8800))</f>
        <v>0</v>
      </c>
      <c r="I111" s="313"/>
      <c r="L111" s="317"/>
      <c r="M111" s="317"/>
      <c r="N111" s="317"/>
      <c r="O111" s="317"/>
      <c r="P111" s="317"/>
      <c r="Q111" s="317"/>
      <c r="R111" s="317"/>
      <c r="S111" s="317"/>
    </row>
    <row r="112" spans="1:21" s="316" customFormat="1" ht="19.95" customHeight="1" x14ac:dyDescent="0.2">
      <c r="A112" s="313"/>
      <c r="B112" s="324" t="str">
        <f>IF($G$6="","-",IF($G$6="消費税を補助対象に含めない","（税抜）","（税込）"))</f>
        <v>-</v>
      </c>
      <c r="C112" s="952"/>
      <c r="D112" s="952"/>
      <c r="E112" s="952"/>
      <c r="F112" s="952"/>
      <c r="G112" s="952"/>
      <c r="H112" s="954"/>
      <c r="I112" s="313"/>
      <c r="J112" s="313"/>
      <c r="L112" s="317"/>
      <c r="M112" s="317"/>
      <c r="N112" s="317"/>
      <c r="O112" s="317"/>
      <c r="P112" s="317"/>
      <c r="Q112" s="317"/>
      <c r="R112" s="317"/>
      <c r="S112" s="317"/>
    </row>
    <row r="113" spans="1:21" s="316" customFormat="1" ht="19.95" customHeight="1" x14ac:dyDescent="0.2">
      <c r="A113" s="313"/>
      <c r="B113" s="315" t="s">
        <v>316</v>
      </c>
      <c r="C113" s="952">
        <f>IF($G$6="消費税を補助対象に含めない",(C104*92000*0.1),(C104*101200*0.1))</f>
        <v>0</v>
      </c>
      <c r="D113" s="952">
        <f>IF($G$6="消費税を補助対象に含めない",(D104*140000*0.1),(D104*154000*0.1))</f>
        <v>0</v>
      </c>
      <c r="E113" s="952">
        <f>IF($G$6="消費税を補助対象に含めない",(E104*232000*0.1),(E104*255200*0.1))</f>
        <v>0</v>
      </c>
      <c r="F113" s="952">
        <f>IF($G$6="消費税を補助対象に含めない",(F104*168000*0.1),(F104*184800*0.1))</f>
        <v>0</v>
      </c>
      <c r="G113" s="952">
        <f>IF($G$6="消費税を補助対象に含めない",(G104*120000*0.1),(G104*132000*0.1))</f>
        <v>0</v>
      </c>
      <c r="H113" s="953">
        <f>IF($G$6="消費税を補助対象に含めない",(H104*H108*8000*0.1),(H104*H108*8800*0.1))</f>
        <v>0</v>
      </c>
      <c r="I113" s="313"/>
      <c r="L113" s="317"/>
      <c r="M113" s="317"/>
      <c r="N113" s="317"/>
      <c r="O113" s="317"/>
      <c r="P113" s="317"/>
      <c r="Q113" s="317"/>
      <c r="R113" s="317"/>
      <c r="S113" s="317"/>
    </row>
    <row r="114" spans="1:21" s="316" customFormat="1" ht="19.95" customHeight="1" x14ac:dyDescent="0.2">
      <c r="A114" s="313"/>
      <c r="B114" s="319" t="str">
        <f>IF($G$6="","-",IF($G$6="消費税を補助対象に含めない","（税抜）","（税込）"))</f>
        <v>-</v>
      </c>
      <c r="C114" s="952"/>
      <c r="D114" s="952"/>
      <c r="E114" s="952"/>
      <c r="F114" s="952"/>
      <c r="G114" s="952"/>
      <c r="H114" s="954"/>
      <c r="I114" s="313"/>
      <c r="L114" s="317"/>
      <c r="M114" s="317"/>
      <c r="N114" s="317"/>
      <c r="O114" s="317"/>
      <c r="P114" s="317"/>
      <c r="Q114" s="317"/>
      <c r="R114" s="317"/>
      <c r="S114" s="317"/>
    </row>
    <row r="115" spans="1:21" s="316" customFormat="1" ht="40.049999999999997" customHeight="1" x14ac:dyDescent="0.2">
      <c r="A115" s="313"/>
      <c r="B115" s="314" t="s">
        <v>395</v>
      </c>
      <c r="C115" s="952">
        <f>C111-C113</f>
        <v>0</v>
      </c>
      <c r="D115" s="952">
        <f t="shared" ref="D115:G115" si="8">D111-D113</f>
        <v>0</v>
      </c>
      <c r="E115" s="952">
        <f t="shared" si="8"/>
        <v>0</v>
      </c>
      <c r="F115" s="952">
        <f t="shared" si="8"/>
        <v>0</v>
      </c>
      <c r="G115" s="952">
        <f t="shared" si="8"/>
        <v>0</v>
      </c>
      <c r="H115" s="953">
        <f>H111-H113</f>
        <v>0</v>
      </c>
      <c r="I115" s="631">
        <f>C99</f>
        <v>0</v>
      </c>
      <c r="J115" s="591"/>
      <c r="L115" s="317"/>
      <c r="M115" s="317"/>
      <c r="N115" s="317"/>
      <c r="O115" s="317"/>
      <c r="P115" s="317"/>
      <c r="Q115" s="317"/>
      <c r="R115" s="317"/>
      <c r="S115" s="317"/>
    </row>
    <row r="116" spans="1:21" s="316" customFormat="1" ht="19.95" customHeight="1" x14ac:dyDescent="0.2">
      <c r="A116" s="313"/>
      <c r="B116" s="318" t="str">
        <f>IF($G$6="","-",IF($G$6="消費税を補助対象に含めない","（税抜）","（税込）"))</f>
        <v>-</v>
      </c>
      <c r="C116" s="952"/>
      <c r="D116" s="952"/>
      <c r="E116" s="952"/>
      <c r="F116" s="952"/>
      <c r="G116" s="952"/>
      <c r="H116" s="954"/>
      <c r="I116" s="591"/>
      <c r="J116" s="591"/>
      <c r="L116" s="317"/>
      <c r="M116" s="317"/>
      <c r="N116" s="317"/>
      <c r="O116" s="317"/>
      <c r="P116" s="317"/>
      <c r="Q116" s="317"/>
      <c r="R116" s="317"/>
      <c r="S116" s="317"/>
    </row>
    <row r="117" spans="1:21" s="316" customFormat="1" ht="19.95" customHeight="1" x14ac:dyDescent="0.2">
      <c r="A117" s="313"/>
      <c r="B117" s="314" t="s">
        <v>317</v>
      </c>
      <c r="C117" s="952">
        <f t="shared" ref="C117:H117" si="9">C104*C105*C106*C109</f>
        <v>0</v>
      </c>
      <c r="D117" s="952">
        <f t="shared" si="9"/>
        <v>0</v>
      </c>
      <c r="E117" s="952">
        <f t="shared" si="9"/>
        <v>0</v>
      </c>
      <c r="F117" s="952">
        <f t="shared" si="9"/>
        <v>0</v>
      </c>
      <c r="G117" s="952">
        <f t="shared" si="9"/>
        <v>0</v>
      </c>
      <c r="H117" s="953">
        <f t="shared" si="9"/>
        <v>0</v>
      </c>
      <c r="I117" s="591"/>
      <c r="J117" s="631">
        <f>C99</f>
        <v>0</v>
      </c>
      <c r="L117" s="317"/>
      <c r="M117" s="317"/>
      <c r="N117" s="317"/>
      <c r="O117" s="317"/>
      <c r="P117" s="317"/>
      <c r="Q117" s="317"/>
      <c r="R117" s="317"/>
      <c r="S117" s="317"/>
    </row>
    <row r="118" spans="1:21" s="316" customFormat="1" ht="19.95" customHeight="1" x14ac:dyDescent="0.2">
      <c r="A118" s="313"/>
      <c r="B118" s="318" t="str">
        <f>IF($G$6="","-",IF($G$6="消費税を補助対象に含めない","（税抜）","（税込）"))</f>
        <v>-</v>
      </c>
      <c r="C118" s="952"/>
      <c r="D118" s="952"/>
      <c r="E118" s="952"/>
      <c r="F118" s="952"/>
      <c r="G118" s="952"/>
      <c r="H118" s="954"/>
      <c r="I118" s="591"/>
      <c r="J118" s="591"/>
      <c r="L118" s="317"/>
      <c r="M118" s="317"/>
      <c r="N118" s="317"/>
      <c r="O118" s="317"/>
      <c r="P118" s="317"/>
      <c r="Q118" s="317"/>
      <c r="R118" s="317"/>
      <c r="S118" s="317"/>
    </row>
    <row r="119" spans="1:21" s="82" customFormat="1" ht="19.95" customHeight="1" thickBot="1" x14ac:dyDescent="0.25">
      <c r="A119" s="313"/>
      <c r="B119" s="565"/>
      <c r="C119" s="565"/>
      <c r="D119" s="565"/>
      <c r="E119" s="565"/>
      <c r="F119" s="565"/>
      <c r="G119" s="565"/>
      <c r="H119" s="565"/>
      <c r="I119" s="566"/>
      <c r="J119" s="316"/>
      <c r="K119" s="316"/>
      <c r="L119" s="132"/>
      <c r="M119" s="326"/>
      <c r="N119" s="311"/>
      <c r="O119" s="311"/>
      <c r="P119" s="311"/>
      <c r="Q119" s="312"/>
      <c r="R119" s="312"/>
      <c r="S119" s="312"/>
      <c r="T119" s="312"/>
      <c r="U119" s="312"/>
    </row>
    <row r="120" spans="1:21" s="82" customFormat="1" ht="30" customHeight="1" x14ac:dyDescent="0.2">
      <c r="A120" s="308"/>
      <c r="B120" s="564" t="s">
        <v>548</v>
      </c>
      <c r="C120" s="554"/>
      <c r="D120" s="563"/>
      <c r="E120" s="554"/>
      <c r="F120" s="214"/>
      <c r="G120" s="215"/>
      <c r="H120" s="309"/>
      <c r="I120" s="310"/>
      <c r="J120" s="81"/>
      <c r="K120" s="81"/>
      <c r="L120" s="132"/>
      <c r="M120" s="311"/>
      <c r="O120" s="311"/>
      <c r="P120" s="312"/>
      <c r="Q120" s="312"/>
      <c r="R120" s="312"/>
      <c r="S120" s="312"/>
      <c r="T120" s="312"/>
    </row>
    <row r="121" spans="1:21" s="316" customFormat="1" ht="40.049999999999997" customHeight="1" x14ac:dyDescent="0.2">
      <c r="A121" s="313"/>
      <c r="B121" s="963" t="s">
        <v>174</v>
      </c>
      <c r="C121" s="940"/>
      <c r="D121" s="314" t="s">
        <v>393</v>
      </c>
      <c r="E121" s="964">
        <f>SUM(C137:H138)</f>
        <v>0</v>
      </c>
      <c r="F121" s="314" t="s">
        <v>314</v>
      </c>
      <c r="G121" s="964">
        <f>SUM(C139:H140)</f>
        <v>0</v>
      </c>
      <c r="H121" s="315" t="s">
        <v>315</v>
      </c>
      <c r="I121" s="964">
        <f>SUM(C135:H136)</f>
        <v>0</v>
      </c>
      <c r="L121" s="313"/>
      <c r="M121" s="317"/>
      <c r="N121" s="317"/>
      <c r="O121" s="317"/>
      <c r="P121" s="317"/>
      <c r="Q121" s="317"/>
      <c r="R121" s="317"/>
      <c r="S121" s="317"/>
      <c r="T121" s="317"/>
    </row>
    <row r="122" spans="1:21" s="316" customFormat="1" ht="19.95" customHeight="1" x14ac:dyDescent="0.2">
      <c r="A122" s="313"/>
      <c r="B122" s="963"/>
      <c r="C122" s="940"/>
      <c r="D122" s="318" t="str">
        <f>IF($G$6="","-",IF($G$6="消費税を補助対象に含めない","（税抜）","（税込）"))</f>
        <v>-</v>
      </c>
      <c r="E122" s="964"/>
      <c r="F122" s="318" t="str">
        <f>IF($G$6="","-",IF($G$6="消費税を補助対象に含めない","（税抜）","（税込）"))</f>
        <v>-</v>
      </c>
      <c r="G122" s="964"/>
      <c r="H122" s="319" t="str">
        <f>IF($G$6="","-",IF($G$6="消費税を補助対象に含めない","（税抜）","（税込）"))</f>
        <v>-</v>
      </c>
      <c r="I122" s="964"/>
      <c r="L122" s="313"/>
      <c r="M122" s="317"/>
      <c r="N122" s="317"/>
      <c r="O122" s="317"/>
      <c r="P122" s="317"/>
      <c r="Q122" s="317"/>
      <c r="R122" s="317"/>
      <c r="S122" s="317"/>
      <c r="T122" s="317"/>
    </row>
    <row r="123" spans="1:21" s="316" customFormat="1" ht="19.95" customHeight="1" x14ac:dyDescent="0.2">
      <c r="A123" s="313"/>
      <c r="B123" s="320"/>
      <c r="G123" s="313"/>
      <c r="H123" s="313"/>
      <c r="I123" s="313"/>
      <c r="M123" s="317"/>
      <c r="N123" s="317"/>
      <c r="O123" s="317"/>
      <c r="P123" s="317"/>
      <c r="Q123" s="317"/>
      <c r="R123" s="317"/>
      <c r="S123" s="317"/>
      <c r="T123" s="317"/>
    </row>
    <row r="124" spans="1:21" s="316" customFormat="1" ht="30" customHeight="1" x14ac:dyDescent="0.2">
      <c r="A124" s="313"/>
      <c r="B124" s="963" t="s">
        <v>572</v>
      </c>
      <c r="C124" s="965" t="s">
        <v>336</v>
      </c>
      <c r="D124" s="965"/>
      <c r="E124" s="966" t="s">
        <v>337</v>
      </c>
      <c r="F124" s="967"/>
      <c r="G124" s="967"/>
      <c r="H124" s="968"/>
      <c r="M124" s="317"/>
      <c r="N124" s="317"/>
      <c r="O124" s="317"/>
      <c r="P124" s="317"/>
      <c r="Q124" s="317"/>
      <c r="R124" s="317"/>
      <c r="S124" s="317"/>
      <c r="T124" s="317"/>
    </row>
    <row r="125" spans="1:21" s="316" customFormat="1" ht="40.049999999999997" customHeight="1" x14ac:dyDescent="0.2">
      <c r="A125" s="313"/>
      <c r="B125" s="963"/>
      <c r="C125" s="555" t="s">
        <v>390</v>
      </c>
      <c r="D125" s="555" t="s">
        <v>391</v>
      </c>
      <c r="E125" s="384" t="s">
        <v>386</v>
      </c>
      <c r="F125" s="384" t="s">
        <v>387</v>
      </c>
      <c r="G125" s="384" t="s">
        <v>388</v>
      </c>
      <c r="H125" s="555" t="s">
        <v>389</v>
      </c>
      <c r="M125" s="317"/>
      <c r="N125" s="317"/>
      <c r="O125" s="321"/>
      <c r="P125" s="317"/>
      <c r="Q125" s="317"/>
      <c r="R125" s="317"/>
      <c r="S125" s="317"/>
      <c r="T125" s="317"/>
    </row>
    <row r="126" spans="1:21" s="316" customFormat="1" ht="40.049999999999997" customHeight="1" x14ac:dyDescent="0.2">
      <c r="A126" s="631">
        <f>C121</f>
        <v>0</v>
      </c>
      <c r="B126" s="383" t="s">
        <v>392</v>
      </c>
      <c r="C126" s="474"/>
      <c r="D126" s="474"/>
      <c r="E126" s="474"/>
      <c r="F126" s="474"/>
      <c r="G126" s="474"/>
      <c r="H126" s="474"/>
      <c r="I126" s="969" t="str">
        <f>IF(SUM($C126:$H126)=0,"",IF(6&gt;=(SUM($C126:$H126)),"事業要件である1地域あたりの支援対象者数(7者)が未達です。",""))</f>
        <v/>
      </c>
      <c r="J126" s="970"/>
      <c r="K126" s="970"/>
      <c r="N126" s="317"/>
      <c r="O126" s="323"/>
      <c r="P126" s="323"/>
      <c r="Q126" s="317"/>
      <c r="R126" s="317"/>
      <c r="S126" s="317"/>
      <c r="T126" s="317"/>
      <c r="U126" s="317"/>
    </row>
    <row r="127" spans="1:21" s="316" customFormat="1" ht="40.049999999999997" customHeight="1" x14ac:dyDescent="0.2">
      <c r="A127" s="313"/>
      <c r="B127" s="383" t="s">
        <v>400</v>
      </c>
      <c r="C127" s="444">
        <v>1</v>
      </c>
      <c r="D127" s="444">
        <v>2</v>
      </c>
      <c r="E127" s="474"/>
      <c r="F127" s="474"/>
      <c r="G127" s="474"/>
      <c r="H127" s="474"/>
      <c r="N127" s="317"/>
      <c r="O127" s="323"/>
      <c r="P127" s="323"/>
      <c r="Q127" s="317"/>
      <c r="R127" s="317"/>
      <c r="S127" s="317"/>
      <c r="T127" s="317"/>
      <c r="U127" s="317"/>
    </row>
    <row r="128" spans="1:21" s="316" customFormat="1" ht="40.049999999999997" customHeight="1" x14ac:dyDescent="0.2">
      <c r="A128" s="313"/>
      <c r="B128" s="555" t="s">
        <v>396</v>
      </c>
      <c r="C128" s="493"/>
      <c r="D128" s="493"/>
      <c r="E128" s="493"/>
      <c r="F128" s="493"/>
      <c r="G128" s="493"/>
      <c r="H128" s="493"/>
      <c r="L128" s="317"/>
      <c r="N128" s="317"/>
      <c r="O128" s="317"/>
      <c r="P128" s="317"/>
      <c r="Q128" s="317"/>
      <c r="R128" s="317"/>
      <c r="S128" s="317"/>
    </row>
    <row r="129" spans="1:21" s="316" customFormat="1" ht="40.049999999999997" customHeight="1" x14ac:dyDescent="0.2">
      <c r="A129" s="313"/>
      <c r="B129" s="555" t="s">
        <v>397</v>
      </c>
      <c r="C129" s="493"/>
      <c r="D129" s="493"/>
      <c r="E129" s="493"/>
      <c r="F129" s="493"/>
      <c r="G129" s="493"/>
      <c r="H129" s="473"/>
      <c r="I129" s="482"/>
      <c r="J129" s="482"/>
      <c r="L129" s="317"/>
      <c r="N129" s="317"/>
      <c r="O129" s="317"/>
      <c r="P129" s="317"/>
      <c r="Q129" s="317"/>
    </row>
    <row r="130" spans="1:21" s="316" customFormat="1" ht="40.049999999999997" customHeight="1" x14ac:dyDescent="0.2">
      <c r="A130" s="313"/>
      <c r="B130" s="555" t="s">
        <v>441</v>
      </c>
      <c r="C130" s="444">
        <v>11.5</v>
      </c>
      <c r="D130" s="444">
        <v>17.5</v>
      </c>
      <c r="E130" s="444">
        <v>29</v>
      </c>
      <c r="F130" s="444">
        <v>21</v>
      </c>
      <c r="G130" s="483">
        <v>15</v>
      </c>
      <c r="H130" s="493"/>
      <c r="I130" s="958" t="str">
        <f>IF($H126=0,"",IF(0=$H130,"カスタムプランの支援時間を入力してください。算出方法：1回あたりの支援時間×支援回数（支援～報告会までを含む）＋報告書作成時間",""))</f>
        <v/>
      </c>
      <c r="J130" s="959"/>
      <c r="K130" s="959"/>
      <c r="L130" s="317"/>
      <c r="N130" s="317"/>
      <c r="O130" s="317"/>
      <c r="P130" s="317"/>
      <c r="Q130" s="317"/>
    </row>
    <row r="131" spans="1:21" s="316" customFormat="1" ht="40.049999999999997" customHeight="1" x14ac:dyDescent="0.2">
      <c r="A131" s="313"/>
      <c r="B131" s="383" t="s">
        <v>349</v>
      </c>
      <c r="C131" s="960"/>
      <c r="D131" s="960"/>
      <c r="E131" s="960"/>
      <c r="F131" s="960"/>
      <c r="G131" s="960"/>
      <c r="H131" s="961"/>
      <c r="I131" s="482"/>
      <c r="J131" s="482"/>
      <c r="L131" s="317"/>
      <c r="M131" s="317"/>
      <c r="N131" s="317"/>
      <c r="O131" s="317"/>
      <c r="P131" s="317"/>
      <c r="Q131" s="317"/>
      <c r="R131" s="317"/>
      <c r="S131" s="317"/>
    </row>
    <row r="132" spans="1:21" s="316" customFormat="1" ht="19.95" customHeight="1" x14ac:dyDescent="0.2">
      <c r="A132" s="313"/>
      <c r="B132" s="557" t="str">
        <f>IF($G$6="","-",IF($G$6="消費税を補助対象に含めない","（税抜）","（税込）"))</f>
        <v>-</v>
      </c>
      <c r="C132" s="961"/>
      <c r="D132" s="961"/>
      <c r="E132" s="961"/>
      <c r="F132" s="961"/>
      <c r="G132" s="961"/>
      <c r="H132" s="962"/>
      <c r="I132" s="313"/>
      <c r="J132" s="313"/>
      <c r="L132" s="317"/>
      <c r="M132" s="317"/>
      <c r="N132" s="317"/>
      <c r="O132" s="317"/>
      <c r="P132" s="317"/>
      <c r="Q132" s="317"/>
      <c r="R132" s="317"/>
      <c r="S132" s="317"/>
    </row>
    <row r="133" spans="1:21" s="316" customFormat="1" ht="19.95" customHeight="1" x14ac:dyDescent="0.2">
      <c r="A133" s="313"/>
      <c r="B133" s="385" t="s">
        <v>394</v>
      </c>
      <c r="C133" s="952">
        <f>IF($G$6="消費税を補助対象に含めない",(C126*C129*8000*C127)+(C126*92000),(C126*C129*8800*C127)+(C126*101200))</f>
        <v>0</v>
      </c>
      <c r="D133" s="952">
        <f>IF($G$6="消費税を補助対象に含めない",(D126*D129*8000*D127)+(D126*140000),(D126*D129*8800*D127)+(D126*154000))</f>
        <v>0</v>
      </c>
      <c r="E133" s="952">
        <f>IF($G$6="消費税を補助対象に含めない",(E126*E129*8000*E127)+(E126*232000),(E126*E129*8800*E127)+(E126*255200))</f>
        <v>0</v>
      </c>
      <c r="F133" s="952">
        <f>IF($G$6="消費税を補助対象に含めない",(F126*F129*8000*F127)+(F126*168000),(F126*F129*8800*F127)+(F126*184800))</f>
        <v>0</v>
      </c>
      <c r="G133" s="952">
        <f>IF($G$6="消費税を補助対象に含めない",(G126*G129*8000*G127)+(G126*120000),(G126*G129*8800*G127)+(G126*132000))</f>
        <v>0</v>
      </c>
      <c r="H133" s="953">
        <f>IF($G$6="消費税を補助対象に含めない",(H126*H129*8000*H127)+(H126*H130*8000),(H126*H129*8800*H127)+(H126*H130*8800))</f>
        <v>0</v>
      </c>
      <c r="I133" s="313"/>
      <c r="L133" s="317"/>
      <c r="M133" s="317"/>
      <c r="N133" s="317"/>
      <c r="O133" s="317"/>
      <c r="P133" s="317"/>
      <c r="Q133" s="317"/>
      <c r="R133" s="317"/>
      <c r="S133" s="317"/>
    </row>
    <row r="134" spans="1:21" s="316" customFormat="1" ht="19.95" customHeight="1" x14ac:dyDescent="0.2">
      <c r="A134" s="313"/>
      <c r="B134" s="324" t="str">
        <f>IF($G$6="","-",IF($G$6="消費税を補助対象に含めない","（税抜）","（税込）"))</f>
        <v>-</v>
      </c>
      <c r="C134" s="952"/>
      <c r="D134" s="952"/>
      <c r="E134" s="952"/>
      <c r="F134" s="952"/>
      <c r="G134" s="952"/>
      <c r="H134" s="954"/>
      <c r="I134" s="313"/>
      <c r="J134" s="313"/>
      <c r="L134" s="317"/>
      <c r="M134" s="317"/>
      <c r="N134" s="317"/>
      <c r="O134" s="317"/>
      <c r="P134" s="317"/>
      <c r="Q134" s="317"/>
      <c r="R134" s="317"/>
      <c r="S134" s="317"/>
    </row>
    <row r="135" spans="1:21" s="316" customFormat="1" ht="19.95" customHeight="1" x14ac:dyDescent="0.2">
      <c r="A135" s="313"/>
      <c r="B135" s="315" t="s">
        <v>316</v>
      </c>
      <c r="C135" s="952">
        <f>IF($G$6="消費税を補助対象に含めない",(C126*92000*0.1),(C126*101200*0.1))</f>
        <v>0</v>
      </c>
      <c r="D135" s="952">
        <f>IF($G$6="消費税を補助対象に含めない",(D126*140000*0.1),(D126*154000*0.1))</f>
        <v>0</v>
      </c>
      <c r="E135" s="952">
        <f>IF($G$6="消費税を補助対象に含めない",(E126*232000*0.1),(E126*255200*0.1))</f>
        <v>0</v>
      </c>
      <c r="F135" s="952">
        <f>IF($G$6="消費税を補助対象に含めない",(F126*168000*0.1),(F126*184800*0.1))</f>
        <v>0</v>
      </c>
      <c r="G135" s="952">
        <f>IF($G$6="消費税を補助対象に含めない",(G126*120000*0.1),(G126*132000*0.1))</f>
        <v>0</v>
      </c>
      <c r="H135" s="953">
        <f>IF($G$6="消費税を補助対象に含めない",(H126*H130*8000*0.1),(H126*H130*8800*0.1))</f>
        <v>0</v>
      </c>
      <c r="I135" s="313"/>
      <c r="L135" s="317"/>
      <c r="M135" s="317"/>
      <c r="N135" s="317"/>
      <c r="O135" s="317"/>
      <c r="P135" s="317"/>
      <c r="Q135" s="317"/>
      <c r="R135" s="317"/>
      <c r="S135" s="317"/>
    </row>
    <row r="136" spans="1:21" s="316" customFormat="1" ht="19.95" customHeight="1" x14ac:dyDescent="0.2">
      <c r="A136" s="313"/>
      <c r="B136" s="319" t="str">
        <f>IF($G$6="","-",IF($G$6="消費税を補助対象に含めない","（税抜）","（税込）"))</f>
        <v>-</v>
      </c>
      <c r="C136" s="952"/>
      <c r="D136" s="952"/>
      <c r="E136" s="952"/>
      <c r="F136" s="952"/>
      <c r="G136" s="952"/>
      <c r="H136" s="954"/>
      <c r="I136" s="313"/>
      <c r="L136" s="317"/>
      <c r="M136" s="317"/>
      <c r="N136" s="317"/>
      <c r="O136" s="317"/>
      <c r="P136" s="317"/>
      <c r="Q136" s="317"/>
      <c r="R136" s="317"/>
      <c r="S136" s="317"/>
    </row>
    <row r="137" spans="1:21" s="316" customFormat="1" ht="40.049999999999997" customHeight="1" x14ac:dyDescent="0.2">
      <c r="A137" s="313"/>
      <c r="B137" s="314" t="s">
        <v>395</v>
      </c>
      <c r="C137" s="952">
        <f>C133-C135</f>
        <v>0</v>
      </c>
      <c r="D137" s="952">
        <f t="shared" ref="D137:G137" si="10">D133-D135</f>
        <v>0</v>
      </c>
      <c r="E137" s="952">
        <f t="shared" si="10"/>
        <v>0</v>
      </c>
      <c r="F137" s="952">
        <f t="shared" si="10"/>
        <v>0</v>
      </c>
      <c r="G137" s="952">
        <f t="shared" si="10"/>
        <v>0</v>
      </c>
      <c r="H137" s="953">
        <f>H133-H135</f>
        <v>0</v>
      </c>
      <c r="I137" s="631">
        <f>C121</f>
        <v>0</v>
      </c>
      <c r="J137" s="591"/>
      <c r="L137" s="317"/>
      <c r="M137" s="317"/>
      <c r="N137" s="317"/>
      <c r="O137" s="317"/>
      <c r="P137" s="317"/>
      <c r="Q137" s="317"/>
      <c r="R137" s="317"/>
      <c r="S137" s="317"/>
    </row>
    <row r="138" spans="1:21" s="316" customFormat="1" ht="19.95" customHeight="1" x14ac:dyDescent="0.2">
      <c r="A138" s="313"/>
      <c r="B138" s="318" t="str">
        <f>IF($G$6="","-",IF($G$6="消費税を補助対象に含めない","（税抜）","（税込）"))</f>
        <v>-</v>
      </c>
      <c r="C138" s="952"/>
      <c r="D138" s="952"/>
      <c r="E138" s="952"/>
      <c r="F138" s="952"/>
      <c r="G138" s="952"/>
      <c r="H138" s="954"/>
      <c r="I138" s="591"/>
      <c r="J138" s="591"/>
      <c r="L138" s="317"/>
      <c r="M138" s="317"/>
      <c r="N138" s="317"/>
      <c r="O138" s="317"/>
      <c r="P138" s="317"/>
      <c r="Q138" s="317"/>
      <c r="R138" s="317"/>
      <c r="S138" s="317"/>
    </row>
    <row r="139" spans="1:21" s="316" customFormat="1" ht="19.95" customHeight="1" x14ac:dyDescent="0.2">
      <c r="A139" s="313"/>
      <c r="B139" s="314" t="s">
        <v>317</v>
      </c>
      <c r="C139" s="952">
        <f t="shared" ref="C139:H139" si="11">C126*C127*C128*C131</f>
        <v>0</v>
      </c>
      <c r="D139" s="952">
        <f t="shared" si="11"/>
        <v>0</v>
      </c>
      <c r="E139" s="952">
        <f t="shared" si="11"/>
        <v>0</v>
      </c>
      <c r="F139" s="952">
        <f t="shared" si="11"/>
        <v>0</v>
      </c>
      <c r="G139" s="952">
        <f t="shared" si="11"/>
        <v>0</v>
      </c>
      <c r="H139" s="953">
        <f t="shared" si="11"/>
        <v>0</v>
      </c>
      <c r="I139" s="591"/>
      <c r="J139" s="631">
        <f>C121</f>
        <v>0</v>
      </c>
      <c r="L139" s="317"/>
      <c r="M139" s="317"/>
      <c r="N139" s="317"/>
      <c r="O139" s="317"/>
      <c r="P139" s="317"/>
      <c r="Q139" s="317"/>
      <c r="R139" s="317"/>
      <c r="S139" s="317"/>
    </row>
    <row r="140" spans="1:21" s="316" customFormat="1" ht="19.95" customHeight="1" x14ac:dyDescent="0.2">
      <c r="A140" s="313"/>
      <c r="B140" s="318" t="str">
        <f>IF($G$6="","-",IF($G$6="消費税を補助対象に含めない","（税抜）","（税込）"))</f>
        <v>-</v>
      </c>
      <c r="C140" s="952"/>
      <c r="D140" s="952"/>
      <c r="E140" s="952"/>
      <c r="F140" s="952"/>
      <c r="G140" s="952"/>
      <c r="H140" s="954"/>
      <c r="I140" s="591"/>
      <c r="J140" s="591"/>
      <c r="L140" s="317"/>
      <c r="M140" s="317"/>
      <c r="N140" s="317"/>
      <c r="O140" s="317"/>
      <c r="P140" s="317"/>
      <c r="Q140" s="317"/>
      <c r="R140" s="317"/>
      <c r="S140" s="317"/>
    </row>
    <row r="141" spans="1:21" s="82" customFormat="1" ht="19.95" customHeight="1" thickBot="1" x14ac:dyDescent="0.25">
      <c r="A141" s="313"/>
      <c r="B141" s="565"/>
      <c r="C141" s="565"/>
      <c r="D141" s="565"/>
      <c r="E141" s="565"/>
      <c r="F141" s="565"/>
      <c r="G141" s="565"/>
      <c r="H141" s="565"/>
      <c r="I141" s="566"/>
      <c r="J141" s="316"/>
      <c r="K141" s="316"/>
      <c r="L141" s="132"/>
      <c r="M141" s="326"/>
      <c r="N141" s="311"/>
      <c r="O141" s="311"/>
      <c r="P141" s="311"/>
      <c r="Q141" s="312"/>
      <c r="R141" s="312"/>
      <c r="S141" s="312"/>
      <c r="T141" s="312"/>
      <c r="U141" s="312"/>
    </row>
    <row r="142" spans="1:21" s="82" customFormat="1" ht="30" customHeight="1" x14ac:dyDescent="0.2">
      <c r="A142" s="308"/>
      <c r="B142" s="564" t="s">
        <v>549</v>
      </c>
      <c r="C142" s="554"/>
      <c r="D142" s="563"/>
      <c r="E142" s="554"/>
      <c r="F142" s="214"/>
      <c r="G142" s="215"/>
      <c r="H142" s="309"/>
      <c r="I142" s="310"/>
      <c r="J142" s="81"/>
      <c r="K142" s="81"/>
      <c r="L142" s="132"/>
      <c r="M142" s="311"/>
      <c r="O142" s="311"/>
      <c r="P142" s="312"/>
      <c r="Q142" s="312"/>
      <c r="R142" s="312"/>
      <c r="S142" s="312"/>
      <c r="T142" s="312"/>
    </row>
    <row r="143" spans="1:21" s="316" customFormat="1" ht="40.049999999999997" customHeight="1" x14ac:dyDescent="0.2">
      <c r="A143" s="313"/>
      <c r="B143" s="963" t="s">
        <v>174</v>
      </c>
      <c r="C143" s="940"/>
      <c r="D143" s="314" t="s">
        <v>393</v>
      </c>
      <c r="E143" s="964">
        <f>SUM(C159:H160)</f>
        <v>0</v>
      </c>
      <c r="F143" s="314" t="s">
        <v>314</v>
      </c>
      <c r="G143" s="964">
        <f>SUM(C161:H162)</f>
        <v>0</v>
      </c>
      <c r="H143" s="315" t="s">
        <v>315</v>
      </c>
      <c r="I143" s="964">
        <f>SUM(C157:H158)</f>
        <v>0</v>
      </c>
      <c r="L143" s="313"/>
      <c r="M143" s="317"/>
      <c r="N143" s="317"/>
      <c r="O143" s="317"/>
      <c r="P143" s="317"/>
      <c r="Q143" s="317"/>
      <c r="R143" s="317"/>
      <c r="S143" s="317"/>
      <c r="T143" s="317"/>
    </row>
    <row r="144" spans="1:21" s="316" customFormat="1" ht="19.95" customHeight="1" x14ac:dyDescent="0.2">
      <c r="A144" s="313"/>
      <c r="B144" s="963"/>
      <c r="C144" s="940"/>
      <c r="D144" s="318" t="str">
        <f>IF($G$6="","-",IF($G$6="消費税を補助対象に含めない","（税抜）","（税込）"))</f>
        <v>-</v>
      </c>
      <c r="E144" s="964"/>
      <c r="F144" s="318" t="str">
        <f>IF($G$6="","-",IF($G$6="消費税を補助対象に含めない","（税抜）","（税込）"))</f>
        <v>-</v>
      </c>
      <c r="G144" s="964"/>
      <c r="H144" s="319" t="str">
        <f>IF($G$6="","-",IF($G$6="消費税を補助対象に含めない","（税抜）","（税込）"))</f>
        <v>-</v>
      </c>
      <c r="I144" s="964"/>
      <c r="L144" s="313"/>
      <c r="M144" s="317"/>
      <c r="N144" s="317"/>
      <c r="O144" s="317"/>
      <c r="P144" s="317"/>
      <c r="Q144" s="317"/>
      <c r="R144" s="317"/>
      <c r="S144" s="317"/>
      <c r="T144" s="317"/>
    </row>
    <row r="145" spans="1:21" s="316" customFormat="1" ht="19.95" customHeight="1" x14ac:dyDescent="0.2">
      <c r="A145" s="313"/>
      <c r="B145" s="320"/>
      <c r="G145" s="313"/>
      <c r="H145" s="313"/>
      <c r="I145" s="313"/>
      <c r="M145" s="317"/>
      <c r="N145" s="317"/>
      <c r="O145" s="317"/>
      <c r="P145" s="317"/>
      <c r="Q145" s="317"/>
      <c r="R145" s="317"/>
      <c r="S145" s="317"/>
      <c r="T145" s="317"/>
    </row>
    <row r="146" spans="1:21" s="316" customFormat="1" ht="30" customHeight="1" x14ac:dyDescent="0.2">
      <c r="A146" s="313"/>
      <c r="B146" s="963" t="s">
        <v>572</v>
      </c>
      <c r="C146" s="965" t="s">
        <v>336</v>
      </c>
      <c r="D146" s="965"/>
      <c r="E146" s="966" t="s">
        <v>337</v>
      </c>
      <c r="F146" s="967"/>
      <c r="G146" s="967"/>
      <c r="H146" s="968"/>
      <c r="M146" s="317"/>
      <c r="N146" s="317"/>
      <c r="O146" s="317"/>
      <c r="P146" s="317"/>
      <c r="Q146" s="317"/>
      <c r="R146" s="317"/>
      <c r="S146" s="317"/>
      <c r="T146" s="317"/>
    </row>
    <row r="147" spans="1:21" s="316" customFormat="1" ht="40.049999999999997" customHeight="1" x14ac:dyDescent="0.2">
      <c r="A147" s="313"/>
      <c r="B147" s="963"/>
      <c r="C147" s="555" t="s">
        <v>390</v>
      </c>
      <c r="D147" s="555" t="s">
        <v>391</v>
      </c>
      <c r="E147" s="384" t="s">
        <v>386</v>
      </c>
      <c r="F147" s="384" t="s">
        <v>387</v>
      </c>
      <c r="G147" s="384" t="s">
        <v>388</v>
      </c>
      <c r="H147" s="555" t="s">
        <v>389</v>
      </c>
      <c r="M147" s="317"/>
      <c r="N147" s="317"/>
      <c r="O147" s="321"/>
      <c r="P147" s="317"/>
      <c r="Q147" s="317"/>
      <c r="R147" s="317"/>
      <c r="S147" s="317"/>
      <c r="T147" s="317"/>
    </row>
    <row r="148" spans="1:21" s="316" customFormat="1" ht="40.049999999999997" customHeight="1" x14ac:dyDescent="0.2">
      <c r="A148" s="631">
        <f>C143</f>
        <v>0</v>
      </c>
      <c r="B148" s="383" t="s">
        <v>392</v>
      </c>
      <c r="C148" s="474"/>
      <c r="D148" s="474"/>
      <c r="E148" s="474"/>
      <c r="F148" s="474"/>
      <c r="G148" s="474"/>
      <c r="H148" s="474"/>
      <c r="I148" s="969" t="str">
        <f>IF(SUM($C148:$H148)=0,"",IF(6&gt;=(SUM($C148:$H148)),"事業要件である1地域あたりの支援対象者数(7者)が未達です。",""))</f>
        <v/>
      </c>
      <c r="J148" s="970"/>
      <c r="K148" s="970"/>
      <c r="N148" s="317"/>
      <c r="O148" s="323"/>
      <c r="P148" s="323"/>
      <c r="Q148" s="317"/>
      <c r="R148" s="317"/>
      <c r="S148" s="317"/>
      <c r="T148" s="317"/>
      <c r="U148" s="317"/>
    </row>
    <row r="149" spans="1:21" s="316" customFormat="1" ht="40.049999999999997" customHeight="1" x14ac:dyDescent="0.2">
      <c r="A149" s="313"/>
      <c r="B149" s="383" t="s">
        <v>400</v>
      </c>
      <c r="C149" s="444">
        <v>1</v>
      </c>
      <c r="D149" s="444">
        <v>2</v>
      </c>
      <c r="E149" s="474"/>
      <c r="F149" s="474"/>
      <c r="G149" s="474"/>
      <c r="H149" s="474"/>
      <c r="N149" s="317"/>
      <c r="O149" s="323"/>
      <c r="P149" s="323"/>
      <c r="Q149" s="317"/>
      <c r="R149" s="317"/>
      <c r="S149" s="317"/>
      <c r="T149" s="317"/>
      <c r="U149" s="317"/>
    </row>
    <row r="150" spans="1:21" s="316" customFormat="1" ht="40.049999999999997" customHeight="1" x14ac:dyDescent="0.2">
      <c r="A150" s="313"/>
      <c r="B150" s="555" t="s">
        <v>396</v>
      </c>
      <c r="C150" s="493"/>
      <c r="D150" s="493"/>
      <c r="E150" s="493"/>
      <c r="F150" s="493"/>
      <c r="G150" s="493"/>
      <c r="H150" s="493"/>
      <c r="L150" s="317"/>
      <c r="N150" s="317"/>
      <c r="O150" s="317"/>
      <c r="P150" s="317"/>
      <c r="Q150" s="317"/>
      <c r="R150" s="317"/>
      <c r="S150" s="317"/>
    </row>
    <row r="151" spans="1:21" s="316" customFormat="1" ht="40.049999999999997" customHeight="1" x14ac:dyDescent="0.2">
      <c r="A151" s="313"/>
      <c r="B151" s="555" t="s">
        <v>397</v>
      </c>
      <c r="C151" s="493"/>
      <c r="D151" s="493"/>
      <c r="E151" s="493"/>
      <c r="F151" s="493"/>
      <c r="G151" s="493"/>
      <c r="H151" s="473"/>
      <c r="I151" s="482"/>
      <c r="J151" s="482"/>
      <c r="L151" s="317"/>
      <c r="N151" s="317"/>
      <c r="O151" s="317"/>
      <c r="P151" s="317"/>
      <c r="Q151" s="317"/>
    </row>
    <row r="152" spans="1:21" s="316" customFormat="1" ht="40.049999999999997" customHeight="1" x14ac:dyDescent="0.2">
      <c r="A152" s="313"/>
      <c r="B152" s="555" t="s">
        <v>441</v>
      </c>
      <c r="C152" s="444">
        <v>11.5</v>
      </c>
      <c r="D152" s="444">
        <v>17.5</v>
      </c>
      <c r="E152" s="444">
        <v>29</v>
      </c>
      <c r="F152" s="444">
        <v>21</v>
      </c>
      <c r="G152" s="483">
        <v>15</v>
      </c>
      <c r="H152" s="493"/>
      <c r="I152" s="958" t="str">
        <f>IF($H148=0,"",IF(0=$H152,"カスタムプランの支援時間を入力してください。算出方法：1回あたりの支援時間×支援回数（支援～報告会までを含む）＋報告書作成時間",""))</f>
        <v/>
      </c>
      <c r="J152" s="959"/>
      <c r="K152" s="959"/>
      <c r="L152" s="317"/>
      <c r="N152" s="317"/>
      <c r="O152" s="317"/>
      <c r="P152" s="317"/>
      <c r="Q152" s="317"/>
    </row>
    <row r="153" spans="1:21" s="316" customFormat="1" ht="40.049999999999997" customHeight="1" x14ac:dyDescent="0.2">
      <c r="A153" s="313"/>
      <c r="B153" s="383" t="s">
        <v>349</v>
      </c>
      <c r="C153" s="960"/>
      <c r="D153" s="960"/>
      <c r="E153" s="960"/>
      <c r="F153" s="960"/>
      <c r="G153" s="960"/>
      <c r="H153" s="961"/>
      <c r="I153" s="482"/>
      <c r="J153" s="482"/>
      <c r="L153" s="317"/>
      <c r="M153" s="317"/>
      <c r="N153" s="317"/>
      <c r="O153" s="317"/>
      <c r="P153" s="317"/>
      <c r="Q153" s="317"/>
      <c r="R153" s="317"/>
      <c r="S153" s="317"/>
    </row>
    <row r="154" spans="1:21" s="316" customFormat="1" ht="19.95" customHeight="1" x14ac:dyDescent="0.2">
      <c r="A154" s="313"/>
      <c r="B154" s="557" t="str">
        <f>IF($G$6="","-",IF($G$6="消費税を補助対象に含めない","（税抜）","（税込）"))</f>
        <v>-</v>
      </c>
      <c r="C154" s="961"/>
      <c r="D154" s="961"/>
      <c r="E154" s="961"/>
      <c r="F154" s="961"/>
      <c r="G154" s="961"/>
      <c r="H154" s="962"/>
      <c r="I154" s="313"/>
      <c r="J154" s="313"/>
      <c r="L154" s="317"/>
      <c r="M154" s="317"/>
      <c r="N154" s="317"/>
      <c r="O154" s="317"/>
      <c r="P154" s="317"/>
      <c r="Q154" s="317"/>
      <c r="R154" s="317"/>
      <c r="S154" s="317"/>
    </row>
    <row r="155" spans="1:21" s="316" customFormat="1" ht="19.95" customHeight="1" x14ac:dyDescent="0.2">
      <c r="A155" s="313"/>
      <c r="B155" s="385" t="s">
        <v>394</v>
      </c>
      <c r="C155" s="952">
        <f>IF($G$6="消費税を補助対象に含めない",(C148*C151*8000*C149)+(C148*92000),(C148*C151*8800*C149)+(C148*101200))</f>
        <v>0</v>
      </c>
      <c r="D155" s="952">
        <f>IF($G$6="消費税を補助対象に含めない",(D148*D151*8000*D149)+(D148*140000),(D148*D151*8800*D149)+(D148*154000))</f>
        <v>0</v>
      </c>
      <c r="E155" s="952">
        <f>IF($G$6="消費税を補助対象に含めない",(E148*E151*8000*E149)+(E148*232000),(E148*E151*8800*E149)+(E148*255200))</f>
        <v>0</v>
      </c>
      <c r="F155" s="952">
        <f>IF($G$6="消費税を補助対象に含めない",(F148*F151*8000*F149)+(F148*168000),(F148*F151*8800*F149)+(F148*184800))</f>
        <v>0</v>
      </c>
      <c r="G155" s="952">
        <f>IF($G$6="消費税を補助対象に含めない",(G148*G151*8000*G149)+(G148*120000),(G148*G151*8800*G149)+(G148*132000))</f>
        <v>0</v>
      </c>
      <c r="H155" s="953">
        <f>IF($G$6="消費税を補助対象に含めない",(H148*H151*8000*H149)+(H148*H152*8000),(H148*H151*8800*H149)+(H148*H152*8800))</f>
        <v>0</v>
      </c>
      <c r="I155" s="313"/>
      <c r="L155" s="317"/>
      <c r="M155" s="317"/>
      <c r="N155" s="317"/>
      <c r="O155" s="317"/>
      <c r="P155" s="317"/>
      <c r="Q155" s="317"/>
      <c r="R155" s="317"/>
      <c r="S155" s="317"/>
    </row>
    <row r="156" spans="1:21" s="316" customFormat="1" ht="19.95" customHeight="1" x14ac:dyDescent="0.2">
      <c r="A156" s="313"/>
      <c r="B156" s="324" t="str">
        <f>IF($G$6="","-",IF($G$6="消費税を補助対象に含めない","（税抜）","（税込）"))</f>
        <v>-</v>
      </c>
      <c r="C156" s="952"/>
      <c r="D156" s="952"/>
      <c r="E156" s="952"/>
      <c r="F156" s="952"/>
      <c r="G156" s="952"/>
      <c r="H156" s="954"/>
      <c r="I156" s="313"/>
      <c r="J156" s="313"/>
      <c r="L156" s="317"/>
      <c r="M156" s="317"/>
      <c r="N156" s="317"/>
      <c r="O156" s="317"/>
      <c r="P156" s="317"/>
      <c r="Q156" s="317"/>
      <c r="R156" s="317"/>
      <c r="S156" s="317"/>
    </row>
    <row r="157" spans="1:21" s="316" customFormat="1" ht="19.95" customHeight="1" x14ac:dyDescent="0.2">
      <c r="A157" s="313"/>
      <c r="B157" s="315" t="s">
        <v>316</v>
      </c>
      <c r="C157" s="952">
        <f>IF($G$6="消費税を補助対象に含めない",(C148*92000*0.1),(C148*101200*0.1))</f>
        <v>0</v>
      </c>
      <c r="D157" s="952">
        <f>IF($G$6="消費税を補助対象に含めない",(D148*140000*0.1),(D148*154000*0.1))</f>
        <v>0</v>
      </c>
      <c r="E157" s="952">
        <f>IF($G$6="消費税を補助対象に含めない",(E148*232000*0.1),(E148*255200*0.1))</f>
        <v>0</v>
      </c>
      <c r="F157" s="952">
        <f>IF($G$6="消費税を補助対象に含めない",(F148*168000*0.1),(F148*184800*0.1))</f>
        <v>0</v>
      </c>
      <c r="G157" s="952">
        <f>IF($G$6="消費税を補助対象に含めない",(G148*120000*0.1),(G148*132000*0.1))</f>
        <v>0</v>
      </c>
      <c r="H157" s="953">
        <f>IF($G$6="消費税を補助対象に含めない",(H148*H152*8000*0.1),(H148*H152*8800*0.1))</f>
        <v>0</v>
      </c>
      <c r="I157" s="313"/>
      <c r="L157" s="317"/>
      <c r="M157" s="317"/>
      <c r="N157" s="317"/>
      <c r="O157" s="317"/>
      <c r="P157" s="317"/>
      <c r="Q157" s="317"/>
      <c r="R157" s="317"/>
      <c r="S157" s="317"/>
    </row>
    <row r="158" spans="1:21" s="316" customFormat="1" ht="19.95" customHeight="1" x14ac:dyDescent="0.2">
      <c r="A158" s="313"/>
      <c r="B158" s="319" t="str">
        <f>IF($G$6="","-",IF($G$6="消費税を補助対象に含めない","（税抜）","（税込）"))</f>
        <v>-</v>
      </c>
      <c r="C158" s="952"/>
      <c r="D158" s="952"/>
      <c r="E158" s="952"/>
      <c r="F158" s="952"/>
      <c r="G158" s="952"/>
      <c r="H158" s="954"/>
      <c r="I158" s="313"/>
      <c r="L158" s="317"/>
      <c r="M158" s="317"/>
      <c r="N158" s="317"/>
      <c r="O158" s="317"/>
      <c r="P158" s="317"/>
      <c r="Q158" s="317"/>
      <c r="R158" s="317"/>
      <c r="S158" s="317"/>
    </row>
    <row r="159" spans="1:21" s="316" customFormat="1" ht="40.049999999999997" customHeight="1" x14ac:dyDescent="0.2">
      <c r="A159" s="313"/>
      <c r="B159" s="314" t="s">
        <v>395</v>
      </c>
      <c r="C159" s="952">
        <f>C155-C157</f>
        <v>0</v>
      </c>
      <c r="D159" s="952">
        <f t="shared" ref="D159:G159" si="12">D155-D157</f>
        <v>0</v>
      </c>
      <c r="E159" s="952">
        <f t="shared" si="12"/>
        <v>0</v>
      </c>
      <c r="F159" s="952">
        <f t="shared" si="12"/>
        <v>0</v>
      </c>
      <c r="G159" s="952">
        <f t="shared" si="12"/>
        <v>0</v>
      </c>
      <c r="H159" s="953">
        <f>H155-H157</f>
        <v>0</v>
      </c>
      <c r="I159" s="631">
        <f>C143</f>
        <v>0</v>
      </c>
      <c r="J159" s="591"/>
      <c r="L159" s="317"/>
      <c r="M159" s="317"/>
      <c r="N159" s="317"/>
      <c r="O159" s="317"/>
      <c r="P159" s="317"/>
      <c r="Q159" s="317"/>
      <c r="R159" s="317"/>
      <c r="S159" s="317"/>
    </row>
    <row r="160" spans="1:21" s="316" customFormat="1" ht="19.95" customHeight="1" x14ac:dyDescent="0.2">
      <c r="A160" s="313"/>
      <c r="B160" s="318" t="str">
        <f>IF($G$6="","-",IF($G$6="消費税を補助対象に含めない","（税抜）","（税込）"))</f>
        <v>-</v>
      </c>
      <c r="C160" s="952"/>
      <c r="D160" s="952"/>
      <c r="E160" s="952"/>
      <c r="F160" s="952"/>
      <c r="G160" s="952"/>
      <c r="H160" s="954"/>
      <c r="I160" s="591"/>
      <c r="J160" s="591"/>
      <c r="L160" s="317"/>
      <c r="M160" s="317"/>
      <c r="N160" s="317"/>
      <c r="O160" s="317"/>
      <c r="P160" s="317"/>
      <c r="Q160" s="317"/>
      <c r="R160" s="317"/>
      <c r="S160" s="317"/>
    </row>
    <row r="161" spans="1:21" s="316" customFormat="1" ht="19.95" customHeight="1" x14ac:dyDescent="0.2">
      <c r="A161" s="313"/>
      <c r="B161" s="314" t="s">
        <v>317</v>
      </c>
      <c r="C161" s="952">
        <f t="shared" ref="C161:H161" si="13">C148*C149*C150*C153</f>
        <v>0</v>
      </c>
      <c r="D161" s="952">
        <f t="shared" si="13"/>
        <v>0</v>
      </c>
      <c r="E161" s="952">
        <f t="shared" si="13"/>
        <v>0</v>
      </c>
      <c r="F161" s="952">
        <f t="shared" si="13"/>
        <v>0</v>
      </c>
      <c r="G161" s="952">
        <f t="shared" si="13"/>
        <v>0</v>
      </c>
      <c r="H161" s="953">
        <f t="shared" si="13"/>
        <v>0</v>
      </c>
      <c r="I161" s="591"/>
      <c r="J161" s="631">
        <f>C143</f>
        <v>0</v>
      </c>
      <c r="L161" s="317"/>
      <c r="M161" s="317"/>
      <c r="N161" s="317"/>
      <c r="O161" s="317"/>
      <c r="P161" s="317"/>
      <c r="Q161" s="317"/>
      <c r="R161" s="317"/>
      <c r="S161" s="317"/>
    </row>
    <row r="162" spans="1:21" s="316" customFormat="1" ht="19.95" customHeight="1" x14ac:dyDescent="0.2">
      <c r="A162" s="313"/>
      <c r="B162" s="318" t="str">
        <f>IF($G$6="","-",IF($G$6="消費税を補助対象に含めない","（税抜）","（税込）"))</f>
        <v>-</v>
      </c>
      <c r="C162" s="952"/>
      <c r="D162" s="952"/>
      <c r="E162" s="952"/>
      <c r="F162" s="952"/>
      <c r="G162" s="952"/>
      <c r="H162" s="954"/>
      <c r="I162" s="591"/>
      <c r="J162" s="591"/>
      <c r="L162" s="317"/>
      <c r="M162" s="317"/>
      <c r="N162" s="317"/>
      <c r="O162" s="317"/>
      <c r="P162" s="317"/>
      <c r="Q162" s="317"/>
      <c r="R162" s="317"/>
      <c r="S162" s="317"/>
    </row>
    <row r="163" spans="1:21" s="82" customFormat="1" ht="19.95" customHeight="1" thickBot="1" x14ac:dyDescent="0.25">
      <c r="A163" s="313"/>
      <c r="B163" s="565"/>
      <c r="C163" s="565"/>
      <c r="D163" s="565"/>
      <c r="E163" s="565"/>
      <c r="F163" s="565"/>
      <c r="G163" s="565"/>
      <c r="H163" s="565"/>
      <c r="I163" s="566"/>
      <c r="J163" s="316"/>
      <c r="K163" s="316"/>
      <c r="L163" s="132"/>
      <c r="M163" s="326"/>
      <c r="N163" s="311"/>
      <c r="O163" s="311"/>
      <c r="P163" s="311"/>
      <c r="Q163" s="312"/>
      <c r="R163" s="312"/>
      <c r="S163" s="312"/>
      <c r="T163" s="312"/>
      <c r="U163" s="312"/>
    </row>
    <row r="164" spans="1:21" s="82" customFormat="1" ht="30" customHeight="1" x14ac:dyDescent="0.2">
      <c r="A164" s="308"/>
      <c r="B164" s="564" t="s">
        <v>550</v>
      </c>
      <c r="C164" s="554"/>
      <c r="D164" s="563"/>
      <c r="E164" s="554"/>
      <c r="F164" s="214"/>
      <c r="G164" s="215"/>
      <c r="H164" s="309"/>
      <c r="I164" s="310"/>
      <c r="J164" s="81"/>
      <c r="K164" s="81"/>
      <c r="L164" s="132"/>
      <c r="M164" s="311"/>
      <c r="O164" s="311"/>
      <c r="P164" s="312"/>
      <c r="Q164" s="312"/>
      <c r="R164" s="312"/>
      <c r="S164" s="312"/>
      <c r="T164" s="312"/>
    </row>
    <row r="165" spans="1:21" s="316" customFormat="1" ht="40.049999999999997" customHeight="1" x14ac:dyDescent="0.2">
      <c r="A165" s="313"/>
      <c r="B165" s="963" t="s">
        <v>174</v>
      </c>
      <c r="C165" s="940"/>
      <c r="D165" s="314" t="s">
        <v>393</v>
      </c>
      <c r="E165" s="964">
        <f>SUM(C181:H182)</f>
        <v>0</v>
      </c>
      <c r="F165" s="314" t="s">
        <v>314</v>
      </c>
      <c r="G165" s="964">
        <f>SUM(C183:H184)</f>
        <v>0</v>
      </c>
      <c r="H165" s="315" t="s">
        <v>315</v>
      </c>
      <c r="I165" s="964">
        <f>SUM(C179:H180)</f>
        <v>0</v>
      </c>
      <c r="L165" s="313"/>
      <c r="M165" s="317"/>
      <c r="N165" s="317"/>
      <c r="O165" s="317"/>
      <c r="P165" s="317"/>
      <c r="Q165" s="317"/>
      <c r="R165" s="317"/>
      <c r="S165" s="317"/>
      <c r="T165" s="317"/>
    </row>
    <row r="166" spans="1:21" s="316" customFormat="1" ht="19.95" customHeight="1" x14ac:dyDescent="0.2">
      <c r="A166" s="313"/>
      <c r="B166" s="963"/>
      <c r="C166" s="940"/>
      <c r="D166" s="318" t="str">
        <f>IF($G$6="","-",IF($G$6="消費税を補助対象に含めない","（税抜）","（税込）"))</f>
        <v>-</v>
      </c>
      <c r="E166" s="964"/>
      <c r="F166" s="318" t="str">
        <f>IF($G$6="","-",IF($G$6="消費税を補助対象に含めない","（税抜）","（税込）"))</f>
        <v>-</v>
      </c>
      <c r="G166" s="964"/>
      <c r="H166" s="319" t="str">
        <f>IF($G$6="","-",IF($G$6="消費税を補助対象に含めない","（税抜）","（税込）"))</f>
        <v>-</v>
      </c>
      <c r="I166" s="964"/>
      <c r="L166" s="313"/>
      <c r="M166" s="317"/>
      <c r="N166" s="317"/>
      <c r="O166" s="317"/>
      <c r="P166" s="317"/>
      <c r="Q166" s="317"/>
      <c r="R166" s="317"/>
      <c r="S166" s="317"/>
      <c r="T166" s="317"/>
    </row>
    <row r="167" spans="1:21" s="316" customFormat="1" ht="19.95" customHeight="1" x14ac:dyDescent="0.2">
      <c r="A167" s="313"/>
      <c r="B167" s="320"/>
      <c r="G167" s="313"/>
      <c r="H167" s="313"/>
      <c r="I167" s="313"/>
      <c r="M167" s="317"/>
      <c r="N167" s="317"/>
      <c r="O167" s="317"/>
      <c r="P167" s="317"/>
      <c r="Q167" s="317"/>
      <c r="R167" s="317"/>
      <c r="S167" s="317"/>
      <c r="T167" s="317"/>
    </row>
    <row r="168" spans="1:21" s="316" customFormat="1" ht="30" customHeight="1" x14ac:dyDescent="0.2">
      <c r="A168" s="313"/>
      <c r="B168" s="963" t="s">
        <v>572</v>
      </c>
      <c r="C168" s="965" t="s">
        <v>336</v>
      </c>
      <c r="D168" s="965"/>
      <c r="E168" s="966" t="s">
        <v>337</v>
      </c>
      <c r="F168" s="967"/>
      <c r="G168" s="967"/>
      <c r="H168" s="968"/>
      <c r="M168" s="317"/>
      <c r="N168" s="317"/>
      <c r="O168" s="317"/>
      <c r="P168" s="317"/>
      <c r="Q168" s="317"/>
      <c r="R168" s="317"/>
      <c r="S168" s="317"/>
      <c r="T168" s="317"/>
    </row>
    <row r="169" spans="1:21" s="316" customFormat="1" ht="40.049999999999997" customHeight="1" x14ac:dyDescent="0.2">
      <c r="A169" s="313"/>
      <c r="B169" s="963"/>
      <c r="C169" s="555" t="s">
        <v>390</v>
      </c>
      <c r="D169" s="555" t="s">
        <v>391</v>
      </c>
      <c r="E169" s="384" t="s">
        <v>386</v>
      </c>
      <c r="F169" s="384" t="s">
        <v>387</v>
      </c>
      <c r="G169" s="384" t="s">
        <v>388</v>
      </c>
      <c r="H169" s="555" t="s">
        <v>389</v>
      </c>
      <c r="M169" s="317"/>
      <c r="N169" s="317"/>
      <c r="O169" s="321"/>
      <c r="P169" s="317"/>
      <c r="Q169" s="317"/>
      <c r="R169" s="317"/>
      <c r="S169" s="317"/>
      <c r="T169" s="317"/>
    </row>
    <row r="170" spans="1:21" s="316" customFormat="1" ht="40.049999999999997" customHeight="1" x14ac:dyDescent="0.2">
      <c r="A170" s="631">
        <f>C165</f>
        <v>0</v>
      </c>
      <c r="B170" s="383" t="s">
        <v>392</v>
      </c>
      <c r="C170" s="474"/>
      <c r="D170" s="474"/>
      <c r="E170" s="474"/>
      <c r="F170" s="474"/>
      <c r="G170" s="474"/>
      <c r="H170" s="474"/>
      <c r="I170" s="969" t="str">
        <f>IF(SUM($C170:$H170)=0,"",IF(6&gt;=(SUM($C170:$H170)),"事業要件である1地域あたりの支援対象者数(7者)が未達です。",""))</f>
        <v/>
      </c>
      <c r="J170" s="970"/>
      <c r="K170" s="970"/>
      <c r="N170" s="317"/>
      <c r="O170" s="323"/>
      <c r="P170" s="323"/>
      <c r="Q170" s="317"/>
      <c r="R170" s="317"/>
      <c r="S170" s="317"/>
      <c r="T170" s="317"/>
      <c r="U170" s="317"/>
    </row>
    <row r="171" spans="1:21" s="316" customFormat="1" ht="40.049999999999997" customHeight="1" x14ac:dyDescent="0.2">
      <c r="A171" s="313"/>
      <c r="B171" s="383" t="s">
        <v>400</v>
      </c>
      <c r="C171" s="444">
        <v>1</v>
      </c>
      <c r="D171" s="444">
        <v>2</v>
      </c>
      <c r="E171" s="474"/>
      <c r="F171" s="474"/>
      <c r="G171" s="474"/>
      <c r="H171" s="474"/>
      <c r="N171" s="317"/>
      <c r="O171" s="323"/>
      <c r="P171" s="323"/>
      <c r="Q171" s="317"/>
      <c r="R171" s="317"/>
      <c r="S171" s="317"/>
      <c r="T171" s="317"/>
      <c r="U171" s="317"/>
    </row>
    <row r="172" spans="1:21" s="316" customFormat="1" ht="40.049999999999997" customHeight="1" x14ac:dyDescent="0.2">
      <c r="A172" s="313"/>
      <c r="B172" s="555" t="s">
        <v>396</v>
      </c>
      <c r="C172" s="493"/>
      <c r="D172" s="493"/>
      <c r="E172" s="493"/>
      <c r="F172" s="493"/>
      <c r="G172" s="493"/>
      <c r="H172" s="493"/>
      <c r="L172" s="317"/>
      <c r="N172" s="317"/>
      <c r="O172" s="317"/>
      <c r="P172" s="317"/>
      <c r="Q172" s="317"/>
      <c r="R172" s="317"/>
      <c r="S172" s="317"/>
    </row>
    <row r="173" spans="1:21" s="316" customFormat="1" ht="40.049999999999997" customHeight="1" x14ac:dyDescent="0.2">
      <c r="A173" s="313"/>
      <c r="B173" s="555" t="s">
        <v>397</v>
      </c>
      <c r="C173" s="493"/>
      <c r="D173" s="493"/>
      <c r="E173" s="493"/>
      <c r="F173" s="493"/>
      <c r="G173" s="493"/>
      <c r="H173" s="473"/>
      <c r="I173" s="482"/>
      <c r="J173" s="482"/>
      <c r="L173" s="317"/>
      <c r="N173" s="317"/>
      <c r="O173" s="317"/>
      <c r="P173" s="317"/>
      <c r="Q173" s="317"/>
    </row>
    <row r="174" spans="1:21" s="316" customFormat="1" ht="40.049999999999997" customHeight="1" x14ac:dyDescent="0.2">
      <c r="A174" s="313"/>
      <c r="B174" s="555" t="s">
        <v>441</v>
      </c>
      <c r="C174" s="444">
        <v>11.5</v>
      </c>
      <c r="D174" s="444">
        <v>17.5</v>
      </c>
      <c r="E174" s="444">
        <v>29</v>
      </c>
      <c r="F174" s="444">
        <v>21</v>
      </c>
      <c r="G174" s="483">
        <v>15</v>
      </c>
      <c r="H174" s="493"/>
      <c r="I174" s="958" t="str">
        <f>IF($H170=0,"",IF(0=$H174,"カスタムプランの支援時間を入力してください。算出方法：1回あたりの支援時間×支援回数（支援～報告会までを含む）＋報告書作成時間",""))</f>
        <v/>
      </c>
      <c r="J174" s="959"/>
      <c r="K174" s="959"/>
      <c r="L174" s="317"/>
      <c r="N174" s="317"/>
      <c r="O174" s="317"/>
      <c r="P174" s="317"/>
      <c r="Q174" s="317"/>
    </row>
    <row r="175" spans="1:21" s="316" customFormat="1" ht="40.049999999999997" customHeight="1" x14ac:dyDescent="0.2">
      <c r="A175" s="313"/>
      <c r="B175" s="383" t="s">
        <v>349</v>
      </c>
      <c r="C175" s="960"/>
      <c r="D175" s="960"/>
      <c r="E175" s="960"/>
      <c r="F175" s="960"/>
      <c r="G175" s="960"/>
      <c r="H175" s="961"/>
      <c r="I175" s="482"/>
      <c r="J175" s="482"/>
      <c r="L175" s="317"/>
      <c r="M175" s="317"/>
      <c r="N175" s="317"/>
      <c r="O175" s="317"/>
      <c r="P175" s="317"/>
      <c r="Q175" s="317"/>
      <c r="R175" s="317"/>
      <c r="S175" s="317"/>
    </row>
    <row r="176" spans="1:21" s="316" customFormat="1" ht="19.95" customHeight="1" x14ac:dyDescent="0.2">
      <c r="A176" s="313"/>
      <c r="B176" s="557" t="str">
        <f>IF($G$6="","-",IF($G$6="消費税を補助対象に含めない","（税抜）","（税込）"))</f>
        <v>-</v>
      </c>
      <c r="C176" s="961"/>
      <c r="D176" s="961"/>
      <c r="E176" s="961"/>
      <c r="F176" s="961"/>
      <c r="G176" s="961"/>
      <c r="H176" s="962"/>
      <c r="I176" s="313"/>
      <c r="J176" s="313"/>
      <c r="L176" s="317"/>
      <c r="M176" s="317"/>
      <c r="N176" s="317"/>
      <c r="O176" s="317"/>
      <c r="P176" s="317"/>
      <c r="Q176" s="317"/>
      <c r="R176" s="317"/>
      <c r="S176" s="317"/>
    </row>
    <row r="177" spans="1:21" s="316" customFormat="1" ht="19.95" customHeight="1" x14ac:dyDescent="0.2">
      <c r="A177" s="313"/>
      <c r="B177" s="385" t="s">
        <v>394</v>
      </c>
      <c r="C177" s="952">
        <f>IF($G$6="消費税を補助対象に含めない",(C170*C173*8000*C171)+(C170*92000),(C170*C173*8800*C171)+(C170*101200))</f>
        <v>0</v>
      </c>
      <c r="D177" s="952">
        <f>IF($G$6="消費税を補助対象に含めない",(D170*D173*8000*D171)+(D170*140000),(D170*D173*8800*D171)+(D170*154000))</f>
        <v>0</v>
      </c>
      <c r="E177" s="952">
        <f>IF($G$6="消費税を補助対象に含めない",(E170*E173*8000*E171)+(E170*232000),(E170*E173*8800*E171)+(E170*255200))</f>
        <v>0</v>
      </c>
      <c r="F177" s="952">
        <f>IF($G$6="消費税を補助対象に含めない",(F170*F173*8000*F171)+(F170*168000),(F170*F173*8800*F171)+(F170*184800))</f>
        <v>0</v>
      </c>
      <c r="G177" s="952">
        <f>IF($G$6="消費税を補助対象に含めない",(G170*G173*8000*G171)+(G170*120000),(G170*G173*8800*G171)+(G170*132000))</f>
        <v>0</v>
      </c>
      <c r="H177" s="953">
        <f>IF($G$6="消費税を補助対象に含めない",(H170*H173*8000*H171)+(H170*H174*8000),(H170*H173*8800*H171)+(H170*H174*8800))</f>
        <v>0</v>
      </c>
      <c r="I177" s="313"/>
      <c r="L177" s="317"/>
      <c r="M177" s="317"/>
      <c r="N177" s="317"/>
      <c r="O177" s="317"/>
      <c r="P177" s="317"/>
      <c r="Q177" s="317"/>
      <c r="R177" s="317"/>
      <c r="S177" s="317"/>
    </row>
    <row r="178" spans="1:21" s="316" customFormat="1" ht="19.95" customHeight="1" x14ac:dyDescent="0.2">
      <c r="A178" s="313"/>
      <c r="B178" s="324" t="str">
        <f>IF($G$6="","-",IF($G$6="消費税を補助対象に含めない","（税抜）","（税込）"))</f>
        <v>-</v>
      </c>
      <c r="C178" s="952"/>
      <c r="D178" s="952"/>
      <c r="E178" s="952"/>
      <c r="F178" s="952"/>
      <c r="G178" s="952"/>
      <c r="H178" s="954"/>
      <c r="I178" s="313"/>
      <c r="J178" s="313"/>
      <c r="L178" s="317"/>
      <c r="M178" s="317"/>
      <c r="N178" s="317"/>
      <c r="O178" s="317"/>
      <c r="P178" s="317"/>
      <c r="Q178" s="317"/>
      <c r="R178" s="317"/>
      <c r="S178" s="317"/>
    </row>
    <row r="179" spans="1:21" s="316" customFormat="1" ht="19.95" customHeight="1" x14ac:dyDescent="0.2">
      <c r="A179" s="313"/>
      <c r="B179" s="315" t="s">
        <v>316</v>
      </c>
      <c r="C179" s="952">
        <f>IF($G$6="消費税を補助対象に含めない",(C170*92000*0.1),(C170*101200*0.1))</f>
        <v>0</v>
      </c>
      <c r="D179" s="952">
        <f>IF($G$6="消費税を補助対象に含めない",(D170*140000*0.1),(D170*154000*0.1))</f>
        <v>0</v>
      </c>
      <c r="E179" s="952">
        <f>IF($G$6="消費税を補助対象に含めない",(E170*232000*0.1),(E170*255200*0.1))</f>
        <v>0</v>
      </c>
      <c r="F179" s="952">
        <f>IF($G$6="消費税を補助対象に含めない",(F170*168000*0.1),(F170*184800*0.1))</f>
        <v>0</v>
      </c>
      <c r="G179" s="952">
        <f>IF($G$6="消費税を補助対象に含めない",(G170*120000*0.1),(G170*132000*0.1))</f>
        <v>0</v>
      </c>
      <c r="H179" s="953">
        <f>IF($G$6="消費税を補助対象に含めない",(H170*H174*8000*0.1),(H170*H174*8800*0.1))</f>
        <v>0</v>
      </c>
      <c r="I179" s="313"/>
      <c r="L179" s="317"/>
      <c r="M179" s="317"/>
      <c r="N179" s="317"/>
      <c r="O179" s="317"/>
      <c r="P179" s="317"/>
      <c r="Q179" s="317"/>
      <c r="R179" s="317"/>
      <c r="S179" s="317"/>
    </row>
    <row r="180" spans="1:21" s="316" customFormat="1" ht="19.95" customHeight="1" x14ac:dyDescent="0.2">
      <c r="A180" s="313"/>
      <c r="B180" s="319" t="str">
        <f>IF($G$6="","-",IF($G$6="消費税を補助対象に含めない","（税抜）","（税込）"))</f>
        <v>-</v>
      </c>
      <c r="C180" s="952"/>
      <c r="D180" s="952"/>
      <c r="E180" s="952"/>
      <c r="F180" s="952"/>
      <c r="G180" s="952"/>
      <c r="H180" s="954"/>
      <c r="I180" s="313"/>
      <c r="L180" s="317"/>
      <c r="M180" s="317"/>
      <c r="N180" s="317"/>
      <c r="O180" s="317"/>
      <c r="P180" s="317"/>
      <c r="Q180" s="317"/>
      <c r="R180" s="317"/>
      <c r="S180" s="317"/>
    </row>
    <row r="181" spans="1:21" s="316" customFormat="1" ht="40.049999999999997" customHeight="1" x14ac:dyDescent="0.2">
      <c r="A181" s="313"/>
      <c r="B181" s="314" t="s">
        <v>395</v>
      </c>
      <c r="C181" s="952">
        <f>C177-C179</f>
        <v>0</v>
      </c>
      <c r="D181" s="952">
        <f t="shared" ref="D181:G181" si="14">D177-D179</f>
        <v>0</v>
      </c>
      <c r="E181" s="952">
        <f t="shared" si="14"/>
        <v>0</v>
      </c>
      <c r="F181" s="952">
        <f t="shared" si="14"/>
        <v>0</v>
      </c>
      <c r="G181" s="952">
        <f t="shared" si="14"/>
        <v>0</v>
      </c>
      <c r="H181" s="953">
        <f>H177-H179</f>
        <v>0</v>
      </c>
      <c r="I181" s="631">
        <f>C165</f>
        <v>0</v>
      </c>
      <c r="J181" s="591"/>
      <c r="L181" s="317"/>
      <c r="M181" s="317"/>
      <c r="N181" s="317"/>
      <c r="O181" s="317"/>
      <c r="P181" s="317"/>
      <c r="Q181" s="317"/>
      <c r="R181" s="317"/>
      <c r="S181" s="317"/>
    </row>
    <row r="182" spans="1:21" s="316" customFormat="1" ht="19.95" customHeight="1" x14ac:dyDescent="0.2">
      <c r="A182" s="313"/>
      <c r="B182" s="318" t="str">
        <f>IF($G$6="","-",IF($G$6="消費税を補助対象に含めない","（税抜）","（税込）"))</f>
        <v>-</v>
      </c>
      <c r="C182" s="952"/>
      <c r="D182" s="952"/>
      <c r="E182" s="952"/>
      <c r="F182" s="952"/>
      <c r="G182" s="952"/>
      <c r="H182" s="954"/>
      <c r="I182" s="591"/>
      <c r="J182" s="591"/>
      <c r="L182" s="317"/>
      <c r="M182" s="317"/>
      <c r="N182" s="317"/>
      <c r="O182" s="317"/>
      <c r="P182" s="317"/>
      <c r="Q182" s="317"/>
      <c r="R182" s="317"/>
      <c r="S182" s="317"/>
    </row>
    <row r="183" spans="1:21" s="316" customFormat="1" ht="19.95" customHeight="1" x14ac:dyDescent="0.2">
      <c r="A183" s="313"/>
      <c r="B183" s="314" t="s">
        <v>317</v>
      </c>
      <c r="C183" s="952">
        <f t="shared" ref="C183:H183" si="15">C170*C171*C172*C175</f>
        <v>0</v>
      </c>
      <c r="D183" s="952">
        <f t="shared" si="15"/>
        <v>0</v>
      </c>
      <c r="E183" s="952">
        <f t="shared" si="15"/>
        <v>0</v>
      </c>
      <c r="F183" s="952">
        <f t="shared" si="15"/>
        <v>0</v>
      </c>
      <c r="G183" s="952">
        <f t="shared" si="15"/>
        <v>0</v>
      </c>
      <c r="H183" s="953">
        <f t="shared" si="15"/>
        <v>0</v>
      </c>
      <c r="I183" s="591"/>
      <c r="J183" s="631">
        <f>C165</f>
        <v>0</v>
      </c>
      <c r="L183" s="317"/>
      <c r="M183" s="317"/>
      <c r="N183" s="317"/>
      <c r="O183" s="317"/>
      <c r="P183" s="317"/>
      <c r="Q183" s="317"/>
      <c r="R183" s="317"/>
      <c r="S183" s="317"/>
    </row>
    <row r="184" spans="1:21" s="316" customFormat="1" ht="19.95" customHeight="1" x14ac:dyDescent="0.2">
      <c r="A184" s="313"/>
      <c r="B184" s="318" t="str">
        <f>IF($G$6="","-",IF($G$6="消費税を補助対象に含めない","（税抜）","（税込）"))</f>
        <v>-</v>
      </c>
      <c r="C184" s="952"/>
      <c r="D184" s="952"/>
      <c r="E184" s="952"/>
      <c r="F184" s="952"/>
      <c r="G184" s="952"/>
      <c r="H184" s="954"/>
      <c r="I184" s="591"/>
      <c r="J184" s="591"/>
      <c r="L184" s="317"/>
      <c r="M184" s="317"/>
      <c r="N184" s="317"/>
      <c r="O184" s="317"/>
      <c r="P184" s="317"/>
      <c r="Q184" s="317"/>
      <c r="R184" s="317"/>
      <c r="S184" s="317"/>
    </row>
    <row r="185" spans="1:21" s="82" customFormat="1" ht="19.95" customHeight="1" thickBot="1" x14ac:dyDescent="0.25">
      <c r="A185" s="313"/>
      <c r="B185" s="565"/>
      <c r="C185" s="565"/>
      <c r="D185" s="565"/>
      <c r="E185" s="565"/>
      <c r="F185" s="565"/>
      <c r="G185" s="565"/>
      <c r="H185" s="565"/>
      <c r="I185" s="566"/>
      <c r="J185" s="316"/>
      <c r="K185" s="316"/>
      <c r="L185" s="132"/>
      <c r="M185" s="326"/>
      <c r="N185" s="311"/>
      <c r="O185" s="311"/>
      <c r="P185" s="311"/>
      <c r="Q185" s="312"/>
      <c r="R185" s="312"/>
      <c r="S185" s="312"/>
      <c r="T185" s="312"/>
      <c r="U185" s="312"/>
    </row>
    <row r="186" spans="1:21" s="82" customFormat="1" ht="30" customHeight="1" x14ac:dyDescent="0.2">
      <c r="A186" s="308"/>
      <c r="B186" s="564" t="s">
        <v>551</v>
      </c>
      <c r="C186" s="554"/>
      <c r="D186" s="563"/>
      <c r="E186" s="554"/>
      <c r="F186" s="214"/>
      <c r="G186" s="215"/>
      <c r="H186" s="309"/>
      <c r="I186" s="310"/>
      <c r="J186" s="81"/>
      <c r="K186" s="81"/>
      <c r="L186" s="132"/>
      <c r="M186" s="311"/>
      <c r="O186" s="311"/>
      <c r="P186" s="312"/>
      <c r="Q186" s="312"/>
      <c r="R186" s="312"/>
      <c r="S186" s="312"/>
      <c r="T186" s="312"/>
    </row>
    <row r="187" spans="1:21" s="316" customFormat="1" ht="40.049999999999997" customHeight="1" x14ac:dyDescent="0.2">
      <c r="A187" s="313"/>
      <c r="B187" s="963" t="s">
        <v>174</v>
      </c>
      <c r="C187" s="940"/>
      <c r="D187" s="314" t="s">
        <v>393</v>
      </c>
      <c r="E187" s="964">
        <f>SUM(C203:H204)</f>
        <v>0</v>
      </c>
      <c r="F187" s="314" t="s">
        <v>314</v>
      </c>
      <c r="G187" s="964">
        <f>SUM(C205:H206)</f>
        <v>0</v>
      </c>
      <c r="H187" s="315" t="s">
        <v>315</v>
      </c>
      <c r="I187" s="964">
        <f>SUM(C201:H202)</f>
        <v>0</v>
      </c>
      <c r="L187" s="313"/>
      <c r="M187" s="317"/>
      <c r="N187" s="317"/>
      <c r="O187" s="317"/>
      <c r="P187" s="317"/>
      <c r="Q187" s="317"/>
      <c r="R187" s="317"/>
      <c r="S187" s="317"/>
      <c r="T187" s="317"/>
    </row>
    <row r="188" spans="1:21" s="316" customFormat="1" ht="19.95" customHeight="1" x14ac:dyDescent="0.2">
      <c r="A188" s="313"/>
      <c r="B188" s="963"/>
      <c r="C188" s="940"/>
      <c r="D188" s="318" t="str">
        <f>IF($G$6="","-",IF($G$6="消費税を補助対象に含めない","（税抜）","（税込）"))</f>
        <v>-</v>
      </c>
      <c r="E188" s="964"/>
      <c r="F188" s="318" t="str">
        <f>IF($G$6="","-",IF($G$6="消費税を補助対象に含めない","（税抜）","（税込）"))</f>
        <v>-</v>
      </c>
      <c r="G188" s="964"/>
      <c r="H188" s="319" t="str">
        <f>IF($G$6="","-",IF($G$6="消費税を補助対象に含めない","（税抜）","（税込）"))</f>
        <v>-</v>
      </c>
      <c r="I188" s="964"/>
      <c r="L188" s="313"/>
      <c r="M188" s="317"/>
      <c r="N188" s="317"/>
      <c r="O188" s="317"/>
      <c r="P188" s="317"/>
      <c r="Q188" s="317"/>
      <c r="R188" s="317"/>
      <c r="S188" s="317"/>
      <c r="T188" s="317"/>
    </row>
    <row r="189" spans="1:21" s="316" customFormat="1" ht="19.95" customHeight="1" x14ac:dyDescent="0.2">
      <c r="A189" s="313"/>
      <c r="B189" s="320"/>
      <c r="G189" s="313"/>
      <c r="H189" s="313"/>
      <c r="I189" s="313"/>
      <c r="M189" s="317"/>
      <c r="N189" s="317"/>
      <c r="O189" s="317"/>
      <c r="P189" s="317"/>
      <c r="Q189" s="317"/>
      <c r="R189" s="317"/>
      <c r="S189" s="317"/>
      <c r="T189" s="317"/>
    </row>
    <row r="190" spans="1:21" s="316" customFormat="1" ht="30" customHeight="1" x14ac:dyDescent="0.2">
      <c r="A190" s="313"/>
      <c r="B190" s="963" t="s">
        <v>572</v>
      </c>
      <c r="C190" s="965" t="s">
        <v>336</v>
      </c>
      <c r="D190" s="965"/>
      <c r="E190" s="966" t="s">
        <v>337</v>
      </c>
      <c r="F190" s="967"/>
      <c r="G190" s="967"/>
      <c r="H190" s="968"/>
      <c r="M190" s="317"/>
      <c r="N190" s="317"/>
      <c r="O190" s="317"/>
      <c r="P190" s="317"/>
      <c r="Q190" s="317"/>
      <c r="R190" s="317"/>
      <c r="S190" s="317"/>
      <c r="T190" s="317"/>
    </row>
    <row r="191" spans="1:21" s="316" customFormat="1" ht="40.049999999999997" customHeight="1" x14ac:dyDescent="0.2">
      <c r="A191" s="313"/>
      <c r="B191" s="963"/>
      <c r="C191" s="555" t="s">
        <v>390</v>
      </c>
      <c r="D191" s="555" t="s">
        <v>391</v>
      </c>
      <c r="E191" s="384" t="s">
        <v>386</v>
      </c>
      <c r="F191" s="384" t="s">
        <v>387</v>
      </c>
      <c r="G191" s="384" t="s">
        <v>388</v>
      </c>
      <c r="H191" s="555" t="s">
        <v>389</v>
      </c>
      <c r="M191" s="317"/>
      <c r="N191" s="317"/>
      <c r="O191" s="321"/>
      <c r="P191" s="317"/>
      <c r="Q191" s="317"/>
      <c r="R191" s="317"/>
      <c r="S191" s="317"/>
      <c r="T191" s="317"/>
    </row>
    <row r="192" spans="1:21" s="316" customFormat="1" ht="40.049999999999997" customHeight="1" x14ac:dyDescent="0.2">
      <c r="A192" s="631">
        <f>C187</f>
        <v>0</v>
      </c>
      <c r="B192" s="383" t="s">
        <v>392</v>
      </c>
      <c r="C192" s="474"/>
      <c r="D192" s="474"/>
      <c r="E192" s="474"/>
      <c r="F192" s="474"/>
      <c r="G192" s="474"/>
      <c r="H192" s="474"/>
      <c r="I192" s="969" t="str">
        <f>IF(SUM($C192:$H192)=0,"",IF(6&gt;=(SUM($C192:$H192)),"事業要件である1地域あたりの支援対象者数(7者)が未達です。",""))</f>
        <v/>
      </c>
      <c r="J192" s="970"/>
      <c r="K192" s="970"/>
      <c r="N192" s="317"/>
      <c r="O192" s="323"/>
      <c r="P192" s="323"/>
      <c r="Q192" s="317"/>
      <c r="R192" s="317"/>
      <c r="S192" s="317"/>
      <c r="T192" s="317"/>
      <c r="U192" s="317"/>
    </row>
    <row r="193" spans="1:21" s="316" customFormat="1" ht="40.049999999999997" customHeight="1" x14ac:dyDescent="0.2">
      <c r="A193" s="313"/>
      <c r="B193" s="383" t="s">
        <v>400</v>
      </c>
      <c r="C193" s="444">
        <v>1</v>
      </c>
      <c r="D193" s="444">
        <v>2</v>
      </c>
      <c r="E193" s="474"/>
      <c r="F193" s="474"/>
      <c r="G193" s="474"/>
      <c r="H193" s="474"/>
      <c r="N193" s="317"/>
      <c r="O193" s="323"/>
      <c r="P193" s="323"/>
      <c r="Q193" s="317"/>
      <c r="R193" s="317"/>
      <c r="S193" s="317"/>
      <c r="T193" s="317"/>
      <c r="U193" s="317"/>
    </row>
    <row r="194" spans="1:21" s="316" customFormat="1" ht="40.049999999999997" customHeight="1" x14ac:dyDescent="0.2">
      <c r="A194" s="313"/>
      <c r="B194" s="555" t="s">
        <v>396</v>
      </c>
      <c r="C194" s="493"/>
      <c r="D194" s="493"/>
      <c r="E194" s="493"/>
      <c r="F194" s="493"/>
      <c r="G194" s="493"/>
      <c r="H194" s="493"/>
      <c r="L194" s="317"/>
      <c r="N194" s="317"/>
      <c r="O194" s="317"/>
      <c r="P194" s="317"/>
      <c r="Q194" s="317"/>
      <c r="R194" s="317"/>
      <c r="S194" s="317"/>
    </row>
    <row r="195" spans="1:21" s="316" customFormat="1" ht="40.049999999999997" customHeight="1" x14ac:dyDescent="0.2">
      <c r="A195" s="313"/>
      <c r="B195" s="555" t="s">
        <v>397</v>
      </c>
      <c r="C195" s="493"/>
      <c r="D195" s="493"/>
      <c r="E195" s="493"/>
      <c r="F195" s="493"/>
      <c r="G195" s="493"/>
      <c r="H195" s="473"/>
      <c r="I195" s="482"/>
      <c r="J195" s="482"/>
      <c r="L195" s="317"/>
      <c r="N195" s="317"/>
      <c r="O195" s="317"/>
      <c r="P195" s="317"/>
      <c r="Q195" s="317"/>
    </row>
    <row r="196" spans="1:21" s="316" customFormat="1" ht="40.049999999999997" customHeight="1" x14ac:dyDescent="0.2">
      <c r="A196" s="313"/>
      <c r="B196" s="555" t="s">
        <v>441</v>
      </c>
      <c r="C196" s="444">
        <v>11.5</v>
      </c>
      <c r="D196" s="444">
        <v>17.5</v>
      </c>
      <c r="E196" s="444">
        <v>29</v>
      </c>
      <c r="F196" s="444">
        <v>21</v>
      </c>
      <c r="G196" s="483">
        <v>15</v>
      </c>
      <c r="H196" s="493"/>
      <c r="I196" s="958" t="str">
        <f>IF($H192=0,"",IF(0=$H196,"カスタムプランの支援時間を入力してください。算出方法：1回あたりの支援時間×支援回数（支援～報告会までを含む）＋報告書作成時間",""))</f>
        <v/>
      </c>
      <c r="J196" s="959"/>
      <c r="K196" s="959"/>
      <c r="L196" s="317"/>
      <c r="N196" s="317"/>
      <c r="O196" s="317"/>
      <c r="P196" s="317"/>
      <c r="Q196" s="317"/>
    </row>
    <row r="197" spans="1:21" s="316" customFormat="1" ht="40.049999999999997" customHeight="1" x14ac:dyDescent="0.2">
      <c r="A197" s="313"/>
      <c r="B197" s="383" t="s">
        <v>349</v>
      </c>
      <c r="C197" s="960"/>
      <c r="D197" s="960"/>
      <c r="E197" s="960"/>
      <c r="F197" s="960"/>
      <c r="G197" s="960"/>
      <c r="H197" s="961"/>
      <c r="I197" s="482"/>
      <c r="J197" s="482"/>
      <c r="L197" s="317"/>
      <c r="M197" s="317"/>
      <c r="N197" s="317"/>
      <c r="O197" s="317"/>
      <c r="P197" s="317"/>
      <c r="Q197" s="317"/>
      <c r="R197" s="317"/>
      <c r="S197" s="317"/>
    </row>
    <row r="198" spans="1:21" s="316" customFormat="1" ht="19.95" customHeight="1" x14ac:dyDescent="0.2">
      <c r="A198" s="313"/>
      <c r="B198" s="557" t="str">
        <f>IF($G$6="","-",IF($G$6="消費税を補助対象に含めない","（税抜）","（税込）"))</f>
        <v>-</v>
      </c>
      <c r="C198" s="961"/>
      <c r="D198" s="961"/>
      <c r="E198" s="961"/>
      <c r="F198" s="961"/>
      <c r="G198" s="961"/>
      <c r="H198" s="962"/>
      <c r="I198" s="313"/>
      <c r="J198" s="313"/>
      <c r="L198" s="317"/>
      <c r="M198" s="317"/>
      <c r="N198" s="317"/>
      <c r="O198" s="317"/>
      <c r="P198" s="317"/>
      <c r="Q198" s="317"/>
      <c r="R198" s="317"/>
      <c r="S198" s="317"/>
    </row>
    <row r="199" spans="1:21" s="316" customFormat="1" ht="19.95" customHeight="1" x14ac:dyDescent="0.2">
      <c r="A199" s="313"/>
      <c r="B199" s="385" t="s">
        <v>394</v>
      </c>
      <c r="C199" s="952">
        <f>IF($G$6="消費税を補助対象に含めない",(C192*C195*8000*C193)+(C192*92000),(C192*C195*8800*C193)+(C192*101200))</f>
        <v>0</v>
      </c>
      <c r="D199" s="952">
        <f>IF($G$6="消費税を補助対象に含めない",(D192*D195*8000*D193)+(D192*140000),(D192*D195*8800*D193)+(D192*154000))</f>
        <v>0</v>
      </c>
      <c r="E199" s="952">
        <f>IF($G$6="消費税を補助対象に含めない",(E192*E195*8000*E193)+(E192*232000),(E192*E195*8800*E193)+(E192*255200))</f>
        <v>0</v>
      </c>
      <c r="F199" s="952">
        <f>IF($G$6="消費税を補助対象に含めない",(F192*F195*8000*F193)+(F192*168000),(F192*F195*8800*F193)+(F192*184800))</f>
        <v>0</v>
      </c>
      <c r="G199" s="952">
        <f>IF($G$6="消費税を補助対象に含めない",(G192*G195*8000*G193)+(G192*120000),(G192*G195*8800*G193)+(G192*132000))</f>
        <v>0</v>
      </c>
      <c r="H199" s="953">
        <f>IF($G$6="消費税を補助対象に含めない",(H192*H195*8000*H193)+(H192*H196*8000),(H192*H195*8800*H193)+(H192*H196*8800))</f>
        <v>0</v>
      </c>
      <c r="I199" s="313"/>
      <c r="L199" s="317"/>
      <c r="M199" s="317"/>
      <c r="N199" s="317"/>
      <c r="O199" s="317"/>
      <c r="P199" s="317"/>
      <c r="Q199" s="317"/>
      <c r="R199" s="317"/>
      <c r="S199" s="317"/>
    </row>
    <row r="200" spans="1:21" s="316" customFormat="1" ht="19.95" customHeight="1" x14ac:dyDescent="0.2">
      <c r="A200" s="313"/>
      <c r="B200" s="324" t="str">
        <f>IF($G$6="","-",IF($G$6="消費税を補助対象に含めない","（税抜）","（税込）"))</f>
        <v>-</v>
      </c>
      <c r="C200" s="952"/>
      <c r="D200" s="952"/>
      <c r="E200" s="952"/>
      <c r="F200" s="952"/>
      <c r="G200" s="952"/>
      <c r="H200" s="954"/>
      <c r="I200" s="313"/>
      <c r="J200" s="313"/>
      <c r="L200" s="317"/>
      <c r="M200" s="317"/>
      <c r="N200" s="317"/>
      <c r="O200" s="317"/>
      <c r="P200" s="317"/>
      <c r="Q200" s="317"/>
      <c r="R200" s="317"/>
      <c r="S200" s="317"/>
    </row>
    <row r="201" spans="1:21" s="316" customFormat="1" ht="19.95" customHeight="1" x14ac:dyDescent="0.2">
      <c r="A201" s="313"/>
      <c r="B201" s="315" t="s">
        <v>316</v>
      </c>
      <c r="C201" s="952">
        <f>IF($G$6="消費税を補助対象に含めない",(C192*92000*0.1),(C192*101200*0.1))</f>
        <v>0</v>
      </c>
      <c r="D201" s="952">
        <f>IF($G$6="消費税を補助対象に含めない",(D192*140000*0.1),(D192*154000*0.1))</f>
        <v>0</v>
      </c>
      <c r="E201" s="952">
        <f>IF($G$6="消費税を補助対象に含めない",(E192*232000*0.1),(E192*255200*0.1))</f>
        <v>0</v>
      </c>
      <c r="F201" s="952">
        <f>IF($G$6="消費税を補助対象に含めない",(F192*168000*0.1),(F192*184800*0.1))</f>
        <v>0</v>
      </c>
      <c r="G201" s="952">
        <f>IF($G$6="消費税を補助対象に含めない",(G192*120000*0.1),(G192*132000*0.1))</f>
        <v>0</v>
      </c>
      <c r="H201" s="953">
        <f>IF($G$6="消費税を補助対象に含めない",(H192*H196*8000*0.1),(H192*H196*8800*0.1))</f>
        <v>0</v>
      </c>
      <c r="I201" s="313"/>
      <c r="L201" s="317"/>
      <c r="M201" s="317"/>
      <c r="N201" s="317"/>
      <c r="O201" s="317"/>
      <c r="P201" s="317"/>
      <c r="Q201" s="317"/>
      <c r="R201" s="317"/>
      <c r="S201" s="317"/>
    </row>
    <row r="202" spans="1:21" s="316" customFormat="1" ht="19.95" customHeight="1" x14ac:dyDescent="0.2">
      <c r="A202" s="313"/>
      <c r="B202" s="319" t="str">
        <f>IF($G$6="","-",IF($G$6="消費税を補助対象に含めない","（税抜）","（税込）"))</f>
        <v>-</v>
      </c>
      <c r="C202" s="952"/>
      <c r="D202" s="952"/>
      <c r="E202" s="952"/>
      <c r="F202" s="952"/>
      <c r="G202" s="952"/>
      <c r="H202" s="954"/>
      <c r="I202" s="313"/>
      <c r="L202" s="317"/>
      <c r="M202" s="317"/>
      <c r="N202" s="317"/>
      <c r="O202" s="317"/>
      <c r="P202" s="317"/>
      <c r="Q202" s="317"/>
      <c r="R202" s="317"/>
      <c r="S202" s="317"/>
    </row>
    <row r="203" spans="1:21" s="316" customFormat="1" ht="40.049999999999997" customHeight="1" x14ac:dyDescent="0.2">
      <c r="A203" s="313"/>
      <c r="B203" s="314" t="s">
        <v>395</v>
      </c>
      <c r="C203" s="952">
        <f>C199-C201</f>
        <v>0</v>
      </c>
      <c r="D203" s="952">
        <f t="shared" ref="D203:G203" si="16">D199-D201</f>
        <v>0</v>
      </c>
      <c r="E203" s="952">
        <f t="shared" si="16"/>
        <v>0</v>
      </c>
      <c r="F203" s="952">
        <f t="shared" si="16"/>
        <v>0</v>
      </c>
      <c r="G203" s="952">
        <f t="shared" si="16"/>
        <v>0</v>
      </c>
      <c r="H203" s="953">
        <f>H199-H201</f>
        <v>0</v>
      </c>
      <c r="I203" s="631">
        <f>C187</f>
        <v>0</v>
      </c>
      <c r="J203" s="591"/>
      <c r="L203" s="317"/>
      <c r="M203" s="317"/>
      <c r="N203" s="317"/>
      <c r="O203" s="317"/>
      <c r="P203" s="317"/>
      <c r="Q203" s="317"/>
      <c r="R203" s="317"/>
      <c r="S203" s="317"/>
    </row>
    <row r="204" spans="1:21" s="316" customFormat="1" ht="19.95" customHeight="1" x14ac:dyDescent="0.2">
      <c r="A204" s="313"/>
      <c r="B204" s="318" t="str">
        <f>IF($G$6="","-",IF($G$6="消費税を補助対象に含めない","（税抜）","（税込）"))</f>
        <v>-</v>
      </c>
      <c r="C204" s="952"/>
      <c r="D204" s="952"/>
      <c r="E204" s="952"/>
      <c r="F204" s="952"/>
      <c r="G204" s="952"/>
      <c r="H204" s="954"/>
      <c r="I204" s="591"/>
      <c r="J204" s="591"/>
      <c r="L204" s="317"/>
      <c r="M204" s="317"/>
      <c r="N204" s="317"/>
      <c r="O204" s="317"/>
      <c r="P204" s="317"/>
      <c r="Q204" s="317"/>
      <c r="R204" s="317"/>
      <c r="S204" s="317"/>
    </row>
    <row r="205" spans="1:21" s="316" customFormat="1" ht="19.95" customHeight="1" x14ac:dyDescent="0.2">
      <c r="A205" s="313"/>
      <c r="B205" s="314" t="s">
        <v>317</v>
      </c>
      <c r="C205" s="952">
        <f t="shared" ref="C205:H205" si="17">C192*C193*C194*C197</f>
        <v>0</v>
      </c>
      <c r="D205" s="952">
        <f t="shared" si="17"/>
        <v>0</v>
      </c>
      <c r="E205" s="952">
        <f t="shared" si="17"/>
        <v>0</v>
      </c>
      <c r="F205" s="952">
        <f t="shared" si="17"/>
        <v>0</v>
      </c>
      <c r="G205" s="952">
        <f t="shared" si="17"/>
        <v>0</v>
      </c>
      <c r="H205" s="953">
        <f t="shared" si="17"/>
        <v>0</v>
      </c>
      <c r="I205" s="591"/>
      <c r="J205" s="631">
        <f>C187</f>
        <v>0</v>
      </c>
      <c r="L205" s="317"/>
      <c r="M205" s="317"/>
      <c r="N205" s="317"/>
      <c r="O205" s="317"/>
      <c r="P205" s="317"/>
      <c r="Q205" s="317"/>
      <c r="R205" s="317"/>
      <c r="S205" s="317"/>
    </row>
    <row r="206" spans="1:21" s="316" customFormat="1" ht="19.95" customHeight="1" x14ac:dyDescent="0.2">
      <c r="A206" s="313"/>
      <c r="B206" s="318" t="str">
        <f>IF($G$6="","-",IF($G$6="消費税を補助対象に含めない","（税抜）","（税込）"))</f>
        <v>-</v>
      </c>
      <c r="C206" s="952"/>
      <c r="D206" s="952"/>
      <c r="E206" s="952"/>
      <c r="F206" s="952"/>
      <c r="G206" s="952"/>
      <c r="H206" s="954"/>
      <c r="I206" s="591"/>
      <c r="J206" s="591"/>
      <c r="L206" s="317"/>
      <c r="M206" s="317"/>
      <c r="N206" s="317"/>
      <c r="O206" s="317"/>
      <c r="P206" s="317"/>
      <c r="Q206" s="317"/>
      <c r="R206" s="317"/>
      <c r="S206" s="317"/>
    </row>
    <row r="207" spans="1:21" s="82" customFormat="1" ht="19.95" customHeight="1" thickBot="1" x14ac:dyDescent="0.25">
      <c r="A207" s="313"/>
      <c r="B207" s="565"/>
      <c r="C207" s="565"/>
      <c r="D207" s="565"/>
      <c r="E207" s="565"/>
      <c r="F207" s="565"/>
      <c r="G207" s="565"/>
      <c r="H207" s="565"/>
      <c r="I207" s="566"/>
      <c r="J207" s="316"/>
      <c r="K207" s="316"/>
      <c r="L207" s="132"/>
      <c r="M207" s="326"/>
      <c r="N207" s="311"/>
      <c r="O207" s="311"/>
      <c r="P207" s="311"/>
      <c r="Q207" s="312"/>
      <c r="R207" s="312"/>
      <c r="S207" s="312"/>
      <c r="T207" s="312"/>
      <c r="U207" s="312"/>
    </row>
    <row r="208" spans="1:21" s="82" customFormat="1" ht="30" customHeight="1" x14ac:dyDescent="0.2">
      <c r="A208" s="308"/>
      <c r="B208" s="564" t="s">
        <v>552</v>
      </c>
      <c r="C208" s="554"/>
      <c r="D208" s="563"/>
      <c r="E208" s="554"/>
      <c r="F208" s="214"/>
      <c r="G208" s="215"/>
      <c r="H208" s="309"/>
      <c r="I208" s="310"/>
      <c r="J208" s="81"/>
      <c r="K208" s="81"/>
      <c r="L208" s="132"/>
      <c r="M208" s="311"/>
      <c r="O208" s="311"/>
      <c r="P208" s="312"/>
      <c r="Q208" s="312"/>
      <c r="R208" s="312"/>
      <c r="S208" s="312"/>
      <c r="T208" s="312"/>
    </row>
    <row r="209" spans="1:21" s="316" customFormat="1" ht="40.049999999999997" customHeight="1" x14ac:dyDescent="0.2">
      <c r="A209" s="313"/>
      <c r="B209" s="963" t="s">
        <v>174</v>
      </c>
      <c r="C209" s="940"/>
      <c r="D209" s="314" t="s">
        <v>393</v>
      </c>
      <c r="E209" s="964">
        <f>SUM(C225:H226)</f>
        <v>0</v>
      </c>
      <c r="F209" s="314" t="s">
        <v>314</v>
      </c>
      <c r="G209" s="964">
        <f>SUM(C227:H228)</f>
        <v>0</v>
      </c>
      <c r="H209" s="315" t="s">
        <v>315</v>
      </c>
      <c r="I209" s="964">
        <f>SUM(C223:H224)</f>
        <v>0</v>
      </c>
      <c r="L209" s="313"/>
      <c r="M209" s="317"/>
      <c r="N209" s="317"/>
      <c r="O209" s="317"/>
      <c r="P209" s="317"/>
      <c r="Q209" s="317"/>
      <c r="R209" s="317"/>
      <c r="S209" s="317"/>
      <c r="T209" s="317"/>
    </row>
    <row r="210" spans="1:21" s="316" customFormat="1" ht="19.95" customHeight="1" x14ac:dyDescent="0.2">
      <c r="A210" s="313"/>
      <c r="B210" s="963"/>
      <c r="C210" s="940"/>
      <c r="D210" s="318" t="str">
        <f>IF($G$6="","-",IF($G$6="消費税を補助対象に含めない","（税抜）","（税込）"))</f>
        <v>-</v>
      </c>
      <c r="E210" s="964"/>
      <c r="F210" s="318" t="str">
        <f>IF($G$6="","-",IF($G$6="消費税を補助対象に含めない","（税抜）","（税込）"))</f>
        <v>-</v>
      </c>
      <c r="G210" s="964"/>
      <c r="H210" s="319" t="str">
        <f>IF($G$6="","-",IF($G$6="消費税を補助対象に含めない","（税抜）","（税込）"))</f>
        <v>-</v>
      </c>
      <c r="I210" s="964"/>
      <c r="L210" s="313"/>
      <c r="M210" s="317"/>
      <c r="N210" s="317"/>
      <c r="O210" s="317"/>
      <c r="P210" s="317"/>
      <c r="Q210" s="317"/>
      <c r="R210" s="317"/>
      <c r="S210" s="317"/>
      <c r="T210" s="317"/>
    </row>
    <row r="211" spans="1:21" s="316" customFormat="1" ht="19.95" customHeight="1" x14ac:dyDescent="0.2">
      <c r="A211" s="313"/>
      <c r="B211" s="320"/>
      <c r="G211" s="313"/>
      <c r="H211" s="313"/>
      <c r="I211" s="313"/>
      <c r="M211" s="317"/>
      <c r="N211" s="317"/>
      <c r="O211" s="317"/>
      <c r="P211" s="317"/>
      <c r="Q211" s="317"/>
      <c r="R211" s="317"/>
      <c r="S211" s="317"/>
      <c r="T211" s="317"/>
    </row>
    <row r="212" spans="1:21" s="316" customFormat="1" ht="30" customHeight="1" x14ac:dyDescent="0.2">
      <c r="A212" s="313"/>
      <c r="B212" s="963" t="s">
        <v>572</v>
      </c>
      <c r="C212" s="965" t="s">
        <v>336</v>
      </c>
      <c r="D212" s="965"/>
      <c r="E212" s="966" t="s">
        <v>337</v>
      </c>
      <c r="F212" s="967"/>
      <c r="G212" s="967"/>
      <c r="H212" s="968"/>
      <c r="M212" s="317"/>
      <c r="N212" s="317"/>
      <c r="O212" s="317"/>
      <c r="P212" s="317"/>
      <c r="Q212" s="317"/>
      <c r="R212" s="317"/>
      <c r="S212" s="317"/>
      <c r="T212" s="317"/>
    </row>
    <row r="213" spans="1:21" s="316" customFormat="1" ht="40.049999999999997" customHeight="1" x14ac:dyDescent="0.2">
      <c r="A213" s="313"/>
      <c r="B213" s="963"/>
      <c r="C213" s="401" t="s">
        <v>390</v>
      </c>
      <c r="D213" s="401" t="s">
        <v>391</v>
      </c>
      <c r="E213" s="384" t="s">
        <v>386</v>
      </c>
      <c r="F213" s="384" t="s">
        <v>387</v>
      </c>
      <c r="G213" s="384" t="s">
        <v>388</v>
      </c>
      <c r="H213" s="472" t="s">
        <v>389</v>
      </c>
      <c r="M213" s="317"/>
      <c r="N213" s="317"/>
      <c r="O213" s="321"/>
      <c r="P213" s="317"/>
      <c r="Q213" s="317"/>
      <c r="R213" s="317"/>
      <c r="S213" s="317"/>
      <c r="T213" s="317"/>
    </row>
    <row r="214" spans="1:21" s="316" customFormat="1" ht="40.049999999999997" customHeight="1" x14ac:dyDescent="0.2">
      <c r="A214" s="631">
        <f>C209</f>
        <v>0</v>
      </c>
      <c r="B214" s="383" t="s">
        <v>392</v>
      </c>
      <c r="C214" s="409"/>
      <c r="D214" s="409"/>
      <c r="E214" s="409"/>
      <c r="F214" s="409"/>
      <c r="G214" s="409"/>
      <c r="H214" s="474"/>
      <c r="I214" s="969" t="str">
        <f>IF(SUM($C214:$H214)=0,"",IF(6&gt;=(SUM($C214:$H214)),"事業要件である1地域あたりの支援対象者数(7者)が未達です。",""))</f>
        <v/>
      </c>
      <c r="J214" s="970"/>
      <c r="K214" s="970"/>
      <c r="N214" s="317"/>
      <c r="O214" s="323"/>
      <c r="P214" s="323"/>
      <c r="Q214" s="317"/>
      <c r="R214" s="317"/>
      <c r="S214" s="317"/>
      <c r="T214" s="317"/>
      <c r="U214" s="317"/>
    </row>
    <row r="215" spans="1:21" s="316" customFormat="1" ht="40.049999999999997" customHeight="1" x14ac:dyDescent="0.2">
      <c r="A215" s="313"/>
      <c r="B215" s="383" t="s">
        <v>400</v>
      </c>
      <c r="C215" s="444">
        <v>1</v>
      </c>
      <c r="D215" s="444">
        <v>2</v>
      </c>
      <c r="E215" s="409"/>
      <c r="F215" s="409"/>
      <c r="G215" s="409"/>
      <c r="H215" s="474"/>
      <c r="N215" s="317"/>
      <c r="O215" s="323"/>
      <c r="P215" s="323"/>
      <c r="Q215" s="317"/>
      <c r="R215" s="317"/>
      <c r="S215" s="317"/>
      <c r="T215" s="317"/>
      <c r="U215" s="317"/>
    </row>
    <row r="216" spans="1:21" s="316" customFormat="1" ht="40.049999999999997" customHeight="1" x14ac:dyDescent="0.2">
      <c r="A216" s="313"/>
      <c r="B216" s="401" t="s">
        <v>396</v>
      </c>
      <c r="C216" s="388"/>
      <c r="D216" s="388"/>
      <c r="E216" s="388"/>
      <c r="F216" s="388"/>
      <c r="G216" s="388"/>
      <c r="H216" s="388"/>
      <c r="L216" s="317"/>
      <c r="N216" s="317"/>
      <c r="O216" s="317"/>
      <c r="P216" s="317"/>
      <c r="Q216" s="317"/>
      <c r="R216" s="317"/>
      <c r="S216" s="317"/>
    </row>
    <row r="217" spans="1:21" s="316" customFormat="1" ht="40.049999999999997" customHeight="1" x14ac:dyDescent="0.2">
      <c r="A217" s="313"/>
      <c r="B217" s="401" t="s">
        <v>397</v>
      </c>
      <c r="C217" s="388"/>
      <c r="D217" s="388"/>
      <c r="E217" s="388"/>
      <c r="F217" s="388"/>
      <c r="G217" s="388"/>
      <c r="H217" s="473"/>
      <c r="I217" s="482"/>
      <c r="J217" s="482"/>
      <c r="L217" s="317"/>
      <c r="N217" s="317"/>
      <c r="O217" s="317"/>
      <c r="P217" s="317"/>
      <c r="Q217" s="317"/>
    </row>
    <row r="218" spans="1:21" s="316" customFormat="1" ht="40.049999999999997" customHeight="1" x14ac:dyDescent="0.2">
      <c r="A218" s="313"/>
      <c r="B218" s="472" t="s">
        <v>441</v>
      </c>
      <c r="C218" s="444">
        <v>11.5</v>
      </c>
      <c r="D218" s="444">
        <v>17.5</v>
      </c>
      <c r="E218" s="444">
        <v>29</v>
      </c>
      <c r="F218" s="444">
        <v>21</v>
      </c>
      <c r="G218" s="483">
        <v>15</v>
      </c>
      <c r="H218" s="493"/>
      <c r="I218" s="958" t="str">
        <f>IF($H214=0,"",IF(0=$H218,"カスタムプランの支援時間を入力してください。算出方法：1回あたりの支援時間×支援回数（支援～報告会までを含む）＋報告書作成時間",""))</f>
        <v/>
      </c>
      <c r="J218" s="959"/>
      <c r="K218" s="959"/>
      <c r="L218" s="317"/>
      <c r="N218" s="317"/>
      <c r="O218" s="317"/>
      <c r="P218" s="317"/>
      <c r="Q218" s="317"/>
    </row>
    <row r="219" spans="1:21" s="316" customFormat="1" ht="40.049999999999997" customHeight="1" x14ac:dyDescent="0.2">
      <c r="A219" s="313"/>
      <c r="B219" s="383" t="s">
        <v>349</v>
      </c>
      <c r="C219" s="960"/>
      <c r="D219" s="960"/>
      <c r="E219" s="960"/>
      <c r="F219" s="960"/>
      <c r="G219" s="960"/>
      <c r="H219" s="961"/>
      <c r="I219" s="482"/>
      <c r="J219" s="482"/>
      <c r="L219" s="317"/>
      <c r="M219" s="317"/>
      <c r="N219" s="317"/>
      <c r="O219" s="317"/>
      <c r="P219" s="317"/>
      <c r="Q219" s="317"/>
      <c r="R219" s="317"/>
      <c r="S219" s="317"/>
    </row>
    <row r="220" spans="1:21" s="316" customFormat="1" ht="19.95" customHeight="1" x14ac:dyDescent="0.2">
      <c r="A220" s="313"/>
      <c r="B220" s="404" t="str">
        <f>IF($G$6="","-",IF($G$6="消費税を補助対象に含めない","（税抜）","（税込）"))</f>
        <v>-</v>
      </c>
      <c r="C220" s="961"/>
      <c r="D220" s="961"/>
      <c r="E220" s="961"/>
      <c r="F220" s="961"/>
      <c r="G220" s="961"/>
      <c r="H220" s="962"/>
      <c r="I220" s="313"/>
      <c r="J220" s="313"/>
      <c r="L220" s="317"/>
      <c r="M220" s="317"/>
      <c r="N220" s="317"/>
      <c r="O220" s="317"/>
      <c r="P220" s="317"/>
      <c r="Q220" s="317"/>
      <c r="R220" s="317"/>
      <c r="S220" s="317"/>
    </row>
    <row r="221" spans="1:21" s="316" customFormat="1" ht="19.95" customHeight="1" x14ac:dyDescent="0.2">
      <c r="A221" s="313"/>
      <c r="B221" s="385" t="s">
        <v>394</v>
      </c>
      <c r="C221" s="952">
        <f>IF($G$6="消費税を補助対象に含めない",(C214*C217*8000*C215)+(C214*92000),(C214*C217*8800*C215)+(C214*101200))</f>
        <v>0</v>
      </c>
      <c r="D221" s="952">
        <f>IF($G$6="消費税を補助対象に含めない",(D214*D217*8000*D215)+(D214*140000),(D214*D217*8800*D215)+(D214*154000))</f>
        <v>0</v>
      </c>
      <c r="E221" s="952">
        <f>IF($G$6="消費税を補助対象に含めない",(E214*E217*8000*E215)+(E214*232000),(E214*E217*8800*E215)+(E214*255200))</f>
        <v>0</v>
      </c>
      <c r="F221" s="952">
        <f>IF($G$6="消費税を補助対象に含めない",(F214*F217*8000*F215)+(F214*168000),(F214*F217*8800*F215)+(F214*184800))</f>
        <v>0</v>
      </c>
      <c r="G221" s="952">
        <f>IF($G$6="消費税を補助対象に含めない",(G214*G217*8000*G215)+(G214*120000),(G214*G217*8800*G215)+(G214*132000))</f>
        <v>0</v>
      </c>
      <c r="H221" s="953">
        <f>IF($G$6="消費税を補助対象に含めない",(H214*H217*8000*H215)+(H214*H218*8000),(H214*H217*8800*H215)+(H214*H218*8800))</f>
        <v>0</v>
      </c>
      <c r="I221" s="313"/>
      <c r="L221" s="317"/>
      <c r="M221" s="317"/>
      <c r="N221" s="317"/>
      <c r="O221" s="317"/>
      <c r="P221" s="317"/>
      <c r="Q221" s="317"/>
      <c r="R221" s="317"/>
      <c r="S221" s="317"/>
    </row>
    <row r="222" spans="1:21" s="316" customFormat="1" ht="19.95" customHeight="1" x14ac:dyDescent="0.2">
      <c r="A222" s="313"/>
      <c r="B222" s="324" t="str">
        <f>IF($G$6="","-",IF($G$6="消費税を補助対象に含めない","（税抜）","（税込）"))</f>
        <v>-</v>
      </c>
      <c r="C222" s="952"/>
      <c r="D222" s="952"/>
      <c r="E222" s="952"/>
      <c r="F222" s="952"/>
      <c r="G222" s="952"/>
      <c r="H222" s="954"/>
      <c r="I222" s="313"/>
      <c r="J222" s="313"/>
      <c r="L222" s="317"/>
      <c r="M222" s="317"/>
      <c r="N222" s="317"/>
      <c r="O222" s="317"/>
      <c r="P222" s="317"/>
      <c r="Q222" s="317"/>
      <c r="R222" s="317"/>
      <c r="S222" s="317"/>
    </row>
    <row r="223" spans="1:21" s="316" customFormat="1" ht="19.95" customHeight="1" x14ac:dyDescent="0.2">
      <c r="A223" s="313"/>
      <c r="B223" s="315" t="s">
        <v>316</v>
      </c>
      <c r="C223" s="952">
        <f>IF($G$6="消費税を補助対象に含めない",(C214*92000*0.1),(C214*101200*0.1))</f>
        <v>0</v>
      </c>
      <c r="D223" s="952">
        <f>IF($G$6="消費税を補助対象に含めない",(D214*140000*0.1),(D214*154000*0.1))</f>
        <v>0</v>
      </c>
      <c r="E223" s="952">
        <f>IF($G$6="消費税を補助対象に含めない",(E214*232000*0.1),(E214*255200*0.1))</f>
        <v>0</v>
      </c>
      <c r="F223" s="952">
        <f>IF($G$6="消費税を補助対象に含めない",(F214*168000*0.1),(F214*184800*0.1))</f>
        <v>0</v>
      </c>
      <c r="G223" s="952">
        <f>IF($G$6="消費税を補助対象に含めない",(G214*120000*0.1),(G214*132000*0.1))</f>
        <v>0</v>
      </c>
      <c r="H223" s="953">
        <f>IF($G$6="消費税を補助対象に含めない",(H214*H218*8000*0.1),(H214*H218*8800*0.1))</f>
        <v>0</v>
      </c>
      <c r="I223" s="313"/>
      <c r="L223" s="317"/>
      <c r="M223" s="317"/>
      <c r="N223" s="317"/>
      <c r="O223" s="317"/>
      <c r="P223" s="317"/>
      <c r="Q223" s="317"/>
      <c r="R223" s="317"/>
      <c r="S223" s="317"/>
    </row>
    <row r="224" spans="1:21" s="316" customFormat="1" ht="19.95" customHeight="1" x14ac:dyDescent="0.2">
      <c r="A224" s="313"/>
      <c r="B224" s="319" t="str">
        <f>IF($G$6="","-",IF($G$6="消費税を補助対象に含めない","（税抜）","（税込）"))</f>
        <v>-</v>
      </c>
      <c r="C224" s="952"/>
      <c r="D224" s="952"/>
      <c r="E224" s="952"/>
      <c r="F224" s="952"/>
      <c r="G224" s="952"/>
      <c r="H224" s="954"/>
      <c r="I224" s="313"/>
      <c r="L224" s="317"/>
      <c r="M224" s="317"/>
      <c r="N224" s="317"/>
      <c r="O224" s="317"/>
      <c r="P224" s="317"/>
      <c r="Q224" s="317"/>
      <c r="R224" s="317"/>
      <c r="S224" s="317"/>
    </row>
    <row r="225" spans="1:21" s="316" customFormat="1" ht="40.049999999999997" customHeight="1" x14ac:dyDescent="0.2">
      <c r="A225" s="313"/>
      <c r="B225" s="314" t="s">
        <v>395</v>
      </c>
      <c r="C225" s="952">
        <f>C221-C223</f>
        <v>0</v>
      </c>
      <c r="D225" s="952">
        <f t="shared" ref="D225:G225" si="18">D221-D223</f>
        <v>0</v>
      </c>
      <c r="E225" s="952">
        <f t="shared" si="18"/>
        <v>0</v>
      </c>
      <c r="F225" s="952">
        <f t="shared" si="18"/>
        <v>0</v>
      </c>
      <c r="G225" s="952">
        <f t="shared" si="18"/>
        <v>0</v>
      </c>
      <c r="H225" s="953">
        <f>H221-H223</f>
        <v>0</v>
      </c>
      <c r="I225" s="631">
        <f>C209</f>
        <v>0</v>
      </c>
      <c r="J225" s="591"/>
      <c r="L225" s="317"/>
      <c r="M225" s="317"/>
      <c r="N225" s="317"/>
      <c r="O225" s="317"/>
      <c r="P225" s="317"/>
      <c r="Q225" s="317"/>
      <c r="R225" s="317"/>
      <c r="S225" s="317"/>
    </row>
    <row r="226" spans="1:21" s="316" customFormat="1" ht="19.95" customHeight="1" x14ac:dyDescent="0.2">
      <c r="A226" s="313"/>
      <c r="B226" s="318" t="str">
        <f>IF($G$6="","-",IF($G$6="消費税を補助対象に含めない","（税抜）","（税込）"))</f>
        <v>-</v>
      </c>
      <c r="C226" s="952"/>
      <c r="D226" s="952"/>
      <c r="E226" s="952"/>
      <c r="F226" s="952"/>
      <c r="G226" s="952"/>
      <c r="H226" s="954"/>
      <c r="I226" s="591"/>
      <c r="J226" s="591"/>
      <c r="L226" s="317"/>
      <c r="M226" s="317"/>
      <c r="N226" s="317"/>
      <c r="O226" s="317"/>
      <c r="P226" s="317"/>
      <c r="Q226" s="317"/>
      <c r="R226" s="317"/>
      <c r="S226" s="317"/>
    </row>
    <row r="227" spans="1:21" s="316" customFormat="1" ht="19.95" customHeight="1" x14ac:dyDescent="0.2">
      <c r="A227" s="313"/>
      <c r="B227" s="314" t="s">
        <v>317</v>
      </c>
      <c r="C227" s="952">
        <f t="shared" ref="C227:H227" si="19">C214*C215*C216*C219</f>
        <v>0</v>
      </c>
      <c r="D227" s="952">
        <f t="shared" si="19"/>
        <v>0</v>
      </c>
      <c r="E227" s="952">
        <f t="shared" si="19"/>
        <v>0</v>
      </c>
      <c r="F227" s="952">
        <f t="shared" si="19"/>
        <v>0</v>
      </c>
      <c r="G227" s="952">
        <f t="shared" si="19"/>
        <v>0</v>
      </c>
      <c r="H227" s="953">
        <f t="shared" si="19"/>
        <v>0</v>
      </c>
      <c r="I227" s="591"/>
      <c r="J227" s="631">
        <f>C209</f>
        <v>0</v>
      </c>
      <c r="L227" s="317"/>
      <c r="M227" s="317"/>
      <c r="N227" s="317"/>
      <c r="O227" s="317"/>
      <c r="P227" s="317"/>
      <c r="Q227" s="317"/>
      <c r="R227" s="317"/>
      <c r="S227" s="317"/>
    </row>
    <row r="228" spans="1:21" s="316" customFormat="1" ht="19.95" customHeight="1" x14ac:dyDescent="0.2">
      <c r="A228" s="313"/>
      <c r="B228" s="318" t="str">
        <f>IF($G$6="","-",IF($G$6="消費税を補助対象に含めない","（税抜）","（税込）"))</f>
        <v>-</v>
      </c>
      <c r="C228" s="952"/>
      <c r="D228" s="952"/>
      <c r="E228" s="952"/>
      <c r="F228" s="952"/>
      <c r="G228" s="952"/>
      <c r="H228" s="954"/>
      <c r="I228" s="591"/>
      <c r="J228" s="591"/>
      <c r="L228" s="317"/>
      <c r="M228" s="317"/>
      <c r="N228" s="317"/>
      <c r="O228" s="317"/>
      <c r="P228" s="317"/>
      <c r="Q228" s="317"/>
      <c r="R228" s="317"/>
      <c r="S228" s="317"/>
    </row>
    <row r="229" spans="1:21" s="82" customFormat="1" ht="19.95" customHeight="1" thickBot="1" x14ac:dyDescent="0.25">
      <c r="A229" s="313"/>
      <c r="B229" s="565"/>
      <c r="C229" s="565"/>
      <c r="D229" s="565"/>
      <c r="E229" s="565"/>
      <c r="F229" s="565"/>
      <c r="G229" s="565"/>
      <c r="H229" s="565"/>
      <c r="I229" s="566"/>
      <c r="J229" s="624"/>
      <c r="K229" s="316"/>
      <c r="L229" s="132"/>
      <c r="M229" s="326"/>
      <c r="N229" s="311"/>
      <c r="O229" s="311"/>
      <c r="P229" s="311"/>
      <c r="Q229" s="312"/>
      <c r="R229" s="312"/>
      <c r="S229" s="312"/>
      <c r="T229" s="312"/>
      <c r="U229" s="312"/>
    </row>
    <row r="230" spans="1:21" s="82" customFormat="1" ht="30" customHeight="1" x14ac:dyDescent="0.2">
      <c r="A230" s="313"/>
      <c r="B230" s="971" t="s">
        <v>553</v>
      </c>
      <c r="C230" s="971"/>
      <c r="D230" s="243"/>
      <c r="E230" s="243"/>
      <c r="F230" s="243"/>
      <c r="G230" s="243"/>
      <c r="H230" s="243"/>
      <c r="I230" s="325"/>
      <c r="J230" s="316"/>
      <c r="K230" s="316"/>
      <c r="L230" s="132"/>
      <c r="M230" s="326"/>
      <c r="N230" s="311"/>
      <c r="O230" s="311"/>
      <c r="P230" s="311"/>
      <c r="Q230" s="312"/>
      <c r="R230" s="312"/>
      <c r="S230" s="312"/>
      <c r="T230" s="312"/>
      <c r="U230" s="312"/>
    </row>
    <row r="231" spans="1:21" s="82" customFormat="1" ht="34.950000000000003" customHeight="1" x14ac:dyDescent="0.2">
      <c r="A231" s="313"/>
      <c r="B231" s="584"/>
      <c r="C231" s="1004" t="s">
        <v>554</v>
      </c>
      <c r="D231" s="1004"/>
      <c r="E231" s="1004"/>
      <c r="F231" s="1004"/>
      <c r="G231" s="1004"/>
      <c r="H231" s="1004"/>
      <c r="I231" s="1004"/>
      <c r="J231" s="1005"/>
      <c r="K231" s="316"/>
      <c r="L231" s="132"/>
      <c r="M231" s="916" t="s">
        <v>238</v>
      </c>
      <c r="N231" s="311"/>
      <c r="O231" s="311"/>
      <c r="P231" s="311"/>
      <c r="Q231" s="312"/>
      <c r="R231" s="312"/>
      <c r="S231" s="312"/>
      <c r="T231" s="312"/>
      <c r="U231" s="312"/>
    </row>
    <row r="232" spans="1:21" s="82" customFormat="1" ht="34.950000000000003" customHeight="1" x14ac:dyDescent="0.2">
      <c r="A232" s="313"/>
      <c r="B232" s="1016" t="s">
        <v>150</v>
      </c>
      <c r="C232" s="1006" t="s">
        <v>336</v>
      </c>
      <c r="D232" s="1007"/>
      <c r="E232" s="1007"/>
      <c r="F232" s="1008"/>
      <c r="G232" s="1007" t="s">
        <v>337</v>
      </c>
      <c r="H232" s="1007"/>
      <c r="I232" s="1007"/>
      <c r="J232" s="1008"/>
      <c r="K232" s="316"/>
      <c r="L232" s="132"/>
      <c r="M232" s="917"/>
      <c r="N232" s="311"/>
      <c r="O232" s="311"/>
      <c r="P232" s="311"/>
      <c r="Q232" s="312"/>
      <c r="R232" s="312"/>
      <c r="S232" s="312"/>
      <c r="T232" s="312"/>
      <c r="U232" s="312"/>
    </row>
    <row r="233" spans="1:21" s="82" customFormat="1" ht="34.950000000000003" customHeight="1" x14ac:dyDescent="0.2">
      <c r="A233" s="313"/>
      <c r="B233" s="1017"/>
      <c r="C233" s="1016" t="s">
        <v>392</v>
      </c>
      <c r="D233" s="593" t="s">
        <v>289</v>
      </c>
      <c r="E233" s="593" t="s">
        <v>290</v>
      </c>
      <c r="F233" s="592" t="s">
        <v>555</v>
      </c>
      <c r="G233" s="1019" t="s">
        <v>392</v>
      </c>
      <c r="H233" s="593" t="s">
        <v>289</v>
      </c>
      <c r="I233" s="593" t="s">
        <v>290</v>
      </c>
      <c r="J233" s="592" t="s">
        <v>555</v>
      </c>
      <c r="K233" s="316"/>
      <c r="L233" s="132"/>
      <c r="M233" s="326"/>
      <c r="N233" s="311"/>
      <c r="O233" s="311"/>
      <c r="P233" s="311"/>
      <c r="Q233" s="312"/>
      <c r="R233" s="312"/>
      <c r="S233" s="312"/>
      <c r="T233" s="312"/>
      <c r="U233" s="312"/>
    </row>
    <row r="234" spans="1:21" s="82" customFormat="1" ht="19.95" customHeight="1" thickBot="1" x14ac:dyDescent="0.25">
      <c r="A234" s="313"/>
      <c r="B234" s="1018"/>
      <c r="C234" s="1018"/>
      <c r="D234" s="596" t="str">
        <f>IF($G$6="","-",IF($G$6="消費税を補助対象に含めない","（税抜）","（税込）"))</f>
        <v>-</v>
      </c>
      <c r="E234" s="596" t="str">
        <f>IF($G$6="","-",IF($G$6="消費税を補助対象に含めない","（税抜）","（税込）"))</f>
        <v>-</v>
      </c>
      <c r="F234" s="597" t="str">
        <f>IF($G$6="","-",IF($G$6="消費税を補助対象に含めない","（税抜）","（税込）"))</f>
        <v>-</v>
      </c>
      <c r="G234" s="1020"/>
      <c r="H234" s="596" t="str">
        <f>IF($G$6="","-",IF($G$6="消費税を補助対象に含めない","（税抜）","（税込）"))</f>
        <v>-</v>
      </c>
      <c r="I234" s="596" t="str">
        <f>IF($G$6="","-",IF($G$6="消費税を補助対象に含めない","（税抜）","（税込）"))</f>
        <v>-</v>
      </c>
      <c r="J234" s="597" t="str">
        <f>IF($G$6="","-",IF($G$6="消費税を補助対象に含めない","（税抜）","（税込）"))</f>
        <v>-</v>
      </c>
      <c r="K234" s="316"/>
      <c r="L234" s="132"/>
      <c r="M234" s="326"/>
      <c r="N234" s="311"/>
      <c r="O234" s="311"/>
      <c r="P234" s="311"/>
      <c r="Q234" s="312"/>
      <c r="R234" s="312"/>
      <c r="S234" s="312"/>
      <c r="T234" s="312"/>
      <c r="U234" s="312"/>
    </row>
    <row r="235" spans="1:21" s="82" customFormat="1" ht="34.950000000000003" customHeight="1" thickTop="1" x14ac:dyDescent="0.2">
      <c r="A235" s="313"/>
      <c r="B235" s="594" t="str">
        <f>IF('補助事業概要説明書(別添１)１～２'!$E14=0,"-",'補助事業概要説明書(別添１)１～２'!$E14)</f>
        <v>-</v>
      </c>
      <c r="C235" s="632">
        <f>SUMIF($A$11:$A$229,B235,$C$11:$C$229)+SUMIF($A$11:$A$229,B235,$D$11:$D$229)</f>
        <v>0</v>
      </c>
      <c r="D235" s="595">
        <f>SUMIF($I$11:$I$229,B235,$C$11:$C$229)+SUMIF($I$11:$I$229,B235,$D$11:$D$229)</f>
        <v>0</v>
      </c>
      <c r="E235" s="595">
        <f t="shared" ref="E235:E243" si="20">SUMIF($J$11:$J$229,B235,$C$11:$C$229)+SUMIF($J$11:$J$229,B235,$D$11:$D$229)</f>
        <v>0</v>
      </c>
      <c r="F235" s="635" t="str">
        <f>IFERROR(QUOTIENT((D235+E235),C235),"-")</f>
        <v>-</v>
      </c>
      <c r="G235" s="588">
        <f>SUMIF($A$11:$A$229,B235,$E$11:$E$229)+SUMIF($A$11:$A$229,B235,$F$11:$F$229)+SUMIF($A$11:$A$229,B235,$G$11:$G$229)+SUMIF($A$11:$A$229,B235,$H$11:$H$229)</f>
        <v>0</v>
      </c>
      <c r="H235" s="595">
        <f t="shared" ref="H235:H243" si="21">SUMIF($I$11:$I$229,B235,$E$11:$E$229)+SUMIF($I$11:$I$229,B235,$F$11:$F$229)+SUMIF($I$11:$I$229,B235,$G$11:$G$229)+SUMIF($I$11:$I$229,B235,$H$11:$H$229)</f>
        <v>0</v>
      </c>
      <c r="I235" s="595">
        <f t="shared" ref="I235:I243" si="22">SUMIF($J$11:$J$229,B235,$E$11:$E$229)+SUMIF($J$11:$J$229,B235,$F$11:$F$229)+SUMIF($J$11:$J$229,B235,$G$11:$G$229)+SUMIF($J$11:$J$229,B235,$H$11:$H$229)</f>
        <v>0</v>
      </c>
      <c r="J235" s="635" t="str">
        <f>IFERROR(QUOTIENT((H235+I235),G235),"-")</f>
        <v>-</v>
      </c>
      <c r="K235" s="322">
        <f>C235+G235</f>
        <v>0</v>
      </c>
      <c r="L235" s="132"/>
      <c r="M235" s="326"/>
      <c r="N235" s="311"/>
      <c r="O235" s="311"/>
      <c r="P235" s="311"/>
      <c r="Q235" s="312"/>
      <c r="R235" s="312"/>
      <c r="S235" s="312"/>
      <c r="T235" s="312"/>
      <c r="U235" s="312"/>
    </row>
    <row r="236" spans="1:21" s="82" customFormat="1" ht="34.950000000000003" customHeight="1" x14ac:dyDescent="0.2">
      <c r="A236" s="313"/>
      <c r="B236" s="585" t="str">
        <f>IF('補助事業概要説明書(別添１)１～２'!$E15=0,"-",'補助事業概要説明書(別添１)１～２'!$E15)</f>
        <v>-</v>
      </c>
      <c r="C236" s="632">
        <f t="shared" ref="C236:C244" si="23">SUMIF($A$11:$A$229,B236,$C$11:$C$229)+SUMIF($A$11:$A$229,B236,$D$11:$D$229)</f>
        <v>0</v>
      </c>
      <c r="D236" s="590">
        <f t="shared" ref="D236:D243" si="24">SUMIF($I$11:$I$229,B236,$C$11:$C$229)+SUMIF($I$11:$I$229,B236,$D$11:$D$229)</f>
        <v>0</v>
      </c>
      <c r="E236" s="590">
        <f t="shared" si="20"/>
        <v>0</v>
      </c>
      <c r="F236" s="635" t="str">
        <f t="shared" ref="F236:F244" si="25">IFERROR(QUOTIENT((D236+E236),C236),"-")</f>
        <v>-</v>
      </c>
      <c r="G236" s="588">
        <f t="shared" ref="G236:G244" si="26">SUMIF($A$11:$A$229,B236,$E$11:$E$229)+SUMIF($A$11:$A$229,B236,$F$11:$F$229)+SUMIF($A$11:$A$229,B236,$G$11:$G$229)+SUMIF($A$11:$A$229,B236,$H$11:$H$229)</f>
        <v>0</v>
      </c>
      <c r="H236" s="590">
        <f t="shared" si="21"/>
        <v>0</v>
      </c>
      <c r="I236" s="590">
        <f t="shared" si="22"/>
        <v>0</v>
      </c>
      <c r="J236" s="635" t="str">
        <f t="shared" ref="J236:J244" si="27">IFERROR(QUOTIENT((H236+I236),G236),"-")</f>
        <v>-</v>
      </c>
      <c r="K236" s="322">
        <f t="shared" ref="K236:K244" si="28">C236+G236</f>
        <v>0</v>
      </c>
      <c r="L236" s="132"/>
      <c r="M236" s="326"/>
      <c r="N236" s="311"/>
      <c r="O236" s="311"/>
      <c r="P236" s="311"/>
      <c r="Q236" s="312"/>
      <c r="R236" s="312"/>
      <c r="S236" s="312"/>
      <c r="T236" s="312"/>
      <c r="U236" s="312"/>
    </row>
    <row r="237" spans="1:21" s="82" customFormat="1" ht="34.950000000000003" customHeight="1" x14ac:dyDescent="0.2">
      <c r="A237" s="313"/>
      <c r="B237" s="585" t="str">
        <f>IF('補助事業概要説明書(別添１)１～２'!$E16=0,"-",'補助事業概要説明書(別添１)１～２'!$E16)</f>
        <v>-</v>
      </c>
      <c r="C237" s="632">
        <f t="shared" si="23"/>
        <v>0</v>
      </c>
      <c r="D237" s="590">
        <f t="shared" si="24"/>
        <v>0</v>
      </c>
      <c r="E237" s="590">
        <f t="shared" si="20"/>
        <v>0</v>
      </c>
      <c r="F237" s="635" t="str">
        <f t="shared" si="25"/>
        <v>-</v>
      </c>
      <c r="G237" s="588">
        <f t="shared" si="26"/>
        <v>0</v>
      </c>
      <c r="H237" s="590">
        <f t="shared" si="21"/>
        <v>0</v>
      </c>
      <c r="I237" s="590">
        <f t="shared" si="22"/>
        <v>0</v>
      </c>
      <c r="J237" s="635" t="str">
        <f t="shared" si="27"/>
        <v>-</v>
      </c>
      <c r="K237" s="322">
        <f t="shared" si="28"/>
        <v>0</v>
      </c>
      <c r="L237" s="132"/>
      <c r="M237" s="326"/>
      <c r="N237" s="311"/>
      <c r="O237" s="311"/>
      <c r="P237" s="311"/>
      <c r="Q237" s="312"/>
      <c r="R237" s="312"/>
      <c r="S237" s="312"/>
      <c r="T237" s="312"/>
      <c r="U237" s="312"/>
    </row>
    <row r="238" spans="1:21" s="82" customFormat="1" ht="34.950000000000003" customHeight="1" x14ac:dyDescent="0.2">
      <c r="A238" s="313"/>
      <c r="B238" s="585" t="str">
        <f>IF('補助事業概要説明書(別添１)１～２'!$E17=0,"-",'補助事業概要説明書(別添１)１～２'!$E17)</f>
        <v>-</v>
      </c>
      <c r="C238" s="632">
        <f t="shared" si="23"/>
        <v>0</v>
      </c>
      <c r="D238" s="590">
        <f t="shared" si="24"/>
        <v>0</v>
      </c>
      <c r="E238" s="590">
        <f t="shared" si="20"/>
        <v>0</v>
      </c>
      <c r="F238" s="635" t="str">
        <f t="shared" si="25"/>
        <v>-</v>
      </c>
      <c r="G238" s="588">
        <f t="shared" si="26"/>
        <v>0</v>
      </c>
      <c r="H238" s="590">
        <f t="shared" si="21"/>
        <v>0</v>
      </c>
      <c r="I238" s="590">
        <f t="shared" si="22"/>
        <v>0</v>
      </c>
      <c r="J238" s="635" t="str">
        <f t="shared" si="27"/>
        <v>-</v>
      </c>
      <c r="K238" s="322">
        <f t="shared" si="28"/>
        <v>0</v>
      </c>
      <c r="L238" s="132"/>
      <c r="M238" s="326"/>
      <c r="N238" s="311"/>
      <c r="O238" s="311"/>
      <c r="P238" s="311"/>
      <c r="Q238" s="312"/>
      <c r="R238" s="312"/>
      <c r="S238" s="312"/>
      <c r="T238" s="312"/>
      <c r="U238" s="312"/>
    </row>
    <row r="239" spans="1:21" s="82" customFormat="1" ht="34.950000000000003" customHeight="1" x14ac:dyDescent="0.2">
      <c r="A239" s="313"/>
      <c r="B239" s="585" t="str">
        <f>IF('補助事業概要説明書(別添１)１～２'!$E18=0,"-",'補助事業概要説明書(別添１)１～２'!$E18)</f>
        <v>-</v>
      </c>
      <c r="C239" s="632">
        <f t="shared" si="23"/>
        <v>0</v>
      </c>
      <c r="D239" s="590">
        <f t="shared" si="24"/>
        <v>0</v>
      </c>
      <c r="E239" s="590">
        <f t="shared" si="20"/>
        <v>0</v>
      </c>
      <c r="F239" s="635" t="str">
        <f t="shared" si="25"/>
        <v>-</v>
      </c>
      <c r="G239" s="588">
        <f t="shared" si="26"/>
        <v>0</v>
      </c>
      <c r="H239" s="590">
        <f t="shared" si="21"/>
        <v>0</v>
      </c>
      <c r="I239" s="590">
        <f t="shared" si="22"/>
        <v>0</v>
      </c>
      <c r="J239" s="635" t="str">
        <f t="shared" si="27"/>
        <v>-</v>
      </c>
      <c r="K239" s="322">
        <f t="shared" si="28"/>
        <v>0</v>
      </c>
      <c r="L239" s="132"/>
      <c r="M239" s="326"/>
      <c r="N239" s="311"/>
      <c r="O239" s="311"/>
      <c r="P239" s="311"/>
      <c r="Q239" s="312"/>
      <c r="R239" s="312"/>
      <c r="S239" s="312"/>
      <c r="T239" s="312"/>
      <c r="U239" s="312"/>
    </row>
    <row r="240" spans="1:21" s="82" customFormat="1" ht="34.950000000000003" customHeight="1" x14ac:dyDescent="0.2">
      <c r="A240" s="313"/>
      <c r="B240" s="585" t="str">
        <f>IF('補助事業概要説明書(別添１)１～２'!$E19=0,"-",'補助事業概要説明書(別添１)１～２'!$E19)</f>
        <v>-</v>
      </c>
      <c r="C240" s="632">
        <f t="shared" si="23"/>
        <v>0</v>
      </c>
      <c r="D240" s="590">
        <f t="shared" si="24"/>
        <v>0</v>
      </c>
      <c r="E240" s="590">
        <f t="shared" si="20"/>
        <v>0</v>
      </c>
      <c r="F240" s="635" t="str">
        <f t="shared" si="25"/>
        <v>-</v>
      </c>
      <c r="G240" s="588">
        <f t="shared" si="26"/>
        <v>0</v>
      </c>
      <c r="H240" s="590">
        <f t="shared" si="21"/>
        <v>0</v>
      </c>
      <c r="I240" s="590">
        <f t="shared" si="22"/>
        <v>0</v>
      </c>
      <c r="J240" s="635" t="str">
        <f t="shared" si="27"/>
        <v>-</v>
      </c>
      <c r="K240" s="322">
        <f t="shared" si="28"/>
        <v>0</v>
      </c>
      <c r="L240" s="132"/>
      <c r="M240" s="326"/>
      <c r="N240" s="311"/>
      <c r="O240" s="311"/>
      <c r="P240" s="311"/>
      <c r="Q240" s="312"/>
      <c r="R240" s="312"/>
      <c r="S240" s="312"/>
      <c r="T240" s="312"/>
      <c r="U240" s="312"/>
    </row>
    <row r="241" spans="1:21" s="82" customFormat="1" ht="34.950000000000003" customHeight="1" x14ac:dyDescent="0.2">
      <c r="A241" s="313"/>
      <c r="B241" s="585" t="str">
        <f>IF('補助事業概要説明書(別添１)１～２'!$E20=0,"-",'補助事業概要説明書(別添１)１～２'!$E20)</f>
        <v>-</v>
      </c>
      <c r="C241" s="632">
        <f t="shared" si="23"/>
        <v>0</v>
      </c>
      <c r="D241" s="590">
        <f t="shared" si="24"/>
        <v>0</v>
      </c>
      <c r="E241" s="590">
        <f t="shared" si="20"/>
        <v>0</v>
      </c>
      <c r="F241" s="635" t="str">
        <f t="shared" si="25"/>
        <v>-</v>
      </c>
      <c r="G241" s="588">
        <f t="shared" si="26"/>
        <v>0</v>
      </c>
      <c r="H241" s="590">
        <f t="shared" si="21"/>
        <v>0</v>
      </c>
      <c r="I241" s="590">
        <f t="shared" si="22"/>
        <v>0</v>
      </c>
      <c r="J241" s="635" t="str">
        <f t="shared" si="27"/>
        <v>-</v>
      </c>
      <c r="K241" s="322">
        <f t="shared" si="28"/>
        <v>0</v>
      </c>
      <c r="L241" s="132"/>
      <c r="M241" s="326"/>
      <c r="N241" s="311"/>
      <c r="O241" s="311"/>
      <c r="P241" s="311"/>
      <c r="Q241" s="312"/>
      <c r="R241" s="312"/>
      <c r="S241" s="312"/>
      <c r="T241" s="312"/>
      <c r="U241" s="312"/>
    </row>
    <row r="242" spans="1:21" s="82" customFormat="1" ht="34.950000000000003" customHeight="1" x14ac:dyDescent="0.2">
      <c r="A242" s="313"/>
      <c r="B242" s="585" t="str">
        <f>IF('補助事業概要説明書(別添１)１～２'!$E21=0,"-",'補助事業概要説明書(別添１)１～２'!$E21)</f>
        <v>-</v>
      </c>
      <c r="C242" s="632">
        <f t="shared" si="23"/>
        <v>0</v>
      </c>
      <c r="D242" s="590">
        <f t="shared" si="24"/>
        <v>0</v>
      </c>
      <c r="E242" s="590">
        <f t="shared" si="20"/>
        <v>0</v>
      </c>
      <c r="F242" s="635" t="str">
        <f t="shared" si="25"/>
        <v>-</v>
      </c>
      <c r="G242" s="588">
        <f t="shared" si="26"/>
        <v>0</v>
      </c>
      <c r="H242" s="590">
        <f t="shared" si="21"/>
        <v>0</v>
      </c>
      <c r="I242" s="590">
        <f t="shared" si="22"/>
        <v>0</v>
      </c>
      <c r="J242" s="635" t="str">
        <f t="shared" si="27"/>
        <v>-</v>
      </c>
      <c r="K242" s="322">
        <f t="shared" si="28"/>
        <v>0</v>
      </c>
      <c r="L242" s="132"/>
      <c r="M242" s="326"/>
      <c r="N242" s="311"/>
      <c r="O242" s="311"/>
      <c r="P242" s="311"/>
      <c r="Q242" s="312"/>
      <c r="R242" s="312"/>
      <c r="S242" s="312"/>
      <c r="T242" s="312"/>
      <c r="U242" s="312"/>
    </row>
    <row r="243" spans="1:21" s="82" customFormat="1" ht="34.950000000000003" customHeight="1" x14ac:dyDescent="0.2">
      <c r="A243" s="313"/>
      <c r="B243" s="585" t="str">
        <f>IF('補助事業概要説明書(別添１)１～２'!$E22=0,"-",'補助事業概要説明書(別添１)１～２'!$E22)</f>
        <v>-</v>
      </c>
      <c r="C243" s="632">
        <f t="shared" si="23"/>
        <v>0</v>
      </c>
      <c r="D243" s="590">
        <f t="shared" si="24"/>
        <v>0</v>
      </c>
      <c r="E243" s="590">
        <f t="shared" si="20"/>
        <v>0</v>
      </c>
      <c r="F243" s="635" t="str">
        <f t="shared" si="25"/>
        <v>-</v>
      </c>
      <c r="G243" s="588">
        <f t="shared" si="26"/>
        <v>0</v>
      </c>
      <c r="H243" s="590">
        <f t="shared" si="21"/>
        <v>0</v>
      </c>
      <c r="I243" s="590">
        <f t="shared" si="22"/>
        <v>0</v>
      </c>
      <c r="J243" s="635" t="str">
        <f t="shared" si="27"/>
        <v>-</v>
      </c>
      <c r="K243" s="322">
        <f t="shared" si="28"/>
        <v>0</v>
      </c>
      <c r="L243" s="132"/>
      <c r="M243" s="326"/>
      <c r="N243" s="311"/>
      <c r="O243" s="311"/>
      <c r="P243" s="311"/>
      <c r="Q243" s="312"/>
      <c r="R243" s="312"/>
      <c r="S243" s="312"/>
      <c r="T243" s="312"/>
      <c r="U243" s="312"/>
    </row>
    <row r="244" spans="1:21" s="82" customFormat="1" ht="34.950000000000003" customHeight="1" thickBot="1" x14ac:dyDescent="0.25">
      <c r="A244" s="313"/>
      <c r="B244" s="586" t="str">
        <f>IF('補助事業概要説明書(別添１)１～２'!$E23=0,"-",'補助事業概要説明書(別添１)１～２'!$E23)</f>
        <v>-</v>
      </c>
      <c r="C244" s="633">
        <f t="shared" si="23"/>
        <v>0</v>
      </c>
      <c r="D244" s="587">
        <f>SUMIF($I$11:$I$229,B244,$C$11:$C$229)+SUMIF($I$11:$I$229,B244,$D$11:$D$229)</f>
        <v>0</v>
      </c>
      <c r="E244" s="587">
        <f>SUMIF($J$11:$J$229,B244,$C$11:$C$229)+SUMIF($J$11:$J$229,B244,$D$11:$D$229)</f>
        <v>0</v>
      </c>
      <c r="F244" s="636" t="str">
        <f t="shared" si="25"/>
        <v>-</v>
      </c>
      <c r="G244" s="589">
        <f t="shared" si="26"/>
        <v>0</v>
      </c>
      <c r="H244" s="587">
        <f>SUMIF($I$11:$I$229,B244,$E$11:$E$229)+SUMIF($I$11:$I$229,B244,$F$11:$F$229)+SUMIF($I$11:$I$229,B244,$G$11:$G$229)+SUMIF($I$11:$I$229,B244,$H$11:$H$229)</f>
        <v>0</v>
      </c>
      <c r="I244" s="587">
        <f>SUMIF($J$11:$J$229,B244,$E$11:$E$229)+SUMIF($J$11:$J$229,B244,$F$11:$F$229)+SUMIF($J$11:$J$229,B244,$G$11:$G$229)+SUMIF($J$11:$J$229,B244,$H$11:$H$229)</f>
        <v>0</v>
      </c>
      <c r="J244" s="636" t="str">
        <f t="shared" si="27"/>
        <v>-</v>
      </c>
      <c r="K244" s="322">
        <f t="shared" si="28"/>
        <v>0</v>
      </c>
      <c r="L244" s="132"/>
      <c r="M244" s="326"/>
      <c r="N244" s="311"/>
      <c r="O244" s="311"/>
      <c r="P244" s="311"/>
      <c r="Q244" s="312"/>
      <c r="R244" s="312"/>
      <c r="S244" s="312"/>
      <c r="T244" s="312"/>
      <c r="U244" s="312"/>
    </row>
    <row r="245" spans="1:21" s="82" customFormat="1" ht="34.950000000000003" customHeight="1" x14ac:dyDescent="0.2">
      <c r="A245" s="313"/>
      <c r="B245" s="607" t="str">
        <f>IF($G$6="","合計",IF($G$6="消費税を補助対象に含めない","合計（税抜）","合計（税込）"))</f>
        <v>合計</v>
      </c>
      <c r="C245" s="634">
        <f>SUM(C235:C244)</f>
        <v>0</v>
      </c>
      <c r="D245" s="608">
        <f>SUM(D235:D244)</f>
        <v>0</v>
      </c>
      <c r="E245" s="608">
        <f>SUM(E235:E244)</f>
        <v>0</v>
      </c>
      <c r="F245" s="637" t="str">
        <f>IFERROR(QUOTIENT((D245+E245),C245),"-")</f>
        <v>-</v>
      </c>
      <c r="G245" s="609">
        <f>SUM(G235:G244)</f>
        <v>0</v>
      </c>
      <c r="H245" s="608">
        <f>SUM(H235:H244)</f>
        <v>0</v>
      </c>
      <c r="I245" s="608">
        <f>SUM(I235:I244)</f>
        <v>0</v>
      </c>
      <c r="J245" s="637" t="str">
        <f>IFERROR(QUOTIENT((H245+I245),G245),"-")</f>
        <v>-</v>
      </c>
      <c r="K245" s="316"/>
      <c r="L245" s="132"/>
      <c r="M245" s="326"/>
      <c r="N245" s="311"/>
      <c r="O245" s="311"/>
      <c r="P245" s="311"/>
      <c r="Q245" s="312"/>
      <c r="R245" s="312"/>
      <c r="S245" s="312"/>
      <c r="T245" s="312"/>
      <c r="U245" s="312"/>
    </row>
    <row r="246" spans="1:21" s="82" customFormat="1" ht="19.95" customHeight="1" thickBot="1" x14ac:dyDescent="0.25">
      <c r="A246" s="313"/>
      <c r="B246" s="243"/>
      <c r="C246" s="243"/>
      <c r="D246" s="243"/>
      <c r="E246" s="243"/>
      <c r="F246" s="243"/>
      <c r="G246" s="243"/>
      <c r="H246" s="243"/>
      <c r="I246" s="325"/>
      <c r="J246" s="316"/>
      <c r="K246" s="316"/>
      <c r="L246" s="132"/>
      <c r="M246" s="326"/>
      <c r="N246" s="311"/>
      <c r="O246" s="311"/>
      <c r="P246" s="311"/>
      <c r="Q246" s="312"/>
      <c r="R246" s="312"/>
      <c r="S246" s="312"/>
      <c r="T246" s="312"/>
      <c r="U246" s="312"/>
    </row>
    <row r="247" spans="1:21" s="82" customFormat="1" ht="40.049999999999997" customHeight="1" x14ac:dyDescent="0.2">
      <c r="A247" s="327"/>
      <c r="B247" s="971" t="s">
        <v>447</v>
      </c>
      <c r="C247" s="971"/>
      <c r="D247" s="971"/>
      <c r="E247" s="971"/>
      <c r="F247" s="971"/>
      <c r="G247" s="975"/>
      <c r="H247" s="1000" t="s">
        <v>326</v>
      </c>
      <c r="I247" s="1002">
        <f>SUMIF(C251:C280,"職員*",J251:J280)</f>
        <v>0</v>
      </c>
      <c r="J247" s="329" t="s">
        <v>327</v>
      </c>
      <c r="K247" s="1002">
        <f>SUMIF(C251:C280,"職員*",K251:K280)</f>
        <v>0</v>
      </c>
      <c r="M247" s="978" t="s">
        <v>449</v>
      </c>
      <c r="N247" s="311"/>
      <c r="O247" s="311"/>
      <c r="P247" s="311"/>
      <c r="Q247" s="312"/>
      <c r="R247" s="312"/>
      <c r="S247" s="312"/>
      <c r="T247" s="312"/>
      <c r="U247" s="312"/>
    </row>
    <row r="248" spans="1:21" s="82" customFormat="1" ht="19.95" customHeight="1" thickBot="1" x14ac:dyDescent="0.25">
      <c r="A248" s="327"/>
      <c r="B248" s="976"/>
      <c r="C248" s="976"/>
      <c r="D248" s="976"/>
      <c r="E248" s="976"/>
      <c r="F248" s="976"/>
      <c r="G248" s="977"/>
      <c r="H248" s="1001"/>
      <c r="I248" s="1003"/>
      <c r="J248" s="330" t="str">
        <f>IF($G$6="","-",IF($G$6="消費税を補助対象に含めない","（税抜）","（税込）"))</f>
        <v>-</v>
      </c>
      <c r="K248" s="1003"/>
      <c r="M248" s="978"/>
      <c r="N248" s="311"/>
      <c r="O248" s="311"/>
      <c r="P248" s="311"/>
      <c r="Q248" s="312"/>
      <c r="R248" s="312"/>
      <c r="S248" s="312"/>
      <c r="T248" s="312"/>
      <c r="U248" s="312"/>
    </row>
    <row r="249" spans="1:21" s="316" customFormat="1" ht="39.9" customHeight="1" x14ac:dyDescent="0.2">
      <c r="A249" s="327"/>
      <c r="B249" s="1009" t="s">
        <v>184</v>
      </c>
      <c r="C249" s="1009" t="s">
        <v>122</v>
      </c>
      <c r="D249" s="1011" t="s">
        <v>329</v>
      </c>
      <c r="E249" s="1011" t="s">
        <v>150</v>
      </c>
      <c r="F249" s="1011" t="s">
        <v>300</v>
      </c>
      <c r="G249" s="1011" t="s">
        <v>325</v>
      </c>
      <c r="H249" s="1013" t="s">
        <v>330</v>
      </c>
      <c r="I249" s="331" t="s">
        <v>331</v>
      </c>
      <c r="J249" s="1014" t="s">
        <v>328</v>
      </c>
      <c r="K249" s="332" t="s">
        <v>317</v>
      </c>
      <c r="N249" s="317"/>
      <c r="O249" s="317"/>
      <c r="P249" s="317"/>
      <c r="Q249" s="317"/>
      <c r="R249" s="317"/>
      <c r="S249" s="317"/>
      <c r="T249" s="317"/>
      <c r="U249" s="317"/>
    </row>
    <row r="250" spans="1:21" s="316" customFormat="1" ht="20.100000000000001" customHeight="1" x14ac:dyDescent="0.2">
      <c r="A250" s="327"/>
      <c r="B250" s="1010"/>
      <c r="C250" s="1010"/>
      <c r="D250" s="1010"/>
      <c r="E250" s="1012"/>
      <c r="F250" s="1012"/>
      <c r="G250" s="1012"/>
      <c r="H250" s="1012"/>
      <c r="I250" s="404" t="str">
        <f>IF($G$6="","-",IF($G$6="消費税を補助対象に含めない","（税抜）","（税込）"))</f>
        <v>-</v>
      </c>
      <c r="J250" s="1015"/>
      <c r="K250" s="333" t="str">
        <f>IF($G$6="","-",IF($G$6="消費税を補助対象に含めない","（税抜）","（税込）"))</f>
        <v>-</v>
      </c>
      <c r="N250" s="317"/>
      <c r="O250" s="317"/>
      <c r="P250" s="317"/>
      <c r="Q250" s="317"/>
      <c r="R250" s="317"/>
      <c r="S250" s="317"/>
      <c r="T250" s="317"/>
      <c r="U250" s="317"/>
    </row>
    <row r="251" spans="1:21" s="316" customFormat="1" ht="35.1" customHeight="1" x14ac:dyDescent="0.2">
      <c r="A251" s="327"/>
      <c r="B251" s="250"/>
      <c r="C251" s="273" t="str">
        <f>IFERROR(VLOOKUP(B251,'補助事業概要説明書(別添１)１～２'!$B$29:$C$53,2,0),"")</f>
        <v/>
      </c>
      <c r="D251" s="532" t="str">
        <f>IFERROR(VLOOKUP(B251,'人件費単価計算書(別添２－１)'!$B$13:$J$72,6,0),"")</f>
        <v/>
      </c>
      <c r="E251" s="250"/>
      <c r="F251" s="250"/>
      <c r="G251" s="251"/>
      <c r="H251" s="251"/>
      <c r="I251" s="535"/>
      <c r="J251" s="536">
        <f>IF(C251="事務補助員","職員を選択してください",IFERROR(D251*F251*G251*H251,0))</f>
        <v>0</v>
      </c>
      <c r="K251" s="536">
        <f>IF(C251="事務補助員","職員を選択してください",I251*G251*F251)</f>
        <v>0</v>
      </c>
      <c r="N251" s="317"/>
      <c r="O251" s="317"/>
      <c r="P251" s="317"/>
      <c r="Q251" s="317"/>
      <c r="R251" s="317"/>
      <c r="S251" s="317"/>
      <c r="T251" s="317"/>
      <c r="U251" s="317"/>
    </row>
    <row r="252" spans="1:21" s="316" customFormat="1" ht="35.1" customHeight="1" x14ac:dyDescent="0.2">
      <c r="A252" s="327"/>
      <c r="B252" s="252"/>
      <c r="C252" s="275" t="str">
        <f>IFERROR(VLOOKUP(B252,'補助事業概要説明書(別添１)１～２'!$B$29:$C$53,2,0),"")</f>
        <v/>
      </c>
      <c r="D252" s="533" t="str">
        <f>IFERROR(VLOOKUP(B252,'人件費単価計算書(別添２－１)'!$B$13:$J$72,6,0),"")</f>
        <v/>
      </c>
      <c r="E252" s="252"/>
      <c r="F252" s="252"/>
      <c r="G252" s="253"/>
      <c r="H252" s="253"/>
      <c r="I252" s="537"/>
      <c r="J252" s="538">
        <f t="shared" ref="J252:J280" si="29">IF(C252="事務補助員","職員を選択してください",IFERROR(D252*F252*G252*H252,0))</f>
        <v>0</v>
      </c>
      <c r="K252" s="538">
        <f t="shared" ref="K252:K280" si="30">IF(C252="事務補助員","職員を選択してください",I252*G252*F252)</f>
        <v>0</v>
      </c>
      <c r="N252" s="317"/>
      <c r="O252" s="317"/>
      <c r="P252" s="317"/>
      <c r="Q252" s="317"/>
      <c r="R252" s="317"/>
      <c r="S252" s="317"/>
      <c r="T252" s="317"/>
      <c r="U252" s="317"/>
    </row>
    <row r="253" spans="1:21" s="316" customFormat="1" ht="35.1" customHeight="1" x14ac:dyDescent="0.2">
      <c r="A253" s="327"/>
      <c r="B253" s="252"/>
      <c r="C253" s="274" t="str">
        <f>IFERROR(VLOOKUP(B253,'補助事業概要説明書(別添１)１～２'!$B$29:$C$53,2,0),"")</f>
        <v/>
      </c>
      <c r="D253" s="533" t="str">
        <f>IFERROR(VLOOKUP(B253,'人件費単価計算書(別添２－１)'!$B$13:$J$72,6,0),"")</f>
        <v/>
      </c>
      <c r="E253" s="252"/>
      <c r="F253" s="252"/>
      <c r="G253" s="253"/>
      <c r="H253" s="253"/>
      <c r="I253" s="537"/>
      <c r="J253" s="538">
        <f t="shared" si="29"/>
        <v>0</v>
      </c>
      <c r="K253" s="538">
        <f>IF(C253="事務補助員","職員を選択してください",I253*G253*F253)</f>
        <v>0</v>
      </c>
      <c r="M253" s="334"/>
      <c r="N253" s="317"/>
      <c r="O253" s="317"/>
      <c r="P253" s="317"/>
      <c r="Q253" s="317"/>
      <c r="R253" s="317"/>
      <c r="S253" s="317"/>
      <c r="T253" s="317"/>
      <c r="U253" s="317"/>
    </row>
    <row r="254" spans="1:21" s="316" customFormat="1" ht="35.1" customHeight="1" x14ac:dyDescent="0.2">
      <c r="A254" s="327"/>
      <c r="B254" s="252"/>
      <c r="C254" s="274" t="str">
        <f>IFERROR(VLOOKUP(B254,'補助事業概要説明書(別添１)１～２'!$B$29:$C$53,2,0),"")</f>
        <v/>
      </c>
      <c r="D254" s="533" t="str">
        <f>IFERROR(VLOOKUP(B254,'人件費単価計算書(別添２－１)'!$B$13:$J$72,6,0),"")</f>
        <v/>
      </c>
      <c r="E254" s="252"/>
      <c r="F254" s="252"/>
      <c r="G254" s="253"/>
      <c r="H254" s="253"/>
      <c r="I254" s="537"/>
      <c r="J254" s="538">
        <f t="shared" si="29"/>
        <v>0</v>
      </c>
      <c r="K254" s="538">
        <f t="shared" si="30"/>
        <v>0</v>
      </c>
      <c r="M254" s="334"/>
      <c r="N254" s="317"/>
      <c r="O254" s="317"/>
      <c r="P254" s="317"/>
      <c r="Q254" s="317"/>
      <c r="R254" s="317"/>
      <c r="S254" s="317"/>
      <c r="T254" s="317"/>
      <c r="U254" s="317"/>
    </row>
    <row r="255" spans="1:21" s="316" customFormat="1" ht="35.1" customHeight="1" x14ac:dyDescent="0.2">
      <c r="A255" s="327"/>
      <c r="B255" s="252"/>
      <c r="C255" s="274" t="str">
        <f>IFERROR(VLOOKUP(B255,'補助事業概要説明書(別添１)１～２'!$B$29:$C$53,2,0),"")</f>
        <v/>
      </c>
      <c r="D255" s="533" t="str">
        <f>IFERROR(VLOOKUP(B255,'人件費単価計算書(別添２－１)'!$B$13:$J$72,6,0),"")</f>
        <v/>
      </c>
      <c r="E255" s="252"/>
      <c r="F255" s="252"/>
      <c r="G255" s="253"/>
      <c r="H255" s="253"/>
      <c r="I255" s="537"/>
      <c r="J255" s="538">
        <f t="shared" si="29"/>
        <v>0</v>
      </c>
      <c r="K255" s="538">
        <f t="shared" si="30"/>
        <v>0</v>
      </c>
      <c r="L255" s="313"/>
      <c r="M255" s="313"/>
      <c r="N255" s="317"/>
      <c r="O255" s="317"/>
      <c r="P255" s="317"/>
      <c r="Q255" s="317"/>
      <c r="R255" s="317"/>
      <c r="S255" s="317"/>
      <c r="T255" s="317"/>
      <c r="U255" s="317"/>
    </row>
    <row r="256" spans="1:21" s="316" customFormat="1" ht="35.1" customHeight="1" x14ac:dyDescent="0.2">
      <c r="A256" s="327"/>
      <c r="B256" s="252"/>
      <c r="C256" s="274" t="str">
        <f>IFERROR(VLOOKUP(B256,'補助事業概要説明書(別添１)１～２'!$B$29:$C$53,2,0),"")</f>
        <v/>
      </c>
      <c r="D256" s="533" t="str">
        <f>IFERROR(VLOOKUP(B256,'人件費単価計算書(別添２－１)'!$B$13:$J$72,6,0),"")</f>
        <v/>
      </c>
      <c r="E256" s="252"/>
      <c r="F256" s="252"/>
      <c r="G256" s="253"/>
      <c r="H256" s="253"/>
      <c r="I256" s="537"/>
      <c r="J256" s="538">
        <f t="shared" si="29"/>
        <v>0</v>
      </c>
      <c r="K256" s="538">
        <f t="shared" si="30"/>
        <v>0</v>
      </c>
      <c r="M256" s="334"/>
      <c r="N256" s="317"/>
      <c r="O256" s="317"/>
      <c r="P256" s="317"/>
      <c r="Q256" s="317"/>
      <c r="R256" s="317"/>
      <c r="S256" s="317"/>
      <c r="T256" s="317"/>
      <c r="U256" s="317"/>
    </row>
    <row r="257" spans="1:21" s="316" customFormat="1" ht="35.1" customHeight="1" x14ac:dyDescent="0.2">
      <c r="A257" s="327"/>
      <c r="B257" s="252"/>
      <c r="C257" s="274" t="str">
        <f>IFERROR(VLOOKUP(B257,'補助事業概要説明書(別添１)１～２'!$B$29:$C$53,2,0),"")</f>
        <v/>
      </c>
      <c r="D257" s="533" t="str">
        <f>IFERROR(VLOOKUP(B257,'人件費単価計算書(別添２－１)'!$B$13:$J$72,6,0),"")</f>
        <v/>
      </c>
      <c r="E257" s="252"/>
      <c r="F257" s="252"/>
      <c r="G257" s="253"/>
      <c r="H257" s="253"/>
      <c r="I257" s="537"/>
      <c r="J257" s="538">
        <f t="shared" si="29"/>
        <v>0</v>
      </c>
      <c r="K257" s="538">
        <f t="shared" si="30"/>
        <v>0</v>
      </c>
      <c r="M257" s="334"/>
      <c r="N257" s="317"/>
      <c r="O257" s="317"/>
      <c r="P257" s="317"/>
      <c r="Q257" s="317"/>
      <c r="R257" s="317"/>
      <c r="S257" s="317"/>
      <c r="T257" s="317"/>
      <c r="U257" s="317"/>
    </row>
    <row r="258" spans="1:21" s="316" customFormat="1" ht="35.1" customHeight="1" x14ac:dyDescent="0.2">
      <c r="A258" s="327"/>
      <c r="B258" s="252"/>
      <c r="C258" s="274" t="str">
        <f>IFERROR(VLOOKUP(B258,'補助事業概要説明書(別添１)１～２'!$B$29:$C$53,2,0),"")</f>
        <v/>
      </c>
      <c r="D258" s="533" t="str">
        <f>IFERROR(VLOOKUP(B258,'人件費単価計算書(別添２－１)'!$B$13:$J$72,6,0),"")</f>
        <v/>
      </c>
      <c r="E258" s="252"/>
      <c r="F258" s="252"/>
      <c r="G258" s="253"/>
      <c r="H258" s="253"/>
      <c r="I258" s="537"/>
      <c r="J258" s="538">
        <f t="shared" si="29"/>
        <v>0</v>
      </c>
      <c r="K258" s="538">
        <f t="shared" si="30"/>
        <v>0</v>
      </c>
      <c r="L258" s="313"/>
      <c r="M258" s="313"/>
      <c r="N258" s="317"/>
      <c r="O258" s="317"/>
      <c r="P258" s="317"/>
      <c r="Q258" s="317"/>
      <c r="R258" s="317"/>
      <c r="S258" s="317"/>
      <c r="T258" s="317"/>
      <c r="U258" s="317"/>
    </row>
    <row r="259" spans="1:21" s="316" customFormat="1" ht="35.1" customHeight="1" x14ac:dyDescent="0.2">
      <c r="A259" s="327"/>
      <c r="B259" s="284"/>
      <c r="C259" s="275" t="str">
        <f>IFERROR(VLOOKUP(B259,'補助事業概要説明書(別添１)１～２'!$B$29:$C$53,2,0),"")</f>
        <v/>
      </c>
      <c r="D259" s="534" t="str">
        <f>IFERROR(VLOOKUP(B259,'人件費単価計算書(別添２－１)'!$B$13:$J$72,6,0),"")</f>
        <v/>
      </c>
      <c r="E259" s="284"/>
      <c r="F259" s="284"/>
      <c r="G259" s="285"/>
      <c r="H259" s="285"/>
      <c r="I259" s="535"/>
      <c r="J259" s="538">
        <f t="shared" si="29"/>
        <v>0</v>
      </c>
      <c r="K259" s="538">
        <f t="shared" si="30"/>
        <v>0</v>
      </c>
      <c r="M259" s="334"/>
      <c r="N259" s="317"/>
      <c r="O259" s="317"/>
      <c r="P259" s="317"/>
      <c r="Q259" s="317"/>
      <c r="R259" s="317"/>
      <c r="S259" s="317"/>
      <c r="T259" s="317"/>
      <c r="U259" s="317"/>
    </row>
    <row r="260" spans="1:21" s="316" customFormat="1" ht="35.1" customHeight="1" x14ac:dyDescent="0.2">
      <c r="A260" s="327"/>
      <c r="B260" s="252"/>
      <c r="C260" s="274" t="str">
        <f>IFERROR(VLOOKUP(B260,'補助事業概要説明書(別添１)１～２'!$B$29:$C$53,2,0),"")</f>
        <v/>
      </c>
      <c r="D260" s="533" t="str">
        <f>IFERROR(VLOOKUP(B260,'人件費単価計算書(別添２－１)'!$B$13:$J$72,6,0),"")</f>
        <v/>
      </c>
      <c r="E260" s="252"/>
      <c r="F260" s="252"/>
      <c r="G260" s="253"/>
      <c r="H260" s="253"/>
      <c r="I260" s="537"/>
      <c r="J260" s="538">
        <f t="shared" ref="J260:J271" si="31">IF(C260="事務補助員","職員を選択してください",IFERROR(D260*F260*G260*H260,0))</f>
        <v>0</v>
      </c>
      <c r="K260" s="538">
        <f t="shared" ref="K260:K271" si="32">IF(C260="事務補助員","職員を選択してください",I260*G260*F260)</f>
        <v>0</v>
      </c>
      <c r="L260" s="313"/>
      <c r="M260" s="313"/>
      <c r="N260" s="317"/>
      <c r="O260" s="317"/>
      <c r="P260" s="317"/>
      <c r="Q260" s="317"/>
      <c r="R260" s="317"/>
      <c r="S260" s="317"/>
      <c r="T260" s="317"/>
      <c r="U260" s="317"/>
    </row>
    <row r="261" spans="1:21" s="316" customFormat="1" ht="35.1" customHeight="1" x14ac:dyDescent="0.2">
      <c r="A261" s="327"/>
      <c r="B261" s="252"/>
      <c r="C261" s="274" t="str">
        <f>IFERROR(VLOOKUP(B261,'補助事業概要説明書(別添１)１～２'!$B$29:$C$53,2,0),"")</f>
        <v/>
      </c>
      <c r="D261" s="533" t="str">
        <f>IFERROR(VLOOKUP(B261,'人件費単価計算書(別添２－１)'!$B$13:$J$72,6,0),"")</f>
        <v/>
      </c>
      <c r="E261" s="252"/>
      <c r="F261" s="252"/>
      <c r="G261" s="253"/>
      <c r="H261" s="253"/>
      <c r="I261" s="537"/>
      <c r="J261" s="538">
        <f t="shared" si="31"/>
        <v>0</v>
      </c>
      <c r="K261" s="538">
        <f t="shared" si="32"/>
        <v>0</v>
      </c>
      <c r="L261" s="313"/>
      <c r="M261" s="313"/>
      <c r="N261" s="317"/>
      <c r="O261" s="317"/>
      <c r="P261" s="317"/>
      <c r="Q261" s="317"/>
      <c r="R261" s="317"/>
      <c r="S261" s="317"/>
      <c r="T261" s="317"/>
      <c r="U261" s="317"/>
    </row>
    <row r="262" spans="1:21" s="316" customFormat="1" ht="35.1" customHeight="1" x14ac:dyDescent="0.2">
      <c r="A262" s="327"/>
      <c r="B262" s="252"/>
      <c r="C262" s="274" t="str">
        <f>IFERROR(VLOOKUP(B262,'補助事業概要説明書(別添１)１～２'!$B$29:$C$53,2,0),"")</f>
        <v/>
      </c>
      <c r="D262" s="533" t="str">
        <f>IFERROR(VLOOKUP(B262,'人件費単価計算書(別添２－１)'!$B$13:$J$72,6,0),"")</f>
        <v/>
      </c>
      <c r="E262" s="252"/>
      <c r="F262" s="252"/>
      <c r="G262" s="253"/>
      <c r="H262" s="253"/>
      <c r="I262" s="537"/>
      <c r="J262" s="538">
        <f t="shared" si="31"/>
        <v>0</v>
      </c>
      <c r="K262" s="538">
        <f t="shared" si="32"/>
        <v>0</v>
      </c>
      <c r="L262" s="313"/>
      <c r="M262" s="313"/>
      <c r="N262" s="317"/>
      <c r="O262" s="317"/>
      <c r="P262" s="317"/>
      <c r="Q262" s="317"/>
      <c r="R262" s="317"/>
      <c r="S262" s="317"/>
      <c r="T262" s="317"/>
      <c r="U262" s="317"/>
    </row>
    <row r="263" spans="1:21" s="316" customFormat="1" ht="35.1" customHeight="1" x14ac:dyDescent="0.2">
      <c r="A263" s="327"/>
      <c r="B263" s="252"/>
      <c r="C263" s="274" t="str">
        <f>IFERROR(VLOOKUP(B263,'補助事業概要説明書(別添１)１～２'!$B$29:$C$53,2,0),"")</f>
        <v/>
      </c>
      <c r="D263" s="533" t="str">
        <f>IFERROR(VLOOKUP(B263,'人件費単価計算書(別添２－１)'!$B$13:$J$72,6,0),"")</f>
        <v/>
      </c>
      <c r="E263" s="252"/>
      <c r="F263" s="252"/>
      <c r="G263" s="253"/>
      <c r="H263" s="253"/>
      <c r="I263" s="537"/>
      <c r="J263" s="538">
        <f t="shared" si="31"/>
        <v>0</v>
      </c>
      <c r="K263" s="538">
        <f t="shared" si="32"/>
        <v>0</v>
      </c>
      <c r="L263" s="313"/>
      <c r="M263" s="313"/>
      <c r="N263" s="317"/>
      <c r="O263" s="317"/>
      <c r="P263" s="317"/>
      <c r="Q263" s="317"/>
      <c r="R263" s="317"/>
      <c r="S263" s="317"/>
      <c r="T263" s="317"/>
      <c r="U263" s="317"/>
    </row>
    <row r="264" spans="1:21" s="316" customFormat="1" ht="35.1" customHeight="1" x14ac:dyDescent="0.2">
      <c r="A264" s="327"/>
      <c r="B264" s="252"/>
      <c r="C264" s="274" t="str">
        <f>IFERROR(VLOOKUP(B264,'補助事業概要説明書(別添１)１～２'!$B$29:$C$53,2,0),"")</f>
        <v/>
      </c>
      <c r="D264" s="533" t="str">
        <f>IFERROR(VLOOKUP(B264,'人件費単価計算書(別添２－１)'!$B$13:$J$72,6,0),"")</f>
        <v/>
      </c>
      <c r="E264" s="252"/>
      <c r="F264" s="252"/>
      <c r="G264" s="253"/>
      <c r="H264" s="253"/>
      <c r="I264" s="537"/>
      <c r="J264" s="538">
        <f t="shared" si="31"/>
        <v>0</v>
      </c>
      <c r="K264" s="538">
        <f t="shared" si="32"/>
        <v>0</v>
      </c>
      <c r="L264" s="313"/>
      <c r="M264" s="313"/>
      <c r="N264" s="317"/>
      <c r="O264" s="317"/>
      <c r="P264" s="317"/>
      <c r="Q264" s="317"/>
      <c r="R264" s="317"/>
      <c r="S264" s="317"/>
      <c r="T264" s="317"/>
      <c r="U264" s="317"/>
    </row>
    <row r="265" spans="1:21" s="316" customFormat="1" ht="35.1" customHeight="1" x14ac:dyDescent="0.2">
      <c r="A265" s="327"/>
      <c r="B265" s="252"/>
      <c r="C265" s="274" t="str">
        <f>IFERROR(VLOOKUP(B265,'補助事業概要説明書(別添１)１～２'!$B$29:$C$53,2,0),"")</f>
        <v/>
      </c>
      <c r="D265" s="533" t="str">
        <f>IFERROR(VLOOKUP(B265,'人件費単価計算書(別添２－１)'!$B$13:$J$72,6,0),"")</f>
        <v/>
      </c>
      <c r="E265" s="252"/>
      <c r="F265" s="252"/>
      <c r="G265" s="253"/>
      <c r="H265" s="253"/>
      <c r="I265" s="537"/>
      <c r="J265" s="538">
        <f t="shared" si="31"/>
        <v>0</v>
      </c>
      <c r="K265" s="538">
        <f t="shared" si="32"/>
        <v>0</v>
      </c>
      <c r="L265" s="313"/>
      <c r="M265" s="313"/>
      <c r="N265" s="317"/>
      <c r="O265" s="317"/>
      <c r="P265" s="317"/>
      <c r="Q265" s="317"/>
      <c r="R265" s="317"/>
      <c r="S265" s="317"/>
      <c r="T265" s="317"/>
      <c r="U265" s="317"/>
    </row>
    <row r="266" spans="1:21" s="316" customFormat="1" ht="35.1" customHeight="1" x14ac:dyDescent="0.2">
      <c r="A266" s="327"/>
      <c r="B266" s="252"/>
      <c r="C266" s="274" t="str">
        <f>IFERROR(VLOOKUP(B266,'補助事業概要説明書(別添１)１～２'!$B$29:$C$53,2,0),"")</f>
        <v/>
      </c>
      <c r="D266" s="533" t="str">
        <f>IFERROR(VLOOKUP(B266,'人件費単価計算書(別添２－１)'!$B$13:$J$72,6,0),"")</f>
        <v/>
      </c>
      <c r="E266" s="252"/>
      <c r="F266" s="252"/>
      <c r="G266" s="253"/>
      <c r="H266" s="253"/>
      <c r="I266" s="537"/>
      <c r="J266" s="538">
        <f t="shared" si="31"/>
        <v>0</v>
      </c>
      <c r="K266" s="538">
        <f t="shared" si="32"/>
        <v>0</v>
      </c>
      <c r="L266" s="313"/>
      <c r="M266" s="313"/>
      <c r="N266" s="317"/>
      <c r="O266" s="317"/>
      <c r="P266" s="317"/>
      <c r="Q266" s="317"/>
      <c r="R266" s="317"/>
      <c r="S266" s="317"/>
      <c r="T266" s="317"/>
      <c r="U266" s="317"/>
    </row>
    <row r="267" spans="1:21" s="316" customFormat="1" ht="35.1" customHeight="1" x14ac:dyDescent="0.2">
      <c r="A267" s="327"/>
      <c r="B267" s="252"/>
      <c r="C267" s="274" t="str">
        <f>IFERROR(VLOOKUP(B267,'補助事業概要説明書(別添１)１～２'!$B$29:$C$53,2,0),"")</f>
        <v/>
      </c>
      <c r="D267" s="533" t="str">
        <f>IFERROR(VLOOKUP(B267,'人件費単価計算書(別添２－１)'!$B$13:$J$72,6,0),"")</f>
        <v/>
      </c>
      <c r="E267" s="252"/>
      <c r="F267" s="252"/>
      <c r="G267" s="253"/>
      <c r="H267" s="253"/>
      <c r="I267" s="537"/>
      <c r="J267" s="538">
        <f t="shared" si="31"/>
        <v>0</v>
      </c>
      <c r="K267" s="538">
        <f t="shared" si="32"/>
        <v>0</v>
      </c>
      <c r="L267" s="313"/>
      <c r="M267" s="313"/>
      <c r="N267" s="317"/>
      <c r="O267" s="317"/>
      <c r="P267" s="317"/>
      <c r="Q267" s="317"/>
      <c r="R267" s="317"/>
      <c r="S267" s="317"/>
      <c r="T267" s="317"/>
      <c r="U267" s="317"/>
    </row>
    <row r="268" spans="1:21" s="316" customFormat="1" ht="35.1" customHeight="1" x14ac:dyDescent="0.2">
      <c r="A268" s="327"/>
      <c r="B268" s="252"/>
      <c r="C268" s="274" t="str">
        <f>IFERROR(VLOOKUP(B268,'補助事業概要説明書(別添１)１～２'!$B$29:$C$53,2,0),"")</f>
        <v/>
      </c>
      <c r="D268" s="533" t="str">
        <f>IFERROR(VLOOKUP(B268,'人件費単価計算書(別添２－１)'!$B$13:$J$72,6,0),"")</f>
        <v/>
      </c>
      <c r="E268" s="252"/>
      <c r="F268" s="252"/>
      <c r="G268" s="253"/>
      <c r="H268" s="253"/>
      <c r="I268" s="537"/>
      <c r="J268" s="538">
        <f t="shared" si="31"/>
        <v>0</v>
      </c>
      <c r="K268" s="538">
        <f t="shared" si="32"/>
        <v>0</v>
      </c>
      <c r="L268" s="313"/>
      <c r="M268" s="313"/>
      <c r="N268" s="317"/>
      <c r="O268" s="317"/>
      <c r="P268" s="317"/>
      <c r="Q268" s="317"/>
      <c r="R268" s="317"/>
      <c r="S268" s="317"/>
      <c r="T268" s="317"/>
      <c r="U268" s="317"/>
    </row>
    <row r="269" spans="1:21" s="316" customFormat="1" ht="35.1" customHeight="1" x14ac:dyDescent="0.2">
      <c r="A269" s="327"/>
      <c r="B269" s="252"/>
      <c r="C269" s="274" t="str">
        <f>IFERROR(VLOOKUP(B269,'補助事業概要説明書(別添１)１～２'!$B$29:$C$53,2,0),"")</f>
        <v/>
      </c>
      <c r="D269" s="533" t="str">
        <f>IFERROR(VLOOKUP(B269,'人件費単価計算書(別添２－１)'!$B$13:$J$72,6,0),"")</f>
        <v/>
      </c>
      <c r="E269" s="252"/>
      <c r="F269" s="252"/>
      <c r="G269" s="253"/>
      <c r="H269" s="253"/>
      <c r="I269" s="537"/>
      <c r="J269" s="538">
        <f t="shared" si="31"/>
        <v>0</v>
      </c>
      <c r="K269" s="538">
        <f t="shared" si="32"/>
        <v>0</v>
      </c>
      <c r="L269" s="313"/>
      <c r="M269" s="313"/>
      <c r="N269" s="317"/>
      <c r="O269" s="317"/>
      <c r="P269" s="317"/>
      <c r="Q269" s="317"/>
      <c r="R269" s="317"/>
      <c r="S269" s="317"/>
      <c r="T269" s="317"/>
      <c r="U269" s="317"/>
    </row>
    <row r="270" spans="1:21" s="316" customFormat="1" ht="35.1" customHeight="1" x14ac:dyDescent="0.2">
      <c r="A270" s="327"/>
      <c r="B270" s="252"/>
      <c r="C270" s="274" t="str">
        <f>IFERROR(VLOOKUP(B270,'補助事業概要説明書(別添１)１～２'!$B$29:$C$53,2,0),"")</f>
        <v/>
      </c>
      <c r="D270" s="533" t="str">
        <f>IFERROR(VLOOKUP(B270,'人件費単価計算書(別添２－１)'!$B$13:$J$72,6,0),"")</f>
        <v/>
      </c>
      <c r="E270" s="252"/>
      <c r="F270" s="252"/>
      <c r="G270" s="253"/>
      <c r="H270" s="253"/>
      <c r="I270" s="537"/>
      <c r="J270" s="538">
        <f t="shared" si="31"/>
        <v>0</v>
      </c>
      <c r="K270" s="538">
        <f t="shared" si="32"/>
        <v>0</v>
      </c>
      <c r="L270" s="313"/>
      <c r="M270" s="313"/>
      <c r="N270" s="317"/>
      <c r="O270" s="317"/>
      <c r="P270" s="317"/>
      <c r="Q270" s="317"/>
      <c r="R270" s="317"/>
      <c r="S270" s="317"/>
      <c r="T270" s="317"/>
      <c r="U270" s="317"/>
    </row>
    <row r="271" spans="1:21" s="316" customFormat="1" ht="35.1" customHeight="1" x14ac:dyDescent="0.2">
      <c r="A271" s="327"/>
      <c r="B271" s="252"/>
      <c r="C271" s="274" t="str">
        <f>IFERROR(VLOOKUP(B271,'補助事業概要説明書(別添１)１～２'!$B$29:$C$53,2,0),"")</f>
        <v/>
      </c>
      <c r="D271" s="533" t="str">
        <f>IFERROR(VLOOKUP(B271,'人件費単価計算書(別添２－１)'!$B$13:$J$72,6,0),"")</f>
        <v/>
      </c>
      <c r="E271" s="252"/>
      <c r="F271" s="252"/>
      <c r="G271" s="253"/>
      <c r="H271" s="253"/>
      <c r="I271" s="537"/>
      <c r="J271" s="538">
        <f t="shared" si="31"/>
        <v>0</v>
      </c>
      <c r="K271" s="538">
        <f t="shared" si="32"/>
        <v>0</v>
      </c>
      <c r="L271" s="313"/>
      <c r="M271" s="313"/>
      <c r="N271" s="317"/>
      <c r="O271" s="317"/>
      <c r="P271" s="317"/>
      <c r="Q271" s="317"/>
      <c r="R271" s="317"/>
      <c r="S271" s="317"/>
      <c r="T271" s="317"/>
      <c r="U271" s="317"/>
    </row>
    <row r="272" spans="1:21" s="316" customFormat="1" ht="35.1" customHeight="1" x14ac:dyDescent="0.2">
      <c r="A272" s="327"/>
      <c r="B272" s="252"/>
      <c r="C272" s="274" t="str">
        <f>IFERROR(VLOOKUP(B272,'補助事業概要説明書(別添１)１～２'!$B$29:$C$53,2,0),"")</f>
        <v/>
      </c>
      <c r="D272" s="533" t="str">
        <f>IFERROR(VLOOKUP(B272,'人件費単価計算書(別添２－１)'!$B$13:$J$72,6,0),"")</f>
        <v/>
      </c>
      <c r="E272" s="252"/>
      <c r="F272" s="252"/>
      <c r="G272" s="253"/>
      <c r="H272" s="253"/>
      <c r="I272" s="537"/>
      <c r="J272" s="538">
        <f t="shared" si="29"/>
        <v>0</v>
      </c>
      <c r="K272" s="538">
        <f t="shared" si="30"/>
        <v>0</v>
      </c>
      <c r="L272" s="313"/>
      <c r="M272" s="313"/>
      <c r="N272" s="317"/>
      <c r="O272" s="317"/>
      <c r="P272" s="317"/>
      <c r="Q272" s="317"/>
      <c r="R272" s="317"/>
      <c r="S272" s="317"/>
      <c r="T272" s="317"/>
      <c r="U272" s="317"/>
    </row>
    <row r="273" spans="1:21" s="316" customFormat="1" ht="35.1" customHeight="1" x14ac:dyDescent="0.2">
      <c r="A273" s="327"/>
      <c r="B273" s="252"/>
      <c r="C273" s="274" t="str">
        <f>IFERROR(VLOOKUP(B273,'補助事業概要説明書(別添１)１～２'!$B$29:$C$53,2,0),"")</f>
        <v/>
      </c>
      <c r="D273" s="533" t="str">
        <f>IFERROR(VLOOKUP(B273,'人件費単価計算書(別添２－１)'!$B$13:$J$72,6,0),"")</f>
        <v/>
      </c>
      <c r="E273" s="252"/>
      <c r="F273" s="252"/>
      <c r="G273" s="253"/>
      <c r="H273" s="253"/>
      <c r="I273" s="537"/>
      <c r="J273" s="538">
        <f t="shared" si="29"/>
        <v>0</v>
      </c>
      <c r="K273" s="538">
        <f t="shared" si="30"/>
        <v>0</v>
      </c>
      <c r="L273" s="313"/>
      <c r="M273" s="313"/>
      <c r="N273" s="317"/>
      <c r="O273" s="317"/>
      <c r="P273" s="317"/>
      <c r="Q273" s="317"/>
      <c r="R273" s="317"/>
      <c r="S273" s="317"/>
      <c r="T273" s="317"/>
      <c r="U273" s="317"/>
    </row>
    <row r="274" spans="1:21" s="316" customFormat="1" ht="35.1" customHeight="1" x14ac:dyDescent="0.2">
      <c r="A274" s="327"/>
      <c r="B274" s="252"/>
      <c r="C274" s="274" t="str">
        <f>IFERROR(VLOOKUP(B274,'補助事業概要説明書(別添１)１～２'!$B$29:$C$53,2,0),"")</f>
        <v/>
      </c>
      <c r="D274" s="533" t="str">
        <f>IFERROR(VLOOKUP(B274,'人件費単価計算書(別添２－１)'!$B$13:$J$72,6,0),"")</f>
        <v/>
      </c>
      <c r="E274" s="252"/>
      <c r="F274" s="252"/>
      <c r="G274" s="253"/>
      <c r="H274" s="253"/>
      <c r="I274" s="537"/>
      <c r="J274" s="538">
        <f t="shared" si="29"/>
        <v>0</v>
      </c>
      <c r="K274" s="538">
        <f t="shared" si="30"/>
        <v>0</v>
      </c>
      <c r="L274" s="313"/>
      <c r="M274" s="313"/>
      <c r="N274" s="317"/>
      <c r="O274" s="317"/>
      <c r="P274" s="317"/>
      <c r="Q274" s="317"/>
      <c r="R274" s="317"/>
      <c r="S274" s="317"/>
      <c r="T274" s="317"/>
      <c r="U274" s="317"/>
    </row>
    <row r="275" spans="1:21" s="316" customFormat="1" ht="35.1" customHeight="1" x14ac:dyDescent="0.2">
      <c r="A275" s="327"/>
      <c r="B275" s="252"/>
      <c r="C275" s="274" t="str">
        <f>IFERROR(VLOOKUP(B275,'補助事業概要説明書(別添１)１～２'!$B$29:$C$53,2,0),"")</f>
        <v/>
      </c>
      <c r="D275" s="533" t="str">
        <f>IFERROR(VLOOKUP(B275,'人件費単価計算書(別添２－１)'!$B$13:$J$72,6,0),"")</f>
        <v/>
      </c>
      <c r="E275" s="252"/>
      <c r="F275" s="252"/>
      <c r="G275" s="253"/>
      <c r="H275" s="253"/>
      <c r="I275" s="537"/>
      <c r="J275" s="538">
        <f t="shared" ref="J275:J277" si="33">IF(C275="事務補助員","職員を選択してください",IFERROR(D275*F275*G275*H275,0))</f>
        <v>0</v>
      </c>
      <c r="K275" s="538">
        <f t="shared" ref="K275:K277" si="34">IF(C275="事務補助員","職員を選択してください",I275*G275*F275)</f>
        <v>0</v>
      </c>
      <c r="L275" s="313"/>
      <c r="M275" s="313"/>
      <c r="N275" s="317"/>
      <c r="O275" s="317"/>
      <c r="P275" s="317"/>
      <c r="Q275" s="317"/>
      <c r="R275" s="317"/>
      <c r="S275" s="317"/>
      <c r="T275" s="317"/>
      <c r="U275" s="317"/>
    </row>
    <row r="276" spans="1:21" s="316" customFormat="1" ht="35.1" customHeight="1" x14ac:dyDescent="0.2">
      <c r="A276" s="327"/>
      <c r="B276" s="252"/>
      <c r="C276" s="274" t="str">
        <f>IFERROR(VLOOKUP(B276,'補助事業概要説明書(別添１)１～２'!$B$29:$C$53,2,0),"")</f>
        <v/>
      </c>
      <c r="D276" s="533" t="str">
        <f>IFERROR(VLOOKUP(B276,'人件費単価計算書(別添２－１)'!$B$13:$J$72,6,0),"")</f>
        <v/>
      </c>
      <c r="E276" s="252"/>
      <c r="F276" s="252"/>
      <c r="G276" s="253"/>
      <c r="H276" s="253"/>
      <c r="I276" s="537"/>
      <c r="J276" s="538">
        <f t="shared" si="33"/>
        <v>0</v>
      </c>
      <c r="K276" s="538">
        <f t="shared" si="34"/>
        <v>0</v>
      </c>
      <c r="L276" s="313"/>
      <c r="M276" s="313"/>
      <c r="N276" s="317"/>
      <c r="O276" s="317"/>
      <c r="P276" s="317"/>
      <c r="Q276" s="317"/>
      <c r="R276" s="317"/>
      <c r="S276" s="317"/>
      <c r="T276" s="317"/>
      <c r="U276" s="317"/>
    </row>
    <row r="277" spans="1:21" s="316" customFormat="1" ht="35.1" customHeight="1" x14ac:dyDescent="0.2">
      <c r="A277" s="327"/>
      <c r="B277" s="252"/>
      <c r="C277" s="274" t="str">
        <f>IFERROR(VLOOKUP(B277,'補助事業概要説明書(別添１)１～２'!$B$29:$C$53,2,0),"")</f>
        <v/>
      </c>
      <c r="D277" s="533" t="str">
        <f>IFERROR(VLOOKUP(B277,'人件費単価計算書(別添２－１)'!$B$13:$J$72,6,0),"")</f>
        <v/>
      </c>
      <c r="E277" s="252"/>
      <c r="F277" s="252"/>
      <c r="G277" s="253"/>
      <c r="H277" s="253"/>
      <c r="I277" s="537"/>
      <c r="J277" s="538">
        <f t="shared" si="33"/>
        <v>0</v>
      </c>
      <c r="K277" s="538">
        <f t="shared" si="34"/>
        <v>0</v>
      </c>
      <c r="L277" s="313"/>
      <c r="M277" s="313"/>
      <c r="N277" s="317"/>
      <c r="O277" s="317"/>
      <c r="P277" s="317"/>
      <c r="Q277" s="317"/>
      <c r="R277" s="317"/>
      <c r="S277" s="317"/>
      <c r="T277" s="317"/>
      <c r="U277" s="317"/>
    </row>
    <row r="278" spans="1:21" s="316" customFormat="1" ht="35.1" customHeight="1" x14ac:dyDescent="0.2">
      <c r="A278" s="327"/>
      <c r="B278" s="252"/>
      <c r="C278" s="274" t="str">
        <f>IFERROR(VLOOKUP(B278,'補助事業概要説明書(別添１)１～２'!$B$29:$C$53,2,0),"")</f>
        <v/>
      </c>
      <c r="D278" s="533" t="str">
        <f>IFERROR(VLOOKUP(B278,'人件費単価計算書(別添２－１)'!$B$13:$J$72,6,0),"")</f>
        <v/>
      </c>
      <c r="E278" s="252"/>
      <c r="F278" s="252"/>
      <c r="G278" s="253"/>
      <c r="H278" s="253"/>
      <c r="I278" s="537"/>
      <c r="J278" s="538">
        <f t="shared" ref="J278:J279" si="35">IF(C278="事務補助員","職員を選択してください",IFERROR(D278*F278*G278*H278,0))</f>
        <v>0</v>
      </c>
      <c r="K278" s="538">
        <f t="shared" ref="K278:K279" si="36">IF(C278="事務補助員","職員を選択してください",I278*G278*F278)</f>
        <v>0</v>
      </c>
      <c r="L278" s="313"/>
      <c r="M278" s="313"/>
      <c r="N278" s="317"/>
      <c r="O278" s="317"/>
      <c r="P278" s="317"/>
      <c r="Q278" s="317"/>
      <c r="R278" s="317"/>
      <c r="S278" s="317"/>
      <c r="T278" s="317"/>
      <c r="U278" s="317"/>
    </row>
    <row r="279" spans="1:21" s="316" customFormat="1" ht="35.1" customHeight="1" x14ac:dyDescent="0.2">
      <c r="A279" s="327"/>
      <c r="B279" s="252"/>
      <c r="C279" s="274" t="str">
        <f>IFERROR(VLOOKUP(B279,'補助事業概要説明書(別添１)１～２'!$B$29:$C$53,2,0),"")</f>
        <v/>
      </c>
      <c r="D279" s="533" t="str">
        <f>IFERROR(VLOOKUP(B279,'人件費単価計算書(別添２－１)'!$B$13:$J$72,6,0),"")</f>
        <v/>
      </c>
      <c r="E279" s="252"/>
      <c r="F279" s="252"/>
      <c r="G279" s="253"/>
      <c r="H279" s="253"/>
      <c r="I279" s="537"/>
      <c r="J279" s="538">
        <f t="shared" si="35"/>
        <v>0</v>
      </c>
      <c r="K279" s="538">
        <f t="shared" si="36"/>
        <v>0</v>
      </c>
      <c r="L279" s="313"/>
      <c r="M279" s="313"/>
      <c r="N279" s="317"/>
      <c r="O279" s="317"/>
      <c r="P279" s="317"/>
      <c r="Q279" s="317"/>
      <c r="R279" s="317"/>
      <c r="S279" s="317"/>
      <c r="T279" s="317"/>
      <c r="U279" s="317"/>
    </row>
    <row r="280" spans="1:21" s="316" customFormat="1" ht="35.1" customHeight="1" x14ac:dyDescent="0.2">
      <c r="A280" s="327"/>
      <c r="B280" s="567"/>
      <c r="C280" s="568" t="str">
        <f>IFERROR(VLOOKUP(B280,'補助事業概要説明書(別添１)１～２'!$B$29:$C$53,2,0),"")</f>
        <v/>
      </c>
      <c r="D280" s="569" t="str">
        <f>IFERROR(VLOOKUP(B280,'人件費単価計算書(別添２－１)'!$B$13:$J$72,6,0),"")</f>
        <v/>
      </c>
      <c r="E280" s="567"/>
      <c r="F280" s="567"/>
      <c r="G280" s="570"/>
      <c r="H280" s="570"/>
      <c r="I280" s="571"/>
      <c r="J280" s="572">
        <f t="shared" si="29"/>
        <v>0</v>
      </c>
      <c r="K280" s="572">
        <f t="shared" si="30"/>
        <v>0</v>
      </c>
      <c r="L280" s="313"/>
      <c r="M280" s="313"/>
      <c r="N280" s="317"/>
      <c r="O280" s="317"/>
      <c r="P280" s="317"/>
      <c r="Q280" s="317"/>
      <c r="R280" s="317"/>
      <c r="S280" s="317"/>
      <c r="T280" s="317"/>
      <c r="U280" s="317"/>
    </row>
    <row r="281" spans="1:21" s="316" customFormat="1" ht="19.95" customHeight="1" thickBot="1" x14ac:dyDescent="0.25">
      <c r="A281" s="327"/>
      <c r="B281" s="335"/>
      <c r="C281" s="335"/>
      <c r="D281" s="335"/>
      <c r="E281" s="335"/>
      <c r="F281" s="336"/>
      <c r="G281" s="337"/>
      <c r="H281" s="337"/>
      <c r="I281" s="337"/>
      <c r="J281" s="337"/>
      <c r="K281" s="338"/>
      <c r="L281" s="325"/>
      <c r="M281" s="313"/>
      <c r="N281" s="317"/>
      <c r="O281" s="317"/>
      <c r="P281" s="317"/>
      <c r="Q281" s="317"/>
      <c r="R281" s="317"/>
      <c r="S281" s="317"/>
      <c r="T281" s="317"/>
      <c r="U281" s="317"/>
    </row>
    <row r="282" spans="1:21" s="82" customFormat="1" ht="39.9" customHeight="1" thickBot="1" x14ac:dyDescent="0.25">
      <c r="A282" s="327"/>
      <c r="B282" s="402" t="s">
        <v>448</v>
      </c>
      <c r="C282" s="328"/>
      <c r="D282" s="328"/>
      <c r="E282" s="328"/>
      <c r="F282" s="328"/>
      <c r="G282" s="328"/>
      <c r="H282" s="339" t="s">
        <v>326</v>
      </c>
      <c r="I282" s="340">
        <f>SUMIF(C284:C318,"職員*",K284:K318)</f>
        <v>0</v>
      </c>
      <c r="J282" s="339" t="s">
        <v>332</v>
      </c>
      <c r="K282" s="341">
        <f>SUMIF(C284:C318,"事務補助員",K284:K318)</f>
        <v>0</v>
      </c>
      <c r="M282" s="426" t="s">
        <v>418</v>
      </c>
      <c r="N282" s="311"/>
      <c r="O282" s="311"/>
      <c r="P282" s="311"/>
      <c r="Q282" s="312"/>
      <c r="R282" s="312"/>
      <c r="S282" s="312"/>
      <c r="T282" s="312"/>
      <c r="U282" s="312"/>
    </row>
    <row r="283" spans="1:21" s="316" customFormat="1" ht="39.9" customHeight="1" x14ac:dyDescent="0.2">
      <c r="A283" s="327"/>
      <c r="B283" s="342" t="s">
        <v>184</v>
      </c>
      <c r="C283" s="342" t="s">
        <v>122</v>
      </c>
      <c r="D283" s="343" t="s">
        <v>329</v>
      </c>
      <c r="E283" s="408" t="s">
        <v>150</v>
      </c>
      <c r="F283" s="244" t="s">
        <v>185</v>
      </c>
      <c r="G283" s="1055" t="s">
        <v>132</v>
      </c>
      <c r="H283" s="1012"/>
      <c r="I283" s="1012"/>
      <c r="J283" s="1012"/>
      <c r="K283" s="344" t="s">
        <v>328</v>
      </c>
      <c r="L283" s="313"/>
      <c r="M283" s="313"/>
      <c r="N283" s="317"/>
      <c r="O283" s="317"/>
      <c r="P283" s="317"/>
      <c r="Q283" s="317"/>
      <c r="R283" s="317"/>
      <c r="S283" s="317"/>
      <c r="T283" s="317"/>
      <c r="U283" s="317"/>
    </row>
    <row r="284" spans="1:21" s="316" customFormat="1" ht="35.1" customHeight="1" x14ac:dyDescent="0.2">
      <c r="A284" s="327"/>
      <c r="B284" s="250"/>
      <c r="C284" s="273" t="str">
        <f>IFERROR(VLOOKUP(B284,'補助事業概要説明書(別添１)１～２'!$B$29:$C$53,2,0),"")</f>
        <v/>
      </c>
      <c r="D284" s="532" t="str">
        <f>IFERROR(VLOOKUP(B284,'人件費単価計算書(別添２－１)'!$B$13:$J$72,6,0),"")</f>
        <v/>
      </c>
      <c r="E284" s="250"/>
      <c r="F284" s="250"/>
      <c r="G284" s="1056"/>
      <c r="H284" s="1057"/>
      <c r="I284" s="1057"/>
      <c r="J284" s="1058"/>
      <c r="K284" s="536">
        <f>IFERROR(D284*F284,0)</f>
        <v>0</v>
      </c>
      <c r="L284" s="313"/>
      <c r="M284" s="313"/>
      <c r="N284" s="317"/>
      <c r="O284" s="317"/>
      <c r="P284" s="317"/>
      <c r="Q284" s="317"/>
      <c r="R284" s="317"/>
      <c r="S284" s="317"/>
      <c r="T284" s="317"/>
      <c r="U284" s="317"/>
    </row>
    <row r="285" spans="1:21" s="316" customFormat="1" ht="35.1" customHeight="1" x14ac:dyDescent="0.2">
      <c r="A285" s="327"/>
      <c r="B285" s="252"/>
      <c r="C285" s="274" t="str">
        <f>IFERROR(VLOOKUP(B285,'補助事業概要説明書(別添１)１～２'!$B$29:$C$53,2,0),"")</f>
        <v/>
      </c>
      <c r="D285" s="533" t="str">
        <f>IFERROR(VLOOKUP(B285,'人件費単価計算書(別添２－１)'!$B$13:$J$72,6,0),"")</f>
        <v/>
      </c>
      <c r="E285" s="252"/>
      <c r="F285" s="252"/>
      <c r="G285" s="955"/>
      <c r="H285" s="956"/>
      <c r="I285" s="956"/>
      <c r="J285" s="957"/>
      <c r="K285" s="538">
        <f t="shared" ref="K285:K318" si="37">IFERROR(D285*F285,0)</f>
        <v>0</v>
      </c>
      <c r="N285" s="317"/>
      <c r="O285" s="317"/>
      <c r="P285" s="317"/>
      <c r="Q285" s="317"/>
      <c r="R285" s="317"/>
      <c r="S285" s="317"/>
      <c r="T285" s="317"/>
      <c r="U285" s="317"/>
    </row>
    <row r="286" spans="1:21" s="316" customFormat="1" ht="35.1" customHeight="1" x14ac:dyDescent="0.2">
      <c r="A286" s="327"/>
      <c r="B286" s="252"/>
      <c r="C286" s="274" t="str">
        <f>IFERROR(VLOOKUP(B286,'補助事業概要説明書(別添１)１～２'!$B$29:$C$53,2,0),"")</f>
        <v/>
      </c>
      <c r="D286" s="533" t="str">
        <f>IFERROR(VLOOKUP(B286,'人件費単価計算書(別添２－１)'!$B$13:$J$72,6,0),"")</f>
        <v/>
      </c>
      <c r="E286" s="252"/>
      <c r="F286" s="252"/>
      <c r="G286" s="955"/>
      <c r="H286" s="956"/>
      <c r="I286" s="956"/>
      <c r="J286" s="957"/>
      <c r="K286" s="538">
        <f t="shared" si="37"/>
        <v>0</v>
      </c>
      <c r="N286" s="317"/>
      <c r="O286" s="317"/>
      <c r="P286" s="317"/>
      <c r="Q286" s="317"/>
      <c r="R286" s="317"/>
      <c r="S286" s="317"/>
      <c r="T286" s="317"/>
      <c r="U286" s="317"/>
    </row>
    <row r="287" spans="1:21" s="316" customFormat="1" ht="35.1" customHeight="1" x14ac:dyDescent="0.2">
      <c r="A287" s="327"/>
      <c r="B287" s="252"/>
      <c r="C287" s="274" t="str">
        <f>IFERROR(VLOOKUP(B287,'補助事業概要説明書(別添１)１～２'!$B$29:$C$53,2,0),"")</f>
        <v/>
      </c>
      <c r="D287" s="533" t="str">
        <f>IFERROR(VLOOKUP(B287,'人件費単価計算書(別添２－１)'!$B$13:$J$72,6,0),"")</f>
        <v/>
      </c>
      <c r="E287" s="252"/>
      <c r="F287" s="252"/>
      <c r="G287" s="955"/>
      <c r="H287" s="956"/>
      <c r="I287" s="956"/>
      <c r="J287" s="957"/>
      <c r="K287" s="538">
        <f t="shared" si="37"/>
        <v>0</v>
      </c>
      <c r="N287" s="317"/>
      <c r="O287" s="317"/>
      <c r="P287" s="317"/>
      <c r="Q287" s="317"/>
      <c r="R287" s="317"/>
      <c r="S287" s="317"/>
      <c r="T287" s="317"/>
      <c r="U287" s="317"/>
    </row>
    <row r="288" spans="1:21" s="316" customFormat="1" ht="35.1" customHeight="1" x14ac:dyDescent="0.2">
      <c r="A288" s="327"/>
      <c r="B288" s="252"/>
      <c r="C288" s="274" t="str">
        <f>IFERROR(VLOOKUP(B288,'補助事業概要説明書(別添１)１～２'!$B$29:$C$53,2,0),"")</f>
        <v/>
      </c>
      <c r="D288" s="533" t="str">
        <f>IFERROR(VLOOKUP(B288,'人件費単価計算書(別添２－１)'!$B$13:$J$72,6,0),"")</f>
        <v/>
      </c>
      <c r="E288" s="252"/>
      <c r="F288" s="252"/>
      <c r="G288" s="955"/>
      <c r="H288" s="956"/>
      <c r="I288" s="956"/>
      <c r="J288" s="957"/>
      <c r="K288" s="538">
        <f t="shared" si="37"/>
        <v>0</v>
      </c>
      <c r="N288" s="317"/>
      <c r="O288" s="317"/>
      <c r="P288" s="317"/>
      <c r="Q288" s="317"/>
      <c r="R288" s="317"/>
      <c r="S288" s="317"/>
      <c r="T288" s="317"/>
      <c r="U288" s="317"/>
    </row>
    <row r="289" spans="1:21" s="316" customFormat="1" ht="35.1" customHeight="1" x14ac:dyDescent="0.2">
      <c r="A289" s="327"/>
      <c r="B289" s="252"/>
      <c r="C289" s="274" t="str">
        <f>IFERROR(VLOOKUP(B289,'補助事業概要説明書(別添１)１～２'!$B$29:$C$53,2,0),"")</f>
        <v/>
      </c>
      <c r="D289" s="533" t="str">
        <f>IFERROR(VLOOKUP(B289,'人件費単価計算書(別添２－１)'!$B$13:$J$72,6,0),"")</f>
        <v/>
      </c>
      <c r="E289" s="252"/>
      <c r="F289" s="252"/>
      <c r="G289" s="955"/>
      <c r="H289" s="956"/>
      <c r="I289" s="956"/>
      <c r="J289" s="957"/>
      <c r="K289" s="538">
        <f t="shared" si="37"/>
        <v>0</v>
      </c>
      <c r="N289" s="317"/>
      <c r="O289" s="317"/>
      <c r="P289" s="317"/>
      <c r="Q289" s="317"/>
      <c r="R289" s="317"/>
      <c r="S289" s="317"/>
      <c r="T289" s="317"/>
      <c r="U289" s="317"/>
    </row>
    <row r="290" spans="1:21" s="316" customFormat="1" ht="35.1" customHeight="1" x14ac:dyDescent="0.2">
      <c r="A290" s="327"/>
      <c r="B290" s="252"/>
      <c r="C290" s="274" t="str">
        <f>IFERROR(VLOOKUP(B290,'補助事業概要説明書(別添１)１～２'!$B$29:$C$53,2,0),"")</f>
        <v/>
      </c>
      <c r="D290" s="533" t="str">
        <f>IFERROR(VLOOKUP(B290,'人件費単価計算書(別添２－１)'!$B$13:$J$72,6,0),"")</f>
        <v/>
      </c>
      <c r="E290" s="252"/>
      <c r="F290" s="252"/>
      <c r="G290" s="955"/>
      <c r="H290" s="956"/>
      <c r="I290" s="956"/>
      <c r="J290" s="957"/>
      <c r="K290" s="538">
        <f t="shared" si="37"/>
        <v>0</v>
      </c>
      <c r="N290" s="317"/>
      <c r="O290" s="317"/>
      <c r="P290" s="317"/>
      <c r="Q290" s="317"/>
      <c r="R290" s="317"/>
      <c r="S290" s="317"/>
      <c r="T290" s="317"/>
      <c r="U290" s="317"/>
    </row>
    <row r="291" spans="1:21" s="316" customFormat="1" ht="35.1" customHeight="1" x14ac:dyDescent="0.2">
      <c r="A291" s="327"/>
      <c r="B291" s="252"/>
      <c r="C291" s="274" t="str">
        <f>IFERROR(VLOOKUP(B291,'補助事業概要説明書(別添１)１～２'!$B$29:$C$53,2,0),"")</f>
        <v/>
      </c>
      <c r="D291" s="533" t="str">
        <f>IFERROR(VLOOKUP(B291,'人件費単価計算書(別添２－１)'!$B$13:$J$72,6,0),"")</f>
        <v/>
      </c>
      <c r="E291" s="252"/>
      <c r="F291" s="252"/>
      <c r="G291" s="955"/>
      <c r="H291" s="956"/>
      <c r="I291" s="956"/>
      <c r="J291" s="957"/>
      <c r="K291" s="538">
        <f t="shared" si="37"/>
        <v>0</v>
      </c>
      <c r="N291" s="317"/>
      <c r="O291" s="317"/>
      <c r="P291" s="317"/>
      <c r="Q291" s="317"/>
      <c r="R291" s="317"/>
      <c r="S291" s="317"/>
      <c r="T291" s="317"/>
      <c r="U291" s="317"/>
    </row>
    <row r="292" spans="1:21" s="316" customFormat="1" ht="35.1" customHeight="1" x14ac:dyDescent="0.2">
      <c r="A292" s="327"/>
      <c r="B292" s="252"/>
      <c r="C292" s="274" t="str">
        <f>IFERROR(VLOOKUP(B292,'補助事業概要説明書(別添１)１～２'!$B$29:$C$53,2,0),"")</f>
        <v/>
      </c>
      <c r="D292" s="533" t="str">
        <f>IFERROR(VLOOKUP(B292,'人件費単価計算書(別添２－１)'!$B$13:$J$72,6,0),"")</f>
        <v/>
      </c>
      <c r="E292" s="252"/>
      <c r="F292" s="252"/>
      <c r="G292" s="955"/>
      <c r="H292" s="956"/>
      <c r="I292" s="956"/>
      <c r="J292" s="957"/>
      <c r="K292" s="538">
        <f t="shared" si="37"/>
        <v>0</v>
      </c>
      <c r="N292" s="317"/>
      <c r="O292" s="317"/>
      <c r="P292" s="317"/>
      <c r="Q292" s="317"/>
      <c r="R292" s="317"/>
      <c r="S292" s="317"/>
      <c r="T292" s="317"/>
      <c r="U292" s="317"/>
    </row>
    <row r="293" spans="1:21" s="316" customFormat="1" ht="35.1" customHeight="1" x14ac:dyDescent="0.2">
      <c r="A293" s="327"/>
      <c r="B293" s="252"/>
      <c r="C293" s="274" t="str">
        <f>IFERROR(VLOOKUP(B293,'補助事業概要説明書(別添１)１～２'!$B$29:$C$53,2,0),"")</f>
        <v/>
      </c>
      <c r="D293" s="533" t="str">
        <f>IFERROR(VLOOKUP(B293,'人件費単価計算書(別添２－１)'!$B$13:$J$72,6,0),"")</f>
        <v/>
      </c>
      <c r="E293" s="252"/>
      <c r="F293" s="252"/>
      <c r="G293" s="955"/>
      <c r="H293" s="956"/>
      <c r="I293" s="956"/>
      <c r="J293" s="957"/>
      <c r="K293" s="538">
        <f t="shared" ref="K293" si="38">IFERROR(D293*F293,0)</f>
        <v>0</v>
      </c>
      <c r="N293" s="317"/>
      <c r="O293" s="317"/>
      <c r="P293" s="317"/>
      <c r="Q293" s="317"/>
      <c r="R293" s="317"/>
      <c r="S293" s="317"/>
      <c r="T293" s="317"/>
      <c r="U293" s="317"/>
    </row>
    <row r="294" spans="1:21" s="316" customFormat="1" ht="35.1" customHeight="1" x14ac:dyDescent="0.2">
      <c r="A294" s="327"/>
      <c r="B294" s="252"/>
      <c r="C294" s="274" t="str">
        <f>IFERROR(VLOOKUP(B294,'補助事業概要説明書(別添１)１～２'!$B$29:$C$53,2,0),"")</f>
        <v/>
      </c>
      <c r="D294" s="533" t="str">
        <f>IFERROR(VLOOKUP(B294,'人件費単価計算書(別添２－１)'!$B$13:$J$72,6,0),"")</f>
        <v/>
      </c>
      <c r="E294" s="252"/>
      <c r="F294" s="252"/>
      <c r="G294" s="955"/>
      <c r="H294" s="956"/>
      <c r="I294" s="956"/>
      <c r="J294" s="957"/>
      <c r="K294" s="538">
        <f t="shared" si="37"/>
        <v>0</v>
      </c>
      <c r="N294" s="317"/>
      <c r="O294" s="317"/>
      <c r="P294" s="317"/>
      <c r="Q294" s="317"/>
      <c r="R294" s="317"/>
      <c r="S294" s="317"/>
      <c r="T294" s="317"/>
      <c r="U294" s="317"/>
    </row>
    <row r="295" spans="1:21" s="316" customFormat="1" ht="35.1" customHeight="1" x14ac:dyDescent="0.2">
      <c r="A295" s="327"/>
      <c r="B295" s="252"/>
      <c r="C295" s="274" t="str">
        <f>IFERROR(VLOOKUP(B295,'補助事業概要説明書(別添１)１～２'!$B$29:$C$53,2,0),"")</f>
        <v/>
      </c>
      <c r="D295" s="533" t="str">
        <f>IFERROR(VLOOKUP(B295,'人件費単価計算書(別添２－１)'!$B$13:$J$72,6,0),"")</f>
        <v/>
      </c>
      <c r="E295" s="252"/>
      <c r="F295" s="252"/>
      <c r="G295" s="955"/>
      <c r="H295" s="956"/>
      <c r="I295" s="956"/>
      <c r="J295" s="957"/>
      <c r="K295" s="538">
        <f t="shared" ref="K295:K309" si="39">IFERROR(D295*F295,0)</f>
        <v>0</v>
      </c>
      <c r="L295" s="325"/>
      <c r="M295" s="313"/>
      <c r="N295" s="317"/>
      <c r="O295" s="317"/>
      <c r="P295" s="317"/>
      <c r="Q295" s="317"/>
      <c r="R295" s="317"/>
      <c r="S295" s="317"/>
      <c r="T295" s="317"/>
      <c r="U295" s="317"/>
    </row>
    <row r="296" spans="1:21" s="316" customFormat="1" ht="35.1" customHeight="1" x14ac:dyDescent="0.2">
      <c r="A296" s="327"/>
      <c r="B296" s="252"/>
      <c r="C296" s="274" t="str">
        <f>IFERROR(VLOOKUP(B296,'補助事業概要説明書(別添１)１～２'!$B$29:$C$53,2,0),"")</f>
        <v/>
      </c>
      <c r="D296" s="533" t="str">
        <f>IFERROR(VLOOKUP(B296,'人件費単価計算書(別添２－１)'!$B$13:$J$72,6,0),"")</f>
        <v/>
      </c>
      <c r="E296" s="252"/>
      <c r="F296" s="252"/>
      <c r="G296" s="955"/>
      <c r="H296" s="956"/>
      <c r="I296" s="956"/>
      <c r="J296" s="957"/>
      <c r="K296" s="538">
        <f t="shared" ref="K296:K306" si="40">IFERROR(D296*F296,0)</f>
        <v>0</v>
      </c>
      <c r="L296" s="325"/>
      <c r="M296" s="313"/>
      <c r="N296" s="317"/>
      <c r="O296" s="317"/>
      <c r="P296" s="317"/>
      <c r="Q296" s="317"/>
      <c r="R296" s="317"/>
      <c r="S296" s="317"/>
      <c r="T296" s="317"/>
      <c r="U296" s="317"/>
    </row>
    <row r="297" spans="1:21" s="316" customFormat="1" ht="35.1" customHeight="1" x14ac:dyDescent="0.2">
      <c r="A297" s="327"/>
      <c r="B297" s="252"/>
      <c r="C297" s="274" t="str">
        <f>IFERROR(VLOOKUP(B297,'補助事業概要説明書(別添１)１～２'!$B$29:$C$53,2,0),"")</f>
        <v/>
      </c>
      <c r="D297" s="533" t="str">
        <f>IFERROR(VLOOKUP(B297,'人件費単価計算書(別添２－１)'!$B$13:$J$72,6,0),"")</f>
        <v/>
      </c>
      <c r="E297" s="252"/>
      <c r="F297" s="252"/>
      <c r="G297" s="955"/>
      <c r="H297" s="956"/>
      <c r="I297" s="956"/>
      <c r="J297" s="957"/>
      <c r="K297" s="538">
        <f t="shared" si="40"/>
        <v>0</v>
      </c>
      <c r="L297" s="325"/>
      <c r="M297" s="313"/>
      <c r="N297" s="317"/>
      <c r="O297" s="317"/>
      <c r="P297" s="317"/>
      <c r="Q297" s="317"/>
      <c r="R297" s="317"/>
      <c r="S297" s="317"/>
      <c r="T297" s="317"/>
      <c r="U297" s="317"/>
    </row>
    <row r="298" spans="1:21" s="316" customFormat="1" ht="35.1" customHeight="1" x14ac:dyDescent="0.2">
      <c r="A298" s="327"/>
      <c r="B298" s="252"/>
      <c r="C298" s="274" t="str">
        <f>IFERROR(VLOOKUP(B298,'補助事業概要説明書(別添１)１～２'!$B$29:$C$53,2,0),"")</f>
        <v/>
      </c>
      <c r="D298" s="533" t="str">
        <f>IFERROR(VLOOKUP(B298,'人件費単価計算書(別添２－１)'!$B$13:$J$72,6,0),"")</f>
        <v/>
      </c>
      <c r="E298" s="252"/>
      <c r="F298" s="252"/>
      <c r="G298" s="955"/>
      <c r="H298" s="956"/>
      <c r="I298" s="956"/>
      <c r="J298" s="957"/>
      <c r="K298" s="538">
        <f t="shared" si="40"/>
        <v>0</v>
      </c>
      <c r="L298" s="325"/>
      <c r="M298" s="313"/>
      <c r="N298" s="317"/>
      <c r="O298" s="317"/>
      <c r="P298" s="317"/>
      <c r="Q298" s="317"/>
      <c r="R298" s="317"/>
      <c r="S298" s="317"/>
      <c r="T298" s="317"/>
      <c r="U298" s="317"/>
    </row>
    <row r="299" spans="1:21" s="316" customFormat="1" ht="35.1" customHeight="1" x14ac:dyDescent="0.2">
      <c r="A299" s="327"/>
      <c r="B299" s="252"/>
      <c r="C299" s="274" t="str">
        <f>IFERROR(VLOOKUP(B299,'補助事業概要説明書(別添１)１～２'!$B$29:$C$53,2,0),"")</f>
        <v/>
      </c>
      <c r="D299" s="533" t="str">
        <f>IFERROR(VLOOKUP(B299,'人件費単価計算書(別添２－１)'!$B$13:$J$72,6,0),"")</f>
        <v/>
      </c>
      <c r="E299" s="252"/>
      <c r="F299" s="252"/>
      <c r="G299" s="955"/>
      <c r="H299" s="956"/>
      <c r="I299" s="956"/>
      <c r="J299" s="957"/>
      <c r="K299" s="538">
        <f t="shared" si="40"/>
        <v>0</v>
      </c>
      <c r="L299" s="325"/>
      <c r="M299" s="313"/>
      <c r="N299" s="317"/>
      <c r="O299" s="317"/>
      <c r="P299" s="317"/>
      <c r="Q299" s="317"/>
      <c r="R299" s="317"/>
      <c r="S299" s="317"/>
      <c r="T299" s="317"/>
      <c r="U299" s="317"/>
    </row>
    <row r="300" spans="1:21" s="316" customFormat="1" ht="35.1" customHeight="1" x14ac:dyDescent="0.2">
      <c r="A300" s="327"/>
      <c r="B300" s="252"/>
      <c r="C300" s="274" t="str">
        <f>IFERROR(VLOOKUP(B300,'補助事業概要説明書(別添１)１～２'!$B$29:$C$53,2,0),"")</f>
        <v/>
      </c>
      <c r="D300" s="533" t="str">
        <f>IFERROR(VLOOKUP(B300,'人件費単価計算書(別添２－１)'!$B$13:$J$72,6,0),"")</f>
        <v/>
      </c>
      <c r="E300" s="252"/>
      <c r="F300" s="252"/>
      <c r="G300" s="955"/>
      <c r="H300" s="956"/>
      <c r="I300" s="956"/>
      <c r="J300" s="957"/>
      <c r="K300" s="538">
        <f t="shared" si="40"/>
        <v>0</v>
      </c>
      <c r="L300" s="325"/>
      <c r="M300" s="313"/>
      <c r="N300" s="317"/>
      <c r="O300" s="317"/>
      <c r="P300" s="317"/>
      <c r="Q300" s="317"/>
      <c r="R300" s="317"/>
      <c r="S300" s="317"/>
      <c r="T300" s="317"/>
      <c r="U300" s="317"/>
    </row>
    <row r="301" spans="1:21" s="316" customFormat="1" ht="35.1" customHeight="1" x14ac:dyDescent="0.2">
      <c r="A301" s="327"/>
      <c r="B301" s="252"/>
      <c r="C301" s="274" t="str">
        <f>IFERROR(VLOOKUP(B301,'補助事業概要説明書(別添１)１～２'!$B$29:$C$53,2,0),"")</f>
        <v/>
      </c>
      <c r="D301" s="533" t="str">
        <f>IFERROR(VLOOKUP(B301,'人件費単価計算書(別添２－１)'!$B$13:$J$72,6,0),"")</f>
        <v/>
      </c>
      <c r="E301" s="252"/>
      <c r="F301" s="252"/>
      <c r="G301" s="955"/>
      <c r="H301" s="956"/>
      <c r="I301" s="956"/>
      <c r="J301" s="957"/>
      <c r="K301" s="538">
        <f t="shared" si="40"/>
        <v>0</v>
      </c>
      <c r="L301" s="325"/>
      <c r="M301" s="313"/>
      <c r="N301" s="317"/>
      <c r="O301" s="317"/>
      <c r="P301" s="317"/>
      <c r="Q301" s="317"/>
      <c r="R301" s="317"/>
      <c r="S301" s="317"/>
      <c r="T301" s="317"/>
      <c r="U301" s="317"/>
    </row>
    <row r="302" spans="1:21" s="316" customFormat="1" ht="35.1" customHeight="1" x14ac:dyDescent="0.2">
      <c r="A302" s="327"/>
      <c r="B302" s="252"/>
      <c r="C302" s="274" t="str">
        <f>IFERROR(VLOOKUP(B302,'補助事業概要説明書(別添１)１～２'!$B$29:$C$53,2,0),"")</f>
        <v/>
      </c>
      <c r="D302" s="533" t="str">
        <f>IFERROR(VLOOKUP(B302,'人件費単価計算書(別添２－１)'!$B$13:$J$72,6,0),"")</f>
        <v/>
      </c>
      <c r="E302" s="252"/>
      <c r="F302" s="252"/>
      <c r="G302" s="955"/>
      <c r="H302" s="956"/>
      <c r="I302" s="956"/>
      <c r="J302" s="957"/>
      <c r="K302" s="538">
        <f t="shared" si="40"/>
        <v>0</v>
      </c>
      <c r="L302" s="325"/>
      <c r="M302" s="313"/>
      <c r="N302" s="317"/>
      <c r="O302" s="317"/>
      <c r="P302" s="317"/>
      <c r="Q302" s="317"/>
      <c r="R302" s="317"/>
      <c r="S302" s="317"/>
      <c r="T302" s="317"/>
      <c r="U302" s="317"/>
    </row>
    <row r="303" spans="1:21" s="316" customFormat="1" ht="35.1" customHeight="1" x14ac:dyDescent="0.2">
      <c r="A303" s="327"/>
      <c r="B303" s="252"/>
      <c r="C303" s="274" t="str">
        <f>IFERROR(VLOOKUP(B303,'補助事業概要説明書(別添１)１～２'!$B$29:$C$53,2,0),"")</f>
        <v/>
      </c>
      <c r="D303" s="533" t="str">
        <f>IFERROR(VLOOKUP(B303,'人件費単価計算書(別添２－１)'!$B$13:$J$72,6,0),"")</f>
        <v/>
      </c>
      <c r="E303" s="252"/>
      <c r="F303" s="252"/>
      <c r="G303" s="955"/>
      <c r="H303" s="956"/>
      <c r="I303" s="956"/>
      <c r="J303" s="957"/>
      <c r="K303" s="538">
        <f t="shared" si="40"/>
        <v>0</v>
      </c>
      <c r="L303" s="325"/>
      <c r="M303" s="313"/>
      <c r="N303" s="317"/>
      <c r="O303" s="317"/>
      <c r="P303" s="317"/>
      <c r="Q303" s="317"/>
      <c r="R303" s="317"/>
      <c r="S303" s="317"/>
      <c r="T303" s="317"/>
      <c r="U303" s="317"/>
    </row>
    <row r="304" spans="1:21" s="316" customFormat="1" ht="35.1" customHeight="1" x14ac:dyDescent="0.2">
      <c r="A304" s="327"/>
      <c r="B304" s="252"/>
      <c r="C304" s="274" t="str">
        <f>IFERROR(VLOOKUP(B304,'補助事業概要説明書(別添１)１～２'!$B$29:$C$53,2,0),"")</f>
        <v/>
      </c>
      <c r="D304" s="533" t="str">
        <f>IFERROR(VLOOKUP(B304,'人件費単価計算書(別添２－１)'!$B$13:$J$72,6,0),"")</f>
        <v/>
      </c>
      <c r="E304" s="252"/>
      <c r="F304" s="252"/>
      <c r="G304" s="955"/>
      <c r="H304" s="956"/>
      <c r="I304" s="956"/>
      <c r="J304" s="957"/>
      <c r="K304" s="538">
        <f t="shared" si="40"/>
        <v>0</v>
      </c>
      <c r="L304" s="325"/>
      <c r="M304" s="313"/>
      <c r="N304" s="317"/>
      <c r="O304" s="317"/>
      <c r="P304" s="317"/>
      <c r="Q304" s="317"/>
      <c r="R304" s="317"/>
      <c r="S304" s="317"/>
      <c r="T304" s="317"/>
      <c r="U304" s="317"/>
    </row>
    <row r="305" spans="1:21" s="316" customFormat="1" ht="35.1" customHeight="1" x14ac:dyDescent="0.2">
      <c r="A305" s="327"/>
      <c r="B305" s="252"/>
      <c r="C305" s="274" t="str">
        <f>IFERROR(VLOOKUP(B305,'補助事業概要説明書(別添１)１～２'!$B$29:$C$53,2,0),"")</f>
        <v/>
      </c>
      <c r="D305" s="533" t="str">
        <f>IFERROR(VLOOKUP(B305,'人件費単価計算書(別添２－１)'!$B$13:$J$72,6,0),"")</f>
        <v/>
      </c>
      <c r="E305" s="252"/>
      <c r="F305" s="252"/>
      <c r="G305" s="955"/>
      <c r="H305" s="956"/>
      <c r="I305" s="956"/>
      <c r="J305" s="957"/>
      <c r="K305" s="538">
        <f t="shared" si="40"/>
        <v>0</v>
      </c>
      <c r="L305" s="325"/>
      <c r="M305" s="313"/>
      <c r="N305" s="317"/>
      <c r="O305" s="317"/>
      <c r="P305" s="317"/>
      <c r="Q305" s="317"/>
      <c r="R305" s="317"/>
      <c r="S305" s="317"/>
      <c r="T305" s="317"/>
      <c r="U305" s="317"/>
    </row>
    <row r="306" spans="1:21" s="316" customFormat="1" ht="35.1" customHeight="1" x14ac:dyDescent="0.2">
      <c r="A306" s="327"/>
      <c r="B306" s="252"/>
      <c r="C306" s="274" t="str">
        <f>IFERROR(VLOOKUP(B306,'補助事業概要説明書(別添１)１～２'!$B$29:$C$53,2,0),"")</f>
        <v/>
      </c>
      <c r="D306" s="533" t="str">
        <f>IFERROR(VLOOKUP(B306,'人件費単価計算書(別添２－１)'!$B$13:$J$72,6,0),"")</f>
        <v/>
      </c>
      <c r="E306" s="252"/>
      <c r="F306" s="252"/>
      <c r="G306" s="955"/>
      <c r="H306" s="956"/>
      <c r="I306" s="956"/>
      <c r="J306" s="957"/>
      <c r="K306" s="538">
        <f t="shared" si="40"/>
        <v>0</v>
      </c>
      <c r="L306" s="325"/>
      <c r="M306" s="313"/>
      <c r="N306" s="317"/>
      <c r="O306" s="317"/>
      <c r="P306" s="317"/>
      <c r="Q306" s="317"/>
      <c r="R306" s="317"/>
      <c r="S306" s="317"/>
      <c r="T306" s="317"/>
      <c r="U306" s="317"/>
    </row>
    <row r="307" spans="1:21" s="316" customFormat="1" ht="35.1" customHeight="1" x14ac:dyDescent="0.2">
      <c r="A307" s="327"/>
      <c r="B307" s="252"/>
      <c r="C307" s="274" t="str">
        <f>IFERROR(VLOOKUP(B307,'補助事業概要説明書(別添１)１～２'!$B$29:$C$53,2,0),"")</f>
        <v/>
      </c>
      <c r="D307" s="533" t="str">
        <f>IFERROR(VLOOKUP(B307,'人件費単価計算書(別添２－１)'!$B$13:$J$72,6,0),"")</f>
        <v/>
      </c>
      <c r="E307" s="252"/>
      <c r="F307" s="252"/>
      <c r="G307" s="955"/>
      <c r="H307" s="956"/>
      <c r="I307" s="956"/>
      <c r="J307" s="957"/>
      <c r="K307" s="538">
        <f t="shared" si="39"/>
        <v>0</v>
      </c>
      <c r="L307" s="325"/>
      <c r="M307" s="313"/>
      <c r="N307" s="317"/>
      <c r="O307" s="317"/>
      <c r="P307" s="317"/>
      <c r="Q307" s="317"/>
      <c r="R307" s="317"/>
      <c r="S307" s="317"/>
      <c r="T307" s="317"/>
      <c r="U307" s="317"/>
    </row>
    <row r="308" spans="1:21" s="316" customFormat="1" ht="35.1" customHeight="1" x14ac:dyDescent="0.2">
      <c r="A308" s="327"/>
      <c r="B308" s="252"/>
      <c r="C308" s="274" t="str">
        <f>IFERROR(VLOOKUP(B308,'補助事業概要説明書(別添１)１～２'!$B$29:$C$53,2,0),"")</f>
        <v/>
      </c>
      <c r="D308" s="533" t="str">
        <f>IFERROR(VLOOKUP(B308,'人件費単価計算書(別添２－１)'!$B$13:$J$72,6,0),"")</f>
        <v/>
      </c>
      <c r="E308" s="252"/>
      <c r="F308" s="252"/>
      <c r="G308" s="955"/>
      <c r="H308" s="956"/>
      <c r="I308" s="956"/>
      <c r="J308" s="957"/>
      <c r="K308" s="538">
        <f t="shared" si="39"/>
        <v>0</v>
      </c>
      <c r="L308" s="325"/>
      <c r="M308" s="313"/>
      <c r="N308" s="317"/>
      <c r="O308" s="317"/>
      <c r="P308" s="317"/>
      <c r="Q308" s="317"/>
      <c r="R308" s="317"/>
      <c r="S308" s="317"/>
      <c r="T308" s="317"/>
      <c r="U308" s="317"/>
    </row>
    <row r="309" spans="1:21" s="316" customFormat="1" ht="35.1" customHeight="1" x14ac:dyDescent="0.2">
      <c r="A309" s="327"/>
      <c r="B309" s="252"/>
      <c r="C309" s="274" t="str">
        <f>IFERROR(VLOOKUP(B309,'補助事業概要説明書(別添１)１～２'!$B$29:$C$53,2,0),"")</f>
        <v/>
      </c>
      <c r="D309" s="533" t="str">
        <f>IFERROR(VLOOKUP(B309,'人件費単価計算書(別添２－１)'!$B$13:$J$72,6,0),"")</f>
        <v/>
      </c>
      <c r="E309" s="252"/>
      <c r="F309" s="252"/>
      <c r="G309" s="955"/>
      <c r="H309" s="956"/>
      <c r="I309" s="956"/>
      <c r="J309" s="957"/>
      <c r="K309" s="538">
        <f t="shared" si="39"/>
        <v>0</v>
      </c>
      <c r="L309" s="325"/>
      <c r="M309" s="313"/>
      <c r="N309" s="317"/>
      <c r="O309" s="317"/>
      <c r="P309" s="317"/>
      <c r="Q309" s="317"/>
      <c r="R309" s="317"/>
      <c r="S309" s="317"/>
      <c r="T309" s="317"/>
      <c r="U309" s="317"/>
    </row>
    <row r="310" spans="1:21" s="316" customFormat="1" ht="35.1" customHeight="1" x14ac:dyDescent="0.2">
      <c r="A310" s="327"/>
      <c r="B310" s="252"/>
      <c r="C310" s="274" t="str">
        <f>IFERROR(VLOOKUP(B310,'補助事業概要説明書(別添１)１～２'!$B$29:$C$53,2,0),"")</f>
        <v/>
      </c>
      <c r="D310" s="533" t="str">
        <f>IFERROR(VLOOKUP(B310,'人件費単価計算書(別添２－１)'!$B$13:$J$72,6,0),"")</f>
        <v/>
      </c>
      <c r="E310" s="252"/>
      <c r="F310" s="252"/>
      <c r="G310" s="955"/>
      <c r="H310" s="956"/>
      <c r="I310" s="956"/>
      <c r="J310" s="957"/>
      <c r="K310" s="538">
        <f t="shared" si="37"/>
        <v>0</v>
      </c>
      <c r="L310" s="325"/>
      <c r="M310" s="313"/>
      <c r="N310" s="317"/>
      <c r="O310" s="317"/>
      <c r="P310" s="317"/>
      <c r="Q310" s="317"/>
      <c r="R310" s="317"/>
      <c r="S310" s="317"/>
      <c r="T310" s="317"/>
      <c r="U310" s="317"/>
    </row>
    <row r="311" spans="1:21" s="316" customFormat="1" ht="35.1" customHeight="1" x14ac:dyDescent="0.2">
      <c r="A311" s="327"/>
      <c r="B311" s="252"/>
      <c r="C311" s="274" t="str">
        <f>IFERROR(VLOOKUP(B311,'補助事業概要説明書(別添１)１～２'!$B$29:$C$53,2,0),"")</f>
        <v/>
      </c>
      <c r="D311" s="533" t="str">
        <f>IFERROR(VLOOKUP(B311,'人件費単価計算書(別添２－１)'!$B$13:$J$72,6,0),"")</f>
        <v/>
      </c>
      <c r="E311" s="252"/>
      <c r="F311" s="252"/>
      <c r="G311" s="955"/>
      <c r="H311" s="956"/>
      <c r="I311" s="956"/>
      <c r="J311" s="957"/>
      <c r="K311" s="538">
        <f t="shared" si="37"/>
        <v>0</v>
      </c>
      <c r="L311" s="325"/>
      <c r="M311" s="313"/>
      <c r="N311" s="317"/>
      <c r="O311" s="317"/>
      <c r="P311" s="317"/>
      <c r="Q311" s="317"/>
      <c r="R311" s="317"/>
      <c r="S311" s="317"/>
      <c r="T311" s="317"/>
      <c r="U311" s="317"/>
    </row>
    <row r="312" spans="1:21" s="316" customFormat="1" ht="35.1" customHeight="1" x14ac:dyDescent="0.2">
      <c r="A312" s="327"/>
      <c r="B312" s="252"/>
      <c r="C312" s="274" t="str">
        <f>IFERROR(VLOOKUP(B312,'補助事業概要説明書(別添１)１～２'!$B$29:$C$53,2,0),"")</f>
        <v/>
      </c>
      <c r="D312" s="533" t="str">
        <f>IFERROR(VLOOKUP(B312,'人件費単価計算書(別添２－１)'!$B$13:$J$72,6,0),"")</f>
        <v/>
      </c>
      <c r="E312" s="252"/>
      <c r="F312" s="252"/>
      <c r="G312" s="955"/>
      <c r="H312" s="956"/>
      <c r="I312" s="956"/>
      <c r="J312" s="957"/>
      <c r="K312" s="538">
        <f t="shared" ref="K312:K313" si="41">IFERROR(D312*F312,0)</f>
        <v>0</v>
      </c>
      <c r="L312" s="325"/>
      <c r="M312" s="313"/>
      <c r="N312" s="317"/>
      <c r="O312" s="317"/>
      <c r="P312" s="317"/>
      <c r="Q312" s="317"/>
      <c r="R312" s="317"/>
      <c r="S312" s="317"/>
      <c r="T312" s="317"/>
      <c r="U312" s="317"/>
    </row>
    <row r="313" spans="1:21" s="316" customFormat="1" ht="35.1" customHeight="1" x14ac:dyDescent="0.2">
      <c r="A313" s="327"/>
      <c r="B313" s="252"/>
      <c r="C313" s="274" t="str">
        <f>IFERROR(VLOOKUP(B313,'補助事業概要説明書(別添１)１～２'!$B$29:$C$53,2,0),"")</f>
        <v/>
      </c>
      <c r="D313" s="533" t="str">
        <f>IFERROR(VLOOKUP(B313,'人件費単価計算書(別添２－１)'!$B$13:$J$72,6,0),"")</f>
        <v/>
      </c>
      <c r="E313" s="252"/>
      <c r="F313" s="252"/>
      <c r="G313" s="955"/>
      <c r="H313" s="956"/>
      <c r="I313" s="956"/>
      <c r="J313" s="957"/>
      <c r="K313" s="538">
        <f t="shared" si="41"/>
        <v>0</v>
      </c>
      <c r="L313" s="325"/>
      <c r="M313" s="313"/>
      <c r="N313" s="317"/>
      <c r="O313" s="317"/>
      <c r="P313" s="317"/>
      <c r="Q313" s="317"/>
      <c r="R313" s="317"/>
      <c r="S313" s="317"/>
      <c r="T313" s="317"/>
      <c r="U313" s="317"/>
    </row>
    <row r="314" spans="1:21" s="316" customFormat="1" ht="35.1" customHeight="1" x14ac:dyDescent="0.2">
      <c r="A314" s="327"/>
      <c r="B314" s="252"/>
      <c r="C314" s="274" t="str">
        <f>IFERROR(VLOOKUP(B314,'補助事業概要説明書(別添１)１～２'!$B$29:$C$53,2,0),"")</f>
        <v/>
      </c>
      <c r="D314" s="533" t="str">
        <f>IFERROR(VLOOKUP(B314,'人件費単価計算書(別添２－１)'!$B$13:$J$72,6,0),"")</f>
        <v/>
      </c>
      <c r="E314" s="252"/>
      <c r="F314" s="252"/>
      <c r="G314" s="955"/>
      <c r="H314" s="956"/>
      <c r="I314" s="956"/>
      <c r="J314" s="957"/>
      <c r="K314" s="538">
        <f t="shared" ref="K314:K315" si="42">IFERROR(D314*F314,0)</f>
        <v>0</v>
      </c>
      <c r="L314" s="325"/>
      <c r="M314" s="313"/>
      <c r="N314" s="317"/>
      <c r="O314" s="317"/>
      <c r="P314" s="317"/>
      <c r="Q314" s="317"/>
      <c r="R314" s="317"/>
      <c r="S314" s="317"/>
      <c r="T314" s="317"/>
      <c r="U314" s="317"/>
    </row>
    <row r="315" spans="1:21" s="316" customFormat="1" ht="35.1" customHeight="1" x14ac:dyDescent="0.2">
      <c r="A315" s="327"/>
      <c r="B315" s="252"/>
      <c r="C315" s="274" t="str">
        <f>IFERROR(VLOOKUP(B315,'補助事業概要説明書(別添１)１～２'!$B$29:$C$53,2,0),"")</f>
        <v/>
      </c>
      <c r="D315" s="533" t="str">
        <f>IFERROR(VLOOKUP(B315,'人件費単価計算書(別添２－１)'!$B$13:$J$72,6,0),"")</f>
        <v/>
      </c>
      <c r="E315" s="252"/>
      <c r="F315" s="252"/>
      <c r="G315" s="955"/>
      <c r="H315" s="956"/>
      <c r="I315" s="956"/>
      <c r="J315" s="957"/>
      <c r="K315" s="538">
        <f t="shared" si="42"/>
        <v>0</v>
      </c>
      <c r="L315" s="325"/>
      <c r="M315" s="313"/>
      <c r="N315" s="317"/>
      <c r="O315" s="317"/>
      <c r="P315" s="317"/>
      <c r="Q315" s="317"/>
      <c r="R315" s="317"/>
      <c r="S315" s="317"/>
      <c r="T315" s="317"/>
      <c r="U315" s="317"/>
    </row>
    <row r="316" spans="1:21" s="316" customFormat="1" ht="35.1" customHeight="1" x14ac:dyDescent="0.2">
      <c r="A316" s="327"/>
      <c r="B316" s="252"/>
      <c r="C316" s="274" t="str">
        <f>IFERROR(VLOOKUP(B316,'補助事業概要説明書(別添１)１～２'!$B$29:$C$53,2,0),"")</f>
        <v/>
      </c>
      <c r="D316" s="533" t="str">
        <f>IFERROR(VLOOKUP(B316,'人件費単価計算書(別添２－１)'!$B$13:$J$72,6,0),"")</f>
        <v/>
      </c>
      <c r="E316" s="252"/>
      <c r="F316" s="252"/>
      <c r="G316" s="955"/>
      <c r="H316" s="956"/>
      <c r="I316" s="956"/>
      <c r="J316" s="957"/>
      <c r="K316" s="538">
        <f t="shared" si="37"/>
        <v>0</v>
      </c>
      <c r="L316" s="325"/>
      <c r="M316" s="313"/>
      <c r="N316" s="317"/>
      <c r="O316" s="317"/>
      <c r="P316" s="317"/>
      <c r="Q316" s="317"/>
      <c r="R316" s="317"/>
      <c r="S316" s="317"/>
      <c r="T316" s="317"/>
      <c r="U316" s="317"/>
    </row>
    <row r="317" spans="1:21" s="316" customFormat="1" ht="35.1" customHeight="1" x14ac:dyDescent="0.2">
      <c r="A317" s="327"/>
      <c r="B317" s="252"/>
      <c r="C317" s="274" t="str">
        <f>IFERROR(VLOOKUP(B317,'補助事業概要説明書(別添１)１～２'!$B$29:$C$53,2,0),"")</f>
        <v/>
      </c>
      <c r="D317" s="533" t="str">
        <f>IFERROR(VLOOKUP(B317,'人件費単価計算書(別添２－１)'!$B$13:$J$72,6,0),"")</f>
        <v/>
      </c>
      <c r="E317" s="252"/>
      <c r="F317" s="252"/>
      <c r="G317" s="955"/>
      <c r="H317" s="956"/>
      <c r="I317" s="956"/>
      <c r="J317" s="957"/>
      <c r="K317" s="538">
        <f t="shared" ref="K317" si="43">IFERROR(D317*F317,0)</f>
        <v>0</v>
      </c>
      <c r="L317" s="325"/>
      <c r="M317" s="313"/>
      <c r="N317" s="317"/>
      <c r="O317" s="317"/>
      <c r="P317" s="317"/>
      <c r="Q317" s="317"/>
      <c r="R317" s="317"/>
      <c r="S317" s="317"/>
      <c r="T317" s="317"/>
      <c r="U317" s="317"/>
    </row>
    <row r="318" spans="1:21" s="316" customFormat="1" ht="35.1" customHeight="1" x14ac:dyDescent="0.2">
      <c r="A318" s="327"/>
      <c r="B318" s="567"/>
      <c r="C318" s="568" t="str">
        <f>IFERROR(VLOOKUP(B318,'補助事業概要説明書(別添１)１～２'!$B$29:$C$53,2,0),"")</f>
        <v/>
      </c>
      <c r="D318" s="569" t="str">
        <f>IFERROR(VLOOKUP(B318,'人件費単価計算書(別添２－１)'!$B$13:$J$72,6,0),"")</f>
        <v/>
      </c>
      <c r="E318" s="567"/>
      <c r="F318" s="567"/>
      <c r="G318" s="1052"/>
      <c r="H318" s="1053"/>
      <c r="I318" s="1053"/>
      <c r="J318" s="1054"/>
      <c r="K318" s="572">
        <f t="shared" si="37"/>
        <v>0</v>
      </c>
      <c r="L318" s="325"/>
      <c r="M318" s="313"/>
      <c r="N318" s="317"/>
      <c r="O318" s="317"/>
      <c r="P318" s="317"/>
      <c r="Q318" s="317"/>
      <c r="R318" s="317"/>
      <c r="S318" s="317"/>
      <c r="T318" s="317"/>
      <c r="U318" s="317"/>
    </row>
    <row r="319" spans="1:21" s="316" customFormat="1" ht="19.95" customHeight="1" x14ac:dyDescent="0.2">
      <c r="A319" s="327"/>
      <c r="B319" s="335"/>
      <c r="C319" s="335"/>
      <c r="D319" s="335"/>
      <c r="E319" s="335"/>
      <c r="F319" s="336"/>
      <c r="G319" s="337"/>
      <c r="H319" s="337"/>
      <c r="I319" s="337"/>
      <c r="J319" s="545"/>
      <c r="K319" s="545"/>
      <c r="L319" s="325"/>
      <c r="M319" s="313"/>
      <c r="N319" s="317"/>
      <c r="O319" s="317"/>
      <c r="P319" s="317"/>
      <c r="Q319" s="317"/>
      <c r="R319" s="317"/>
      <c r="S319" s="317"/>
      <c r="T319" s="317"/>
      <c r="U319" s="317"/>
    </row>
    <row r="320" spans="1:21" s="316" customFormat="1" ht="39.9" customHeight="1" x14ac:dyDescent="0.2">
      <c r="A320" s="345"/>
      <c r="B320" s="402" t="s">
        <v>346</v>
      </c>
      <c r="C320" s="214"/>
      <c r="D320" s="214"/>
      <c r="E320" s="214"/>
      <c r="F320" s="215"/>
      <c r="G320" s="309"/>
      <c r="H320" s="310"/>
      <c r="I320" s="346"/>
      <c r="J320" s="347"/>
      <c r="K320" s="348"/>
      <c r="N320" s="317"/>
      <c r="O320" s="317"/>
      <c r="P320" s="317"/>
      <c r="Q320" s="317"/>
      <c r="R320" s="317"/>
      <c r="S320" s="317"/>
      <c r="T320" s="317"/>
      <c r="U320" s="317"/>
    </row>
    <row r="321" spans="1:21" s="316" customFormat="1" ht="30" customHeight="1" thickBot="1" x14ac:dyDescent="0.25">
      <c r="A321" s="345"/>
      <c r="B321" s="573" t="s">
        <v>542</v>
      </c>
      <c r="C321" s="214"/>
      <c r="D321" s="214"/>
      <c r="E321" s="214"/>
      <c r="F321" s="215"/>
      <c r="G321" s="309"/>
      <c r="H321" s="310"/>
      <c r="I321" s="346"/>
      <c r="J321" s="347"/>
      <c r="K321" s="348"/>
      <c r="N321" s="317"/>
      <c r="O321" s="317"/>
      <c r="P321" s="317"/>
      <c r="Q321" s="317"/>
      <c r="R321" s="317"/>
      <c r="S321" s="317"/>
      <c r="T321" s="317"/>
      <c r="U321" s="317"/>
    </row>
    <row r="322" spans="1:21" s="316" customFormat="1" ht="35.1" customHeight="1" x14ac:dyDescent="0.2">
      <c r="A322" s="349"/>
      <c r="B322" s="939" t="s">
        <v>174</v>
      </c>
      <c r="C322" s="940"/>
      <c r="D322" s="939" t="s">
        <v>169</v>
      </c>
      <c r="E322" s="941"/>
      <c r="H322" s="350" t="s">
        <v>334</v>
      </c>
      <c r="I322" s="950">
        <f>IFERROR(C326*E322,"")</f>
        <v>0</v>
      </c>
      <c r="J322" s="350" t="s">
        <v>335</v>
      </c>
      <c r="K322" s="950">
        <f>IFERROR(SUM(C326:C330,H326:H330)*E322,"")</f>
        <v>0</v>
      </c>
      <c r="M322" s="944" t="s">
        <v>574</v>
      </c>
      <c r="N322" s="317"/>
      <c r="O322" s="317"/>
      <c r="P322" s="317"/>
      <c r="Q322" s="317"/>
      <c r="R322" s="317"/>
      <c r="S322" s="317"/>
      <c r="T322" s="317"/>
      <c r="U322" s="317"/>
    </row>
    <row r="323" spans="1:21" s="316" customFormat="1" ht="20.100000000000001" customHeight="1" thickBot="1" x14ac:dyDescent="0.25">
      <c r="A323" s="349"/>
      <c r="B323" s="939"/>
      <c r="C323" s="940"/>
      <c r="D323" s="939"/>
      <c r="E323" s="941"/>
      <c r="H323" s="330" t="str">
        <f>IF($G$6="","-",IF($G$6="消費税を補助対象に含めない","（税抜）","（税込）"))</f>
        <v>-</v>
      </c>
      <c r="I323" s="951"/>
      <c r="J323" s="330" t="str">
        <f>IF($G$6="","-",IF($G$6="消費税を補助対象に含めない","（税抜）","（税込）"))</f>
        <v>-</v>
      </c>
      <c r="K323" s="951"/>
      <c r="M323" s="945"/>
      <c r="N323" s="317"/>
      <c r="O323" s="317"/>
      <c r="P323" s="317"/>
      <c r="Q323" s="317"/>
      <c r="R323" s="317"/>
      <c r="S323" s="317"/>
      <c r="T323" s="317"/>
      <c r="U323" s="317"/>
    </row>
    <row r="324" spans="1:21" s="316" customFormat="1" ht="20.100000000000001" customHeight="1" x14ac:dyDescent="0.2">
      <c r="A324" s="349"/>
      <c r="B324" s="931" t="s">
        <v>164</v>
      </c>
      <c r="C324" s="556" t="s">
        <v>333</v>
      </c>
      <c r="D324" s="933" t="s">
        <v>165</v>
      </c>
      <c r="E324" s="934"/>
      <c r="F324" s="935"/>
      <c r="G324" s="931" t="s">
        <v>164</v>
      </c>
      <c r="H324" s="351" t="s">
        <v>333</v>
      </c>
      <c r="I324" s="932" t="s">
        <v>165</v>
      </c>
      <c r="J324" s="932"/>
      <c r="K324" s="932"/>
      <c r="M324" s="945"/>
      <c r="N324" s="317"/>
      <c r="O324" s="317"/>
      <c r="P324" s="317"/>
      <c r="Q324" s="317"/>
      <c r="R324" s="317"/>
      <c r="S324" s="317"/>
      <c r="T324" s="317"/>
      <c r="U324" s="317"/>
    </row>
    <row r="325" spans="1:21" s="316" customFormat="1" ht="20.100000000000001" customHeight="1" x14ac:dyDescent="0.2">
      <c r="A325" s="349"/>
      <c r="B325" s="932"/>
      <c r="C325" s="557" t="str">
        <f>IF($G$6="","-",IF($G$6="消費税を補助対象に含めない","（税抜）","（税込）"))</f>
        <v>-</v>
      </c>
      <c r="D325" s="936"/>
      <c r="E325" s="937"/>
      <c r="F325" s="938"/>
      <c r="G325" s="932"/>
      <c r="H325" s="557" t="str">
        <f>IF($G$6="","-",IF($G$6="消費税を補助対象に含めない","（税抜）","（税込）"))</f>
        <v>-</v>
      </c>
      <c r="I325" s="939"/>
      <c r="J325" s="939"/>
      <c r="K325" s="939"/>
      <c r="M325" s="945"/>
      <c r="N325" s="317"/>
      <c r="O325" s="317"/>
      <c r="P325" s="317"/>
      <c r="Q325" s="317"/>
      <c r="R325" s="317"/>
      <c r="S325" s="317"/>
      <c r="T325" s="317"/>
      <c r="U325" s="317"/>
    </row>
    <row r="326" spans="1:21" s="316" customFormat="1" ht="39.9" customHeight="1" x14ac:dyDescent="0.2">
      <c r="A326" s="349"/>
      <c r="B326" s="352" t="s">
        <v>183</v>
      </c>
      <c r="C326" s="216"/>
      <c r="D326" s="925"/>
      <c r="E326" s="926"/>
      <c r="F326" s="927"/>
      <c r="G326" s="352" t="s">
        <v>301</v>
      </c>
      <c r="H326" s="216"/>
      <c r="I326" s="925"/>
      <c r="J326" s="926"/>
      <c r="K326" s="927"/>
      <c r="M326" s="945"/>
      <c r="N326" s="317"/>
      <c r="O326" s="317"/>
      <c r="P326" s="317"/>
      <c r="Q326" s="317"/>
      <c r="R326" s="317"/>
      <c r="S326" s="317"/>
      <c r="T326" s="317"/>
      <c r="U326" s="317"/>
    </row>
    <row r="327" spans="1:21" s="316" customFormat="1" ht="39.9" customHeight="1" x14ac:dyDescent="0.2">
      <c r="A327" s="349"/>
      <c r="B327" s="353" t="s">
        <v>166</v>
      </c>
      <c r="C327" s="217"/>
      <c r="D327" s="947"/>
      <c r="E327" s="948"/>
      <c r="F327" s="949"/>
      <c r="G327" s="353" t="s">
        <v>302</v>
      </c>
      <c r="H327" s="217"/>
      <c r="I327" s="947"/>
      <c r="J327" s="948"/>
      <c r="K327" s="949"/>
      <c r="L327" s="322"/>
      <c r="M327" s="945"/>
      <c r="N327" s="317"/>
      <c r="O327" s="317"/>
      <c r="P327" s="317"/>
      <c r="Q327" s="317"/>
      <c r="R327" s="317"/>
      <c r="S327" s="317"/>
      <c r="T327" s="317"/>
      <c r="U327" s="317"/>
    </row>
    <row r="328" spans="1:21" s="325" customFormat="1" ht="39.9" customHeight="1" x14ac:dyDescent="0.2">
      <c r="A328" s="349"/>
      <c r="B328" s="353" t="s">
        <v>167</v>
      </c>
      <c r="C328" s="217"/>
      <c r="D328" s="947"/>
      <c r="E328" s="948"/>
      <c r="F328" s="949"/>
      <c r="G328" s="353" t="s">
        <v>303</v>
      </c>
      <c r="H328" s="217"/>
      <c r="I328" s="947"/>
      <c r="J328" s="948"/>
      <c r="K328" s="949"/>
      <c r="L328" s="354"/>
      <c r="M328" s="945"/>
      <c r="N328" s="355"/>
      <c r="O328" s="355"/>
      <c r="P328" s="355"/>
      <c r="Q328" s="355"/>
      <c r="R328" s="355"/>
      <c r="S328" s="355"/>
      <c r="T328" s="355"/>
      <c r="U328" s="355"/>
    </row>
    <row r="329" spans="1:21" s="325" customFormat="1" ht="39.9" customHeight="1" x14ac:dyDescent="0.2">
      <c r="A329" s="349"/>
      <c r="B329" s="356" t="s">
        <v>168</v>
      </c>
      <c r="C329" s="218"/>
      <c r="D329" s="947"/>
      <c r="E329" s="948"/>
      <c r="F329" s="949"/>
      <c r="G329" s="356" t="s">
        <v>304</v>
      </c>
      <c r="H329" s="218"/>
      <c r="I329" s="947"/>
      <c r="J329" s="948"/>
      <c r="K329" s="949"/>
      <c r="L329" s="357"/>
      <c r="M329" s="945"/>
      <c r="N329" s="355"/>
      <c r="O329" s="355"/>
      <c r="P329" s="355"/>
      <c r="Q329" s="355"/>
      <c r="R329" s="355"/>
      <c r="S329" s="355"/>
      <c r="T329" s="355"/>
      <c r="U329" s="355"/>
    </row>
    <row r="330" spans="1:21" s="325" customFormat="1" ht="39.9" customHeight="1" x14ac:dyDescent="0.2">
      <c r="A330" s="349"/>
      <c r="B330" s="358" t="s">
        <v>186</v>
      </c>
      <c r="C330" s="219"/>
      <c r="D330" s="928"/>
      <c r="E330" s="929"/>
      <c r="F330" s="930"/>
      <c r="G330" s="358" t="s">
        <v>305</v>
      </c>
      <c r="H330" s="219"/>
      <c r="I330" s="928"/>
      <c r="J330" s="929"/>
      <c r="K330" s="930"/>
      <c r="L330" s="354"/>
      <c r="M330" s="946"/>
      <c r="N330" s="355"/>
      <c r="O330" s="355"/>
      <c r="P330" s="355"/>
      <c r="Q330" s="355"/>
      <c r="R330" s="355"/>
      <c r="S330" s="355"/>
      <c r="T330" s="355"/>
      <c r="U330" s="355"/>
    </row>
    <row r="331" spans="1:21" s="325" customFormat="1" ht="19.95" customHeight="1" thickBot="1" x14ac:dyDescent="0.25">
      <c r="A331" s="327"/>
      <c r="B331" s="574"/>
      <c r="C331" s="575"/>
      <c r="D331" s="575"/>
      <c r="E331" s="575"/>
      <c r="F331" s="576"/>
      <c r="G331" s="577"/>
      <c r="H331" s="578"/>
      <c r="I331" s="574"/>
      <c r="J331" s="579"/>
      <c r="K331" s="580"/>
      <c r="L331" s="354"/>
      <c r="M331" s="378"/>
      <c r="N331" s="359"/>
      <c r="O331" s="359"/>
      <c r="P331" s="359"/>
      <c r="Q331" s="355"/>
      <c r="R331" s="355"/>
      <c r="S331" s="355"/>
      <c r="T331" s="355"/>
      <c r="U331" s="355"/>
    </row>
    <row r="332" spans="1:21" s="316" customFormat="1" ht="30" customHeight="1" thickBot="1" x14ac:dyDescent="0.25">
      <c r="A332" s="345"/>
      <c r="B332" s="573" t="s">
        <v>544</v>
      </c>
      <c r="C332" s="214"/>
      <c r="D332" s="214"/>
      <c r="E332" s="214"/>
      <c r="F332" s="215"/>
      <c r="G332" s="309"/>
      <c r="H332" s="310"/>
      <c r="I332" s="346"/>
      <c r="J332" s="347"/>
      <c r="K332" s="348"/>
      <c r="N332" s="317"/>
      <c r="O332" s="317"/>
      <c r="P332" s="317"/>
      <c r="Q332" s="317"/>
      <c r="R332" s="317"/>
      <c r="S332" s="317"/>
      <c r="T332" s="317"/>
      <c r="U332" s="317"/>
    </row>
    <row r="333" spans="1:21" s="316" customFormat="1" ht="35.1" customHeight="1" x14ac:dyDescent="0.2">
      <c r="A333" s="349"/>
      <c r="B333" s="939" t="s">
        <v>174</v>
      </c>
      <c r="C333" s="940"/>
      <c r="D333" s="939" t="s">
        <v>169</v>
      </c>
      <c r="E333" s="941"/>
      <c r="H333" s="350" t="s">
        <v>334</v>
      </c>
      <c r="I333" s="950">
        <f>IFERROR(C337*E333,"")</f>
        <v>0</v>
      </c>
      <c r="J333" s="350" t="s">
        <v>335</v>
      </c>
      <c r="K333" s="950">
        <f>IFERROR(SUM(C337:C341,H337:H341)*E333,"")</f>
        <v>0</v>
      </c>
      <c r="M333" s="317"/>
      <c r="N333" s="317"/>
      <c r="O333" s="317"/>
      <c r="P333" s="317"/>
      <c r="Q333" s="317"/>
      <c r="R333" s="317"/>
      <c r="S333" s="317"/>
      <c r="T333" s="317"/>
    </row>
    <row r="334" spans="1:21" s="316" customFormat="1" ht="20.100000000000001" customHeight="1" thickBot="1" x14ac:dyDescent="0.25">
      <c r="A334" s="349"/>
      <c r="B334" s="939"/>
      <c r="C334" s="940"/>
      <c r="D334" s="939"/>
      <c r="E334" s="941"/>
      <c r="H334" s="330" t="str">
        <f>IF($G$6="","-",IF($G$6="消費税を補助対象に含めない","（税抜）","（税込）"))</f>
        <v>-</v>
      </c>
      <c r="I334" s="951"/>
      <c r="J334" s="330" t="str">
        <f>IF($G$6="","-",IF($G$6="消費税を補助対象に含めない","（税抜）","（税込）"))</f>
        <v>-</v>
      </c>
      <c r="K334" s="951"/>
      <c r="M334" s="317"/>
      <c r="N334" s="317"/>
      <c r="O334" s="317"/>
      <c r="P334" s="317"/>
      <c r="Q334" s="317"/>
      <c r="R334" s="317"/>
      <c r="S334" s="317"/>
      <c r="T334" s="317"/>
    </row>
    <row r="335" spans="1:21" s="316" customFormat="1" ht="20.100000000000001" customHeight="1" x14ac:dyDescent="0.2">
      <c r="A335" s="349"/>
      <c r="B335" s="931" t="s">
        <v>164</v>
      </c>
      <c r="C335" s="556" t="s">
        <v>333</v>
      </c>
      <c r="D335" s="933" t="s">
        <v>165</v>
      </c>
      <c r="E335" s="934"/>
      <c r="F335" s="935"/>
      <c r="G335" s="931" t="s">
        <v>164</v>
      </c>
      <c r="H335" s="351" t="s">
        <v>333</v>
      </c>
      <c r="I335" s="932" t="s">
        <v>165</v>
      </c>
      <c r="J335" s="932"/>
      <c r="K335" s="932"/>
      <c r="M335" s="317"/>
      <c r="N335" s="317"/>
      <c r="O335" s="317"/>
      <c r="P335" s="317"/>
      <c r="Q335" s="317"/>
      <c r="R335" s="317"/>
      <c r="S335" s="317"/>
      <c r="T335" s="317"/>
    </row>
    <row r="336" spans="1:21" s="316" customFormat="1" ht="20.100000000000001" customHeight="1" x14ac:dyDescent="0.2">
      <c r="A336" s="349"/>
      <c r="B336" s="932"/>
      <c r="C336" s="557" t="str">
        <f>IF($G$6="","-",IF($G$6="消費税を補助対象に含めない","（税抜）","（税込）"))</f>
        <v>-</v>
      </c>
      <c r="D336" s="936"/>
      <c r="E336" s="937"/>
      <c r="F336" s="938"/>
      <c r="G336" s="932"/>
      <c r="H336" s="557" t="str">
        <f>IF($G$6="","-",IF($G$6="消費税を補助対象に含めない","（税抜）","（税込）"))</f>
        <v>-</v>
      </c>
      <c r="I336" s="939"/>
      <c r="J336" s="939"/>
      <c r="K336" s="939"/>
      <c r="M336" s="317"/>
      <c r="N336" s="317"/>
      <c r="O336" s="317"/>
      <c r="P336" s="317"/>
      <c r="Q336" s="317"/>
      <c r="R336" s="317"/>
      <c r="S336" s="317"/>
      <c r="T336" s="317"/>
    </row>
    <row r="337" spans="1:21" s="316" customFormat="1" ht="39.9" customHeight="1" x14ac:dyDescent="0.2">
      <c r="A337" s="349"/>
      <c r="B337" s="352" t="s">
        <v>183</v>
      </c>
      <c r="C337" s="216"/>
      <c r="D337" s="925"/>
      <c r="E337" s="926"/>
      <c r="F337" s="927"/>
      <c r="G337" s="352" t="s">
        <v>301</v>
      </c>
      <c r="H337" s="216"/>
      <c r="I337" s="925"/>
      <c r="J337" s="926"/>
      <c r="K337" s="927"/>
      <c r="M337" s="317"/>
      <c r="N337" s="317"/>
      <c r="O337" s="317"/>
      <c r="P337" s="317"/>
      <c r="Q337" s="317"/>
      <c r="R337" s="317"/>
      <c r="S337" s="317"/>
      <c r="T337" s="317"/>
    </row>
    <row r="338" spans="1:21" s="316" customFormat="1" ht="39.9" customHeight="1" x14ac:dyDescent="0.2">
      <c r="A338" s="349"/>
      <c r="B338" s="353" t="s">
        <v>166</v>
      </c>
      <c r="C338" s="217"/>
      <c r="D338" s="947"/>
      <c r="E338" s="948"/>
      <c r="F338" s="949"/>
      <c r="G338" s="353" t="s">
        <v>302</v>
      </c>
      <c r="H338" s="217"/>
      <c r="I338" s="947"/>
      <c r="J338" s="948"/>
      <c r="K338" s="949"/>
      <c r="L338" s="322"/>
      <c r="M338" s="317"/>
      <c r="N338" s="317"/>
      <c r="O338" s="317"/>
      <c r="P338" s="317"/>
      <c r="Q338" s="317"/>
      <c r="R338" s="317"/>
      <c r="S338" s="317"/>
      <c r="T338" s="317"/>
    </row>
    <row r="339" spans="1:21" s="325" customFormat="1" ht="39.9" customHeight="1" x14ac:dyDescent="0.2">
      <c r="A339" s="349"/>
      <c r="B339" s="353" t="s">
        <v>167</v>
      </c>
      <c r="C339" s="217"/>
      <c r="D339" s="947"/>
      <c r="E339" s="948"/>
      <c r="F339" s="949"/>
      <c r="G339" s="353" t="s">
        <v>303</v>
      </c>
      <c r="H339" s="217"/>
      <c r="I339" s="947"/>
      <c r="J339" s="948"/>
      <c r="K339" s="949"/>
      <c r="L339" s="354"/>
      <c r="M339" s="355"/>
      <c r="N339" s="355"/>
      <c r="O339" s="355"/>
      <c r="P339" s="355"/>
      <c r="Q339" s="355"/>
      <c r="R339" s="355"/>
      <c r="S339" s="355"/>
      <c r="T339" s="355"/>
    </row>
    <row r="340" spans="1:21" s="325" customFormat="1" ht="39.9" customHeight="1" x14ac:dyDescent="0.2">
      <c r="A340" s="349"/>
      <c r="B340" s="356" t="s">
        <v>168</v>
      </c>
      <c r="C340" s="218"/>
      <c r="D340" s="947"/>
      <c r="E340" s="948"/>
      <c r="F340" s="949"/>
      <c r="G340" s="356" t="s">
        <v>304</v>
      </c>
      <c r="H340" s="218"/>
      <c r="I340" s="947"/>
      <c r="J340" s="948"/>
      <c r="K340" s="949"/>
      <c r="L340" s="357"/>
      <c r="M340" s="355"/>
      <c r="N340" s="355"/>
      <c r="O340" s="355"/>
      <c r="P340" s="355"/>
      <c r="Q340" s="355"/>
      <c r="R340" s="355"/>
      <c r="S340" s="355"/>
      <c r="T340" s="355"/>
    </row>
    <row r="341" spans="1:21" s="325" customFormat="1" ht="39.9" customHeight="1" x14ac:dyDescent="0.2">
      <c r="A341" s="349"/>
      <c r="B341" s="358" t="s">
        <v>186</v>
      </c>
      <c r="C341" s="219"/>
      <c r="D341" s="928"/>
      <c r="E341" s="929"/>
      <c r="F341" s="930"/>
      <c r="G341" s="358" t="s">
        <v>305</v>
      </c>
      <c r="H341" s="219"/>
      <c r="I341" s="928"/>
      <c r="J341" s="929"/>
      <c r="K341" s="930"/>
      <c r="L341" s="354"/>
      <c r="M341" s="355"/>
      <c r="N341" s="355"/>
      <c r="O341" s="355"/>
      <c r="P341" s="355"/>
      <c r="Q341" s="355"/>
      <c r="R341" s="355"/>
      <c r="S341" s="355"/>
      <c r="T341" s="355"/>
    </row>
    <row r="342" spans="1:21" s="325" customFormat="1" ht="19.95" customHeight="1" thickBot="1" x14ac:dyDescent="0.25">
      <c r="A342" s="327"/>
      <c r="B342" s="574"/>
      <c r="C342" s="575"/>
      <c r="D342" s="575"/>
      <c r="E342" s="575"/>
      <c r="F342" s="576"/>
      <c r="G342" s="577"/>
      <c r="H342" s="578"/>
      <c r="I342" s="574"/>
      <c r="J342" s="579"/>
      <c r="K342" s="580"/>
      <c r="L342" s="354"/>
      <c r="M342" s="378"/>
      <c r="N342" s="359"/>
      <c r="O342" s="359"/>
      <c r="P342" s="359"/>
      <c r="Q342" s="355"/>
      <c r="R342" s="355"/>
      <c r="S342" s="355"/>
      <c r="T342" s="355"/>
      <c r="U342" s="355"/>
    </row>
    <row r="343" spans="1:21" s="316" customFormat="1" ht="30" customHeight="1" thickBot="1" x14ac:dyDescent="0.25">
      <c r="A343" s="345"/>
      <c r="B343" s="573" t="s">
        <v>545</v>
      </c>
      <c r="C343" s="214"/>
      <c r="D343" s="214"/>
      <c r="E343" s="214"/>
      <c r="F343" s="215"/>
      <c r="G343" s="309"/>
      <c r="H343" s="310"/>
      <c r="I343" s="346"/>
      <c r="J343" s="347"/>
      <c r="K343" s="348"/>
      <c r="N343" s="317"/>
      <c r="O343" s="317"/>
      <c r="P343" s="317"/>
      <c r="Q343" s="317"/>
      <c r="R343" s="317"/>
      <c r="S343" s="317"/>
      <c r="T343" s="317"/>
      <c r="U343" s="317"/>
    </row>
    <row r="344" spans="1:21" s="316" customFormat="1" ht="35.1" customHeight="1" x14ac:dyDescent="0.2">
      <c r="A344" s="349"/>
      <c r="B344" s="939" t="s">
        <v>174</v>
      </c>
      <c r="C344" s="940"/>
      <c r="D344" s="939" t="s">
        <v>169</v>
      </c>
      <c r="E344" s="941"/>
      <c r="H344" s="350" t="s">
        <v>334</v>
      </c>
      <c r="I344" s="950">
        <f>IFERROR(C348*E344,"")</f>
        <v>0</v>
      </c>
      <c r="J344" s="350" t="s">
        <v>335</v>
      </c>
      <c r="K344" s="950">
        <f>IFERROR(SUM(C348:C352,H348:H352)*E344,"")</f>
        <v>0</v>
      </c>
      <c r="M344" s="317"/>
      <c r="N344" s="317"/>
      <c r="O344" s="317"/>
      <c r="P344" s="317"/>
      <c r="Q344" s="317"/>
      <c r="R344" s="317"/>
      <c r="S344" s="317"/>
      <c r="T344" s="317"/>
    </row>
    <row r="345" spans="1:21" s="316" customFormat="1" ht="20.100000000000001" customHeight="1" thickBot="1" x14ac:dyDescent="0.25">
      <c r="A345" s="349"/>
      <c r="B345" s="939"/>
      <c r="C345" s="940"/>
      <c r="D345" s="939"/>
      <c r="E345" s="941"/>
      <c r="H345" s="330" t="str">
        <f>IF($G$6="","-",IF($G$6="消費税を補助対象に含めない","（税抜）","（税込）"))</f>
        <v>-</v>
      </c>
      <c r="I345" s="951"/>
      <c r="J345" s="330" t="str">
        <f>IF($G$6="","-",IF($G$6="消費税を補助対象に含めない","（税抜）","（税込）"))</f>
        <v>-</v>
      </c>
      <c r="K345" s="951"/>
      <c r="M345" s="317"/>
      <c r="N345" s="317"/>
      <c r="O345" s="317"/>
      <c r="P345" s="317"/>
      <c r="Q345" s="317"/>
      <c r="R345" s="317"/>
      <c r="S345" s="317"/>
      <c r="T345" s="317"/>
    </row>
    <row r="346" spans="1:21" s="316" customFormat="1" ht="20.100000000000001" customHeight="1" x14ac:dyDescent="0.2">
      <c r="A346" s="349"/>
      <c r="B346" s="931" t="s">
        <v>164</v>
      </c>
      <c r="C346" s="556" t="s">
        <v>333</v>
      </c>
      <c r="D346" s="933" t="s">
        <v>165</v>
      </c>
      <c r="E346" s="934"/>
      <c r="F346" s="935"/>
      <c r="G346" s="931" t="s">
        <v>164</v>
      </c>
      <c r="H346" s="351" t="s">
        <v>333</v>
      </c>
      <c r="I346" s="932" t="s">
        <v>165</v>
      </c>
      <c r="J346" s="932"/>
      <c r="K346" s="932"/>
      <c r="M346" s="317"/>
      <c r="N346" s="317"/>
      <c r="O346" s="317"/>
      <c r="P346" s="317"/>
      <c r="Q346" s="317"/>
      <c r="R346" s="317"/>
      <c r="S346" s="317"/>
      <c r="T346" s="317"/>
    </row>
    <row r="347" spans="1:21" s="316" customFormat="1" ht="20.100000000000001" customHeight="1" x14ac:dyDescent="0.2">
      <c r="A347" s="349"/>
      <c r="B347" s="932"/>
      <c r="C347" s="557" t="str">
        <f>IF($G$6="","-",IF($G$6="消費税を補助対象に含めない","（税抜）","（税込）"))</f>
        <v>-</v>
      </c>
      <c r="D347" s="936"/>
      <c r="E347" s="937"/>
      <c r="F347" s="938"/>
      <c r="G347" s="932"/>
      <c r="H347" s="557" t="str">
        <f>IF($G$6="","-",IF($G$6="消費税を補助対象に含めない","（税抜）","（税込）"))</f>
        <v>-</v>
      </c>
      <c r="I347" s="939"/>
      <c r="J347" s="939"/>
      <c r="K347" s="939"/>
      <c r="M347" s="317"/>
      <c r="N347" s="317"/>
      <c r="O347" s="317"/>
      <c r="P347" s="317"/>
      <c r="Q347" s="317"/>
      <c r="R347" s="317"/>
      <c r="S347" s="317"/>
      <c r="T347" s="317"/>
    </row>
    <row r="348" spans="1:21" s="316" customFormat="1" ht="39.9" customHeight="1" x14ac:dyDescent="0.2">
      <c r="A348" s="349"/>
      <c r="B348" s="352" t="s">
        <v>183</v>
      </c>
      <c r="C348" s="216"/>
      <c r="D348" s="925"/>
      <c r="E348" s="926"/>
      <c r="F348" s="927"/>
      <c r="G348" s="352" t="s">
        <v>301</v>
      </c>
      <c r="H348" s="216"/>
      <c r="I348" s="925"/>
      <c r="J348" s="926"/>
      <c r="K348" s="927"/>
      <c r="M348" s="317"/>
      <c r="N348" s="317"/>
      <c r="O348" s="317"/>
      <c r="P348" s="317"/>
      <c r="Q348" s="317"/>
      <c r="R348" s="317"/>
      <c r="S348" s="317"/>
      <c r="T348" s="317"/>
    </row>
    <row r="349" spans="1:21" s="316" customFormat="1" ht="39.9" customHeight="1" x14ac:dyDescent="0.2">
      <c r="A349" s="349"/>
      <c r="B349" s="353" t="s">
        <v>166</v>
      </c>
      <c r="C349" s="217"/>
      <c r="D349" s="947"/>
      <c r="E349" s="948"/>
      <c r="F349" s="949"/>
      <c r="G349" s="353" t="s">
        <v>302</v>
      </c>
      <c r="H349" s="217"/>
      <c r="I349" s="947"/>
      <c r="J349" s="948"/>
      <c r="K349" s="949"/>
      <c r="L349" s="322"/>
      <c r="M349" s="317"/>
      <c r="N349" s="317"/>
      <c r="O349" s="317"/>
      <c r="P349" s="317"/>
      <c r="Q349" s="317"/>
      <c r="R349" s="317"/>
      <c r="S349" s="317"/>
      <c r="T349" s="317"/>
    </row>
    <row r="350" spans="1:21" s="325" customFormat="1" ht="39.9" customHeight="1" x14ac:dyDescent="0.2">
      <c r="A350" s="349"/>
      <c r="B350" s="353" t="s">
        <v>167</v>
      </c>
      <c r="C350" s="217"/>
      <c r="D350" s="947"/>
      <c r="E350" s="948"/>
      <c r="F350" s="949"/>
      <c r="G350" s="353" t="s">
        <v>303</v>
      </c>
      <c r="H350" s="217"/>
      <c r="I350" s="947"/>
      <c r="J350" s="948"/>
      <c r="K350" s="949"/>
      <c r="L350" s="354"/>
      <c r="M350" s="355"/>
      <c r="N350" s="355"/>
      <c r="O350" s="355"/>
      <c r="P350" s="355"/>
      <c r="Q350" s="355"/>
      <c r="R350" s="355"/>
      <c r="S350" s="355"/>
      <c r="T350" s="355"/>
    </row>
    <row r="351" spans="1:21" s="325" customFormat="1" ht="39.9" customHeight="1" x14ac:dyDescent="0.2">
      <c r="A351" s="349"/>
      <c r="B351" s="356" t="s">
        <v>168</v>
      </c>
      <c r="C351" s="218"/>
      <c r="D351" s="947"/>
      <c r="E351" s="948"/>
      <c r="F351" s="949"/>
      <c r="G351" s="356" t="s">
        <v>304</v>
      </c>
      <c r="H351" s="218"/>
      <c r="I351" s="947"/>
      <c r="J351" s="948"/>
      <c r="K351" s="949"/>
      <c r="L351" s="357"/>
      <c r="M351" s="355"/>
      <c r="N351" s="355"/>
      <c r="O351" s="355"/>
      <c r="P351" s="355"/>
      <c r="Q351" s="355"/>
      <c r="R351" s="355"/>
      <c r="S351" s="355"/>
      <c r="T351" s="355"/>
    </row>
    <row r="352" spans="1:21" s="325" customFormat="1" ht="39.9" customHeight="1" x14ac:dyDescent="0.2">
      <c r="A352" s="349"/>
      <c r="B352" s="358" t="s">
        <v>186</v>
      </c>
      <c r="C352" s="219"/>
      <c r="D352" s="928"/>
      <c r="E352" s="929"/>
      <c r="F352" s="930"/>
      <c r="G352" s="358" t="s">
        <v>305</v>
      </c>
      <c r="H352" s="219"/>
      <c r="I352" s="928"/>
      <c r="J352" s="929"/>
      <c r="K352" s="930"/>
      <c r="L352" s="354"/>
      <c r="M352" s="355"/>
      <c r="N352" s="355"/>
      <c r="O352" s="355"/>
      <c r="P352" s="355"/>
      <c r="Q352" s="355"/>
      <c r="R352" s="355"/>
      <c r="S352" s="355"/>
      <c r="T352" s="355"/>
    </row>
    <row r="353" spans="1:21" s="325" customFormat="1" ht="19.95" customHeight="1" thickBot="1" x14ac:dyDescent="0.25">
      <c r="A353" s="327"/>
      <c r="B353" s="574"/>
      <c r="C353" s="575"/>
      <c r="D353" s="575"/>
      <c r="E353" s="575"/>
      <c r="F353" s="576"/>
      <c r="G353" s="577"/>
      <c r="H353" s="578"/>
      <c r="I353" s="574"/>
      <c r="J353" s="579"/>
      <c r="K353" s="580"/>
      <c r="L353" s="354"/>
      <c r="M353" s="378"/>
      <c r="N353" s="359"/>
      <c r="O353" s="359"/>
      <c r="P353" s="359"/>
      <c r="Q353" s="355"/>
      <c r="R353" s="355"/>
      <c r="S353" s="355"/>
      <c r="T353" s="355"/>
      <c r="U353" s="355"/>
    </row>
    <row r="354" spans="1:21" s="316" customFormat="1" ht="30" customHeight="1" thickBot="1" x14ac:dyDescent="0.25">
      <c r="A354" s="345"/>
      <c r="B354" s="573" t="s">
        <v>546</v>
      </c>
      <c r="C354" s="214"/>
      <c r="D354" s="214"/>
      <c r="E354" s="214"/>
      <c r="F354" s="215"/>
      <c r="G354" s="309"/>
      <c r="H354" s="310"/>
      <c r="I354" s="346"/>
      <c r="J354" s="347"/>
      <c r="K354" s="348"/>
      <c r="N354" s="317"/>
      <c r="O354" s="317"/>
      <c r="P354" s="317"/>
      <c r="Q354" s="317"/>
      <c r="R354" s="317"/>
      <c r="S354" s="317"/>
      <c r="T354" s="317"/>
      <c r="U354" s="317"/>
    </row>
    <row r="355" spans="1:21" s="316" customFormat="1" ht="35.1" customHeight="1" x14ac:dyDescent="0.2">
      <c r="A355" s="349"/>
      <c r="B355" s="939" t="s">
        <v>174</v>
      </c>
      <c r="C355" s="940"/>
      <c r="D355" s="939" t="s">
        <v>169</v>
      </c>
      <c r="E355" s="941"/>
      <c r="H355" s="350" t="s">
        <v>334</v>
      </c>
      <c r="I355" s="950">
        <f>IFERROR(C359*E355,"")</f>
        <v>0</v>
      </c>
      <c r="J355" s="350" t="s">
        <v>335</v>
      </c>
      <c r="K355" s="950">
        <f>IFERROR(SUM(C359:C363,H359:H363)*E355,"")</f>
        <v>0</v>
      </c>
      <c r="M355" s="317"/>
      <c r="N355" s="317"/>
      <c r="O355" s="317"/>
      <c r="P355" s="317"/>
      <c r="Q355" s="317"/>
      <c r="R355" s="317"/>
      <c r="S355" s="317"/>
      <c r="T355" s="317"/>
    </row>
    <row r="356" spans="1:21" s="316" customFormat="1" ht="20.100000000000001" customHeight="1" thickBot="1" x14ac:dyDescent="0.25">
      <c r="A356" s="349"/>
      <c r="B356" s="939"/>
      <c r="C356" s="940"/>
      <c r="D356" s="939"/>
      <c r="E356" s="941"/>
      <c r="H356" s="330" t="str">
        <f>IF($G$6="","-",IF($G$6="消費税を補助対象に含めない","（税抜）","（税込）"))</f>
        <v>-</v>
      </c>
      <c r="I356" s="951"/>
      <c r="J356" s="330" t="str">
        <f>IF($G$6="","-",IF($G$6="消費税を補助対象に含めない","（税抜）","（税込）"))</f>
        <v>-</v>
      </c>
      <c r="K356" s="951"/>
      <c r="M356" s="317"/>
      <c r="N356" s="317"/>
      <c r="O356" s="317"/>
      <c r="P356" s="317"/>
      <c r="Q356" s="317"/>
      <c r="R356" s="317"/>
      <c r="S356" s="317"/>
      <c r="T356" s="317"/>
    </row>
    <row r="357" spans="1:21" s="316" customFormat="1" ht="20.100000000000001" customHeight="1" x14ac:dyDescent="0.2">
      <c r="A357" s="349"/>
      <c r="B357" s="931" t="s">
        <v>164</v>
      </c>
      <c r="C357" s="556" t="s">
        <v>333</v>
      </c>
      <c r="D357" s="933" t="s">
        <v>165</v>
      </c>
      <c r="E357" s="934"/>
      <c r="F357" s="935"/>
      <c r="G357" s="931" t="s">
        <v>164</v>
      </c>
      <c r="H357" s="351" t="s">
        <v>333</v>
      </c>
      <c r="I357" s="932" t="s">
        <v>165</v>
      </c>
      <c r="J357" s="932"/>
      <c r="K357" s="932"/>
      <c r="M357" s="317"/>
      <c r="N357" s="317"/>
      <c r="O357" s="317"/>
      <c r="P357" s="317"/>
      <c r="Q357" s="317"/>
      <c r="R357" s="317"/>
      <c r="S357" s="317"/>
      <c r="T357" s="317"/>
    </row>
    <row r="358" spans="1:21" s="316" customFormat="1" ht="20.100000000000001" customHeight="1" x14ac:dyDescent="0.2">
      <c r="A358" s="349"/>
      <c r="B358" s="932"/>
      <c r="C358" s="557" t="str">
        <f>IF($G$6="","-",IF($G$6="消費税を補助対象に含めない","（税抜）","（税込）"))</f>
        <v>-</v>
      </c>
      <c r="D358" s="936"/>
      <c r="E358" s="937"/>
      <c r="F358" s="938"/>
      <c r="G358" s="932"/>
      <c r="H358" s="557" t="str">
        <f>IF($G$6="","-",IF($G$6="消費税を補助対象に含めない","（税抜）","（税込）"))</f>
        <v>-</v>
      </c>
      <c r="I358" s="939"/>
      <c r="J358" s="939"/>
      <c r="K358" s="939"/>
      <c r="M358" s="317"/>
      <c r="N358" s="317"/>
      <c r="O358" s="317"/>
      <c r="P358" s="317"/>
      <c r="Q358" s="317"/>
      <c r="R358" s="317"/>
      <c r="S358" s="317"/>
      <c r="T358" s="317"/>
    </row>
    <row r="359" spans="1:21" s="316" customFormat="1" ht="39.9" customHeight="1" x14ac:dyDescent="0.2">
      <c r="A359" s="349"/>
      <c r="B359" s="352" t="s">
        <v>183</v>
      </c>
      <c r="C359" s="216"/>
      <c r="D359" s="925"/>
      <c r="E359" s="926"/>
      <c r="F359" s="927"/>
      <c r="G359" s="352" t="s">
        <v>301</v>
      </c>
      <c r="H359" s="216"/>
      <c r="I359" s="925"/>
      <c r="J359" s="926"/>
      <c r="K359" s="927"/>
      <c r="M359" s="317"/>
      <c r="N359" s="317"/>
      <c r="O359" s="317"/>
      <c r="P359" s="317"/>
      <c r="Q359" s="317"/>
      <c r="R359" s="317"/>
      <c r="S359" s="317"/>
      <c r="T359" s="317"/>
    </row>
    <row r="360" spans="1:21" s="316" customFormat="1" ht="39.9" customHeight="1" x14ac:dyDescent="0.2">
      <c r="A360" s="349"/>
      <c r="B360" s="353" t="s">
        <v>166</v>
      </c>
      <c r="C360" s="217"/>
      <c r="D360" s="947"/>
      <c r="E360" s="948"/>
      <c r="F360" s="949"/>
      <c r="G360" s="353" t="s">
        <v>302</v>
      </c>
      <c r="H360" s="217"/>
      <c r="I360" s="947"/>
      <c r="J360" s="948"/>
      <c r="K360" s="949"/>
      <c r="L360" s="322"/>
      <c r="M360" s="317"/>
      <c r="N360" s="317"/>
      <c r="O360" s="317"/>
      <c r="P360" s="317"/>
      <c r="Q360" s="317"/>
      <c r="R360" s="317"/>
      <c r="S360" s="317"/>
      <c r="T360" s="317"/>
    </row>
    <row r="361" spans="1:21" s="325" customFormat="1" ht="39.9" customHeight="1" x14ac:dyDescent="0.2">
      <c r="A361" s="349"/>
      <c r="B361" s="353" t="s">
        <v>167</v>
      </c>
      <c r="C361" s="217"/>
      <c r="D361" s="947"/>
      <c r="E361" s="948"/>
      <c r="F361" s="949"/>
      <c r="G361" s="353" t="s">
        <v>303</v>
      </c>
      <c r="H361" s="217"/>
      <c r="I361" s="947"/>
      <c r="J361" s="948"/>
      <c r="K361" s="949"/>
      <c r="L361" s="354"/>
      <c r="M361" s="355"/>
      <c r="N361" s="355"/>
      <c r="O361" s="355"/>
      <c r="P361" s="355"/>
      <c r="Q361" s="355"/>
      <c r="R361" s="355"/>
      <c r="S361" s="355"/>
      <c r="T361" s="355"/>
    </row>
    <row r="362" spans="1:21" s="325" customFormat="1" ht="39.9" customHeight="1" x14ac:dyDescent="0.2">
      <c r="A362" s="349"/>
      <c r="B362" s="356" t="s">
        <v>168</v>
      </c>
      <c r="C362" s="218"/>
      <c r="D362" s="947"/>
      <c r="E362" s="948"/>
      <c r="F362" s="949"/>
      <c r="G362" s="356" t="s">
        <v>304</v>
      </c>
      <c r="H362" s="218"/>
      <c r="I362" s="947"/>
      <c r="J362" s="948"/>
      <c r="K362" s="949"/>
      <c r="L362" s="357"/>
      <c r="M362" s="355"/>
      <c r="N362" s="355"/>
      <c r="O362" s="355"/>
      <c r="P362" s="355"/>
      <c r="Q362" s="355"/>
      <c r="R362" s="355"/>
      <c r="S362" s="355"/>
      <c r="T362" s="355"/>
    </row>
    <row r="363" spans="1:21" s="325" customFormat="1" ht="39.9" customHeight="1" x14ac:dyDescent="0.2">
      <c r="A363" s="349"/>
      <c r="B363" s="358" t="s">
        <v>186</v>
      </c>
      <c r="C363" s="219"/>
      <c r="D363" s="928"/>
      <c r="E363" s="929"/>
      <c r="F363" s="930"/>
      <c r="G363" s="358" t="s">
        <v>305</v>
      </c>
      <c r="H363" s="219"/>
      <c r="I363" s="928"/>
      <c r="J363" s="929"/>
      <c r="K363" s="930"/>
      <c r="L363" s="354"/>
      <c r="M363" s="355"/>
      <c r="N363" s="355"/>
      <c r="O363" s="355"/>
      <c r="P363" s="355"/>
      <c r="Q363" s="355"/>
      <c r="R363" s="355"/>
      <c r="S363" s="355"/>
      <c r="T363" s="355"/>
    </row>
    <row r="364" spans="1:21" s="325" customFormat="1" ht="19.95" customHeight="1" thickBot="1" x14ac:dyDescent="0.25">
      <c r="A364" s="327"/>
      <c r="B364" s="574"/>
      <c r="C364" s="575"/>
      <c r="D364" s="575"/>
      <c r="E364" s="575"/>
      <c r="F364" s="576"/>
      <c r="G364" s="577"/>
      <c r="H364" s="578"/>
      <c r="I364" s="574"/>
      <c r="J364" s="579"/>
      <c r="K364" s="580"/>
      <c r="L364" s="354"/>
      <c r="M364" s="378"/>
      <c r="N364" s="359"/>
      <c r="O364" s="359"/>
      <c r="P364" s="359"/>
      <c r="Q364" s="355"/>
      <c r="R364" s="355"/>
      <c r="S364" s="355"/>
      <c r="T364" s="355"/>
      <c r="U364" s="355"/>
    </row>
    <row r="365" spans="1:21" s="316" customFormat="1" ht="30" customHeight="1" thickBot="1" x14ac:dyDescent="0.25">
      <c r="A365" s="345"/>
      <c r="B365" s="573" t="s">
        <v>547</v>
      </c>
      <c r="C365" s="214"/>
      <c r="D365" s="214"/>
      <c r="E365" s="214"/>
      <c r="F365" s="215"/>
      <c r="G365" s="309"/>
      <c r="H365" s="310"/>
      <c r="I365" s="346"/>
      <c r="J365" s="347"/>
      <c r="K365" s="348"/>
      <c r="N365" s="317"/>
      <c r="O365" s="317"/>
      <c r="P365" s="317"/>
      <c r="Q365" s="317"/>
      <c r="R365" s="317"/>
      <c r="S365" s="317"/>
      <c r="T365" s="317"/>
      <c r="U365" s="317"/>
    </row>
    <row r="366" spans="1:21" s="316" customFormat="1" ht="35.1" customHeight="1" x14ac:dyDescent="0.2">
      <c r="A366" s="349"/>
      <c r="B366" s="939" t="s">
        <v>174</v>
      </c>
      <c r="C366" s="940"/>
      <c r="D366" s="939" t="s">
        <v>169</v>
      </c>
      <c r="E366" s="941"/>
      <c r="H366" s="350" t="s">
        <v>334</v>
      </c>
      <c r="I366" s="950">
        <f>IFERROR(C370*E366,"")</f>
        <v>0</v>
      </c>
      <c r="J366" s="350" t="s">
        <v>335</v>
      </c>
      <c r="K366" s="950">
        <f>IFERROR(SUM(C370:C374,H370:H374)*E366,"")</f>
        <v>0</v>
      </c>
      <c r="M366" s="317"/>
      <c r="N366" s="317"/>
      <c r="O366" s="317"/>
      <c r="P366" s="317"/>
      <c r="Q366" s="317"/>
      <c r="R366" s="317"/>
      <c r="S366" s="317"/>
      <c r="T366" s="317"/>
    </row>
    <row r="367" spans="1:21" s="316" customFormat="1" ht="20.100000000000001" customHeight="1" thickBot="1" x14ac:dyDescent="0.25">
      <c r="A367" s="349"/>
      <c r="B367" s="939"/>
      <c r="C367" s="940"/>
      <c r="D367" s="939"/>
      <c r="E367" s="941"/>
      <c r="H367" s="330" t="str">
        <f>IF($G$6="","-",IF($G$6="消費税を補助対象に含めない","（税抜）","（税込）"))</f>
        <v>-</v>
      </c>
      <c r="I367" s="951"/>
      <c r="J367" s="330" t="str">
        <f>IF($G$6="","-",IF($G$6="消費税を補助対象に含めない","（税抜）","（税込）"))</f>
        <v>-</v>
      </c>
      <c r="K367" s="951"/>
      <c r="M367" s="317"/>
      <c r="N367" s="317"/>
      <c r="O367" s="317"/>
      <c r="P367" s="317"/>
      <c r="Q367" s="317"/>
      <c r="R367" s="317"/>
      <c r="S367" s="317"/>
      <c r="T367" s="317"/>
    </row>
    <row r="368" spans="1:21" s="316" customFormat="1" ht="20.100000000000001" customHeight="1" x14ac:dyDescent="0.2">
      <c r="A368" s="349"/>
      <c r="B368" s="931" t="s">
        <v>164</v>
      </c>
      <c r="C368" s="556" t="s">
        <v>333</v>
      </c>
      <c r="D368" s="933" t="s">
        <v>165</v>
      </c>
      <c r="E368" s="934"/>
      <c r="F368" s="935"/>
      <c r="G368" s="931" t="s">
        <v>164</v>
      </c>
      <c r="H368" s="351" t="s">
        <v>333</v>
      </c>
      <c r="I368" s="932" t="s">
        <v>165</v>
      </c>
      <c r="J368" s="932"/>
      <c r="K368" s="932"/>
      <c r="M368" s="317"/>
      <c r="N368" s="317"/>
      <c r="O368" s="317"/>
      <c r="P368" s="317"/>
      <c r="Q368" s="317"/>
      <c r="R368" s="317"/>
      <c r="S368" s="317"/>
      <c r="T368" s="317"/>
    </row>
    <row r="369" spans="1:21" s="316" customFormat="1" ht="20.100000000000001" customHeight="1" x14ac:dyDescent="0.2">
      <c r="A369" s="349"/>
      <c r="B369" s="932"/>
      <c r="C369" s="557" t="str">
        <f>IF($G$6="","-",IF($G$6="消費税を補助対象に含めない","（税抜）","（税込）"))</f>
        <v>-</v>
      </c>
      <c r="D369" s="936"/>
      <c r="E369" s="937"/>
      <c r="F369" s="938"/>
      <c r="G369" s="932"/>
      <c r="H369" s="557" t="str">
        <f>IF($G$6="","-",IF($G$6="消費税を補助対象に含めない","（税抜）","（税込）"))</f>
        <v>-</v>
      </c>
      <c r="I369" s="939"/>
      <c r="J369" s="939"/>
      <c r="K369" s="939"/>
      <c r="M369" s="317"/>
      <c r="N369" s="317"/>
      <c r="O369" s="317"/>
      <c r="P369" s="317"/>
      <c r="Q369" s="317"/>
      <c r="R369" s="317"/>
      <c r="S369" s="317"/>
      <c r="T369" s="317"/>
    </row>
    <row r="370" spans="1:21" s="316" customFormat="1" ht="39.9" customHeight="1" x14ac:dyDescent="0.2">
      <c r="A370" s="349"/>
      <c r="B370" s="352" t="s">
        <v>183</v>
      </c>
      <c r="C370" s="216"/>
      <c r="D370" s="925"/>
      <c r="E370" s="926"/>
      <c r="F370" s="927"/>
      <c r="G370" s="352" t="s">
        <v>301</v>
      </c>
      <c r="H370" s="216"/>
      <c r="I370" s="925"/>
      <c r="J370" s="926"/>
      <c r="K370" s="927"/>
      <c r="M370" s="317"/>
      <c r="N370" s="317"/>
      <c r="O370" s="317"/>
      <c r="P370" s="317"/>
      <c r="Q370" s="317"/>
      <c r="R370" s="317"/>
      <c r="S370" s="317"/>
      <c r="T370" s="317"/>
    </row>
    <row r="371" spans="1:21" s="316" customFormat="1" ht="39.9" customHeight="1" x14ac:dyDescent="0.2">
      <c r="A371" s="349"/>
      <c r="B371" s="353" t="s">
        <v>166</v>
      </c>
      <c r="C371" s="217"/>
      <c r="D371" s="947"/>
      <c r="E371" s="948"/>
      <c r="F371" s="949"/>
      <c r="G371" s="353" t="s">
        <v>302</v>
      </c>
      <c r="H371" s="217"/>
      <c r="I371" s="947"/>
      <c r="J371" s="948"/>
      <c r="K371" s="949"/>
      <c r="L371" s="322"/>
      <c r="M371" s="317"/>
      <c r="N371" s="317"/>
      <c r="O371" s="317"/>
      <c r="P371" s="317"/>
      <c r="Q371" s="317"/>
      <c r="R371" s="317"/>
      <c r="S371" s="317"/>
      <c r="T371" s="317"/>
    </row>
    <row r="372" spans="1:21" s="325" customFormat="1" ht="39.9" customHeight="1" x14ac:dyDescent="0.2">
      <c r="A372" s="349"/>
      <c r="B372" s="353" t="s">
        <v>167</v>
      </c>
      <c r="C372" s="217"/>
      <c r="D372" s="947"/>
      <c r="E372" s="948"/>
      <c r="F372" s="949"/>
      <c r="G372" s="353" t="s">
        <v>303</v>
      </c>
      <c r="H372" s="217"/>
      <c r="I372" s="947"/>
      <c r="J372" s="948"/>
      <c r="K372" s="949"/>
      <c r="L372" s="354"/>
      <c r="M372" s="355"/>
      <c r="N372" s="355"/>
      <c r="O372" s="355"/>
      <c r="P372" s="355"/>
      <c r="Q372" s="355"/>
      <c r="R372" s="355"/>
      <c r="S372" s="355"/>
      <c r="T372" s="355"/>
    </row>
    <row r="373" spans="1:21" s="325" customFormat="1" ht="39.9" customHeight="1" x14ac:dyDescent="0.2">
      <c r="A373" s="349"/>
      <c r="B373" s="356" t="s">
        <v>168</v>
      </c>
      <c r="C373" s="218"/>
      <c r="D373" s="947"/>
      <c r="E373" s="948"/>
      <c r="F373" s="949"/>
      <c r="G373" s="356" t="s">
        <v>304</v>
      </c>
      <c r="H373" s="218"/>
      <c r="I373" s="947"/>
      <c r="J373" s="948"/>
      <c r="K373" s="949"/>
      <c r="L373" s="357"/>
      <c r="M373" s="355"/>
      <c r="N373" s="355"/>
      <c r="O373" s="355"/>
      <c r="P373" s="355"/>
      <c r="Q373" s="355"/>
      <c r="R373" s="355"/>
      <c r="S373" s="355"/>
      <c r="T373" s="355"/>
    </row>
    <row r="374" spans="1:21" s="325" customFormat="1" ht="39.9" customHeight="1" x14ac:dyDescent="0.2">
      <c r="A374" s="349"/>
      <c r="B374" s="358" t="s">
        <v>186</v>
      </c>
      <c r="C374" s="219"/>
      <c r="D374" s="928"/>
      <c r="E374" s="929"/>
      <c r="F374" s="930"/>
      <c r="G374" s="358" t="s">
        <v>305</v>
      </c>
      <c r="H374" s="219"/>
      <c r="I374" s="928"/>
      <c r="J374" s="929"/>
      <c r="K374" s="930"/>
      <c r="L374" s="354"/>
      <c r="M374" s="355"/>
      <c r="N374" s="355"/>
      <c r="O374" s="355"/>
      <c r="P374" s="355"/>
      <c r="Q374" s="355"/>
      <c r="R374" s="355"/>
      <c r="S374" s="355"/>
      <c r="T374" s="355"/>
    </row>
    <row r="375" spans="1:21" s="325" customFormat="1" ht="19.95" customHeight="1" thickBot="1" x14ac:dyDescent="0.25">
      <c r="A375" s="327"/>
      <c r="B375" s="574"/>
      <c r="C375" s="575"/>
      <c r="D375" s="575"/>
      <c r="E375" s="575"/>
      <c r="F375" s="576"/>
      <c r="G375" s="577"/>
      <c r="H375" s="578"/>
      <c r="I375" s="574"/>
      <c r="J375" s="579"/>
      <c r="K375" s="580"/>
      <c r="L375" s="354"/>
      <c r="M375" s="378"/>
      <c r="N375" s="359"/>
      <c r="O375" s="359"/>
      <c r="P375" s="359"/>
      <c r="Q375" s="355"/>
      <c r="R375" s="355"/>
      <c r="S375" s="355"/>
      <c r="T375" s="355"/>
      <c r="U375" s="355"/>
    </row>
    <row r="376" spans="1:21" s="316" customFormat="1" ht="30" customHeight="1" thickBot="1" x14ac:dyDescent="0.25">
      <c r="A376" s="345"/>
      <c r="B376" s="573" t="s">
        <v>548</v>
      </c>
      <c r="C376" s="214"/>
      <c r="D376" s="214"/>
      <c r="E376" s="214"/>
      <c r="F376" s="215"/>
      <c r="G376" s="309"/>
      <c r="H376" s="310"/>
      <c r="I376" s="346"/>
      <c r="J376" s="347"/>
      <c r="K376" s="348"/>
      <c r="N376" s="317"/>
      <c r="O376" s="317"/>
      <c r="P376" s="317"/>
      <c r="Q376" s="317"/>
      <c r="R376" s="317"/>
      <c r="S376" s="317"/>
      <c r="T376" s="317"/>
      <c r="U376" s="317"/>
    </row>
    <row r="377" spans="1:21" s="316" customFormat="1" ht="35.1" customHeight="1" x14ac:dyDescent="0.2">
      <c r="A377" s="349"/>
      <c r="B377" s="939" t="s">
        <v>174</v>
      </c>
      <c r="C377" s="940"/>
      <c r="D377" s="939" t="s">
        <v>169</v>
      </c>
      <c r="E377" s="941"/>
      <c r="H377" s="350" t="s">
        <v>334</v>
      </c>
      <c r="I377" s="950">
        <f>IFERROR(C381*E377,"")</f>
        <v>0</v>
      </c>
      <c r="J377" s="350" t="s">
        <v>335</v>
      </c>
      <c r="K377" s="950">
        <f>IFERROR(SUM(C381:C385,H381:H385)*E377,"")</f>
        <v>0</v>
      </c>
      <c r="M377" s="317"/>
      <c r="N377" s="317"/>
      <c r="O377" s="317"/>
      <c r="P377" s="317"/>
      <c r="Q377" s="317"/>
      <c r="R377" s="317"/>
      <c r="S377" s="317"/>
      <c r="T377" s="317"/>
    </row>
    <row r="378" spans="1:21" s="316" customFormat="1" ht="20.100000000000001" customHeight="1" thickBot="1" x14ac:dyDescent="0.25">
      <c r="A378" s="349"/>
      <c r="B378" s="939"/>
      <c r="C378" s="940"/>
      <c r="D378" s="939"/>
      <c r="E378" s="941"/>
      <c r="H378" s="330" t="str">
        <f>IF($G$6="","-",IF($G$6="消費税を補助対象に含めない","（税抜）","（税込）"))</f>
        <v>-</v>
      </c>
      <c r="I378" s="951"/>
      <c r="J378" s="330" t="str">
        <f>IF($G$6="","-",IF($G$6="消費税を補助対象に含めない","（税抜）","（税込）"))</f>
        <v>-</v>
      </c>
      <c r="K378" s="951"/>
      <c r="M378" s="317"/>
      <c r="N378" s="317"/>
      <c r="O378" s="317"/>
      <c r="P378" s="317"/>
      <c r="Q378" s="317"/>
      <c r="R378" s="317"/>
      <c r="S378" s="317"/>
      <c r="T378" s="317"/>
    </row>
    <row r="379" spans="1:21" s="316" customFormat="1" ht="20.100000000000001" customHeight="1" x14ac:dyDescent="0.2">
      <c r="A379" s="349"/>
      <c r="B379" s="931" t="s">
        <v>164</v>
      </c>
      <c r="C379" s="556" t="s">
        <v>333</v>
      </c>
      <c r="D379" s="933" t="s">
        <v>165</v>
      </c>
      <c r="E379" s="934"/>
      <c r="F379" s="935"/>
      <c r="G379" s="931" t="s">
        <v>164</v>
      </c>
      <c r="H379" s="351" t="s">
        <v>333</v>
      </c>
      <c r="I379" s="932" t="s">
        <v>165</v>
      </c>
      <c r="J379" s="932"/>
      <c r="K379" s="932"/>
      <c r="M379" s="317"/>
      <c r="N379" s="317"/>
      <c r="O379" s="317"/>
      <c r="P379" s="317"/>
      <c r="Q379" s="317"/>
      <c r="R379" s="317"/>
      <c r="S379" s="317"/>
      <c r="T379" s="317"/>
    </row>
    <row r="380" spans="1:21" s="316" customFormat="1" ht="20.100000000000001" customHeight="1" x14ac:dyDescent="0.2">
      <c r="A380" s="349"/>
      <c r="B380" s="932"/>
      <c r="C380" s="557" t="str">
        <f>IF($G$6="","-",IF($G$6="消費税を補助対象に含めない","（税抜）","（税込）"))</f>
        <v>-</v>
      </c>
      <c r="D380" s="936"/>
      <c r="E380" s="937"/>
      <c r="F380" s="938"/>
      <c r="G380" s="932"/>
      <c r="H380" s="557" t="str">
        <f>IF($G$6="","-",IF($G$6="消費税を補助対象に含めない","（税抜）","（税込）"))</f>
        <v>-</v>
      </c>
      <c r="I380" s="939"/>
      <c r="J380" s="939"/>
      <c r="K380" s="939"/>
      <c r="M380" s="317"/>
      <c r="N380" s="317"/>
      <c r="O380" s="317"/>
      <c r="P380" s="317"/>
      <c r="Q380" s="317"/>
      <c r="R380" s="317"/>
      <c r="S380" s="317"/>
      <c r="T380" s="317"/>
    </row>
    <row r="381" spans="1:21" s="316" customFormat="1" ht="39.9" customHeight="1" x14ac:dyDescent="0.2">
      <c r="A381" s="349"/>
      <c r="B381" s="352" t="s">
        <v>183</v>
      </c>
      <c r="C381" s="216"/>
      <c r="D381" s="925"/>
      <c r="E381" s="926"/>
      <c r="F381" s="927"/>
      <c r="G381" s="352" t="s">
        <v>301</v>
      </c>
      <c r="H381" s="216"/>
      <c r="I381" s="925"/>
      <c r="J381" s="926"/>
      <c r="K381" s="927"/>
      <c r="M381" s="317"/>
      <c r="N381" s="317"/>
      <c r="O381" s="317"/>
      <c r="P381" s="317"/>
      <c r="Q381" s="317"/>
      <c r="R381" s="317"/>
      <c r="S381" s="317"/>
      <c r="T381" s="317"/>
    </row>
    <row r="382" spans="1:21" s="316" customFormat="1" ht="39.9" customHeight="1" x14ac:dyDescent="0.2">
      <c r="A382" s="349"/>
      <c r="B382" s="353" t="s">
        <v>166</v>
      </c>
      <c r="C382" s="217"/>
      <c r="D382" s="947"/>
      <c r="E382" s="948"/>
      <c r="F382" s="949"/>
      <c r="G382" s="353" t="s">
        <v>302</v>
      </c>
      <c r="H382" s="217"/>
      <c r="I382" s="947"/>
      <c r="J382" s="948"/>
      <c r="K382" s="949"/>
      <c r="L382" s="322"/>
      <c r="M382" s="317"/>
      <c r="N382" s="317"/>
      <c r="O382" s="317"/>
      <c r="P382" s="317"/>
      <c r="Q382" s="317"/>
      <c r="R382" s="317"/>
      <c r="S382" s="317"/>
      <c r="T382" s="317"/>
    </row>
    <row r="383" spans="1:21" s="325" customFormat="1" ht="39.9" customHeight="1" x14ac:dyDescent="0.2">
      <c r="A383" s="349"/>
      <c r="B383" s="353" t="s">
        <v>167</v>
      </c>
      <c r="C383" s="217"/>
      <c r="D383" s="947"/>
      <c r="E383" s="948"/>
      <c r="F383" s="949"/>
      <c r="G383" s="353" t="s">
        <v>303</v>
      </c>
      <c r="H383" s="217"/>
      <c r="I383" s="947"/>
      <c r="J383" s="948"/>
      <c r="K383" s="949"/>
      <c r="L383" s="354"/>
      <c r="M383" s="355"/>
      <c r="N383" s="355"/>
      <c r="O383" s="355"/>
      <c r="P383" s="355"/>
      <c r="Q383" s="355"/>
      <c r="R383" s="355"/>
      <c r="S383" s="355"/>
      <c r="T383" s="355"/>
    </row>
    <row r="384" spans="1:21" s="325" customFormat="1" ht="39.9" customHeight="1" x14ac:dyDescent="0.2">
      <c r="A384" s="349"/>
      <c r="B384" s="356" t="s">
        <v>168</v>
      </c>
      <c r="C384" s="218"/>
      <c r="D384" s="947"/>
      <c r="E384" s="948"/>
      <c r="F384" s="949"/>
      <c r="G384" s="356" t="s">
        <v>304</v>
      </c>
      <c r="H384" s="218"/>
      <c r="I384" s="947"/>
      <c r="J384" s="948"/>
      <c r="K384" s="949"/>
      <c r="L384" s="357"/>
      <c r="M384" s="355"/>
      <c r="N384" s="355"/>
      <c r="O384" s="355"/>
      <c r="P384" s="355"/>
      <c r="Q384" s="355"/>
      <c r="R384" s="355"/>
      <c r="S384" s="355"/>
      <c r="T384" s="355"/>
    </row>
    <row r="385" spans="1:21" s="325" customFormat="1" ht="39.9" customHeight="1" x14ac:dyDescent="0.2">
      <c r="A385" s="349"/>
      <c r="B385" s="358" t="s">
        <v>186</v>
      </c>
      <c r="C385" s="219"/>
      <c r="D385" s="928"/>
      <c r="E385" s="929"/>
      <c r="F385" s="930"/>
      <c r="G385" s="358" t="s">
        <v>305</v>
      </c>
      <c r="H385" s="219"/>
      <c r="I385" s="928"/>
      <c r="J385" s="929"/>
      <c r="K385" s="930"/>
      <c r="L385" s="354"/>
      <c r="M385" s="355"/>
      <c r="N385" s="355"/>
      <c r="O385" s="355"/>
      <c r="P385" s="355"/>
      <c r="Q385" s="355"/>
      <c r="R385" s="355"/>
      <c r="S385" s="355"/>
      <c r="T385" s="355"/>
    </row>
    <row r="386" spans="1:21" s="325" customFormat="1" ht="19.95" customHeight="1" thickBot="1" x14ac:dyDescent="0.25">
      <c r="A386" s="327"/>
      <c r="B386" s="574"/>
      <c r="C386" s="575"/>
      <c r="D386" s="575"/>
      <c r="E386" s="575"/>
      <c r="F386" s="576"/>
      <c r="G386" s="577"/>
      <c r="H386" s="578"/>
      <c r="I386" s="574"/>
      <c r="J386" s="579"/>
      <c r="K386" s="580"/>
      <c r="L386" s="354"/>
      <c r="M386" s="378"/>
      <c r="N386" s="359"/>
      <c r="O386" s="359"/>
      <c r="P386" s="359"/>
      <c r="Q386" s="355"/>
      <c r="R386" s="355"/>
      <c r="S386" s="355"/>
      <c r="T386" s="355"/>
      <c r="U386" s="355"/>
    </row>
    <row r="387" spans="1:21" s="316" customFormat="1" ht="30" customHeight="1" thickBot="1" x14ac:dyDescent="0.25">
      <c r="A387" s="345"/>
      <c r="B387" s="573" t="s">
        <v>549</v>
      </c>
      <c r="C387" s="214"/>
      <c r="D387" s="214"/>
      <c r="E387" s="214"/>
      <c r="F387" s="215"/>
      <c r="G387" s="309"/>
      <c r="H387" s="310"/>
      <c r="I387" s="346"/>
      <c r="J387" s="347"/>
      <c r="K387" s="348"/>
      <c r="N387" s="317"/>
      <c r="O387" s="317"/>
      <c r="P387" s="317"/>
      <c r="Q387" s="317"/>
      <c r="R387" s="317"/>
      <c r="S387" s="317"/>
      <c r="T387" s="317"/>
      <c r="U387" s="317"/>
    </row>
    <row r="388" spans="1:21" s="316" customFormat="1" ht="35.1" customHeight="1" x14ac:dyDescent="0.2">
      <c r="A388" s="349"/>
      <c r="B388" s="939" t="s">
        <v>174</v>
      </c>
      <c r="C388" s="940"/>
      <c r="D388" s="939" t="s">
        <v>169</v>
      </c>
      <c r="E388" s="941"/>
      <c r="H388" s="350" t="s">
        <v>334</v>
      </c>
      <c r="I388" s="950">
        <f>IFERROR(C392*E388,"")</f>
        <v>0</v>
      </c>
      <c r="J388" s="350" t="s">
        <v>335</v>
      </c>
      <c r="K388" s="950">
        <f>IFERROR(SUM(C392:C396,H392:H396)*E388,"")</f>
        <v>0</v>
      </c>
      <c r="M388" s="317"/>
      <c r="N388" s="317"/>
      <c r="O388" s="317"/>
      <c r="P388" s="317"/>
      <c r="Q388" s="317"/>
      <c r="R388" s="317"/>
      <c r="S388" s="317"/>
      <c r="T388" s="317"/>
    </row>
    <row r="389" spans="1:21" s="316" customFormat="1" ht="20.100000000000001" customHeight="1" thickBot="1" x14ac:dyDescent="0.25">
      <c r="A389" s="349"/>
      <c r="B389" s="939"/>
      <c r="C389" s="940"/>
      <c r="D389" s="939"/>
      <c r="E389" s="941"/>
      <c r="H389" s="330" t="str">
        <f>IF($G$6="","-",IF($G$6="消費税を補助対象に含めない","（税抜）","（税込）"))</f>
        <v>-</v>
      </c>
      <c r="I389" s="951"/>
      <c r="J389" s="330" t="str">
        <f>IF($G$6="","-",IF($G$6="消費税を補助対象に含めない","（税抜）","（税込）"))</f>
        <v>-</v>
      </c>
      <c r="K389" s="951"/>
      <c r="M389" s="317"/>
      <c r="N389" s="317"/>
      <c r="O389" s="317"/>
      <c r="P389" s="317"/>
      <c r="Q389" s="317"/>
      <c r="R389" s="317"/>
      <c r="S389" s="317"/>
      <c r="T389" s="317"/>
    </row>
    <row r="390" spans="1:21" s="316" customFormat="1" ht="20.100000000000001" customHeight="1" x14ac:dyDescent="0.2">
      <c r="A390" s="349"/>
      <c r="B390" s="931" t="s">
        <v>164</v>
      </c>
      <c r="C390" s="556" t="s">
        <v>333</v>
      </c>
      <c r="D390" s="933" t="s">
        <v>165</v>
      </c>
      <c r="E390" s="934"/>
      <c r="F390" s="935"/>
      <c r="G390" s="931" t="s">
        <v>164</v>
      </c>
      <c r="H390" s="351" t="s">
        <v>333</v>
      </c>
      <c r="I390" s="932" t="s">
        <v>165</v>
      </c>
      <c r="J390" s="932"/>
      <c r="K390" s="932"/>
      <c r="M390" s="317"/>
      <c r="N390" s="317"/>
      <c r="O390" s="317"/>
      <c r="P390" s="317"/>
      <c r="Q390" s="317"/>
      <c r="R390" s="317"/>
      <c r="S390" s="317"/>
      <c r="T390" s="317"/>
    </row>
    <row r="391" spans="1:21" s="316" customFormat="1" ht="20.100000000000001" customHeight="1" x14ac:dyDescent="0.2">
      <c r="A391" s="349"/>
      <c r="B391" s="932"/>
      <c r="C391" s="557" t="str">
        <f>IF($G$6="","-",IF($G$6="消費税を補助対象に含めない","（税抜）","（税込）"))</f>
        <v>-</v>
      </c>
      <c r="D391" s="936"/>
      <c r="E391" s="937"/>
      <c r="F391" s="938"/>
      <c r="G391" s="932"/>
      <c r="H391" s="557" t="str">
        <f>IF($G$6="","-",IF($G$6="消費税を補助対象に含めない","（税抜）","（税込）"))</f>
        <v>-</v>
      </c>
      <c r="I391" s="939"/>
      <c r="J391" s="939"/>
      <c r="K391" s="939"/>
      <c r="M391" s="317"/>
      <c r="N391" s="317"/>
      <c r="O391" s="317"/>
      <c r="P391" s="317"/>
      <c r="Q391" s="317"/>
      <c r="R391" s="317"/>
      <c r="S391" s="317"/>
      <c r="T391" s="317"/>
    </row>
    <row r="392" spans="1:21" s="316" customFormat="1" ht="39.9" customHeight="1" x14ac:dyDescent="0.2">
      <c r="A392" s="349"/>
      <c r="B392" s="352" t="s">
        <v>183</v>
      </c>
      <c r="C392" s="216"/>
      <c r="D392" s="925"/>
      <c r="E392" s="926"/>
      <c r="F392" s="927"/>
      <c r="G392" s="352" t="s">
        <v>301</v>
      </c>
      <c r="H392" s="216"/>
      <c r="I392" s="925"/>
      <c r="J392" s="926"/>
      <c r="K392" s="927"/>
      <c r="M392" s="317"/>
      <c r="N392" s="317"/>
      <c r="O392" s="317"/>
      <c r="P392" s="317"/>
      <c r="Q392" s="317"/>
      <c r="R392" s="317"/>
      <c r="S392" s="317"/>
      <c r="T392" s="317"/>
    </row>
    <row r="393" spans="1:21" s="316" customFormat="1" ht="39.9" customHeight="1" x14ac:dyDescent="0.2">
      <c r="A393" s="349"/>
      <c r="B393" s="353" t="s">
        <v>166</v>
      </c>
      <c r="C393" s="217"/>
      <c r="D393" s="947"/>
      <c r="E393" s="948"/>
      <c r="F393" s="949"/>
      <c r="G393" s="353" t="s">
        <v>302</v>
      </c>
      <c r="H393" s="217"/>
      <c r="I393" s="947"/>
      <c r="J393" s="948"/>
      <c r="K393" s="949"/>
      <c r="L393" s="322"/>
      <c r="M393" s="317"/>
      <c r="N393" s="317"/>
      <c r="O393" s="317"/>
      <c r="P393" s="317"/>
      <c r="Q393" s="317"/>
      <c r="R393" s="317"/>
      <c r="S393" s="317"/>
      <c r="T393" s="317"/>
    </row>
    <row r="394" spans="1:21" s="325" customFormat="1" ht="39.9" customHeight="1" x14ac:dyDescent="0.2">
      <c r="A394" s="349"/>
      <c r="B394" s="353" t="s">
        <v>167</v>
      </c>
      <c r="C394" s="217"/>
      <c r="D394" s="947"/>
      <c r="E394" s="948"/>
      <c r="F394" s="949"/>
      <c r="G394" s="353" t="s">
        <v>303</v>
      </c>
      <c r="H394" s="217"/>
      <c r="I394" s="947"/>
      <c r="J394" s="948"/>
      <c r="K394" s="949"/>
      <c r="L394" s="354"/>
      <c r="M394" s="355"/>
      <c r="N394" s="355"/>
      <c r="O394" s="355"/>
      <c r="P394" s="355"/>
      <c r="Q394" s="355"/>
      <c r="R394" s="355"/>
      <c r="S394" s="355"/>
      <c r="T394" s="355"/>
    </row>
    <row r="395" spans="1:21" s="325" customFormat="1" ht="39.9" customHeight="1" x14ac:dyDescent="0.2">
      <c r="A395" s="349"/>
      <c r="B395" s="356" t="s">
        <v>168</v>
      </c>
      <c r="C395" s="218"/>
      <c r="D395" s="947"/>
      <c r="E395" s="948"/>
      <c r="F395" s="949"/>
      <c r="G395" s="356" t="s">
        <v>304</v>
      </c>
      <c r="H395" s="218"/>
      <c r="I395" s="947"/>
      <c r="J395" s="948"/>
      <c r="K395" s="949"/>
      <c r="L395" s="357"/>
      <c r="M395" s="355"/>
      <c r="N395" s="355"/>
      <c r="O395" s="355"/>
      <c r="P395" s="355"/>
      <c r="Q395" s="355"/>
      <c r="R395" s="355"/>
      <c r="S395" s="355"/>
      <c r="T395" s="355"/>
    </row>
    <row r="396" spans="1:21" s="325" customFormat="1" ht="39.9" customHeight="1" x14ac:dyDescent="0.2">
      <c r="A396" s="349"/>
      <c r="B396" s="358" t="s">
        <v>186</v>
      </c>
      <c r="C396" s="219"/>
      <c r="D396" s="928"/>
      <c r="E396" s="929"/>
      <c r="F396" s="930"/>
      <c r="G396" s="358" t="s">
        <v>305</v>
      </c>
      <c r="H396" s="219"/>
      <c r="I396" s="928"/>
      <c r="J396" s="929"/>
      <c r="K396" s="930"/>
      <c r="L396" s="354"/>
      <c r="M396" s="355"/>
      <c r="N396" s="355"/>
      <c r="O396" s="355"/>
      <c r="P396" s="355"/>
      <c r="Q396" s="355"/>
      <c r="R396" s="355"/>
      <c r="S396" s="355"/>
      <c r="T396" s="355"/>
    </row>
    <row r="397" spans="1:21" s="325" customFormat="1" ht="19.95" customHeight="1" thickBot="1" x14ac:dyDescent="0.25">
      <c r="A397" s="327"/>
      <c r="B397" s="574"/>
      <c r="C397" s="575"/>
      <c r="D397" s="575"/>
      <c r="E397" s="575"/>
      <c r="F397" s="576"/>
      <c r="G397" s="577"/>
      <c r="H397" s="578"/>
      <c r="I397" s="574"/>
      <c r="J397" s="579"/>
      <c r="K397" s="580"/>
      <c r="L397" s="354"/>
      <c r="M397" s="378"/>
      <c r="N397" s="359"/>
      <c r="O397" s="359"/>
      <c r="P397" s="359"/>
      <c r="Q397" s="355"/>
      <c r="R397" s="355"/>
      <c r="S397" s="355"/>
      <c r="T397" s="355"/>
      <c r="U397" s="355"/>
    </row>
    <row r="398" spans="1:21" s="316" customFormat="1" ht="30" customHeight="1" thickBot="1" x14ac:dyDescent="0.25">
      <c r="A398" s="345"/>
      <c r="B398" s="573" t="s">
        <v>550</v>
      </c>
      <c r="C398" s="214"/>
      <c r="D398" s="214"/>
      <c r="E398" s="214"/>
      <c r="F398" s="215"/>
      <c r="G398" s="309"/>
      <c r="H398" s="310"/>
      <c r="I398" s="346"/>
      <c r="J398" s="347"/>
      <c r="K398" s="348"/>
      <c r="N398" s="317"/>
      <c r="O398" s="317"/>
      <c r="P398" s="317"/>
      <c r="Q398" s="317"/>
      <c r="R398" s="317"/>
      <c r="S398" s="317"/>
      <c r="T398" s="317"/>
      <c r="U398" s="317"/>
    </row>
    <row r="399" spans="1:21" s="316" customFormat="1" ht="35.1" customHeight="1" x14ac:dyDescent="0.2">
      <c r="A399" s="349"/>
      <c r="B399" s="939" t="s">
        <v>174</v>
      </c>
      <c r="C399" s="940"/>
      <c r="D399" s="939" t="s">
        <v>169</v>
      </c>
      <c r="E399" s="941"/>
      <c r="H399" s="350" t="s">
        <v>334</v>
      </c>
      <c r="I399" s="950">
        <f>IFERROR(C403*E399,"")</f>
        <v>0</v>
      </c>
      <c r="J399" s="350" t="s">
        <v>335</v>
      </c>
      <c r="K399" s="950">
        <f>IFERROR(SUM(C403:C407,H403:H407)*E399,"")</f>
        <v>0</v>
      </c>
      <c r="M399" s="317"/>
      <c r="N399" s="317"/>
      <c r="O399" s="317"/>
      <c r="P399" s="317"/>
      <c r="Q399" s="317"/>
      <c r="R399" s="317"/>
      <c r="S399" s="317"/>
      <c r="T399" s="317"/>
    </row>
    <row r="400" spans="1:21" s="316" customFormat="1" ht="20.100000000000001" customHeight="1" thickBot="1" x14ac:dyDescent="0.25">
      <c r="A400" s="349"/>
      <c r="B400" s="939"/>
      <c r="C400" s="940"/>
      <c r="D400" s="939"/>
      <c r="E400" s="941"/>
      <c r="H400" s="330" t="str">
        <f>IF($G$6="","-",IF($G$6="消費税を補助対象に含めない","（税抜）","（税込）"))</f>
        <v>-</v>
      </c>
      <c r="I400" s="951"/>
      <c r="J400" s="330" t="str">
        <f>IF($G$6="","-",IF($G$6="消費税を補助対象に含めない","（税抜）","（税込）"))</f>
        <v>-</v>
      </c>
      <c r="K400" s="951"/>
      <c r="M400" s="317"/>
      <c r="N400" s="317"/>
      <c r="O400" s="317"/>
      <c r="P400" s="317"/>
      <c r="Q400" s="317"/>
      <c r="R400" s="317"/>
      <c r="S400" s="317"/>
      <c r="T400" s="317"/>
    </row>
    <row r="401" spans="1:21" s="316" customFormat="1" ht="20.100000000000001" customHeight="1" x14ac:dyDescent="0.2">
      <c r="A401" s="349"/>
      <c r="B401" s="931" t="s">
        <v>164</v>
      </c>
      <c r="C401" s="556" t="s">
        <v>333</v>
      </c>
      <c r="D401" s="933" t="s">
        <v>165</v>
      </c>
      <c r="E401" s="934"/>
      <c r="F401" s="935"/>
      <c r="G401" s="931" t="s">
        <v>164</v>
      </c>
      <c r="H401" s="351" t="s">
        <v>333</v>
      </c>
      <c r="I401" s="932" t="s">
        <v>165</v>
      </c>
      <c r="J401" s="932"/>
      <c r="K401" s="932"/>
      <c r="M401" s="317"/>
      <c r="N401" s="317"/>
      <c r="O401" s="317"/>
      <c r="P401" s="317"/>
      <c r="Q401" s="317"/>
      <c r="R401" s="317"/>
      <c r="S401" s="317"/>
      <c r="T401" s="317"/>
    </row>
    <row r="402" spans="1:21" s="316" customFormat="1" ht="20.100000000000001" customHeight="1" x14ac:dyDescent="0.2">
      <c r="A402" s="349"/>
      <c r="B402" s="932"/>
      <c r="C402" s="557" t="str">
        <f>IF($G$6="","-",IF($G$6="消費税を補助対象に含めない","（税抜）","（税込）"))</f>
        <v>-</v>
      </c>
      <c r="D402" s="936"/>
      <c r="E402" s="937"/>
      <c r="F402" s="938"/>
      <c r="G402" s="932"/>
      <c r="H402" s="557" t="str">
        <f>IF($G$6="","-",IF($G$6="消費税を補助対象に含めない","（税抜）","（税込）"))</f>
        <v>-</v>
      </c>
      <c r="I402" s="939"/>
      <c r="J402" s="939"/>
      <c r="K402" s="939"/>
      <c r="M402" s="317"/>
      <c r="N402" s="317"/>
      <c r="O402" s="317"/>
      <c r="P402" s="317"/>
      <c r="Q402" s="317"/>
      <c r="R402" s="317"/>
      <c r="S402" s="317"/>
      <c r="T402" s="317"/>
    </row>
    <row r="403" spans="1:21" s="316" customFormat="1" ht="39.9" customHeight="1" x14ac:dyDescent="0.2">
      <c r="A403" s="349"/>
      <c r="B403" s="352" t="s">
        <v>183</v>
      </c>
      <c r="C403" s="216"/>
      <c r="D403" s="925"/>
      <c r="E403" s="926"/>
      <c r="F403" s="927"/>
      <c r="G403" s="352" t="s">
        <v>301</v>
      </c>
      <c r="H403" s="216"/>
      <c r="I403" s="925"/>
      <c r="J403" s="926"/>
      <c r="K403" s="927"/>
      <c r="M403" s="317"/>
      <c r="N403" s="317"/>
      <c r="O403" s="317"/>
      <c r="P403" s="317"/>
      <c r="Q403" s="317"/>
      <c r="R403" s="317"/>
      <c r="S403" s="317"/>
      <c r="T403" s="317"/>
    </row>
    <row r="404" spans="1:21" s="316" customFormat="1" ht="39.9" customHeight="1" x14ac:dyDescent="0.2">
      <c r="A404" s="349"/>
      <c r="B404" s="353" t="s">
        <v>166</v>
      </c>
      <c r="C404" s="217"/>
      <c r="D404" s="947"/>
      <c r="E404" s="948"/>
      <c r="F404" s="949"/>
      <c r="G404" s="353" t="s">
        <v>302</v>
      </c>
      <c r="H404" s="217"/>
      <c r="I404" s="947"/>
      <c r="J404" s="948"/>
      <c r="K404" s="949"/>
      <c r="L404" s="322"/>
      <c r="M404" s="317"/>
      <c r="N404" s="317"/>
      <c r="O404" s="317"/>
      <c r="P404" s="317"/>
      <c r="Q404" s="317"/>
      <c r="R404" s="317"/>
      <c r="S404" s="317"/>
      <c r="T404" s="317"/>
    </row>
    <row r="405" spans="1:21" s="325" customFormat="1" ht="39.9" customHeight="1" x14ac:dyDescent="0.2">
      <c r="A405" s="349"/>
      <c r="B405" s="353" t="s">
        <v>167</v>
      </c>
      <c r="C405" s="217"/>
      <c r="D405" s="947"/>
      <c r="E405" s="948"/>
      <c r="F405" s="949"/>
      <c r="G405" s="353" t="s">
        <v>303</v>
      </c>
      <c r="H405" s="217"/>
      <c r="I405" s="947"/>
      <c r="J405" s="948"/>
      <c r="K405" s="949"/>
      <c r="L405" s="354"/>
      <c r="M405" s="355"/>
      <c r="N405" s="355"/>
      <c r="O405" s="355"/>
      <c r="P405" s="355"/>
      <c r="Q405" s="355"/>
      <c r="R405" s="355"/>
      <c r="S405" s="355"/>
      <c r="T405" s="355"/>
    </row>
    <row r="406" spans="1:21" s="325" customFormat="1" ht="39.9" customHeight="1" x14ac:dyDescent="0.2">
      <c r="A406" s="349"/>
      <c r="B406" s="356" t="s">
        <v>168</v>
      </c>
      <c r="C406" s="218"/>
      <c r="D406" s="947"/>
      <c r="E406" s="948"/>
      <c r="F406" s="949"/>
      <c r="G406" s="356" t="s">
        <v>304</v>
      </c>
      <c r="H406" s="218"/>
      <c r="I406" s="947"/>
      <c r="J406" s="948"/>
      <c r="K406" s="949"/>
      <c r="L406" s="357"/>
      <c r="M406" s="355"/>
      <c r="N406" s="355"/>
      <c r="O406" s="355"/>
      <c r="P406" s="355"/>
      <c r="Q406" s="355"/>
      <c r="R406" s="355"/>
      <c r="S406" s="355"/>
      <c r="T406" s="355"/>
    </row>
    <row r="407" spans="1:21" s="325" customFormat="1" ht="39.9" customHeight="1" x14ac:dyDescent="0.2">
      <c r="A407" s="349"/>
      <c r="B407" s="358" t="s">
        <v>186</v>
      </c>
      <c r="C407" s="219"/>
      <c r="D407" s="928"/>
      <c r="E407" s="929"/>
      <c r="F407" s="930"/>
      <c r="G407" s="358" t="s">
        <v>305</v>
      </c>
      <c r="H407" s="219"/>
      <c r="I407" s="928"/>
      <c r="J407" s="929"/>
      <c r="K407" s="930"/>
      <c r="L407" s="354"/>
      <c r="M407" s="355"/>
      <c r="N407" s="355"/>
      <c r="O407" s="355"/>
      <c r="P407" s="355"/>
      <c r="Q407" s="355"/>
      <c r="R407" s="355"/>
      <c r="S407" s="355"/>
      <c r="T407" s="355"/>
    </row>
    <row r="408" spans="1:21" s="325" customFormat="1" ht="19.95" customHeight="1" thickBot="1" x14ac:dyDescent="0.25">
      <c r="A408" s="327"/>
      <c r="B408" s="574"/>
      <c r="C408" s="575"/>
      <c r="D408" s="575"/>
      <c r="E408" s="575"/>
      <c r="F408" s="576"/>
      <c r="G408" s="577"/>
      <c r="H408" s="578"/>
      <c r="I408" s="574"/>
      <c r="J408" s="579"/>
      <c r="K408" s="580"/>
      <c r="L408" s="354"/>
      <c r="M408" s="378"/>
      <c r="N408" s="359"/>
      <c r="O408" s="359"/>
      <c r="P408" s="359"/>
      <c r="Q408" s="355"/>
      <c r="R408" s="355"/>
      <c r="S408" s="355"/>
      <c r="T408" s="355"/>
      <c r="U408" s="355"/>
    </row>
    <row r="409" spans="1:21" s="316" customFormat="1" ht="30" customHeight="1" thickBot="1" x14ac:dyDescent="0.25">
      <c r="A409" s="345"/>
      <c r="B409" s="573" t="s">
        <v>551</v>
      </c>
      <c r="C409" s="214"/>
      <c r="D409" s="214"/>
      <c r="E409" s="214"/>
      <c r="F409" s="215"/>
      <c r="G409" s="309"/>
      <c r="H409" s="310"/>
      <c r="I409" s="346"/>
      <c r="J409" s="347"/>
      <c r="K409" s="348"/>
      <c r="N409" s="317"/>
      <c r="O409" s="317"/>
      <c r="P409" s="317"/>
      <c r="Q409" s="317"/>
      <c r="R409" s="317"/>
      <c r="S409" s="317"/>
      <c r="T409" s="317"/>
      <c r="U409" s="317"/>
    </row>
    <row r="410" spans="1:21" s="316" customFormat="1" ht="35.1" customHeight="1" x14ac:dyDescent="0.2">
      <c r="A410" s="349"/>
      <c r="B410" s="939" t="s">
        <v>174</v>
      </c>
      <c r="C410" s="940"/>
      <c r="D410" s="939" t="s">
        <v>169</v>
      </c>
      <c r="E410" s="941"/>
      <c r="H410" s="350" t="s">
        <v>334</v>
      </c>
      <c r="I410" s="950">
        <f>IFERROR(C414*E410,"")</f>
        <v>0</v>
      </c>
      <c r="J410" s="350" t="s">
        <v>335</v>
      </c>
      <c r="K410" s="950">
        <f>IFERROR(SUM(C414:C418,H414:H418)*E410,"")</f>
        <v>0</v>
      </c>
      <c r="M410" s="317"/>
      <c r="N410" s="317"/>
      <c r="O410" s="317"/>
      <c r="P410" s="317"/>
      <c r="Q410" s="317"/>
      <c r="R410" s="317"/>
      <c r="S410" s="317"/>
      <c r="T410" s="317"/>
    </row>
    <row r="411" spans="1:21" s="316" customFormat="1" ht="20.100000000000001" customHeight="1" thickBot="1" x14ac:dyDescent="0.25">
      <c r="A411" s="349"/>
      <c r="B411" s="939"/>
      <c r="C411" s="940"/>
      <c r="D411" s="939"/>
      <c r="E411" s="941"/>
      <c r="H411" s="330" t="str">
        <f>IF($G$6="","-",IF($G$6="消費税を補助対象に含めない","（税抜）","（税込）"))</f>
        <v>-</v>
      </c>
      <c r="I411" s="951"/>
      <c r="J411" s="330" t="str">
        <f>IF($G$6="","-",IF($G$6="消費税を補助対象に含めない","（税抜）","（税込）"))</f>
        <v>-</v>
      </c>
      <c r="K411" s="951"/>
      <c r="M411" s="317"/>
      <c r="N411" s="317"/>
      <c r="O411" s="317"/>
      <c r="P411" s="317"/>
      <c r="Q411" s="317"/>
      <c r="R411" s="317"/>
      <c r="S411" s="317"/>
      <c r="T411" s="317"/>
    </row>
    <row r="412" spans="1:21" s="316" customFormat="1" ht="20.100000000000001" customHeight="1" x14ac:dyDescent="0.2">
      <c r="A412" s="349"/>
      <c r="B412" s="931" t="s">
        <v>164</v>
      </c>
      <c r="C412" s="556" t="s">
        <v>333</v>
      </c>
      <c r="D412" s="933" t="s">
        <v>165</v>
      </c>
      <c r="E412" s="934"/>
      <c r="F412" s="935"/>
      <c r="G412" s="931" t="s">
        <v>164</v>
      </c>
      <c r="H412" s="351" t="s">
        <v>333</v>
      </c>
      <c r="I412" s="932" t="s">
        <v>165</v>
      </c>
      <c r="J412" s="932"/>
      <c r="K412" s="932"/>
      <c r="M412" s="317"/>
      <c r="N412" s="317"/>
      <c r="O412" s="317"/>
      <c r="P412" s="317"/>
      <c r="Q412" s="317"/>
      <c r="R412" s="317"/>
      <c r="S412" s="317"/>
      <c r="T412" s="317"/>
    </row>
    <row r="413" spans="1:21" s="316" customFormat="1" ht="20.100000000000001" customHeight="1" x14ac:dyDescent="0.2">
      <c r="A413" s="349"/>
      <c r="B413" s="932"/>
      <c r="C413" s="557" t="str">
        <f>IF($G$6="","-",IF($G$6="消費税を補助対象に含めない","（税抜）","（税込）"))</f>
        <v>-</v>
      </c>
      <c r="D413" s="936"/>
      <c r="E413" s="937"/>
      <c r="F413" s="938"/>
      <c r="G413" s="932"/>
      <c r="H413" s="557" t="str">
        <f>IF($G$6="","-",IF($G$6="消費税を補助対象に含めない","（税抜）","（税込）"))</f>
        <v>-</v>
      </c>
      <c r="I413" s="939"/>
      <c r="J413" s="939"/>
      <c r="K413" s="939"/>
      <c r="M413" s="317"/>
      <c r="N413" s="317"/>
      <c r="O413" s="317"/>
      <c r="P413" s="317"/>
      <c r="Q413" s="317"/>
      <c r="R413" s="317"/>
      <c r="S413" s="317"/>
      <c r="T413" s="317"/>
    </row>
    <row r="414" spans="1:21" s="316" customFormat="1" ht="39.9" customHeight="1" x14ac:dyDescent="0.2">
      <c r="A414" s="349"/>
      <c r="B414" s="352" t="s">
        <v>183</v>
      </c>
      <c r="C414" s="216"/>
      <c r="D414" s="925"/>
      <c r="E414" s="926"/>
      <c r="F414" s="927"/>
      <c r="G414" s="352" t="s">
        <v>301</v>
      </c>
      <c r="H414" s="216"/>
      <c r="I414" s="925"/>
      <c r="J414" s="926"/>
      <c r="K414" s="927"/>
      <c r="M414" s="317"/>
      <c r="N414" s="317"/>
      <c r="O414" s="317"/>
      <c r="P414" s="317"/>
      <c r="Q414" s="317"/>
      <c r="R414" s="317"/>
      <c r="S414" s="317"/>
      <c r="T414" s="317"/>
    </row>
    <row r="415" spans="1:21" s="316" customFormat="1" ht="39.9" customHeight="1" x14ac:dyDescent="0.2">
      <c r="A415" s="349"/>
      <c r="B415" s="353" t="s">
        <v>166</v>
      </c>
      <c r="C415" s="217"/>
      <c r="D415" s="947"/>
      <c r="E415" s="948"/>
      <c r="F415" s="949"/>
      <c r="G415" s="353" t="s">
        <v>302</v>
      </c>
      <c r="H415" s="217"/>
      <c r="I415" s="947"/>
      <c r="J415" s="948"/>
      <c r="K415" s="949"/>
      <c r="L415" s="322"/>
      <c r="M415" s="317"/>
      <c r="N415" s="317"/>
      <c r="O415" s="317"/>
      <c r="P415" s="317"/>
      <c r="Q415" s="317"/>
      <c r="R415" s="317"/>
      <c r="S415" s="317"/>
      <c r="T415" s="317"/>
    </row>
    <row r="416" spans="1:21" s="325" customFormat="1" ht="39.9" customHeight="1" x14ac:dyDescent="0.2">
      <c r="A416" s="349"/>
      <c r="B416" s="353" t="s">
        <v>167</v>
      </c>
      <c r="C416" s="217"/>
      <c r="D416" s="947"/>
      <c r="E416" s="948"/>
      <c r="F416" s="949"/>
      <c r="G416" s="353" t="s">
        <v>303</v>
      </c>
      <c r="H416" s="217"/>
      <c r="I416" s="947"/>
      <c r="J416" s="948"/>
      <c r="K416" s="949"/>
      <c r="L416" s="354"/>
      <c r="M416" s="355"/>
      <c r="N416" s="355"/>
      <c r="O416" s="355"/>
      <c r="P416" s="355"/>
      <c r="Q416" s="355"/>
      <c r="R416" s="355"/>
      <c r="S416" s="355"/>
      <c r="T416" s="355"/>
    </row>
    <row r="417" spans="1:21" s="325" customFormat="1" ht="39.9" customHeight="1" x14ac:dyDescent="0.2">
      <c r="A417" s="349"/>
      <c r="B417" s="356" t="s">
        <v>168</v>
      </c>
      <c r="C417" s="218"/>
      <c r="D417" s="947"/>
      <c r="E417" s="948"/>
      <c r="F417" s="949"/>
      <c r="G417" s="356" t="s">
        <v>304</v>
      </c>
      <c r="H417" s="218"/>
      <c r="I417" s="947"/>
      <c r="J417" s="948"/>
      <c r="K417" s="949"/>
      <c r="L417" s="357"/>
      <c r="M417" s="355"/>
      <c r="N417" s="355"/>
      <c r="O417" s="355"/>
      <c r="P417" s="355"/>
      <c r="Q417" s="355"/>
      <c r="R417" s="355"/>
      <c r="S417" s="355"/>
      <c r="T417" s="355"/>
    </row>
    <row r="418" spans="1:21" s="325" customFormat="1" ht="39.9" customHeight="1" x14ac:dyDescent="0.2">
      <c r="A418" s="349"/>
      <c r="B418" s="358" t="s">
        <v>186</v>
      </c>
      <c r="C418" s="219"/>
      <c r="D418" s="928"/>
      <c r="E418" s="929"/>
      <c r="F418" s="930"/>
      <c r="G418" s="358" t="s">
        <v>305</v>
      </c>
      <c r="H418" s="219"/>
      <c r="I418" s="928"/>
      <c r="J418" s="929"/>
      <c r="K418" s="930"/>
      <c r="L418" s="354"/>
      <c r="M418" s="355"/>
      <c r="N418" s="355"/>
      <c r="O418" s="355"/>
      <c r="P418" s="355"/>
      <c r="Q418" s="355"/>
      <c r="R418" s="355"/>
      <c r="S418" s="355"/>
      <c r="T418" s="355"/>
    </row>
    <row r="419" spans="1:21" s="325" customFormat="1" ht="19.95" customHeight="1" thickBot="1" x14ac:dyDescent="0.25">
      <c r="A419" s="327"/>
      <c r="B419" s="574"/>
      <c r="C419" s="575"/>
      <c r="D419" s="575"/>
      <c r="E419" s="575"/>
      <c r="F419" s="576"/>
      <c r="G419" s="577"/>
      <c r="H419" s="578"/>
      <c r="I419" s="574"/>
      <c r="J419" s="579"/>
      <c r="K419" s="580"/>
      <c r="L419" s="354"/>
      <c r="M419" s="378"/>
      <c r="N419" s="359"/>
      <c r="O419" s="359"/>
      <c r="P419" s="359"/>
      <c r="Q419" s="355"/>
      <c r="R419" s="355"/>
      <c r="S419" s="355"/>
      <c r="T419" s="355"/>
      <c r="U419" s="355"/>
    </row>
    <row r="420" spans="1:21" s="316" customFormat="1" ht="30" customHeight="1" thickBot="1" x14ac:dyDescent="0.25">
      <c r="A420" s="345"/>
      <c r="B420" s="573" t="s">
        <v>552</v>
      </c>
      <c r="C420" s="214"/>
      <c r="D420" s="214"/>
      <c r="E420" s="214"/>
      <c r="F420" s="215"/>
      <c r="G420" s="309"/>
      <c r="H420" s="310"/>
      <c r="I420" s="346"/>
      <c r="J420" s="347"/>
      <c r="K420" s="348"/>
      <c r="N420" s="317"/>
      <c r="O420" s="317"/>
      <c r="P420" s="317"/>
      <c r="Q420" s="317"/>
      <c r="R420" s="317"/>
      <c r="S420" s="317"/>
      <c r="T420" s="317"/>
      <c r="U420" s="317"/>
    </row>
    <row r="421" spans="1:21" s="316" customFormat="1" ht="35.1" customHeight="1" x14ac:dyDescent="0.2">
      <c r="A421" s="349"/>
      <c r="B421" s="939" t="s">
        <v>174</v>
      </c>
      <c r="C421" s="940"/>
      <c r="D421" s="939" t="s">
        <v>169</v>
      </c>
      <c r="E421" s="941"/>
      <c r="H421" s="350" t="s">
        <v>334</v>
      </c>
      <c r="I421" s="950">
        <f>IFERROR(C425*E421,"")</f>
        <v>0</v>
      </c>
      <c r="J421" s="350" t="s">
        <v>335</v>
      </c>
      <c r="K421" s="950">
        <f>IFERROR(SUM(C425:C429,H425:H429)*E421,"")</f>
        <v>0</v>
      </c>
      <c r="M421" s="317"/>
      <c r="N421" s="317"/>
      <c r="O421" s="317"/>
      <c r="P421" s="317"/>
      <c r="Q421" s="317"/>
      <c r="R421" s="317"/>
      <c r="S421" s="317"/>
      <c r="T421" s="317"/>
    </row>
    <row r="422" spans="1:21" s="316" customFormat="1" ht="20.100000000000001" customHeight="1" thickBot="1" x14ac:dyDescent="0.25">
      <c r="A422" s="349"/>
      <c r="B422" s="939"/>
      <c r="C422" s="940"/>
      <c r="D422" s="939"/>
      <c r="E422" s="941"/>
      <c r="H422" s="330" t="str">
        <f>IF($G$6="","-",IF($G$6="消費税を補助対象に含めない","（税抜）","（税込）"))</f>
        <v>-</v>
      </c>
      <c r="I422" s="951"/>
      <c r="J422" s="330" t="str">
        <f>IF($G$6="","-",IF($G$6="消費税を補助対象に含めない","（税抜）","（税込）"))</f>
        <v>-</v>
      </c>
      <c r="K422" s="951"/>
      <c r="M422" s="317"/>
      <c r="N422" s="317"/>
      <c r="O422" s="317"/>
      <c r="P422" s="317"/>
      <c r="Q422" s="317"/>
      <c r="R422" s="317"/>
      <c r="S422" s="317"/>
      <c r="T422" s="317"/>
    </row>
    <row r="423" spans="1:21" s="316" customFormat="1" ht="20.100000000000001" customHeight="1" x14ac:dyDescent="0.2">
      <c r="A423" s="349"/>
      <c r="B423" s="931" t="s">
        <v>164</v>
      </c>
      <c r="C423" s="403" t="s">
        <v>333</v>
      </c>
      <c r="D423" s="933" t="s">
        <v>165</v>
      </c>
      <c r="E423" s="934"/>
      <c r="F423" s="935"/>
      <c r="G423" s="931" t="s">
        <v>164</v>
      </c>
      <c r="H423" s="351" t="s">
        <v>333</v>
      </c>
      <c r="I423" s="932" t="s">
        <v>165</v>
      </c>
      <c r="J423" s="932"/>
      <c r="K423" s="932"/>
      <c r="M423" s="317"/>
      <c r="N423" s="317"/>
      <c r="O423" s="317"/>
      <c r="P423" s="317"/>
      <c r="Q423" s="317"/>
      <c r="R423" s="317"/>
      <c r="S423" s="317"/>
      <c r="T423" s="317"/>
    </row>
    <row r="424" spans="1:21" s="316" customFormat="1" ht="20.100000000000001" customHeight="1" x14ac:dyDescent="0.2">
      <c r="A424" s="349"/>
      <c r="B424" s="932"/>
      <c r="C424" s="404" t="str">
        <f>IF($G$6="","-",IF($G$6="消費税を補助対象に含めない","（税抜）","（税込）"))</f>
        <v>-</v>
      </c>
      <c r="D424" s="936"/>
      <c r="E424" s="937"/>
      <c r="F424" s="938"/>
      <c r="G424" s="932"/>
      <c r="H424" s="404" t="str">
        <f>IF($G$6="","-",IF($G$6="消費税を補助対象に含めない","（税抜）","（税込）"))</f>
        <v>-</v>
      </c>
      <c r="I424" s="939"/>
      <c r="J424" s="939"/>
      <c r="K424" s="939"/>
      <c r="M424" s="317"/>
      <c r="N424" s="317"/>
      <c r="O424" s="317"/>
      <c r="P424" s="317"/>
      <c r="Q424" s="317"/>
      <c r="R424" s="317"/>
      <c r="S424" s="317"/>
      <c r="T424" s="317"/>
    </row>
    <row r="425" spans="1:21" s="316" customFormat="1" ht="39.9" customHeight="1" x14ac:dyDescent="0.2">
      <c r="A425" s="349"/>
      <c r="B425" s="352" t="s">
        <v>183</v>
      </c>
      <c r="C425" s="216"/>
      <c r="D425" s="925"/>
      <c r="E425" s="926"/>
      <c r="F425" s="927"/>
      <c r="G425" s="352" t="s">
        <v>301</v>
      </c>
      <c r="H425" s="216"/>
      <c r="I425" s="925"/>
      <c r="J425" s="926"/>
      <c r="K425" s="927"/>
      <c r="M425" s="317"/>
      <c r="N425" s="317"/>
      <c r="O425" s="317"/>
      <c r="P425" s="317"/>
      <c r="Q425" s="317"/>
      <c r="R425" s="317"/>
      <c r="S425" s="317"/>
      <c r="T425" s="317"/>
    </row>
    <row r="426" spans="1:21" s="316" customFormat="1" ht="39.9" customHeight="1" x14ac:dyDescent="0.2">
      <c r="A426" s="349"/>
      <c r="B426" s="353" t="s">
        <v>166</v>
      </c>
      <c r="C426" s="217"/>
      <c r="D426" s="947"/>
      <c r="E426" s="948"/>
      <c r="F426" s="949"/>
      <c r="G426" s="353" t="s">
        <v>302</v>
      </c>
      <c r="H426" s="217"/>
      <c r="I426" s="947"/>
      <c r="J426" s="948"/>
      <c r="K426" s="949"/>
      <c r="L426" s="322"/>
      <c r="M426" s="317"/>
      <c r="N426" s="317"/>
      <c r="O426" s="317"/>
      <c r="P426" s="317"/>
      <c r="Q426" s="317"/>
      <c r="R426" s="317"/>
      <c r="S426" s="317"/>
      <c r="T426" s="317"/>
    </row>
    <row r="427" spans="1:21" s="325" customFormat="1" ht="39.9" customHeight="1" x14ac:dyDescent="0.2">
      <c r="A427" s="349"/>
      <c r="B427" s="353" t="s">
        <v>167</v>
      </c>
      <c r="C427" s="217"/>
      <c r="D427" s="947"/>
      <c r="E427" s="948"/>
      <c r="F427" s="949"/>
      <c r="G427" s="353" t="s">
        <v>303</v>
      </c>
      <c r="H427" s="217"/>
      <c r="I427" s="947"/>
      <c r="J427" s="948"/>
      <c r="K427" s="949"/>
      <c r="L427" s="354"/>
      <c r="M427" s="355"/>
      <c r="N427" s="355"/>
      <c r="O427" s="355"/>
      <c r="P427" s="355"/>
      <c r="Q427" s="355"/>
      <c r="R427" s="355"/>
      <c r="S427" s="355"/>
      <c r="T427" s="355"/>
    </row>
    <row r="428" spans="1:21" s="325" customFormat="1" ht="39.9" customHeight="1" x14ac:dyDescent="0.2">
      <c r="A428" s="349"/>
      <c r="B428" s="356" t="s">
        <v>168</v>
      </c>
      <c r="C428" s="218"/>
      <c r="D428" s="947"/>
      <c r="E428" s="948"/>
      <c r="F428" s="949"/>
      <c r="G428" s="356" t="s">
        <v>304</v>
      </c>
      <c r="H428" s="218"/>
      <c r="I428" s="947"/>
      <c r="J428" s="948"/>
      <c r="K428" s="949"/>
      <c r="L428" s="357"/>
      <c r="M428" s="355"/>
      <c r="N428" s="355"/>
      <c r="O428" s="355"/>
      <c r="P428" s="355"/>
      <c r="Q428" s="355"/>
      <c r="R428" s="355"/>
      <c r="S428" s="355"/>
      <c r="T428" s="355"/>
    </row>
    <row r="429" spans="1:21" s="325" customFormat="1" ht="39.9" customHeight="1" x14ac:dyDescent="0.2">
      <c r="A429" s="349"/>
      <c r="B429" s="358" t="s">
        <v>186</v>
      </c>
      <c r="C429" s="219"/>
      <c r="D429" s="928"/>
      <c r="E429" s="929"/>
      <c r="F429" s="930"/>
      <c r="G429" s="358" t="s">
        <v>305</v>
      </c>
      <c r="H429" s="219"/>
      <c r="I429" s="928"/>
      <c r="J429" s="929"/>
      <c r="K429" s="930"/>
      <c r="L429" s="354"/>
      <c r="M429" s="355"/>
      <c r="N429" s="355"/>
      <c r="O429" s="355"/>
      <c r="P429" s="355"/>
      <c r="Q429" s="355"/>
      <c r="R429" s="355"/>
      <c r="S429" s="355"/>
      <c r="T429" s="355"/>
    </row>
    <row r="430" spans="1:21" s="325" customFormat="1" ht="19.95" customHeight="1" x14ac:dyDescent="0.2">
      <c r="A430" s="327"/>
      <c r="B430" s="346"/>
      <c r="C430" s="214"/>
      <c r="D430" s="214"/>
      <c r="E430" s="214"/>
      <c r="F430" s="215"/>
      <c r="G430" s="309"/>
      <c r="H430" s="310"/>
      <c r="I430" s="346"/>
      <c r="J430" s="347"/>
      <c r="K430" s="348"/>
      <c r="L430" s="354"/>
      <c r="M430" s="378"/>
      <c r="N430" s="359"/>
      <c r="O430" s="359"/>
      <c r="P430" s="359"/>
      <c r="Q430" s="355"/>
      <c r="R430" s="355"/>
      <c r="S430" s="355"/>
      <c r="T430" s="355"/>
      <c r="U430" s="355"/>
    </row>
    <row r="431" spans="1:21" s="325" customFormat="1" ht="39.9" customHeight="1" x14ac:dyDescent="0.2">
      <c r="A431" s="327"/>
      <c r="B431" s="402" t="s">
        <v>341</v>
      </c>
      <c r="C431" s="214"/>
      <c r="D431" s="214"/>
      <c r="E431" s="214"/>
      <c r="F431" s="215"/>
      <c r="G431" s="309"/>
      <c r="H431" s="310"/>
      <c r="I431" s="346"/>
      <c r="J431" s="347"/>
      <c r="K431" s="348"/>
      <c r="L431" s="354"/>
      <c r="M431" s="378"/>
      <c r="N431" s="359"/>
      <c r="O431" s="359"/>
      <c r="P431" s="359"/>
      <c r="Q431" s="355"/>
      <c r="R431" s="355"/>
      <c r="S431" s="355"/>
      <c r="T431" s="355"/>
      <c r="U431" s="355"/>
    </row>
    <row r="432" spans="1:21" s="325" customFormat="1" ht="30" customHeight="1" thickBot="1" x14ac:dyDescent="0.25">
      <c r="A432" s="327"/>
      <c r="B432" s="573" t="s">
        <v>542</v>
      </c>
      <c r="C432" s="214"/>
      <c r="D432" s="214"/>
      <c r="E432" s="214"/>
      <c r="F432" s="215"/>
      <c r="G432" s="309"/>
      <c r="H432" s="310"/>
      <c r="I432" s="346"/>
      <c r="J432" s="347"/>
      <c r="K432" s="348"/>
      <c r="L432" s="354"/>
      <c r="M432" s="378"/>
      <c r="N432" s="359"/>
      <c r="O432" s="359"/>
      <c r="P432" s="359"/>
      <c r="Q432" s="355"/>
      <c r="R432" s="355"/>
      <c r="S432" s="355"/>
      <c r="T432" s="355"/>
      <c r="U432" s="355"/>
    </row>
    <row r="433" spans="1:21" s="325" customFormat="1" ht="35.1" customHeight="1" x14ac:dyDescent="0.2">
      <c r="A433" s="349"/>
      <c r="B433" s="939" t="s">
        <v>174</v>
      </c>
      <c r="C433" s="940"/>
      <c r="D433" s="939" t="s">
        <v>169</v>
      </c>
      <c r="E433" s="941"/>
      <c r="H433" s="350" t="s">
        <v>334</v>
      </c>
      <c r="I433" s="942">
        <f>IFERROR(C437*E433,"")</f>
        <v>0</v>
      </c>
      <c r="J433" s="350" t="s">
        <v>335</v>
      </c>
      <c r="K433" s="942">
        <f>IFERROR(SUM(C437:C441,H437:H441)*E433,"")</f>
        <v>0</v>
      </c>
      <c r="L433" s="357"/>
      <c r="M433" s="944" t="s">
        <v>575</v>
      </c>
      <c r="N433" s="355"/>
      <c r="O433" s="355"/>
      <c r="P433" s="355"/>
      <c r="Q433" s="355"/>
      <c r="R433" s="355"/>
      <c r="S433" s="355"/>
      <c r="T433" s="355"/>
      <c r="U433" s="355"/>
    </row>
    <row r="434" spans="1:21" s="325" customFormat="1" ht="20.100000000000001" customHeight="1" thickBot="1" x14ac:dyDescent="0.25">
      <c r="A434" s="349"/>
      <c r="B434" s="939"/>
      <c r="C434" s="940"/>
      <c r="D434" s="939"/>
      <c r="E434" s="941"/>
      <c r="H434" s="330" t="str">
        <f>IF($G$6="","-",IF($G$6="消費税を補助対象に含めない","（税抜）","（税込）"))</f>
        <v>-</v>
      </c>
      <c r="I434" s="943"/>
      <c r="J434" s="330" t="str">
        <f>IF($G$6="","-",IF($G$6="消費税を補助対象に含めない","（税抜）","（税込）"))</f>
        <v>-</v>
      </c>
      <c r="K434" s="943"/>
      <c r="L434" s="357"/>
      <c r="M434" s="945"/>
      <c r="N434" s="355"/>
      <c r="O434" s="355"/>
      <c r="P434" s="355"/>
      <c r="Q434" s="355"/>
      <c r="R434" s="355"/>
      <c r="S434" s="355"/>
      <c r="T434" s="355"/>
      <c r="U434" s="355"/>
    </row>
    <row r="435" spans="1:21" s="325" customFormat="1" ht="20.100000000000001" customHeight="1" x14ac:dyDescent="0.2">
      <c r="A435" s="349"/>
      <c r="B435" s="931" t="s">
        <v>164</v>
      </c>
      <c r="C435" s="556" t="s">
        <v>333</v>
      </c>
      <c r="D435" s="933" t="s">
        <v>165</v>
      </c>
      <c r="E435" s="934"/>
      <c r="F435" s="935"/>
      <c r="G435" s="931" t="s">
        <v>164</v>
      </c>
      <c r="H435" s="351" t="s">
        <v>333</v>
      </c>
      <c r="I435" s="932" t="s">
        <v>165</v>
      </c>
      <c r="J435" s="932"/>
      <c r="K435" s="932"/>
      <c r="L435" s="354"/>
      <c r="M435" s="945"/>
      <c r="N435" s="355"/>
      <c r="O435" s="355"/>
      <c r="P435" s="355"/>
      <c r="Q435" s="355"/>
      <c r="R435" s="355"/>
      <c r="S435" s="355"/>
      <c r="T435" s="355"/>
      <c r="U435" s="355"/>
    </row>
    <row r="436" spans="1:21" s="325" customFormat="1" ht="20.100000000000001" customHeight="1" x14ac:dyDescent="0.2">
      <c r="A436" s="349"/>
      <c r="B436" s="932"/>
      <c r="C436" s="557" t="str">
        <f>IF($G$6="","-",IF($G$6="消費税を補助対象に含めない","（税抜）","（税込）"))</f>
        <v>-</v>
      </c>
      <c r="D436" s="936"/>
      <c r="E436" s="937"/>
      <c r="F436" s="938"/>
      <c r="G436" s="932"/>
      <c r="H436" s="557" t="str">
        <f>IF($G$6="","-",IF($G$6="消費税を補助対象に含めない","（税抜）","（税込）"))</f>
        <v>-</v>
      </c>
      <c r="I436" s="939"/>
      <c r="J436" s="939"/>
      <c r="K436" s="939"/>
      <c r="L436" s="354"/>
      <c r="M436" s="945"/>
      <c r="N436" s="355"/>
      <c r="O436" s="355"/>
      <c r="P436" s="355"/>
      <c r="Q436" s="355"/>
      <c r="R436" s="355"/>
      <c r="S436" s="355"/>
      <c r="T436" s="355"/>
      <c r="U436" s="355"/>
    </row>
    <row r="437" spans="1:21" s="325" customFormat="1" ht="39.9" customHeight="1" x14ac:dyDescent="0.2">
      <c r="A437" s="349"/>
      <c r="B437" s="352" t="s">
        <v>183</v>
      </c>
      <c r="C437" s="216"/>
      <c r="D437" s="925"/>
      <c r="E437" s="926"/>
      <c r="F437" s="927"/>
      <c r="G437" s="352" t="s">
        <v>306</v>
      </c>
      <c r="H437" s="216"/>
      <c r="I437" s="925"/>
      <c r="J437" s="926"/>
      <c r="K437" s="927"/>
      <c r="L437" s="354"/>
      <c r="M437" s="945"/>
      <c r="N437" s="355"/>
      <c r="O437" s="355"/>
      <c r="P437" s="355"/>
      <c r="Q437" s="355"/>
      <c r="R437" s="355"/>
      <c r="S437" s="355"/>
      <c r="T437" s="355"/>
      <c r="U437" s="355"/>
    </row>
    <row r="438" spans="1:21" s="362" customFormat="1" ht="39.9" customHeight="1" x14ac:dyDescent="0.2">
      <c r="A438" s="349"/>
      <c r="B438" s="353" t="s">
        <v>166</v>
      </c>
      <c r="C438" s="217"/>
      <c r="D438" s="947"/>
      <c r="E438" s="948"/>
      <c r="F438" s="949"/>
      <c r="G438" s="353" t="s">
        <v>307</v>
      </c>
      <c r="H438" s="217"/>
      <c r="I438" s="947"/>
      <c r="J438" s="948"/>
      <c r="K438" s="949"/>
      <c r="L438" s="360"/>
      <c r="M438" s="945"/>
      <c r="N438" s="361"/>
      <c r="O438" s="361"/>
      <c r="P438" s="361"/>
      <c r="Q438" s="361"/>
      <c r="R438" s="361"/>
      <c r="S438" s="361"/>
      <c r="T438" s="361"/>
      <c r="U438" s="361"/>
    </row>
    <row r="439" spans="1:21" s="325" customFormat="1" ht="39.9" customHeight="1" x14ac:dyDescent="0.2">
      <c r="A439" s="363"/>
      <c r="B439" s="353" t="s">
        <v>167</v>
      </c>
      <c r="C439" s="217"/>
      <c r="D439" s="947"/>
      <c r="E439" s="948"/>
      <c r="F439" s="949"/>
      <c r="G439" s="353" t="s">
        <v>302</v>
      </c>
      <c r="H439" s="217"/>
      <c r="I439" s="947"/>
      <c r="J439" s="948"/>
      <c r="K439" s="949"/>
      <c r="L439" s="354"/>
      <c r="M439" s="945"/>
      <c r="N439" s="355"/>
      <c r="O439" s="355"/>
      <c r="P439" s="355"/>
      <c r="Q439" s="355"/>
      <c r="R439" s="355"/>
      <c r="S439" s="355"/>
      <c r="T439" s="355"/>
      <c r="U439" s="355"/>
    </row>
    <row r="440" spans="1:21" s="325" customFormat="1" ht="39.9" customHeight="1" x14ac:dyDescent="0.2">
      <c r="A440" s="349"/>
      <c r="B440" s="356" t="s">
        <v>168</v>
      </c>
      <c r="C440" s="218"/>
      <c r="D440" s="947"/>
      <c r="E440" s="948"/>
      <c r="F440" s="949"/>
      <c r="G440" s="356" t="s">
        <v>303</v>
      </c>
      <c r="H440" s="218"/>
      <c r="I440" s="947"/>
      <c r="J440" s="948"/>
      <c r="K440" s="949"/>
      <c r="L440" s="354"/>
      <c r="M440" s="945"/>
      <c r="N440" s="355"/>
      <c r="O440" s="355"/>
      <c r="P440" s="355"/>
      <c r="Q440" s="355"/>
      <c r="R440" s="355"/>
      <c r="S440" s="355"/>
      <c r="T440" s="355"/>
      <c r="U440" s="355"/>
    </row>
    <row r="441" spans="1:21" s="325" customFormat="1" ht="39.9" customHeight="1" x14ac:dyDescent="0.2">
      <c r="A441" s="349"/>
      <c r="B441" s="358" t="s">
        <v>186</v>
      </c>
      <c r="C441" s="219"/>
      <c r="D441" s="928"/>
      <c r="E441" s="929"/>
      <c r="F441" s="930"/>
      <c r="G441" s="358" t="s">
        <v>308</v>
      </c>
      <c r="H441" s="219"/>
      <c r="I441" s="928"/>
      <c r="J441" s="929"/>
      <c r="K441" s="930"/>
      <c r="L441" s="354"/>
      <c r="M441" s="946"/>
      <c r="N441" s="355"/>
      <c r="O441" s="355"/>
      <c r="P441" s="355"/>
      <c r="Q441" s="355"/>
      <c r="R441" s="355"/>
      <c r="S441" s="355"/>
      <c r="T441" s="355"/>
      <c r="U441" s="355"/>
    </row>
    <row r="442" spans="1:21" s="325" customFormat="1" ht="19.95" customHeight="1" thickBot="1" x14ac:dyDescent="0.25">
      <c r="A442" s="327"/>
      <c r="B442" s="574"/>
      <c r="C442" s="575"/>
      <c r="D442" s="575"/>
      <c r="E442" s="575"/>
      <c r="F442" s="576"/>
      <c r="G442" s="577"/>
      <c r="H442" s="578"/>
      <c r="I442" s="574"/>
      <c r="J442" s="579"/>
      <c r="K442" s="580"/>
      <c r="L442" s="354"/>
      <c r="M442" s="379"/>
      <c r="N442" s="359"/>
      <c r="O442" s="359"/>
      <c r="P442" s="359"/>
      <c r="Q442" s="355"/>
      <c r="R442" s="355"/>
      <c r="S442" s="355"/>
      <c r="T442" s="355"/>
      <c r="U442" s="355"/>
    </row>
    <row r="443" spans="1:21" s="325" customFormat="1" ht="30" customHeight="1" thickBot="1" x14ac:dyDescent="0.25">
      <c r="A443" s="327"/>
      <c r="B443" s="573" t="s">
        <v>544</v>
      </c>
      <c r="C443" s="214"/>
      <c r="D443" s="214"/>
      <c r="E443" s="214"/>
      <c r="F443" s="215"/>
      <c r="G443" s="309"/>
      <c r="H443" s="310"/>
      <c r="I443" s="346"/>
      <c r="J443" s="347"/>
      <c r="K443" s="348"/>
      <c r="L443" s="354"/>
      <c r="M443" s="378"/>
      <c r="N443" s="359"/>
      <c r="O443" s="359"/>
      <c r="P443" s="359"/>
      <c r="Q443" s="355"/>
      <c r="R443" s="355"/>
      <c r="S443" s="355"/>
      <c r="T443" s="355"/>
      <c r="U443" s="355"/>
    </row>
    <row r="444" spans="1:21" s="325" customFormat="1" ht="35.1" customHeight="1" x14ac:dyDescent="0.2">
      <c r="A444" s="349"/>
      <c r="B444" s="939" t="s">
        <v>174</v>
      </c>
      <c r="C444" s="940"/>
      <c r="D444" s="939" t="s">
        <v>169</v>
      </c>
      <c r="E444" s="941"/>
      <c r="H444" s="350" t="s">
        <v>334</v>
      </c>
      <c r="I444" s="942">
        <f>IFERROR(C448*E444,"")</f>
        <v>0</v>
      </c>
      <c r="J444" s="350" t="s">
        <v>335</v>
      </c>
      <c r="K444" s="942">
        <f>IFERROR(SUM(C448:C452,H448:H452)*E444,"")</f>
        <v>0</v>
      </c>
      <c r="L444" s="357"/>
      <c r="M444" s="355"/>
      <c r="N444" s="355"/>
      <c r="O444" s="355"/>
      <c r="P444" s="355"/>
      <c r="Q444" s="355"/>
      <c r="R444" s="355"/>
      <c r="S444" s="355"/>
      <c r="T444" s="355"/>
    </row>
    <row r="445" spans="1:21" s="325" customFormat="1" ht="20.100000000000001" customHeight="1" thickBot="1" x14ac:dyDescent="0.25">
      <c r="A445" s="349"/>
      <c r="B445" s="939"/>
      <c r="C445" s="940"/>
      <c r="D445" s="939"/>
      <c r="E445" s="941"/>
      <c r="H445" s="330" t="str">
        <f>IF($G$6="","-",IF($G$6="消費税を補助対象に含めない","（税抜）","（税込）"))</f>
        <v>-</v>
      </c>
      <c r="I445" s="943"/>
      <c r="J445" s="330" t="str">
        <f>IF($G$6="","-",IF($G$6="消費税を補助対象に含めない","（税抜）","（税込）"))</f>
        <v>-</v>
      </c>
      <c r="K445" s="943"/>
      <c r="L445" s="357"/>
      <c r="M445" s="355"/>
      <c r="N445" s="355"/>
      <c r="O445" s="355"/>
      <c r="P445" s="355"/>
      <c r="Q445" s="355"/>
      <c r="R445" s="355"/>
      <c r="S445" s="355"/>
      <c r="T445" s="355"/>
    </row>
    <row r="446" spans="1:21" s="325" customFormat="1" ht="20.100000000000001" customHeight="1" x14ac:dyDescent="0.2">
      <c r="A446" s="349"/>
      <c r="B446" s="931" t="s">
        <v>164</v>
      </c>
      <c r="C446" s="556" t="s">
        <v>333</v>
      </c>
      <c r="D446" s="933" t="s">
        <v>165</v>
      </c>
      <c r="E446" s="934"/>
      <c r="F446" s="935"/>
      <c r="G446" s="931" t="s">
        <v>164</v>
      </c>
      <c r="H446" s="351" t="s">
        <v>333</v>
      </c>
      <c r="I446" s="932" t="s">
        <v>165</v>
      </c>
      <c r="J446" s="932"/>
      <c r="K446" s="932"/>
      <c r="L446" s="354"/>
      <c r="M446" s="355"/>
      <c r="N446" s="355"/>
      <c r="O446" s="355"/>
      <c r="P446" s="355"/>
      <c r="Q446" s="355"/>
      <c r="R446" s="355"/>
      <c r="S446" s="355"/>
      <c r="T446" s="355"/>
    </row>
    <row r="447" spans="1:21" s="325" customFormat="1" ht="20.100000000000001" customHeight="1" x14ac:dyDescent="0.2">
      <c r="A447" s="349"/>
      <c r="B447" s="932"/>
      <c r="C447" s="557" t="str">
        <f>IF($G$6="","-",IF($G$6="消費税を補助対象に含めない","（税抜）","（税込）"))</f>
        <v>-</v>
      </c>
      <c r="D447" s="936"/>
      <c r="E447" s="937"/>
      <c r="F447" s="938"/>
      <c r="G447" s="932"/>
      <c r="H447" s="557" t="str">
        <f>IF($G$6="","-",IF($G$6="消費税を補助対象に含めない","（税抜）","（税込）"))</f>
        <v>-</v>
      </c>
      <c r="I447" s="939"/>
      <c r="J447" s="939"/>
      <c r="K447" s="939"/>
      <c r="L447" s="354"/>
      <c r="M447" s="355"/>
      <c r="N447" s="355"/>
      <c r="O447" s="355"/>
      <c r="P447" s="355"/>
      <c r="Q447" s="355"/>
      <c r="R447" s="355"/>
      <c r="S447" s="355"/>
      <c r="T447" s="355"/>
    </row>
    <row r="448" spans="1:21" s="325" customFormat="1" ht="39.9" customHeight="1" x14ac:dyDescent="0.2">
      <c r="A448" s="349"/>
      <c r="B448" s="352" t="s">
        <v>183</v>
      </c>
      <c r="C448" s="216"/>
      <c r="D448" s="925"/>
      <c r="E448" s="926"/>
      <c r="F448" s="927"/>
      <c r="G448" s="352" t="s">
        <v>306</v>
      </c>
      <c r="H448" s="216"/>
      <c r="I448" s="925"/>
      <c r="J448" s="926"/>
      <c r="K448" s="927"/>
      <c r="L448" s="354"/>
      <c r="M448" s="355"/>
      <c r="N448" s="355"/>
      <c r="O448" s="355"/>
      <c r="P448" s="355"/>
      <c r="Q448" s="355"/>
      <c r="R448" s="355"/>
      <c r="S448" s="355"/>
      <c r="T448" s="355"/>
    </row>
    <row r="449" spans="1:21" s="362" customFormat="1" ht="39.9" customHeight="1" x14ac:dyDescent="0.2">
      <c r="A449" s="349"/>
      <c r="B449" s="353" t="s">
        <v>166</v>
      </c>
      <c r="C449" s="217"/>
      <c r="D449" s="947"/>
      <c r="E449" s="948"/>
      <c r="F449" s="949"/>
      <c r="G449" s="353" t="s">
        <v>307</v>
      </c>
      <c r="H449" s="217"/>
      <c r="I449" s="947"/>
      <c r="J449" s="948"/>
      <c r="K449" s="949"/>
      <c r="L449" s="360"/>
      <c r="M449" s="361"/>
      <c r="N449" s="361"/>
      <c r="O449" s="361"/>
      <c r="P449" s="361"/>
      <c r="Q449" s="361"/>
      <c r="R449" s="361"/>
      <c r="S449" s="361"/>
      <c r="T449" s="361"/>
    </row>
    <row r="450" spans="1:21" s="325" customFormat="1" ht="39.9" customHeight="1" x14ac:dyDescent="0.2">
      <c r="A450" s="363"/>
      <c r="B450" s="353" t="s">
        <v>167</v>
      </c>
      <c r="C450" s="217"/>
      <c r="D450" s="947"/>
      <c r="E450" s="948"/>
      <c r="F450" s="949"/>
      <c r="G450" s="353" t="s">
        <v>302</v>
      </c>
      <c r="H450" s="217"/>
      <c r="I450" s="947"/>
      <c r="J450" s="948"/>
      <c r="K450" s="949"/>
      <c r="L450" s="354"/>
      <c r="M450" s="355"/>
      <c r="N450" s="355"/>
      <c r="O450" s="355"/>
      <c r="P450" s="355"/>
      <c r="Q450" s="355"/>
      <c r="R450" s="355"/>
      <c r="S450" s="355"/>
      <c r="T450" s="355"/>
    </row>
    <row r="451" spans="1:21" s="325" customFormat="1" ht="39.9" customHeight="1" x14ac:dyDescent="0.2">
      <c r="A451" s="349"/>
      <c r="B451" s="356" t="s">
        <v>168</v>
      </c>
      <c r="C451" s="218"/>
      <c r="D451" s="947"/>
      <c r="E451" s="948"/>
      <c r="F451" s="949"/>
      <c r="G451" s="356" t="s">
        <v>303</v>
      </c>
      <c r="H451" s="218"/>
      <c r="I451" s="947"/>
      <c r="J451" s="948"/>
      <c r="K451" s="949"/>
      <c r="L451" s="354"/>
      <c r="M451" s="355"/>
      <c r="N451" s="355"/>
      <c r="O451" s="355"/>
      <c r="P451" s="355"/>
      <c r="Q451" s="355"/>
      <c r="R451" s="355"/>
      <c r="S451" s="355"/>
      <c r="T451" s="355"/>
    </row>
    <row r="452" spans="1:21" s="325" customFormat="1" ht="39.9" customHeight="1" x14ac:dyDescent="0.2">
      <c r="A452" s="349"/>
      <c r="B452" s="358" t="s">
        <v>186</v>
      </c>
      <c r="C452" s="219"/>
      <c r="D452" s="928"/>
      <c r="E452" s="929"/>
      <c r="F452" s="930"/>
      <c r="G452" s="358" t="s">
        <v>308</v>
      </c>
      <c r="H452" s="219"/>
      <c r="I452" s="928"/>
      <c r="J452" s="929"/>
      <c r="K452" s="930"/>
      <c r="L452" s="354"/>
      <c r="M452" s="355"/>
      <c r="N452" s="355"/>
      <c r="O452" s="355"/>
      <c r="P452" s="355"/>
      <c r="Q452" s="355"/>
      <c r="R452" s="355"/>
      <c r="S452" s="355"/>
      <c r="T452" s="355"/>
    </row>
    <row r="453" spans="1:21" s="325" customFormat="1" ht="19.95" customHeight="1" thickBot="1" x14ac:dyDescent="0.25">
      <c r="A453" s="327"/>
      <c r="B453" s="574"/>
      <c r="C453" s="575"/>
      <c r="D453" s="575"/>
      <c r="E453" s="575"/>
      <c r="F453" s="576"/>
      <c r="G453" s="577"/>
      <c r="H453" s="578"/>
      <c r="I453" s="574"/>
      <c r="J453" s="579"/>
      <c r="K453" s="580"/>
      <c r="L453" s="354"/>
      <c r="M453" s="379"/>
      <c r="N453" s="359"/>
      <c r="O453" s="359"/>
      <c r="P453" s="359"/>
      <c r="Q453" s="355"/>
      <c r="R453" s="355"/>
      <c r="S453" s="355"/>
      <c r="T453" s="355"/>
      <c r="U453" s="355"/>
    </row>
    <row r="454" spans="1:21" s="325" customFormat="1" ht="30" customHeight="1" thickBot="1" x14ac:dyDescent="0.25">
      <c r="A454" s="327"/>
      <c r="B454" s="573" t="s">
        <v>545</v>
      </c>
      <c r="C454" s="214"/>
      <c r="D454" s="214"/>
      <c r="E454" s="214"/>
      <c r="F454" s="215"/>
      <c r="G454" s="309"/>
      <c r="H454" s="310"/>
      <c r="I454" s="346"/>
      <c r="J454" s="347"/>
      <c r="K454" s="348"/>
      <c r="L454" s="354"/>
      <c r="M454" s="378"/>
      <c r="N454" s="359"/>
      <c r="O454" s="359"/>
      <c r="P454" s="359"/>
      <c r="Q454" s="355"/>
      <c r="R454" s="355"/>
      <c r="S454" s="355"/>
      <c r="T454" s="355"/>
      <c r="U454" s="355"/>
    </row>
    <row r="455" spans="1:21" s="325" customFormat="1" ht="35.1" customHeight="1" x14ac:dyDescent="0.2">
      <c r="A455" s="349"/>
      <c r="B455" s="939" t="s">
        <v>174</v>
      </c>
      <c r="C455" s="940"/>
      <c r="D455" s="939" t="s">
        <v>169</v>
      </c>
      <c r="E455" s="941"/>
      <c r="H455" s="350" t="s">
        <v>334</v>
      </c>
      <c r="I455" s="942">
        <f>IFERROR(C459*E455,"")</f>
        <v>0</v>
      </c>
      <c r="J455" s="350" t="s">
        <v>335</v>
      </c>
      <c r="K455" s="942">
        <f>IFERROR(SUM(C459:C463,H459:H463)*E455,"")</f>
        <v>0</v>
      </c>
      <c r="L455" s="357"/>
      <c r="M455" s="355"/>
      <c r="N455" s="355"/>
      <c r="O455" s="355"/>
      <c r="P455" s="355"/>
      <c r="Q455" s="355"/>
      <c r="R455" s="355"/>
      <c r="S455" s="355"/>
      <c r="T455" s="355"/>
    </row>
    <row r="456" spans="1:21" s="325" customFormat="1" ht="20.100000000000001" customHeight="1" thickBot="1" x14ac:dyDescent="0.25">
      <c r="A456" s="349"/>
      <c r="B456" s="939"/>
      <c r="C456" s="940"/>
      <c r="D456" s="939"/>
      <c r="E456" s="941"/>
      <c r="H456" s="330" t="str">
        <f>IF($G$6="","-",IF($G$6="消費税を補助対象に含めない","（税抜）","（税込）"))</f>
        <v>-</v>
      </c>
      <c r="I456" s="943"/>
      <c r="J456" s="330" t="str">
        <f>IF($G$6="","-",IF($G$6="消費税を補助対象に含めない","（税抜）","（税込）"))</f>
        <v>-</v>
      </c>
      <c r="K456" s="943"/>
      <c r="L456" s="357"/>
      <c r="M456" s="355"/>
      <c r="N456" s="355"/>
      <c r="O456" s="355"/>
      <c r="P456" s="355"/>
      <c r="Q456" s="355"/>
      <c r="R456" s="355"/>
      <c r="S456" s="355"/>
      <c r="T456" s="355"/>
    </row>
    <row r="457" spans="1:21" s="325" customFormat="1" ht="20.100000000000001" customHeight="1" x14ac:dyDescent="0.2">
      <c r="A457" s="349"/>
      <c r="B457" s="931" t="s">
        <v>164</v>
      </c>
      <c r="C457" s="556" t="s">
        <v>333</v>
      </c>
      <c r="D457" s="933" t="s">
        <v>165</v>
      </c>
      <c r="E457" s="934"/>
      <c r="F457" s="935"/>
      <c r="G457" s="931" t="s">
        <v>164</v>
      </c>
      <c r="H457" s="351" t="s">
        <v>333</v>
      </c>
      <c r="I457" s="932" t="s">
        <v>165</v>
      </c>
      <c r="J457" s="932"/>
      <c r="K457" s="932"/>
      <c r="L457" s="354"/>
      <c r="M457" s="355"/>
      <c r="N457" s="355"/>
      <c r="O457" s="355"/>
      <c r="P457" s="355"/>
      <c r="Q457" s="355"/>
      <c r="R457" s="355"/>
      <c r="S457" s="355"/>
      <c r="T457" s="355"/>
    </row>
    <row r="458" spans="1:21" s="325" customFormat="1" ht="20.100000000000001" customHeight="1" x14ac:dyDescent="0.2">
      <c r="A458" s="349"/>
      <c r="B458" s="932"/>
      <c r="C458" s="557" t="str">
        <f>IF($G$6="","-",IF($G$6="消費税を補助対象に含めない","（税抜）","（税込）"))</f>
        <v>-</v>
      </c>
      <c r="D458" s="936"/>
      <c r="E458" s="937"/>
      <c r="F458" s="938"/>
      <c r="G458" s="932"/>
      <c r="H458" s="557" t="str">
        <f>IF($G$6="","-",IF($G$6="消費税を補助対象に含めない","（税抜）","（税込）"))</f>
        <v>-</v>
      </c>
      <c r="I458" s="939"/>
      <c r="J458" s="939"/>
      <c r="K458" s="939"/>
      <c r="L458" s="354"/>
      <c r="M458" s="355"/>
      <c r="N458" s="355"/>
      <c r="O458" s="355"/>
      <c r="P458" s="355"/>
      <c r="Q458" s="355"/>
      <c r="R458" s="355"/>
      <c r="S458" s="355"/>
      <c r="T458" s="355"/>
    </row>
    <row r="459" spans="1:21" s="325" customFormat="1" ht="39.9" customHeight="1" x14ac:dyDescent="0.2">
      <c r="A459" s="349"/>
      <c r="B459" s="352" t="s">
        <v>183</v>
      </c>
      <c r="C459" s="216"/>
      <c r="D459" s="925"/>
      <c r="E459" s="926"/>
      <c r="F459" s="927"/>
      <c r="G459" s="352" t="s">
        <v>306</v>
      </c>
      <c r="H459" s="216"/>
      <c r="I459" s="925"/>
      <c r="J459" s="926"/>
      <c r="K459" s="927"/>
      <c r="L459" s="354"/>
      <c r="M459" s="355"/>
      <c r="N459" s="355"/>
      <c r="O459" s="355"/>
      <c r="P459" s="355"/>
      <c r="Q459" s="355"/>
      <c r="R459" s="355"/>
      <c r="S459" s="355"/>
      <c r="T459" s="355"/>
    </row>
    <row r="460" spans="1:21" s="362" customFormat="1" ht="39.9" customHeight="1" x14ac:dyDescent="0.2">
      <c r="A460" s="349"/>
      <c r="B460" s="353" t="s">
        <v>166</v>
      </c>
      <c r="C460" s="217"/>
      <c r="D460" s="947"/>
      <c r="E460" s="948"/>
      <c r="F460" s="949"/>
      <c r="G460" s="353" t="s">
        <v>307</v>
      </c>
      <c r="H460" s="217"/>
      <c r="I460" s="947"/>
      <c r="J460" s="948"/>
      <c r="K460" s="949"/>
      <c r="L460" s="360"/>
      <c r="M460" s="361"/>
      <c r="N460" s="361"/>
      <c r="O460" s="361"/>
      <c r="P460" s="361"/>
      <c r="Q460" s="361"/>
      <c r="R460" s="361"/>
      <c r="S460" s="361"/>
      <c r="T460" s="361"/>
    </row>
    <row r="461" spans="1:21" s="325" customFormat="1" ht="39.9" customHeight="1" x14ac:dyDescent="0.2">
      <c r="A461" s="363"/>
      <c r="B461" s="353" t="s">
        <v>167</v>
      </c>
      <c r="C461" s="217"/>
      <c r="D461" s="947"/>
      <c r="E461" s="948"/>
      <c r="F461" s="949"/>
      <c r="G461" s="353" t="s">
        <v>302</v>
      </c>
      <c r="H461" s="217"/>
      <c r="I461" s="947"/>
      <c r="J461" s="948"/>
      <c r="K461" s="949"/>
      <c r="L461" s="354"/>
      <c r="M461" s="355"/>
      <c r="N461" s="355"/>
      <c r="O461" s="355"/>
      <c r="P461" s="355"/>
      <c r="Q461" s="355"/>
      <c r="R461" s="355"/>
      <c r="S461" s="355"/>
      <c r="T461" s="355"/>
    </row>
    <row r="462" spans="1:21" s="325" customFormat="1" ht="39.9" customHeight="1" x14ac:dyDescent="0.2">
      <c r="A462" s="349"/>
      <c r="B462" s="356" t="s">
        <v>168</v>
      </c>
      <c r="C462" s="218"/>
      <c r="D462" s="947"/>
      <c r="E462" s="948"/>
      <c r="F462" s="949"/>
      <c r="G462" s="356" t="s">
        <v>303</v>
      </c>
      <c r="H462" s="218"/>
      <c r="I462" s="947"/>
      <c r="J462" s="948"/>
      <c r="K462" s="949"/>
      <c r="L462" s="354"/>
      <c r="M462" s="355"/>
      <c r="N462" s="355"/>
      <c r="O462" s="355"/>
      <c r="P462" s="355"/>
      <c r="Q462" s="355"/>
      <c r="R462" s="355"/>
      <c r="S462" s="355"/>
      <c r="T462" s="355"/>
    </row>
    <row r="463" spans="1:21" s="325" customFormat="1" ht="39.9" customHeight="1" x14ac:dyDescent="0.2">
      <c r="A463" s="349"/>
      <c r="B463" s="358" t="s">
        <v>186</v>
      </c>
      <c r="C463" s="219"/>
      <c r="D463" s="928"/>
      <c r="E463" s="929"/>
      <c r="F463" s="930"/>
      <c r="G463" s="358" t="s">
        <v>308</v>
      </c>
      <c r="H463" s="219"/>
      <c r="I463" s="928"/>
      <c r="J463" s="929"/>
      <c r="K463" s="930"/>
      <c r="L463" s="354"/>
      <c r="M463" s="355"/>
      <c r="N463" s="355"/>
      <c r="O463" s="355"/>
      <c r="P463" s="355"/>
      <c r="Q463" s="355"/>
      <c r="R463" s="355"/>
      <c r="S463" s="355"/>
      <c r="T463" s="355"/>
    </row>
    <row r="464" spans="1:21" s="325" customFormat="1" ht="19.95" customHeight="1" thickBot="1" x14ac:dyDescent="0.25">
      <c r="A464" s="327"/>
      <c r="B464" s="574"/>
      <c r="C464" s="575"/>
      <c r="D464" s="575"/>
      <c r="E464" s="575"/>
      <c r="F464" s="576"/>
      <c r="G464" s="577"/>
      <c r="H464" s="578"/>
      <c r="I464" s="574"/>
      <c r="J464" s="579"/>
      <c r="K464" s="580"/>
      <c r="L464" s="354"/>
      <c r="M464" s="379"/>
      <c r="N464" s="359"/>
      <c r="O464" s="359"/>
      <c r="P464" s="359"/>
      <c r="Q464" s="355"/>
      <c r="R464" s="355"/>
      <c r="S464" s="355"/>
      <c r="T464" s="355"/>
      <c r="U464" s="355"/>
    </row>
    <row r="465" spans="1:21" s="325" customFormat="1" ht="30" customHeight="1" thickBot="1" x14ac:dyDescent="0.25">
      <c r="A465" s="327"/>
      <c r="B465" s="573" t="s">
        <v>546</v>
      </c>
      <c r="C465" s="214"/>
      <c r="D465" s="214"/>
      <c r="E465" s="214"/>
      <c r="F465" s="215"/>
      <c r="G465" s="309"/>
      <c r="H465" s="310"/>
      <c r="I465" s="346"/>
      <c r="J465" s="347"/>
      <c r="K465" s="348"/>
      <c r="L465" s="354"/>
      <c r="M465" s="378"/>
      <c r="N465" s="359"/>
      <c r="O465" s="359"/>
      <c r="P465" s="359"/>
      <c r="Q465" s="355"/>
      <c r="R465" s="355"/>
      <c r="S465" s="355"/>
      <c r="T465" s="355"/>
      <c r="U465" s="355"/>
    </row>
    <row r="466" spans="1:21" s="325" customFormat="1" ht="35.1" customHeight="1" x14ac:dyDescent="0.2">
      <c r="A466" s="349"/>
      <c r="B466" s="939" t="s">
        <v>174</v>
      </c>
      <c r="C466" s="940"/>
      <c r="D466" s="939" t="s">
        <v>169</v>
      </c>
      <c r="E466" s="941"/>
      <c r="H466" s="350" t="s">
        <v>334</v>
      </c>
      <c r="I466" s="942">
        <f>IFERROR(C470*E466,"")</f>
        <v>0</v>
      </c>
      <c r="J466" s="350" t="s">
        <v>335</v>
      </c>
      <c r="K466" s="942">
        <f>IFERROR(SUM(C470:C474,H470:H474)*E466,"")</f>
        <v>0</v>
      </c>
      <c r="L466" s="357"/>
      <c r="M466" s="355"/>
      <c r="N466" s="355"/>
      <c r="O466" s="355"/>
      <c r="P466" s="355"/>
      <c r="Q466" s="355"/>
      <c r="R466" s="355"/>
      <c r="S466" s="355"/>
      <c r="T466" s="355"/>
    </row>
    <row r="467" spans="1:21" s="325" customFormat="1" ht="20.100000000000001" customHeight="1" thickBot="1" x14ac:dyDescent="0.25">
      <c r="A467" s="349"/>
      <c r="B467" s="939"/>
      <c r="C467" s="940"/>
      <c r="D467" s="939"/>
      <c r="E467" s="941"/>
      <c r="H467" s="330" t="str">
        <f>IF($G$6="","-",IF($G$6="消費税を補助対象に含めない","（税抜）","（税込）"))</f>
        <v>-</v>
      </c>
      <c r="I467" s="943"/>
      <c r="J467" s="330" t="str">
        <f>IF($G$6="","-",IF($G$6="消費税を補助対象に含めない","（税抜）","（税込）"))</f>
        <v>-</v>
      </c>
      <c r="K467" s="943"/>
      <c r="L467" s="357"/>
      <c r="M467" s="355"/>
      <c r="N467" s="355"/>
      <c r="O467" s="355"/>
      <c r="P467" s="355"/>
      <c r="Q467" s="355"/>
      <c r="R467" s="355"/>
      <c r="S467" s="355"/>
      <c r="T467" s="355"/>
    </row>
    <row r="468" spans="1:21" s="325" customFormat="1" ht="20.100000000000001" customHeight="1" x14ac:dyDescent="0.2">
      <c r="A468" s="349"/>
      <c r="B468" s="931" t="s">
        <v>164</v>
      </c>
      <c r="C468" s="556" t="s">
        <v>333</v>
      </c>
      <c r="D468" s="933" t="s">
        <v>165</v>
      </c>
      <c r="E468" s="934"/>
      <c r="F468" s="935"/>
      <c r="G468" s="931" t="s">
        <v>164</v>
      </c>
      <c r="H468" s="351" t="s">
        <v>333</v>
      </c>
      <c r="I468" s="932" t="s">
        <v>165</v>
      </c>
      <c r="J468" s="932"/>
      <c r="K468" s="932"/>
      <c r="L468" s="354"/>
      <c r="M468" s="355"/>
      <c r="N468" s="355"/>
      <c r="O468" s="355"/>
      <c r="P468" s="355"/>
      <c r="Q468" s="355"/>
      <c r="R468" s="355"/>
      <c r="S468" s="355"/>
      <c r="T468" s="355"/>
    </row>
    <row r="469" spans="1:21" s="325" customFormat="1" ht="20.100000000000001" customHeight="1" x14ac:dyDescent="0.2">
      <c r="A469" s="349"/>
      <c r="B469" s="932"/>
      <c r="C469" s="557" t="str">
        <f>IF($G$6="","-",IF($G$6="消費税を補助対象に含めない","（税抜）","（税込）"))</f>
        <v>-</v>
      </c>
      <c r="D469" s="936"/>
      <c r="E469" s="937"/>
      <c r="F469" s="938"/>
      <c r="G469" s="932"/>
      <c r="H469" s="557" t="str">
        <f>IF($G$6="","-",IF($G$6="消費税を補助対象に含めない","（税抜）","（税込）"))</f>
        <v>-</v>
      </c>
      <c r="I469" s="939"/>
      <c r="J469" s="939"/>
      <c r="K469" s="939"/>
      <c r="L469" s="354"/>
      <c r="M469" s="355"/>
      <c r="N469" s="355"/>
      <c r="O469" s="355"/>
      <c r="P469" s="355"/>
      <c r="Q469" s="355"/>
      <c r="R469" s="355"/>
      <c r="S469" s="355"/>
      <c r="T469" s="355"/>
    </row>
    <row r="470" spans="1:21" s="325" customFormat="1" ht="39.9" customHeight="1" x14ac:dyDescent="0.2">
      <c r="A470" s="349"/>
      <c r="B470" s="352" t="s">
        <v>183</v>
      </c>
      <c r="C470" s="216"/>
      <c r="D470" s="925"/>
      <c r="E470" s="926"/>
      <c r="F470" s="927"/>
      <c r="G470" s="352" t="s">
        <v>306</v>
      </c>
      <c r="H470" s="216"/>
      <c r="I470" s="925"/>
      <c r="J470" s="926"/>
      <c r="K470" s="927"/>
      <c r="L470" s="354"/>
      <c r="M470" s="355"/>
      <c r="N470" s="355"/>
      <c r="O470" s="355"/>
      <c r="P470" s="355"/>
      <c r="Q470" s="355"/>
      <c r="R470" s="355"/>
      <c r="S470" s="355"/>
      <c r="T470" s="355"/>
    </row>
    <row r="471" spans="1:21" s="362" customFormat="1" ht="39.9" customHeight="1" x14ac:dyDescent="0.2">
      <c r="A471" s="349"/>
      <c r="B471" s="353" t="s">
        <v>166</v>
      </c>
      <c r="C471" s="217"/>
      <c r="D471" s="947"/>
      <c r="E471" s="948"/>
      <c r="F471" s="949"/>
      <c r="G471" s="353" t="s">
        <v>307</v>
      </c>
      <c r="H471" s="217"/>
      <c r="I471" s="947"/>
      <c r="J471" s="948"/>
      <c r="K471" s="949"/>
      <c r="L471" s="360"/>
      <c r="M471" s="361"/>
      <c r="N471" s="361"/>
      <c r="O471" s="361"/>
      <c r="P471" s="361"/>
      <c r="Q471" s="361"/>
      <c r="R471" s="361"/>
      <c r="S471" s="361"/>
      <c r="T471" s="361"/>
    </row>
    <row r="472" spans="1:21" s="325" customFormat="1" ht="39.9" customHeight="1" x14ac:dyDescent="0.2">
      <c r="A472" s="363"/>
      <c r="B472" s="353" t="s">
        <v>167</v>
      </c>
      <c r="C472" s="217"/>
      <c r="D472" s="947"/>
      <c r="E472" s="948"/>
      <c r="F472" s="949"/>
      <c r="G472" s="353" t="s">
        <v>302</v>
      </c>
      <c r="H472" s="217"/>
      <c r="I472" s="947"/>
      <c r="J472" s="948"/>
      <c r="K472" s="949"/>
      <c r="L472" s="354"/>
      <c r="M472" s="355"/>
      <c r="N472" s="355"/>
      <c r="O472" s="355"/>
      <c r="P472" s="355"/>
      <c r="Q472" s="355"/>
      <c r="R472" s="355"/>
      <c r="S472" s="355"/>
      <c r="T472" s="355"/>
    </row>
    <row r="473" spans="1:21" s="325" customFormat="1" ht="39.9" customHeight="1" x14ac:dyDescent="0.2">
      <c r="A473" s="349"/>
      <c r="B473" s="356" t="s">
        <v>168</v>
      </c>
      <c r="C473" s="218"/>
      <c r="D473" s="947"/>
      <c r="E473" s="948"/>
      <c r="F473" s="949"/>
      <c r="G473" s="356" t="s">
        <v>303</v>
      </c>
      <c r="H473" s="218"/>
      <c r="I473" s="947"/>
      <c r="J473" s="948"/>
      <c r="K473" s="949"/>
      <c r="L473" s="354"/>
      <c r="M473" s="355"/>
      <c r="N473" s="355"/>
      <c r="O473" s="355"/>
      <c r="P473" s="355"/>
      <c r="Q473" s="355"/>
      <c r="R473" s="355"/>
      <c r="S473" s="355"/>
      <c r="T473" s="355"/>
    </row>
    <row r="474" spans="1:21" s="325" customFormat="1" ht="39.9" customHeight="1" x14ac:dyDescent="0.2">
      <c r="A474" s="349"/>
      <c r="B474" s="358" t="s">
        <v>186</v>
      </c>
      <c r="C474" s="219"/>
      <c r="D474" s="928"/>
      <c r="E474" s="929"/>
      <c r="F474" s="930"/>
      <c r="G474" s="358" t="s">
        <v>308</v>
      </c>
      <c r="H474" s="219"/>
      <c r="I474" s="928"/>
      <c r="J474" s="929"/>
      <c r="K474" s="930"/>
      <c r="L474" s="354"/>
      <c r="M474" s="355"/>
      <c r="N474" s="355"/>
      <c r="O474" s="355"/>
      <c r="P474" s="355"/>
      <c r="Q474" s="355"/>
      <c r="R474" s="355"/>
      <c r="S474" s="355"/>
      <c r="T474" s="355"/>
    </row>
    <row r="475" spans="1:21" s="325" customFormat="1" ht="19.95" customHeight="1" thickBot="1" x14ac:dyDescent="0.25">
      <c r="A475" s="327"/>
      <c r="B475" s="574"/>
      <c r="C475" s="575"/>
      <c r="D475" s="575"/>
      <c r="E475" s="575"/>
      <c r="F475" s="576"/>
      <c r="G475" s="577"/>
      <c r="H475" s="578"/>
      <c r="I475" s="574"/>
      <c r="J475" s="579"/>
      <c r="K475" s="580"/>
      <c r="L475" s="354"/>
      <c r="M475" s="379"/>
      <c r="N475" s="359"/>
      <c r="O475" s="359"/>
      <c r="P475" s="359"/>
      <c r="Q475" s="355"/>
      <c r="R475" s="355"/>
      <c r="S475" s="355"/>
      <c r="T475" s="355"/>
      <c r="U475" s="355"/>
    </row>
    <row r="476" spans="1:21" s="325" customFormat="1" ht="30" customHeight="1" thickBot="1" x14ac:dyDescent="0.25">
      <c r="A476" s="327"/>
      <c r="B476" s="573" t="s">
        <v>547</v>
      </c>
      <c r="C476" s="214"/>
      <c r="D476" s="214"/>
      <c r="E476" s="214"/>
      <c r="F476" s="215"/>
      <c r="G476" s="309"/>
      <c r="H476" s="310"/>
      <c r="I476" s="346"/>
      <c r="J476" s="347"/>
      <c r="K476" s="348"/>
      <c r="L476" s="354"/>
      <c r="M476" s="378"/>
      <c r="N476" s="359"/>
      <c r="O476" s="359"/>
      <c r="P476" s="359"/>
      <c r="Q476" s="355"/>
      <c r="R476" s="355"/>
      <c r="S476" s="355"/>
      <c r="T476" s="355"/>
      <c r="U476" s="355"/>
    </row>
    <row r="477" spans="1:21" s="325" customFormat="1" ht="35.1" customHeight="1" x14ac:dyDescent="0.2">
      <c r="A477" s="349"/>
      <c r="B477" s="939" t="s">
        <v>174</v>
      </c>
      <c r="C477" s="940"/>
      <c r="D477" s="939" t="s">
        <v>169</v>
      </c>
      <c r="E477" s="941"/>
      <c r="H477" s="350" t="s">
        <v>334</v>
      </c>
      <c r="I477" s="942">
        <f>IFERROR(C481*E477,"")</f>
        <v>0</v>
      </c>
      <c r="J477" s="350" t="s">
        <v>335</v>
      </c>
      <c r="K477" s="942">
        <f>IFERROR(SUM(C481:C485,H481:H485)*E477,"")</f>
        <v>0</v>
      </c>
      <c r="L477" s="357"/>
      <c r="M477" s="355"/>
      <c r="N477" s="355"/>
      <c r="O477" s="355"/>
      <c r="P477" s="355"/>
      <c r="Q477" s="355"/>
      <c r="R477" s="355"/>
      <c r="S477" s="355"/>
      <c r="T477" s="355"/>
    </row>
    <row r="478" spans="1:21" s="325" customFormat="1" ht="20.100000000000001" customHeight="1" thickBot="1" x14ac:dyDescent="0.25">
      <c r="A478" s="349"/>
      <c r="B478" s="939"/>
      <c r="C478" s="940"/>
      <c r="D478" s="939"/>
      <c r="E478" s="941"/>
      <c r="H478" s="330" t="str">
        <f>IF($G$6="","-",IF($G$6="消費税を補助対象に含めない","（税抜）","（税込）"))</f>
        <v>-</v>
      </c>
      <c r="I478" s="943"/>
      <c r="J478" s="330" t="str">
        <f>IF($G$6="","-",IF($G$6="消費税を補助対象に含めない","（税抜）","（税込）"))</f>
        <v>-</v>
      </c>
      <c r="K478" s="943"/>
      <c r="L478" s="357"/>
      <c r="M478" s="355"/>
      <c r="N478" s="355"/>
      <c r="O478" s="355"/>
      <c r="P478" s="355"/>
      <c r="Q478" s="355"/>
      <c r="R478" s="355"/>
      <c r="S478" s="355"/>
      <c r="T478" s="355"/>
    </row>
    <row r="479" spans="1:21" s="325" customFormat="1" ht="20.100000000000001" customHeight="1" x14ac:dyDescent="0.2">
      <c r="A479" s="349"/>
      <c r="B479" s="931" t="s">
        <v>164</v>
      </c>
      <c r="C479" s="556" t="s">
        <v>333</v>
      </c>
      <c r="D479" s="933" t="s">
        <v>165</v>
      </c>
      <c r="E479" s="934"/>
      <c r="F479" s="935"/>
      <c r="G479" s="931" t="s">
        <v>164</v>
      </c>
      <c r="H479" s="351" t="s">
        <v>333</v>
      </c>
      <c r="I479" s="932" t="s">
        <v>165</v>
      </c>
      <c r="J479" s="932"/>
      <c r="K479" s="932"/>
      <c r="L479" s="354"/>
      <c r="M479" s="355"/>
      <c r="N479" s="355"/>
      <c r="O479" s="355"/>
      <c r="P479" s="355"/>
      <c r="Q479" s="355"/>
      <c r="R479" s="355"/>
      <c r="S479" s="355"/>
      <c r="T479" s="355"/>
    </row>
    <row r="480" spans="1:21" s="325" customFormat="1" ht="20.100000000000001" customHeight="1" x14ac:dyDescent="0.2">
      <c r="A480" s="349"/>
      <c r="B480" s="932"/>
      <c r="C480" s="557" t="str">
        <f>IF($G$6="","-",IF($G$6="消費税を補助対象に含めない","（税抜）","（税込）"))</f>
        <v>-</v>
      </c>
      <c r="D480" s="936"/>
      <c r="E480" s="937"/>
      <c r="F480" s="938"/>
      <c r="G480" s="932"/>
      <c r="H480" s="557" t="str">
        <f>IF($G$6="","-",IF($G$6="消費税を補助対象に含めない","（税抜）","（税込）"))</f>
        <v>-</v>
      </c>
      <c r="I480" s="939"/>
      <c r="J480" s="939"/>
      <c r="K480" s="939"/>
      <c r="L480" s="354"/>
      <c r="M480" s="355"/>
      <c r="N480" s="355"/>
      <c r="O480" s="355"/>
      <c r="P480" s="355"/>
      <c r="Q480" s="355"/>
      <c r="R480" s="355"/>
      <c r="S480" s="355"/>
      <c r="T480" s="355"/>
    </row>
    <row r="481" spans="1:21" s="325" customFormat="1" ht="39.9" customHeight="1" x14ac:dyDescent="0.2">
      <c r="A481" s="349"/>
      <c r="B481" s="352" t="s">
        <v>183</v>
      </c>
      <c r="C481" s="216"/>
      <c r="D481" s="925"/>
      <c r="E481" s="926"/>
      <c r="F481" s="927"/>
      <c r="G481" s="352" t="s">
        <v>306</v>
      </c>
      <c r="H481" s="216"/>
      <c r="I481" s="925"/>
      <c r="J481" s="926"/>
      <c r="K481" s="927"/>
      <c r="L481" s="354"/>
      <c r="M481" s="355"/>
      <c r="N481" s="355"/>
      <c r="O481" s="355"/>
      <c r="P481" s="355"/>
      <c r="Q481" s="355"/>
      <c r="R481" s="355"/>
      <c r="S481" s="355"/>
      <c r="T481" s="355"/>
    </row>
    <row r="482" spans="1:21" s="362" customFormat="1" ht="39.9" customHeight="1" x14ac:dyDescent="0.2">
      <c r="A482" s="349"/>
      <c r="B482" s="353" t="s">
        <v>166</v>
      </c>
      <c r="C482" s="217"/>
      <c r="D482" s="947"/>
      <c r="E482" s="948"/>
      <c r="F482" s="949"/>
      <c r="G482" s="353" t="s">
        <v>307</v>
      </c>
      <c r="H482" s="217"/>
      <c r="I482" s="947"/>
      <c r="J482" s="948"/>
      <c r="K482" s="949"/>
      <c r="L482" s="360"/>
      <c r="M482" s="361"/>
      <c r="N482" s="361"/>
      <c r="O482" s="361"/>
      <c r="P482" s="361"/>
      <c r="Q482" s="361"/>
      <c r="R482" s="361"/>
      <c r="S482" s="361"/>
      <c r="T482" s="361"/>
    </row>
    <row r="483" spans="1:21" s="325" customFormat="1" ht="39.9" customHeight="1" x14ac:dyDescent="0.2">
      <c r="A483" s="363"/>
      <c r="B483" s="353" t="s">
        <v>167</v>
      </c>
      <c r="C483" s="217"/>
      <c r="D483" s="947"/>
      <c r="E483" s="948"/>
      <c r="F483" s="949"/>
      <c r="G483" s="353" t="s">
        <v>302</v>
      </c>
      <c r="H483" s="217"/>
      <c r="I483" s="947"/>
      <c r="J483" s="948"/>
      <c r="K483" s="949"/>
      <c r="L483" s="354"/>
      <c r="M483" s="355"/>
      <c r="N483" s="355"/>
      <c r="O483" s="355"/>
      <c r="P483" s="355"/>
      <c r="Q483" s="355"/>
      <c r="R483" s="355"/>
      <c r="S483" s="355"/>
      <c r="T483" s="355"/>
    </row>
    <row r="484" spans="1:21" s="325" customFormat="1" ht="39.9" customHeight="1" x14ac:dyDescent="0.2">
      <c r="A484" s="349"/>
      <c r="B484" s="356" t="s">
        <v>168</v>
      </c>
      <c r="C484" s="218"/>
      <c r="D484" s="947"/>
      <c r="E484" s="948"/>
      <c r="F484" s="949"/>
      <c r="G484" s="356" t="s">
        <v>303</v>
      </c>
      <c r="H484" s="218"/>
      <c r="I484" s="947"/>
      <c r="J484" s="948"/>
      <c r="K484" s="949"/>
      <c r="L484" s="354"/>
      <c r="M484" s="355"/>
      <c r="N484" s="355"/>
      <c r="O484" s="355"/>
      <c r="P484" s="355"/>
      <c r="Q484" s="355"/>
      <c r="R484" s="355"/>
      <c r="S484" s="355"/>
      <c r="T484" s="355"/>
    </row>
    <row r="485" spans="1:21" s="325" customFormat="1" ht="39.9" customHeight="1" x14ac:dyDescent="0.2">
      <c r="A485" s="349"/>
      <c r="B485" s="358" t="s">
        <v>186</v>
      </c>
      <c r="C485" s="219"/>
      <c r="D485" s="928"/>
      <c r="E485" s="929"/>
      <c r="F485" s="930"/>
      <c r="G485" s="358" t="s">
        <v>308</v>
      </c>
      <c r="H485" s="219"/>
      <c r="I485" s="928"/>
      <c r="J485" s="929"/>
      <c r="K485" s="930"/>
      <c r="L485" s="354"/>
      <c r="M485" s="355"/>
      <c r="N485" s="355"/>
      <c r="O485" s="355"/>
      <c r="P485" s="355"/>
      <c r="Q485" s="355"/>
      <c r="R485" s="355"/>
      <c r="S485" s="355"/>
      <c r="T485" s="355"/>
    </row>
    <row r="486" spans="1:21" s="325" customFormat="1" ht="19.95" customHeight="1" thickBot="1" x14ac:dyDescent="0.25">
      <c r="A486" s="327"/>
      <c r="B486" s="574"/>
      <c r="C486" s="575"/>
      <c r="D486" s="575"/>
      <c r="E486" s="575"/>
      <c r="F486" s="576"/>
      <c r="G486" s="577"/>
      <c r="H486" s="578"/>
      <c r="I486" s="574"/>
      <c r="J486" s="579"/>
      <c r="K486" s="580"/>
      <c r="L486" s="354"/>
      <c r="M486" s="379"/>
      <c r="N486" s="359"/>
      <c r="O486" s="359"/>
      <c r="P486" s="359"/>
      <c r="Q486" s="355"/>
      <c r="R486" s="355"/>
      <c r="S486" s="355"/>
      <c r="T486" s="355"/>
      <c r="U486" s="355"/>
    </row>
    <row r="487" spans="1:21" s="325" customFormat="1" ht="30" customHeight="1" thickBot="1" x14ac:dyDescent="0.25">
      <c r="A487" s="327"/>
      <c r="B487" s="573" t="s">
        <v>548</v>
      </c>
      <c r="C487" s="214"/>
      <c r="D487" s="214"/>
      <c r="E487" s="214"/>
      <c r="F487" s="215"/>
      <c r="G487" s="309"/>
      <c r="H487" s="310"/>
      <c r="I487" s="346"/>
      <c r="J487" s="347"/>
      <c r="K487" s="348"/>
      <c r="L487" s="354"/>
      <c r="M487" s="378"/>
      <c r="N487" s="359"/>
      <c r="O487" s="359"/>
      <c r="P487" s="359"/>
      <c r="Q487" s="355"/>
      <c r="R487" s="355"/>
      <c r="S487" s="355"/>
      <c r="T487" s="355"/>
      <c r="U487" s="355"/>
    </row>
    <row r="488" spans="1:21" s="325" customFormat="1" ht="35.1" customHeight="1" x14ac:dyDescent="0.2">
      <c r="A488" s="349"/>
      <c r="B488" s="939" t="s">
        <v>174</v>
      </c>
      <c r="C488" s="940"/>
      <c r="D488" s="939" t="s">
        <v>169</v>
      </c>
      <c r="E488" s="941"/>
      <c r="H488" s="350" t="s">
        <v>334</v>
      </c>
      <c r="I488" s="942">
        <f>IFERROR(C492*E488,"")</f>
        <v>0</v>
      </c>
      <c r="J488" s="350" t="s">
        <v>335</v>
      </c>
      <c r="K488" s="942">
        <f>IFERROR(SUM(C492:C496,H492:H496)*E488,"")</f>
        <v>0</v>
      </c>
      <c r="L488" s="357"/>
      <c r="M488" s="355"/>
      <c r="N488" s="355"/>
      <c r="O488" s="355"/>
      <c r="P488" s="355"/>
      <c r="Q488" s="355"/>
      <c r="R488" s="355"/>
      <c r="S488" s="355"/>
      <c r="T488" s="355"/>
    </row>
    <row r="489" spans="1:21" s="325" customFormat="1" ht="20.100000000000001" customHeight="1" thickBot="1" x14ac:dyDescent="0.25">
      <c r="A489" s="349"/>
      <c r="B489" s="939"/>
      <c r="C489" s="940"/>
      <c r="D489" s="939"/>
      <c r="E489" s="941"/>
      <c r="H489" s="330" t="str">
        <f>IF($G$6="","-",IF($G$6="消費税を補助対象に含めない","（税抜）","（税込）"))</f>
        <v>-</v>
      </c>
      <c r="I489" s="943"/>
      <c r="J489" s="330" t="str">
        <f>IF($G$6="","-",IF($G$6="消費税を補助対象に含めない","（税抜）","（税込）"))</f>
        <v>-</v>
      </c>
      <c r="K489" s="943"/>
      <c r="L489" s="357"/>
      <c r="M489" s="355"/>
      <c r="N489" s="355"/>
      <c r="O489" s="355"/>
      <c r="P489" s="355"/>
      <c r="Q489" s="355"/>
      <c r="R489" s="355"/>
      <c r="S489" s="355"/>
      <c r="T489" s="355"/>
    </row>
    <row r="490" spans="1:21" s="325" customFormat="1" ht="20.100000000000001" customHeight="1" x14ac:dyDescent="0.2">
      <c r="A490" s="349"/>
      <c r="B490" s="931" t="s">
        <v>164</v>
      </c>
      <c r="C490" s="556" t="s">
        <v>333</v>
      </c>
      <c r="D490" s="933" t="s">
        <v>165</v>
      </c>
      <c r="E490" s="934"/>
      <c r="F490" s="935"/>
      <c r="G490" s="931" t="s">
        <v>164</v>
      </c>
      <c r="H490" s="351" t="s">
        <v>333</v>
      </c>
      <c r="I490" s="932" t="s">
        <v>165</v>
      </c>
      <c r="J490" s="932"/>
      <c r="K490" s="932"/>
      <c r="L490" s="354"/>
      <c r="M490" s="355"/>
      <c r="N490" s="355"/>
      <c r="O490" s="355"/>
      <c r="P490" s="355"/>
      <c r="Q490" s="355"/>
      <c r="R490" s="355"/>
      <c r="S490" s="355"/>
      <c r="T490" s="355"/>
    </row>
    <row r="491" spans="1:21" s="325" customFormat="1" ht="20.100000000000001" customHeight="1" x14ac:dyDescent="0.2">
      <c r="A491" s="349"/>
      <c r="B491" s="932"/>
      <c r="C491" s="557" t="str">
        <f>IF($G$6="","-",IF($G$6="消費税を補助対象に含めない","（税抜）","（税込）"))</f>
        <v>-</v>
      </c>
      <c r="D491" s="936"/>
      <c r="E491" s="937"/>
      <c r="F491" s="938"/>
      <c r="G491" s="932"/>
      <c r="H491" s="557" t="str">
        <f>IF($G$6="","-",IF($G$6="消費税を補助対象に含めない","（税抜）","（税込）"))</f>
        <v>-</v>
      </c>
      <c r="I491" s="939"/>
      <c r="J491" s="939"/>
      <c r="K491" s="939"/>
      <c r="L491" s="354"/>
      <c r="M491" s="355"/>
      <c r="N491" s="355"/>
      <c r="O491" s="355"/>
      <c r="P491" s="355"/>
      <c r="Q491" s="355"/>
      <c r="R491" s="355"/>
      <c r="S491" s="355"/>
      <c r="T491" s="355"/>
    </row>
    <row r="492" spans="1:21" s="325" customFormat="1" ht="39.9" customHeight="1" x14ac:dyDescent="0.2">
      <c r="A492" s="349"/>
      <c r="B492" s="352" t="s">
        <v>183</v>
      </c>
      <c r="C492" s="216"/>
      <c r="D492" s="925"/>
      <c r="E492" s="926"/>
      <c r="F492" s="927"/>
      <c r="G492" s="352" t="s">
        <v>306</v>
      </c>
      <c r="H492" s="216"/>
      <c r="I492" s="925"/>
      <c r="J492" s="926"/>
      <c r="K492" s="927"/>
      <c r="L492" s="354"/>
      <c r="M492" s="355"/>
      <c r="N492" s="355"/>
      <c r="O492" s="355"/>
      <c r="P492" s="355"/>
      <c r="Q492" s="355"/>
      <c r="R492" s="355"/>
      <c r="S492" s="355"/>
      <c r="T492" s="355"/>
    </row>
    <row r="493" spans="1:21" s="362" customFormat="1" ht="39.9" customHeight="1" x14ac:dyDescent="0.2">
      <c r="A493" s="349"/>
      <c r="B493" s="353" t="s">
        <v>166</v>
      </c>
      <c r="C493" s="217"/>
      <c r="D493" s="947"/>
      <c r="E493" s="948"/>
      <c r="F493" s="949"/>
      <c r="G493" s="353" t="s">
        <v>307</v>
      </c>
      <c r="H493" s="217"/>
      <c r="I493" s="947"/>
      <c r="J493" s="948"/>
      <c r="K493" s="949"/>
      <c r="L493" s="360"/>
      <c r="M493" s="361"/>
      <c r="N493" s="361"/>
      <c r="O493" s="361"/>
      <c r="P493" s="361"/>
      <c r="Q493" s="361"/>
      <c r="R493" s="361"/>
      <c r="S493" s="361"/>
      <c r="T493" s="361"/>
    </row>
    <row r="494" spans="1:21" s="325" customFormat="1" ht="39.9" customHeight="1" x14ac:dyDescent="0.2">
      <c r="A494" s="363"/>
      <c r="B494" s="353" t="s">
        <v>167</v>
      </c>
      <c r="C494" s="217"/>
      <c r="D494" s="947"/>
      <c r="E494" s="948"/>
      <c r="F494" s="949"/>
      <c r="G494" s="353" t="s">
        <v>302</v>
      </c>
      <c r="H494" s="217"/>
      <c r="I494" s="947"/>
      <c r="J494" s="948"/>
      <c r="K494" s="949"/>
      <c r="L494" s="354"/>
      <c r="M494" s="355"/>
      <c r="N494" s="355"/>
      <c r="O494" s="355"/>
      <c r="P494" s="355"/>
      <c r="Q494" s="355"/>
      <c r="R494" s="355"/>
      <c r="S494" s="355"/>
      <c r="T494" s="355"/>
    </row>
    <row r="495" spans="1:21" s="325" customFormat="1" ht="39.9" customHeight="1" x14ac:dyDescent="0.2">
      <c r="A495" s="349"/>
      <c r="B495" s="356" t="s">
        <v>168</v>
      </c>
      <c r="C495" s="218"/>
      <c r="D495" s="947"/>
      <c r="E495" s="948"/>
      <c r="F495" s="949"/>
      <c r="G495" s="356" t="s">
        <v>303</v>
      </c>
      <c r="H495" s="218"/>
      <c r="I495" s="947"/>
      <c r="J495" s="948"/>
      <c r="K495" s="949"/>
      <c r="L495" s="354"/>
      <c r="M495" s="355"/>
      <c r="N495" s="355"/>
      <c r="O495" s="355"/>
      <c r="P495" s="355"/>
      <c r="Q495" s="355"/>
      <c r="R495" s="355"/>
      <c r="S495" s="355"/>
      <c r="T495" s="355"/>
    </row>
    <row r="496" spans="1:21" s="325" customFormat="1" ht="39.9" customHeight="1" x14ac:dyDescent="0.2">
      <c r="A496" s="349"/>
      <c r="B496" s="358" t="s">
        <v>186</v>
      </c>
      <c r="C496" s="219"/>
      <c r="D496" s="928"/>
      <c r="E496" s="929"/>
      <c r="F496" s="930"/>
      <c r="G496" s="358" t="s">
        <v>308</v>
      </c>
      <c r="H496" s="219"/>
      <c r="I496" s="928"/>
      <c r="J496" s="929"/>
      <c r="K496" s="930"/>
      <c r="L496" s="354"/>
      <c r="M496" s="355"/>
      <c r="N496" s="355"/>
      <c r="O496" s="355"/>
      <c r="P496" s="355"/>
      <c r="Q496" s="355"/>
      <c r="R496" s="355"/>
      <c r="S496" s="355"/>
      <c r="T496" s="355"/>
    </row>
    <row r="497" spans="1:21" s="325" customFormat="1" ht="19.95" customHeight="1" thickBot="1" x14ac:dyDescent="0.25">
      <c r="A497" s="327"/>
      <c r="B497" s="574"/>
      <c r="C497" s="575"/>
      <c r="D497" s="575"/>
      <c r="E497" s="575"/>
      <c r="F497" s="576"/>
      <c r="G497" s="577"/>
      <c r="H497" s="578"/>
      <c r="I497" s="574"/>
      <c r="J497" s="579"/>
      <c r="K497" s="580"/>
      <c r="L497" s="354"/>
      <c r="M497" s="379"/>
      <c r="N497" s="359"/>
      <c r="O497" s="359"/>
      <c r="P497" s="359"/>
      <c r="Q497" s="355"/>
      <c r="R497" s="355"/>
      <c r="S497" s="355"/>
      <c r="T497" s="355"/>
      <c r="U497" s="355"/>
    </row>
    <row r="498" spans="1:21" s="325" customFormat="1" ht="30" customHeight="1" thickBot="1" x14ac:dyDescent="0.25">
      <c r="A498" s="327"/>
      <c r="B498" s="573" t="s">
        <v>549</v>
      </c>
      <c r="C498" s="214"/>
      <c r="D498" s="214"/>
      <c r="E498" s="214"/>
      <c r="F498" s="215"/>
      <c r="G498" s="309"/>
      <c r="H498" s="310"/>
      <c r="I498" s="346"/>
      <c r="J498" s="347"/>
      <c r="K498" s="348"/>
      <c r="L498" s="354"/>
      <c r="M498" s="378"/>
      <c r="N498" s="359"/>
      <c r="O498" s="359"/>
      <c r="P498" s="359"/>
      <c r="Q498" s="355"/>
      <c r="R498" s="355"/>
      <c r="S498" s="355"/>
      <c r="T498" s="355"/>
      <c r="U498" s="355"/>
    </row>
    <row r="499" spans="1:21" s="325" customFormat="1" ht="35.1" customHeight="1" x14ac:dyDescent="0.2">
      <c r="A499" s="349"/>
      <c r="B499" s="939" t="s">
        <v>174</v>
      </c>
      <c r="C499" s="940"/>
      <c r="D499" s="939" t="s">
        <v>169</v>
      </c>
      <c r="E499" s="941"/>
      <c r="H499" s="350" t="s">
        <v>334</v>
      </c>
      <c r="I499" s="942">
        <f>IFERROR(C503*E499,"")</f>
        <v>0</v>
      </c>
      <c r="J499" s="350" t="s">
        <v>335</v>
      </c>
      <c r="K499" s="942">
        <f>IFERROR(SUM(C503:C507,H503:H507)*E499,"")</f>
        <v>0</v>
      </c>
      <c r="L499" s="357"/>
      <c r="M499" s="355"/>
      <c r="N499" s="355"/>
      <c r="O499" s="355"/>
      <c r="P499" s="355"/>
      <c r="Q499" s="355"/>
      <c r="R499" s="355"/>
      <c r="S499" s="355"/>
      <c r="T499" s="355"/>
    </row>
    <row r="500" spans="1:21" s="325" customFormat="1" ht="20.100000000000001" customHeight="1" thickBot="1" x14ac:dyDescent="0.25">
      <c r="A500" s="349"/>
      <c r="B500" s="939"/>
      <c r="C500" s="940"/>
      <c r="D500" s="939"/>
      <c r="E500" s="941"/>
      <c r="H500" s="330" t="str">
        <f>IF($G$6="","-",IF($G$6="消費税を補助対象に含めない","（税抜）","（税込）"))</f>
        <v>-</v>
      </c>
      <c r="I500" s="943"/>
      <c r="J500" s="330" t="str">
        <f>IF($G$6="","-",IF($G$6="消費税を補助対象に含めない","（税抜）","（税込）"))</f>
        <v>-</v>
      </c>
      <c r="K500" s="943"/>
      <c r="L500" s="357"/>
      <c r="M500" s="355"/>
      <c r="N500" s="355"/>
      <c r="O500" s="355"/>
      <c r="P500" s="355"/>
      <c r="Q500" s="355"/>
      <c r="R500" s="355"/>
      <c r="S500" s="355"/>
      <c r="T500" s="355"/>
    </row>
    <row r="501" spans="1:21" s="325" customFormat="1" ht="20.100000000000001" customHeight="1" x14ac:dyDescent="0.2">
      <c r="A501" s="349"/>
      <c r="B501" s="931" t="s">
        <v>164</v>
      </c>
      <c r="C501" s="556" t="s">
        <v>333</v>
      </c>
      <c r="D501" s="933" t="s">
        <v>165</v>
      </c>
      <c r="E501" s="934"/>
      <c r="F501" s="935"/>
      <c r="G501" s="931" t="s">
        <v>164</v>
      </c>
      <c r="H501" s="351" t="s">
        <v>333</v>
      </c>
      <c r="I501" s="932" t="s">
        <v>165</v>
      </c>
      <c r="J501" s="932"/>
      <c r="K501" s="932"/>
      <c r="L501" s="354"/>
      <c r="M501" s="355"/>
      <c r="N501" s="355"/>
      <c r="O501" s="355"/>
      <c r="P501" s="355"/>
      <c r="Q501" s="355"/>
      <c r="R501" s="355"/>
      <c r="S501" s="355"/>
      <c r="T501" s="355"/>
    </row>
    <row r="502" spans="1:21" s="325" customFormat="1" ht="20.100000000000001" customHeight="1" x14ac:dyDescent="0.2">
      <c r="A502" s="349"/>
      <c r="B502" s="932"/>
      <c r="C502" s="557" t="str">
        <f>IF($G$6="","-",IF($G$6="消費税を補助対象に含めない","（税抜）","（税込）"))</f>
        <v>-</v>
      </c>
      <c r="D502" s="936"/>
      <c r="E502" s="937"/>
      <c r="F502" s="938"/>
      <c r="G502" s="932"/>
      <c r="H502" s="557" t="str">
        <f>IF($G$6="","-",IF($G$6="消費税を補助対象に含めない","（税抜）","（税込）"))</f>
        <v>-</v>
      </c>
      <c r="I502" s="939"/>
      <c r="J502" s="939"/>
      <c r="K502" s="939"/>
      <c r="L502" s="354"/>
      <c r="M502" s="355"/>
      <c r="N502" s="355"/>
      <c r="O502" s="355"/>
      <c r="P502" s="355"/>
      <c r="Q502" s="355"/>
      <c r="R502" s="355"/>
      <c r="S502" s="355"/>
      <c r="T502" s="355"/>
    </row>
    <row r="503" spans="1:21" s="325" customFormat="1" ht="39.9" customHeight="1" x14ac:dyDescent="0.2">
      <c r="A503" s="349"/>
      <c r="B503" s="352" t="s">
        <v>183</v>
      </c>
      <c r="C503" s="216"/>
      <c r="D503" s="925"/>
      <c r="E503" s="926"/>
      <c r="F503" s="927"/>
      <c r="G503" s="352" t="s">
        <v>306</v>
      </c>
      <c r="H503" s="216"/>
      <c r="I503" s="925"/>
      <c r="J503" s="926"/>
      <c r="K503" s="927"/>
      <c r="L503" s="354"/>
      <c r="M503" s="355"/>
      <c r="N503" s="355"/>
      <c r="O503" s="355"/>
      <c r="P503" s="355"/>
      <c r="Q503" s="355"/>
      <c r="R503" s="355"/>
      <c r="S503" s="355"/>
      <c r="T503" s="355"/>
    </row>
    <row r="504" spans="1:21" s="362" customFormat="1" ht="39.9" customHeight="1" x14ac:dyDescent="0.2">
      <c r="A504" s="349"/>
      <c r="B504" s="353" t="s">
        <v>166</v>
      </c>
      <c r="C504" s="217"/>
      <c r="D504" s="947"/>
      <c r="E504" s="948"/>
      <c r="F504" s="949"/>
      <c r="G504" s="353" t="s">
        <v>307</v>
      </c>
      <c r="H504" s="217"/>
      <c r="I504" s="947"/>
      <c r="J504" s="948"/>
      <c r="K504" s="949"/>
      <c r="L504" s="360"/>
      <c r="M504" s="361"/>
      <c r="N504" s="361"/>
      <c r="O504" s="361"/>
      <c r="P504" s="361"/>
      <c r="Q504" s="361"/>
      <c r="R504" s="361"/>
      <c r="S504" s="361"/>
      <c r="T504" s="361"/>
    </row>
    <row r="505" spans="1:21" s="325" customFormat="1" ht="39.9" customHeight="1" x14ac:dyDescent="0.2">
      <c r="A505" s="363"/>
      <c r="B505" s="353" t="s">
        <v>167</v>
      </c>
      <c r="C505" s="217"/>
      <c r="D505" s="947"/>
      <c r="E505" s="948"/>
      <c r="F505" s="949"/>
      <c r="G505" s="353" t="s">
        <v>302</v>
      </c>
      <c r="H505" s="217"/>
      <c r="I505" s="947"/>
      <c r="J505" s="948"/>
      <c r="K505" s="949"/>
      <c r="L505" s="354"/>
      <c r="M505" s="355"/>
      <c r="N505" s="355"/>
      <c r="O505" s="355"/>
      <c r="P505" s="355"/>
      <c r="Q505" s="355"/>
      <c r="R505" s="355"/>
      <c r="S505" s="355"/>
      <c r="T505" s="355"/>
    </row>
    <row r="506" spans="1:21" s="325" customFormat="1" ht="39.9" customHeight="1" x14ac:dyDescent="0.2">
      <c r="A506" s="349"/>
      <c r="B506" s="356" t="s">
        <v>168</v>
      </c>
      <c r="C506" s="218"/>
      <c r="D506" s="947"/>
      <c r="E506" s="948"/>
      <c r="F506" s="949"/>
      <c r="G506" s="356" t="s">
        <v>303</v>
      </c>
      <c r="H506" s="218"/>
      <c r="I506" s="947"/>
      <c r="J506" s="948"/>
      <c r="K506" s="949"/>
      <c r="L506" s="354"/>
      <c r="M506" s="355"/>
      <c r="N506" s="355"/>
      <c r="O506" s="355"/>
      <c r="P506" s="355"/>
      <c r="Q506" s="355"/>
      <c r="R506" s="355"/>
      <c r="S506" s="355"/>
      <c r="T506" s="355"/>
    </row>
    <row r="507" spans="1:21" s="325" customFormat="1" ht="39.9" customHeight="1" x14ac:dyDescent="0.2">
      <c r="A507" s="349"/>
      <c r="B507" s="358" t="s">
        <v>186</v>
      </c>
      <c r="C507" s="219"/>
      <c r="D507" s="928"/>
      <c r="E507" s="929"/>
      <c r="F507" s="930"/>
      <c r="G507" s="358" t="s">
        <v>308</v>
      </c>
      <c r="H507" s="219"/>
      <c r="I507" s="928"/>
      <c r="J507" s="929"/>
      <c r="K507" s="930"/>
      <c r="L507" s="354"/>
      <c r="M507" s="355"/>
      <c r="N507" s="355"/>
      <c r="O507" s="355"/>
      <c r="P507" s="355"/>
      <c r="Q507" s="355"/>
      <c r="R507" s="355"/>
      <c r="S507" s="355"/>
      <c r="T507" s="355"/>
    </row>
    <row r="508" spans="1:21" s="325" customFormat="1" ht="19.95" customHeight="1" thickBot="1" x14ac:dyDescent="0.25">
      <c r="A508" s="327"/>
      <c r="B508" s="574"/>
      <c r="C508" s="575"/>
      <c r="D508" s="575"/>
      <c r="E508" s="575"/>
      <c r="F508" s="576"/>
      <c r="G508" s="577"/>
      <c r="H508" s="578"/>
      <c r="I508" s="574"/>
      <c r="J508" s="579"/>
      <c r="K508" s="580"/>
      <c r="L508" s="354"/>
      <c r="M508" s="379"/>
      <c r="N508" s="359"/>
      <c r="O508" s="359"/>
      <c r="P508" s="359"/>
      <c r="Q508" s="355"/>
      <c r="R508" s="355"/>
      <c r="S508" s="355"/>
      <c r="T508" s="355"/>
      <c r="U508" s="355"/>
    </row>
    <row r="509" spans="1:21" s="325" customFormat="1" ht="30" customHeight="1" thickBot="1" x14ac:dyDescent="0.25">
      <c r="A509" s="327"/>
      <c r="B509" s="573" t="s">
        <v>550</v>
      </c>
      <c r="C509" s="214"/>
      <c r="D509" s="214"/>
      <c r="E509" s="214"/>
      <c r="F509" s="215"/>
      <c r="G509" s="309"/>
      <c r="H509" s="310"/>
      <c r="I509" s="346"/>
      <c r="J509" s="347"/>
      <c r="K509" s="348"/>
      <c r="L509" s="354"/>
      <c r="M509" s="378"/>
      <c r="N509" s="359"/>
      <c r="O509" s="359"/>
      <c r="P509" s="359"/>
      <c r="Q509" s="355"/>
      <c r="R509" s="355"/>
      <c r="S509" s="355"/>
      <c r="T509" s="355"/>
      <c r="U509" s="355"/>
    </row>
    <row r="510" spans="1:21" s="325" customFormat="1" ht="35.1" customHeight="1" x14ac:dyDescent="0.2">
      <c r="A510" s="349"/>
      <c r="B510" s="939" t="s">
        <v>174</v>
      </c>
      <c r="C510" s="940"/>
      <c r="D510" s="939" t="s">
        <v>169</v>
      </c>
      <c r="E510" s="941"/>
      <c r="H510" s="350" t="s">
        <v>334</v>
      </c>
      <c r="I510" s="942">
        <f>IFERROR(C514*E510,"")</f>
        <v>0</v>
      </c>
      <c r="J510" s="350" t="s">
        <v>335</v>
      </c>
      <c r="K510" s="942">
        <f>IFERROR(SUM(C514:C518,H514:H518)*E510,"")</f>
        <v>0</v>
      </c>
      <c r="L510" s="357"/>
      <c r="M510" s="355"/>
      <c r="N510" s="355"/>
      <c r="O510" s="355"/>
      <c r="P510" s="355"/>
      <c r="Q510" s="355"/>
      <c r="R510" s="355"/>
      <c r="S510" s="355"/>
      <c r="T510" s="355"/>
    </row>
    <row r="511" spans="1:21" s="325" customFormat="1" ht="20.100000000000001" customHeight="1" thickBot="1" x14ac:dyDescent="0.25">
      <c r="A511" s="349"/>
      <c r="B511" s="939"/>
      <c r="C511" s="940"/>
      <c r="D511" s="939"/>
      <c r="E511" s="941"/>
      <c r="H511" s="330" t="str">
        <f>IF($G$6="","-",IF($G$6="消費税を補助対象に含めない","（税抜）","（税込）"))</f>
        <v>-</v>
      </c>
      <c r="I511" s="943"/>
      <c r="J511" s="330" t="str">
        <f>IF($G$6="","-",IF($G$6="消費税を補助対象に含めない","（税抜）","（税込）"))</f>
        <v>-</v>
      </c>
      <c r="K511" s="943"/>
      <c r="L511" s="357"/>
      <c r="M511" s="355"/>
      <c r="N511" s="355"/>
      <c r="O511" s="355"/>
      <c r="P511" s="355"/>
      <c r="Q511" s="355"/>
      <c r="R511" s="355"/>
      <c r="S511" s="355"/>
      <c r="T511" s="355"/>
    </row>
    <row r="512" spans="1:21" s="325" customFormat="1" ht="20.100000000000001" customHeight="1" x14ac:dyDescent="0.2">
      <c r="A512" s="349"/>
      <c r="B512" s="931" t="s">
        <v>164</v>
      </c>
      <c r="C512" s="556" t="s">
        <v>333</v>
      </c>
      <c r="D512" s="933" t="s">
        <v>165</v>
      </c>
      <c r="E512" s="934"/>
      <c r="F512" s="935"/>
      <c r="G512" s="931" t="s">
        <v>164</v>
      </c>
      <c r="H512" s="351" t="s">
        <v>333</v>
      </c>
      <c r="I512" s="932" t="s">
        <v>165</v>
      </c>
      <c r="J512" s="932"/>
      <c r="K512" s="932"/>
      <c r="L512" s="354"/>
      <c r="M512" s="355"/>
      <c r="N512" s="355"/>
      <c r="O512" s="355"/>
      <c r="P512" s="355"/>
      <c r="Q512" s="355"/>
      <c r="R512" s="355"/>
      <c r="S512" s="355"/>
      <c r="T512" s="355"/>
    </row>
    <row r="513" spans="1:21" s="325" customFormat="1" ht="20.100000000000001" customHeight="1" x14ac:dyDescent="0.2">
      <c r="A513" s="349"/>
      <c r="B513" s="932"/>
      <c r="C513" s="557" t="str">
        <f>IF($G$6="","-",IF($G$6="消費税を補助対象に含めない","（税抜）","（税込）"))</f>
        <v>-</v>
      </c>
      <c r="D513" s="936"/>
      <c r="E513" s="937"/>
      <c r="F513" s="938"/>
      <c r="G513" s="932"/>
      <c r="H513" s="557" t="str">
        <f>IF($G$6="","-",IF($G$6="消費税を補助対象に含めない","（税抜）","（税込）"))</f>
        <v>-</v>
      </c>
      <c r="I513" s="939"/>
      <c r="J513" s="939"/>
      <c r="K513" s="939"/>
      <c r="L513" s="354"/>
      <c r="M513" s="355"/>
      <c r="N513" s="355"/>
      <c r="O513" s="355"/>
      <c r="P513" s="355"/>
      <c r="Q513" s="355"/>
      <c r="R513" s="355"/>
      <c r="S513" s="355"/>
      <c r="T513" s="355"/>
    </row>
    <row r="514" spans="1:21" s="325" customFormat="1" ht="39.9" customHeight="1" x14ac:dyDescent="0.2">
      <c r="A514" s="349"/>
      <c r="B514" s="352" t="s">
        <v>183</v>
      </c>
      <c r="C514" s="216"/>
      <c r="D514" s="925"/>
      <c r="E514" s="926"/>
      <c r="F514" s="927"/>
      <c r="G514" s="352" t="s">
        <v>306</v>
      </c>
      <c r="H514" s="216"/>
      <c r="I514" s="925"/>
      <c r="J514" s="926"/>
      <c r="K514" s="927"/>
      <c r="L514" s="354"/>
      <c r="M514" s="355"/>
      <c r="N514" s="355"/>
      <c r="O514" s="355"/>
      <c r="P514" s="355"/>
      <c r="Q514" s="355"/>
      <c r="R514" s="355"/>
      <c r="S514" s="355"/>
      <c r="T514" s="355"/>
    </row>
    <row r="515" spans="1:21" s="362" customFormat="1" ht="39.9" customHeight="1" x14ac:dyDescent="0.2">
      <c r="A515" s="349"/>
      <c r="B515" s="353" t="s">
        <v>166</v>
      </c>
      <c r="C515" s="217"/>
      <c r="D515" s="947"/>
      <c r="E515" s="948"/>
      <c r="F515" s="949"/>
      <c r="G515" s="353" t="s">
        <v>307</v>
      </c>
      <c r="H515" s="217"/>
      <c r="I515" s="947"/>
      <c r="J515" s="948"/>
      <c r="K515" s="949"/>
      <c r="L515" s="360"/>
      <c r="M515" s="361"/>
      <c r="N515" s="361"/>
      <c r="O515" s="361"/>
      <c r="P515" s="361"/>
      <c r="Q515" s="361"/>
      <c r="R515" s="361"/>
      <c r="S515" s="361"/>
      <c r="T515" s="361"/>
    </row>
    <row r="516" spans="1:21" s="325" customFormat="1" ht="39.9" customHeight="1" x14ac:dyDescent="0.2">
      <c r="A516" s="363"/>
      <c r="B516" s="353" t="s">
        <v>167</v>
      </c>
      <c r="C516" s="217"/>
      <c r="D516" s="947"/>
      <c r="E516" s="948"/>
      <c r="F516" s="949"/>
      <c r="G516" s="353" t="s">
        <v>302</v>
      </c>
      <c r="H516" s="217"/>
      <c r="I516" s="947"/>
      <c r="J516" s="948"/>
      <c r="K516" s="949"/>
      <c r="L516" s="354"/>
      <c r="M516" s="355"/>
      <c r="N516" s="355"/>
      <c r="O516" s="355"/>
      <c r="P516" s="355"/>
      <c r="Q516" s="355"/>
      <c r="R516" s="355"/>
      <c r="S516" s="355"/>
      <c r="T516" s="355"/>
    </row>
    <row r="517" spans="1:21" s="325" customFormat="1" ht="39.9" customHeight="1" x14ac:dyDescent="0.2">
      <c r="A517" s="349"/>
      <c r="B517" s="356" t="s">
        <v>168</v>
      </c>
      <c r="C517" s="218"/>
      <c r="D517" s="947"/>
      <c r="E517" s="948"/>
      <c r="F517" s="949"/>
      <c r="G517" s="356" t="s">
        <v>303</v>
      </c>
      <c r="H517" s="218"/>
      <c r="I517" s="947"/>
      <c r="J517" s="948"/>
      <c r="K517" s="949"/>
      <c r="L517" s="354"/>
      <c r="M517" s="355"/>
      <c r="N517" s="355"/>
      <c r="O517" s="355"/>
      <c r="P517" s="355"/>
      <c r="Q517" s="355"/>
      <c r="R517" s="355"/>
      <c r="S517" s="355"/>
      <c r="T517" s="355"/>
    </row>
    <row r="518" spans="1:21" s="325" customFormat="1" ht="39.9" customHeight="1" x14ac:dyDescent="0.2">
      <c r="A518" s="349"/>
      <c r="B518" s="358" t="s">
        <v>186</v>
      </c>
      <c r="C518" s="219"/>
      <c r="D518" s="928"/>
      <c r="E518" s="929"/>
      <c r="F518" s="930"/>
      <c r="G518" s="358" t="s">
        <v>308</v>
      </c>
      <c r="H518" s="219"/>
      <c r="I518" s="928"/>
      <c r="J518" s="929"/>
      <c r="K518" s="930"/>
      <c r="L518" s="354"/>
      <c r="M518" s="355"/>
      <c r="N518" s="355"/>
      <c r="O518" s="355"/>
      <c r="P518" s="355"/>
      <c r="Q518" s="355"/>
      <c r="R518" s="355"/>
      <c r="S518" s="355"/>
      <c r="T518" s="355"/>
    </row>
    <row r="519" spans="1:21" s="325" customFormat="1" ht="19.95" customHeight="1" thickBot="1" x14ac:dyDescent="0.25">
      <c r="A519" s="327"/>
      <c r="B519" s="574"/>
      <c r="C519" s="575"/>
      <c r="D519" s="575"/>
      <c r="E519" s="575"/>
      <c r="F519" s="576"/>
      <c r="G519" s="577"/>
      <c r="H519" s="578"/>
      <c r="I519" s="574"/>
      <c r="J519" s="579"/>
      <c r="K519" s="580"/>
      <c r="L519" s="354"/>
      <c r="M519" s="379"/>
      <c r="N519" s="359"/>
      <c r="O519" s="359"/>
      <c r="P519" s="359"/>
      <c r="Q519" s="355"/>
      <c r="R519" s="355"/>
      <c r="S519" s="355"/>
      <c r="T519" s="355"/>
      <c r="U519" s="355"/>
    </row>
    <row r="520" spans="1:21" s="325" customFormat="1" ht="30" customHeight="1" thickBot="1" x14ac:dyDescent="0.25">
      <c r="A520" s="327"/>
      <c r="B520" s="573" t="s">
        <v>551</v>
      </c>
      <c r="C520" s="214"/>
      <c r="D520" s="214"/>
      <c r="E520" s="214"/>
      <c r="F520" s="215"/>
      <c r="G520" s="309"/>
      <c r="H520" s="310"/>
      <c r="I520" s="346"/>
      <c r="J520" s="347"/>
      <c r="K520" s="348"/>
      <c r="L520" s="354"/>
      <c r="M520" s="378"/>
      <c r="N520" s="359"/>
      <c r="O520" s="359"/>
      <c r="P520" s="359"/>
      <c r="Q520" s="355"/>
      <c r="R520" s="355"/>
      <c r="S520" s="355"/>
      <c r="T520" s="355"/>
      <c r="U520" s="355"/>
    </row>
    <row r="521" spans="1:21" s="325" customFormat="1" ht="35.1" customHeight="1" x14ac:dyDescent="0.2">
      <c r="A521" s="349"/>
      <c r="B521" s="939" t="s">
        <v>174</v>
      </c>
      <c r="C521" s="940"/>
      <c r="D521" s="939" t="s">
        <v>169</v>
      </c>
      <c r="E521" s="941"/>
      <c r="H521" s="350" t="s">
        <v>334</v>
      </c>
      <c r="I521" s="942">
        <f>IFERROR(C525*E521,"")</f>
        <v>0</v>
      </c>
      <c r="J521" s="350" t="s">
        <v>335</v>
      </c>
      <c r="K521" s="942">
        <f>IFERROR(SUM(C525:C529,H525:H529)*E521,"")</f>
        <v>0</v>
      </c>
      <c r="L521" s="357"/>
      <c r="M521" s="355"/>
      <c r="N521" s="355"/>
      <c r="O521" s="355"/>
      <c r="P521" s="355"/>
      <c r="Q521" s="355"/>
      <c r="R521" s="355"/>
      <c r="S521" s="355"/>
      <c r="T521" s="355"/>
    </row>
    <row r="522" spans="1:21" s="325" customFormat="1" ht="20.100000000000001" customHeight="1" thickBot="1" x14ac:dyDescent="0.25">
      <c r="A522" s="349"/>
      <c r="B522" s="939"/>
      <c r="C522" s="940"/>
      <c r="D522" s="939"/>
      <c r="E522" s="941"/>
      <c r="H522" s="330" t="str">
        <f>IF($G$6="","-",IF($G$6="消費税を補助対象に含めない","（税抜）","（税込）"))</f>
        <v>-</v>
      </c>
      <c r="I522" s="943"/>
      <c r="J522" s="330" t="str">
        <f>IF($G$6="","-",IF($G$6="消費税を補助対象に含めない","（税抜）","（税込）"))</f>
        <v>-</v>
      </c>
      <c r="K522" s="943"/>
      <c r="L522" s="357"/>
      <c r="M522" s="355"/>
      <c r="N522" s="355"/>
      <c r="O522" s="355"/>
      <c r="P522" s="355"/>
      <c r="Q522" s="355"/>
      <c r="R522" s="355"/>
      <c r="S522" s="355"/>
      <c r="T522" s="355"/>
    </row>
    <row r="523" spans="1:21" s="325" customFormat="1" ht="20.100000000000001" customHeight="1" x14ac:dyDescent="0.2">
      <c r="A523" s="349"/>
      <c r="B523" s="931" t="s">
        <v>164</v>
      </c>
      <c r="C523" s="556" t="s">
        <v>333</v>
      </c>
      <c r="D523" s="933" t="s">
        <v>165</v>
      </c>
      <c r="E523" s="934"/>
      <c r="F523" s="935"/>
      <c r="G523" s="931" t="s">
        <v>164</v>
      </c>
      <c r="H523" s="351" t="s">
        <v>333</v>
      </c>
      <c r="I523" s="932" t="s">
        <v>165</v>
      </c>
      <c r="J523" s="932"/>
      <c r="K523" s="932"/>
      <c r="L523" s="354"/>
      <c r="M523" s="355"/>
      <c r="N523" s="355"/>
      <c r="O523" s="355"/>
      <c r="P523" s="355"/>
      <c r="Q523" s="355"/>
      <c r="R523" s="355"/>
      <c r="S523" s="355"/>
      <c r="T523" s="355"/>
    </row>
    <row r="524" spans="1:21" s="325" customFormat="1" ht="20.100000000000001" customHeight="1" x14ac:dyDescent="0.2">
      <c r="A524" s="349"/>
      <c r="B524" s="932"/>
      <c r="C524" s="557" t="str">
        <f>IF($G$6="","-",IF($G$6="消費税を補助対象に含めない","（税抜）","（税込）"))</f>
        <v>-</v>
      </c>
      <c r="D524" s="936"/>
      <c r="E524" s="937"/>
      <c r="F524" s="938"/>
      <c r="G524" s="932"/>
      <c r="H524" s="557" t="str">
        <f>IF($G$6="","-",IF($G$6="消費税を補助対象に含めない","（税抜）","（税込）"))</f>
        <v>-</v>
      </c>
      <c r="I524" s="939"/>
      <c r="J524" s="939"/>
      <c r="K524" s="939"/>
      <c r="L524" s="354"/>
      <c r="M524" s="355"/>
      <c r="N524" s="355"/>
      <c r="O524" s="355"/>
      <c r="P524" s="355"/>
      <c r="Q524" s="355"/>
      <c r="R524" s="355"/>
      <c r="S524" s="355"/>
      <c r="T524" s="355"/>
    </row>
    <row r="525" spans="1:21" s="325" customFormat="1" ht="39.9" customHeight="1" x14ac:dyDescent="0.2">
      <c r="A525" s="349"/>
      <c r="B525" s="352" t="s">
        <v>183</v>
      </c>
      <c r="C525" s="216"/>
      <c r="D525" s="925"/>
      <c r="E525" s="926"/>
      <c r="F525" s="927"/>
      <c r="G525" s="352" t="s">
        <v>306</v>
      </c>
      <c r="H525" s="216"/>
      <c r="I525" s="925"/>
      <c r="J525" s="926"/>
      <c r="K525" s="927"/>
      <c r="L525" s="354"/>
      <c r="M525" s="355"/>
      <c r="N525" s="355"/>
      <c r="O525" s="355"/>
      <c r="P525" s="355"/>
      <c r="Q525" s="355"/>
      <c r="R525" s="355"/>
      <c r="S525" s="355"/>
      <c r="T525" s="355"/>
    </row>
    <row r="526" spans="1:21" s="362" customFormat="1" ht="39.9" customHeight="1" x14ac:dyDescent="0.2">
      <c r="A526" s="349"/>
      <c r="B526" s="353" t="s">
        <v>166</v>
      </c>
      <c r="C526" s="217"/>
      <c r="D526" s="947"/>
      <c r="E526" s="948"/>
      <c r="F526" s="949"/>
      <c r="G526" s="353" t="s">
        <v>307</v>
      </c>
      <c r="H526" s="217"/>
      <c r="I526" s="947"/>
      <c r="J526" s="948"/>
      <c r="K526" s="949"/>
      <c r="L526" s="360"/>
      <c r="M526" s="361"/>
      <c r="N526" s="361"/>
      <c r="O526" s="361"/>
      <c r="P526" s="361"/>
      <c r="Q526" s="361"/>
      <c r="R526" s="361"/>
      <c r="S526" s="361"/>
      <c r="T526" s="361"/>
    </row>
    <row r="527" spans="1:21" s="325" customFormat="1" ht="39.9" customHeight="1" x14ac:dyDescent="0.2">
      <c r="A527" s="363"/>
      <c r="B527" s="353" t="s">
        <v>167</v>
      </c>
      <c r="C527" s="217"/>
      <c r="D527" s="947"/>
      <c r="E527" s="948"/>
      <c r="F527" s="949"/>
      <c r="G527" s="353" t="s">
        <v>302</v>
      </c>
      <c r="H527" s="217"/>
      <c r="I527" s="947"/>
      <c r="J527" s="948"/>
      <c r="K527" s="949"/>
      <c r="L527" s="354"/>
      <c r="M527" s="355"/>
      <c r="N527" s="355"/>
      <c r="O527" s="355"/>
      <c r="P527" s="355"/>
      <c r="Q527" s="355"/>
      <c r="R527" s="355"/>
      <c r="S527" s="355"/>
      <c r="T527" s="355"/>
    </row>
    <row r="528" spans="1:21" s="325" customFormat="1" ht="39.9" customHeight="1" x14ac:dyDescent="0.2">
      <c r="A528" s="349"/>
      <c r="B528" s="356" t="s">
        <v>168</v>
      </c>
      <c r="C528" s="218"/>
      <c r="D528" s="947"/>
      <c r="E528" s="948"/>
      <c r="F528" s="949"/>
      <c r="G528" s="356" t="s">
        <v>303</v>
      </c>
      <c r="H528" s="218"/>
      <c r="I528" s="947"/>
      <c r="J528" s="948"/>
      <c r="K528" s="949"/>
      <c r="L528" s="354"/>
      <c r="M528" s="355"/>
      <c r="N528" s="355"/>
      <c r="O528" s="355"/>
      <c r="P528" s="355"/>
      <c r="Q528" s="355"/>
      <c r="R528" s="355"/>
      <c r="S528" s="355"/>
      <c r="T528" s="355"/>
    </row>
    <row r="529" spans="1:21" s="325" customFormat="1" ht="39.9" customHeight="1" x14ac:dyDescent="0.2">
      <c r="A529" s="349"/>
      <c r="B529" s="358" t="s">
        <v>186</v>
      </c>
      <c r="C529" s="219"/>
      <c r="D529" s="928"/>
      <c r="E529" s="929"/>
      <c r="F529" s="930"/>
      <c r="G529" s="358" t="s">
        <v>308</v>
      </c>
      <c r="H529" s="219"/>
      <c r="I529" s="928"/>
      <c r="J529" s="929"/>
      <c r="K529" s="930"/>
      <c r="L529" s="354"/>
      <c r="M529" s="355"/>
      <c r="N529" s="355"/>
      <c r="O529" s="355"/>
      <c r="P529" s="355"/>
      <c r="Q529" s="355"/>
      <c r="R529" s="355"/>
      <c r="S529" s="355"/>
      <c r="T529" s="355"/>
    </row>
    <row r="530" spans="1:21" s="325" customFormat="1" ht="19.95" customHeight="1" thickBot="1" x14ac:dyDescent="0.25">
      <c r="A530" s="327"/>
      <c r="B530" s="574"/>
      <c r="C530" s="575"/>
      <c r="D530" s="575"/>
      <c r="E530" s="575"/>
      <c r="F530" s="576"/>
      <c r="G530" s="577"/>
      <c r="H530" s="578"/>
      <c r="I530" s="574"/>
      <c r="J530" s="579"/>
      <c r="K530" s="580"/>
      <c r="L530" s="354"/>
      <c r="M530" s="379"/>
      <c r="N530" s="359"/>
      <c r="O530" s="359"/>
      <c r="P530" s="359"/>
      <c r="Q530" s="355"/>
      <c r="R530" s="355"/>
      <c r="S530" s="355"/>
      <c r="T530" s="355"/>
      <c r="U530" s="355"/>
    </row>
    <row r="531" spans="1:21" s="325" customFormat="1" ht="30" customHeight="1" thickBot="1" x14ac:dyDescent="0.25">
      <c r="A531" s="327"/>
      <c r="B531" s="573" t="s">
        <v>552</v>
      </c>
      <c r="C531" s="214"/>
      <c r="D531" s="214"/>
      <c r="E531" s="214"/>
      <c r="F531" s="215"/>
      <c r="G531" s="309"/>
      <c r="H531" s="310"/>
      <c r="I531" s="346"/>
      <c r="J531" s="347"/>
      <c r="K531" s="348"/>
      <c r="L531" s="354"/>
      <c r="M531" s="378"/>
      <c r="N531" s="359"/>
      <c r="O531" s="359"/>
      <c r="P531" s="359"/>
      <c r="Q531" s="355"/>
      <c r="R531" s="355"/>
      <c r="S531" s="355"/>
      <c r="T531" s="355"/>
      <c r="U531" s="355"/>
    </row>
    <row r="532" spans="1:21" s="325" customFormat="1" ht="35.1" customHeight="1" x14ac:dyDescent="0.2">
      <c r="A532" s="349"/>
      <c r="B532" s="939" t="s">
        <v>174</v>
      </c>
      <c r="C532" s="940"/>
      <c r="D532" s="939" t="s">
        <v>169</v>
      </c>
      <c r="E532" s="941"/>
      <c r="H532" s="350" t="s">
        <v>334</v>
      </c>
      <c r="I532" s="942">
        <f>IFERROR(C536*E532,"")</f>
        <v>0</v>
      </c>
      <c r="J532" s="350" t="s">
        <v>335</v>
      </c>
      <c r="K532" s="942">
        <f>IFERROR(SUM(C536:C540,H536:H540)*E532,"")</f>
        <v>0</v>
      </c>
      <c r="L532" s="357"/>
      <c r="M532" s="355"/>
      <c r="N532" s="355"/>
      <c r="O532" s="355"/>
      <c r="P532" s="355"/>
      <c r="Q532" s="355"/>
      <c r="R532" s="355"/>
      <c r="S532" s="355"/>
      <c r="T532" s="355"/>
    </row>
    <row r="533" spans="1:21" s="325" customFormat="1" ht="20.100000000000001" customHeight="1" thickBot="1" x14ac:dyDescent="0.25">
      <c r="A533" s="349"/>
      <c r="B533" s="939"/>
      <c r="C533" s="940"/>
      <c r="D533" s="939"/>
      <c r="E533" s="941"/>
      <c r="H533" s="330" t="str">
        <f>IF($G$6="","-",IF($G$6="消費税を補助対象に含めない","（税抜）","（税込）"))</f>
        <v>-</v>
      </c>
      <c r="I533" s="943"/>
      <c r="J533" s="330" t="str">
        <f>IF($G$6="","-",IF($G$6="消費税を補助対象に含めない","（税抜）","（税込）"))</f>
        <v>-</v>
      </c>
      <c r="K533" s="943"/>
      <c r="L533" s="357"/>
      <c r="M533" s="355"/>
      <c r="N533" s="355"/>
      <c r="O533" s="355"/>
      <c r="P533" s="355"/>
      <c r="Q533" s="355"/>
      <c r="R533" s="355"/>
      <c r="S533" s="355"/>
      <c r="T533" s="355"/>
    </row>
    <row r="534" spans="1:21" s="325" customFormat="1" ht="20.100000000000001" customHeight="1" x14ac:dyDescent="0.2">
      <c r="A534" s="349"/>
      <c r="B534" s="931" t="s">
        <v>164</v>
      </c>
      <c r="C534" s="403" t="s">
        <v>333</v>
      </c>
      <c r="D534" s="933" t="s">
        <v>165</v>
      </c>
      <c r="E534" s="934"/>
      <c r="F534" s="935"/>
      <c r="G534" s="931" t="s">
        <v>164</v>
      </c>
      <c r="H534" s="351" t="s">
        <v>333</v>
      </c>
      <c r="I534" s="932" t="s">
        <v>165</v>
      </c>
      <c r="J534" s="932"/>
      <c r="K534" s="932"/>
      <c r="L534" s="354"/>
      <c r="M534" s="355"/>
      <c r="N534" s="355"/>
      <c r="O534" s="355"/>
      <c r="P534" s="355"/>
      <c r="Q534" s="355"/>
      <c r="R534" s="355"/>
      <c r="S534" s="355"/>
      <c r="T534" s="355"/>
    </row>
    <row r="535" spans="1:21" s="325" customFormat="1" ht="20.100000000000001" customHeight="1" x14ac:dyDescent="0.2">
      <c r="A535" s="349"/>
      <c r="B535" s="932"/>
      <c r="C535" s="404" t="str">
        <f>IF($G$6="","-",IF($G$6="消費税を補助対象に含めない","（税抜）","（税込）"))</f>
        <v>-</v>
      </c>
      <c r="D535" s="936"/>
      <c r="E535" s="937"/>
      <c r="F535" s="938"/>
      <c r="G535" s="932"/>
      <c r="H535" s="404" t="str">
        <f>IF($G$6="","-",IF($G$6="消費税を補助対象に含めない","（税抜）","（税込）"))</f>
        <v>-</v>
      </c>
      <c r="I535" s="939"/>
      <c r="J535" s="939"/>
      <c r="K535" s="939"/>
      <c r="L535" s="354"/>
      <c r="M535" s="355"/>
      <c r="N535" s="355"/>
      <c r="O535" s="355"/>
      <c r="P535" s="355"/>
      <c r="Q535" s="355"/>
      <c r="R535" s="355"/>
      <c r="S535" s="355"/>
      <c r="T535" s="355"/>
    </row>
    <row r="536" spans="1:21" s="325" customFormat="1" ht="39.9" customHeight="1" x14ac:dyDescent="0.2">
      <c r="A536" s="349"/>
      <c r="B536" s="352" t="s">
        <v>183</v>
      </c>
      <c r="C536" s="216"/>
      <c r="D536" s="925"/>
      <c r="E536" s="926"/>
      <c r="F536" s="927"/>
      <c r="G536" s="352" t="s">
        <v>306</v>
      </c>
      <c r="H536" s="216"/>
      <c r="I536" s="925"/>
      <c r="J536" s="926"/>
      <c r="K536" s="927"/>
      <c r="L536" s="354"/>
      <c r="M536" s="355"/>
      <c r="N536" s="355"/>
      <c r="O536" s="355"/>
      <c r="P536" s="355"/>
      <c r="Q536" s="355"/>
      <c r="R536" s="355"/>
      <c r="S536" s="355"/>
      <c r="T536" s="355"/>
    </row>
    <row r="537" spans="1:21" s="362" customFormat="1" ht="39.9" customHeight="1" x14ac:dyDescent="0.2">
      <c r="A537" s="349"/>
      <c r="B537" s="353" t="s">
        <v>166</v>
      </c>
      <c r="C537" s="217"/>
      <c r="D537" s="947"/>
      <c r="E537" s="948"/>
      <c r="F537" s="949"/>
      <c r="G537" s="353" t="s">
        <v>307</v>
      </c>
      <c r="H537" s="217"/>
      <c r="I537" s="947"/>
      <c r="J537" s="948"/>
      <c r="K537" s="949"/>
      <c r="L537" s="360"/>
      <c r="M537" s="361"/>
      <c r="N537" s="361"/>
      <c r="O537" s="361"/>
      <c r="P537" s="361"/>
      <c r="Q537" s="361"/>
      <c r="R537" s="361"/>
      <c r="S537" s="361"/>
      <c r="T537" s="361"/>
    </row>
    <row r="538" spans="1:21" s="325" customFormat="1" ht="39.9" customHeight="1" x14ac:dyDescent="0.2">
      <c r="A538" s="363"/>
      <c r="B538" s="353" t="s">
        <v>167</v>
      </c>
      <c r="C538" s="217"/>
      <c r="D538" s="947"/>
      <c r="E538" s="948"/>
      <c r="F538" s="949"/>
      <c r="G538" s="353" t="s">
        <v>302</v>
      </c>
      <c r="H538" s="217"/>
      <c r="I538" s="947"/>
      <c r="J538" s="948"/>
      <c r="K538" s="949"/>
      <c r="L538" s="354"/>
      <c r="M538" s="355"/>
      <c r="N538" s="355"/>
      <c r="O538" s="355"/>
      <c r="P538" s="355"/>
      <c r="Q538" s="355"/>
      <c r="R538" s="355"/>
      <c r="S538" s="355"/>
      <c r="T538" s="355"/>
    </row>
    <row r="539" spans="1:21" s="325" customFormat="1" ht="39.9" customHeight="1" x14ac:dyDescent="0.2">
      <c r="A539" s="349"/>
      <c r="B539" s="356" t="s">
        <v>168</v>
      </c>
      <c r="C539" s="218"/>
      <c r="D539" s="947"/>
      <c r="E539" s="948"/>
      <c r="F539" s="949"/>
      <c r="G539" s="356" t="s">
        <v>303</v>
      </c>
      <c r="H539" s="218"/>
      <c r="I539" s="947"/>
      <c r="J539" s="948"/>
      <c r="K539" s="949"/>
      <c r="L539" s="354"/>
      <c r="M539" s="355"/>
      <c r="N539" s="355"/>
      <c r="O539" s="355"/>
      <c r="P539" s="355"/>
      <c r="Q539" s="355"/>
      <c r="R539" s="355"/>
      <c r="S539" s="355"/>
      <c r="T539" s="355"/>
    </row>
    <row r="540" spans="1:21" s="325" customFormat="1" ht="39.9" customHeight="1" x14ac:dyDescent="0.2">
      <c r="A540" s="349"/>
      <c r="B540" s="358" t="s">
        <v>186</v>
      </c>
      <c r="C540" s="219"/>
      <c r="D540" s="928"/>
      <c r="E540" s="929"/>
      <c r="F540" s="930"/>
      <c r="G540" s="358" t="s">
        <v>308</v>
      </c>
      <c r="H540" s="219"/>
      <c r="I540" s="928"/>
      <c r="J540" s="929"/>
      <c r="K540" s="930"/>
      <c r="L540" s="354"/>
      <c r="M540" s="355"/>
      <c r="N540" s="355"/>
      <c r="O540" s="355"/>
      <c r="P540" s="355"/>
      <c r="Q540" s="355"/>
      <c r="R540" s="355"/>
      <c r="S540" s="355"/>
      <c r="T540" s="355"/>
    </row>
    <row r="541" spans="1:21" s="325" customFormat="1" ht="19.95" customHeight="1" x14ac:dyDescent="0.2">
      <c r="A541" s="327"/>
      <c r="B541" s="346"/>
      <c r="C541" s="214"/>
      <c r="D541" s="214"/>
      <c r="E541" s="214"/>
      <c r="F541" s="215"/>
      <c r="G541" s="309"/>
      <c r="H541" s="310"/>
      <c r="I541" s="346"/>
      <c r="J541" s="347"/>
      <c r="K541" s="348"/>
      <c r="L541" s="354"/>
      <c r="M541" s="379"/>
      <c r="N541" s="359"/>
      <c r="O541" s="359"/>
      <c r="P541" s="359"/>
      <c r="Q541" s="355"/>
      <c r="R541" s="355"/>
      <c r="S541" s="355"/>
      <c r="T541" s="355"/>
      <c r="U541" s="355"/>
    </row>
    <row r="542" spans="1:21" s="325" customFormat="1" ht="39.9" customHeight="1" x14ac:dyDescent="0.2">
      <c r="A542" s="327"/>
      <c r="B542" s="402" t="s">
        <v>342</v>
      </c>
      <c r="C542" s="214"/>
      <c r="D542" s="214"/>
      <c r="E542" s="214"/>
      <c r="F542" s="215"/>
      <c r="G542" s="309"/>
      <c r="H542" s="310"/>
      <c r="I542" s="346"/>
      <c r="J542" s="347"/>
      <c r="K542" s="348"/>
      <c r="L542" s="354"/>
      <c r="M542" s="379"/>
      <c r="N542" s="359"/>
      <c r="O542" s="359"/>
      <c r="P542" s="359"/>
      <c r="Q542" s="355"/>
      <c r="R542" s="355"/>
      <c r="S542" s="355"/>
      <c r="T542" s="355"/>
      <c r="U542" s="355"/>
    </row>
    <row r="543" spans="1:21" s="325" customFormat="1" ht="30" customHeight="1" thickBot="1" x14ac:dyDescent="0.25">
      <c r="A543" s="327"/>
      <c r="B543" s="573" t="s">
        <v>542</v>
      </c>
      <c r="C543" s="214"/>
      <c r="D543" s="214"/>
      <c r="E543" s="214"/>
      <c r="F543" s="215"/>
      <c r="G543" s="309"/>
      <c r="H543" s="310"/>
      <c r="I543" s="346"/>
      <c r="J543" s="347"/>
      <c r="K543" s="348"/>
      <c r="L543" s="354"/>
      <c r="M543" s="379"/>
      <c r="N543" s="359"/>
      <c r="O543" s="359"/>
      <c r="P543" s="359"/>
      <c r="Q543" s="355"/>
      <c r="R543" s="355"/>
      <c r="S543" s="355"/>
      <c r="T543" s="355"/>
      <c r="U543" s="355"/>
    </row>
    <row r="544" spans="1:21" s="325" customFormat="1" ht="35.1" customHeight="1" x14ac:dyDescent="0.2">
      <c r="A544" s="349"/>
      <c r="B544" s="939" t="s">
        <v>174</v>
      </c>
      <c r="C544" s="940"/>
      <c r="D544" s="939" t="s">
        <v>169</v>
      </c>
      <c r="E544" s="941"/>
      <c r="H544" s="350" t="s">
        <v>334</v>
      </c>
      <c r="I544" s="942">
        <f>IFERROR(C548*E544,"")</f>
        <v>0</v>
      </c>
      <c r="J544" s="350" t="s">
        <v>335</v>
      </c>
      <c r="K544" s="942">
        <f>IFERROR(SUM(C548:C549,H548:H549)*E544,"")</f>
        <v>0</v>
      </c>
      <c r="L544" s="357"/>
      <c r="M544" s="944" t="s">
        <v>576</v>
      </c>
      <c r="N544" s="355"/>
      <c r="O544" s="355"/>
      <c r="P544" s="355"/>
      <c r="Q544" s="355"/>
      <c r="R544" s="355"/>
      <c r="S544" s="355"/>
      <c r="T544" s="355"/>
      <c r="U544" s="355"/>
    </row>
    <row r="545" spans="1:21" s="325" customFormat="1" ht="20.100000000000001" customHeight="1" thickBot="1" x14ac:dyDescent="0.25">
      <c r="A545" s="349"/>
      <c r="B545" s="939"/>
      <c r="C545" s="940"/>
      <c r="D545" s="939"/>
      <c r="E545" s="941"/>
      <c r="H545" s="330" t="str">
        <f>IF($G$6="","-",IF($G$6="消費税を補助対象に含めない","（税抜）","（税込）"))</f>
        <v>-</v>
      </c>
      <c r="I545" s="943"/>
      <c r="J545" s="330" t="str">
        <f>IF($G$6="","-",IF($G$6="消費税を補助対象に含めない","（税抜）","（税込）"))</f>
        <v>-</v>
      </c>
      <c r="K545" s="943"/>
      <c r="L545" s="357"/>
      <c r="M545" s="945"/>
      <c r="N545" s="355"/>
      <c r="O545" s="355"/>
      <c r="P545" s="355"/>
      <c r="Q545" s="355"/>
      <c r="R545" s="355"/>
      <c r="S545" s="355"/>
      <c r="T545" s="355"/>
      <c r="U545" s="355"/>
    </row>
    <row r="546" spans="1:21" s="325" customFormat="1" ht="20.100000000000001" customHeight="1" x14ac:dyDescent="0.2">
      <c r="A546" s="349"/>
      <c r="B546" s="931" t="s">
        <v>164</v>
      </c>
      <c r="C546" s="556" t="s">
        <v>333</v>
      </c>
      <c r="D546" s="933" t="s">
        <v>165</v>
      </c>
      <c r="E546" s="934"/>
      <c r="F546" s="935"/>
      <c r="G546" s="931" t="s">
        <v>164</v>
      </c>
      <c r="H546" s="351" t="s">
        <v>333</v>
      </c>
      <c r="I546" s="932" t="s">
        <v>165</v>
      </c>
      <c r="J546" s="932"/>
      <c r="K546" s="932"/>
      <c r="L546" s="354"/>
      <c r="M546" s="945"/>
      <c r="N546" s="355"/>
      <c r="O546" s="355"/>
      <c r="P546" s="355"/>
      <c r="Q546" s="355"/>
      <c r="R546" s="355"/>
      <c r="S546" s="355"/>
      <c r="T546" s="355"/>
      <c r="U546" s="355"/>
    </row>
    <row r="547" spans="1:21" s="325" customFormat="1" ht="20.100000000000001" customHeight="1" x14ac:dyDescent="0.2">
      <c r="A547" s="349"/>
      <c r="B547" s="932"/>
      <c r="C547" s="557" t="str">
        <f>IF($G$6="","-",IF($G$6="消費税を補助対象に含めない","（税抜）","（税込）"))</f>
        <v>-</v>
      </c>
      <c r="D547" s="936"/>
      <c r="E547" s="937"/>
      <c r="F547" s="938"/>
      <c r="G547" s="932"/>
      <c r="H547" s="557" t="str">
        <f>IF($G$6="","-",IF($G$6="消費税を補助対象に含めない","（税抜）","（税込）"))</f>
        <v>-</v>
      </c>
      <c r="I547" s="939"/>
      <c r="J547" s="939"/>
      <c r="K547" s="939"/>
      <c r="L547" s="354"/>
      <c r="M547" s="945"/>
      <c r="N547" s="355"/>
      <c r="O547" s="355"/>
      <c r="P547" s="355"/>
      <c r="Q547" s="355"/>
      <c r="R547" s="355"/>
      <c r="S547" s="355"/>
      <c r="T547" s="355"/>
      <c r="U547" s="355"/>
    </row>
    <row r="548" spans="1:21" s="325" customFormat="1" ht="39.9" customHeight="1" x14ac:dyDescent="0.2">
      <c r="A548" s="349"/>
      <c r="B548" s="352" t="s">
        <v>183</v>
      </c>
      <c r="C548" s="216"/>
      <c r="D548" s="925"/>
      <c r="E548" s="926"/>
      <c r="F548" s="927"/>
      <c r="G548" s="352" t="s">
        <v>303</v>
      </c>
      <c r="H548" s="216"/>
      <c r="I548" s="925"/>
      <c r="J548" s="926"/>
      <c r="K548" s="927"/>
      <c r="L548" s="354"/>
      <c r="M548" s="945"/>
      <c r="N548" s="355"/>
      <c r="O548" s="355"/>
      <c r="P548" s="355"/>
      <c r="Q548" s="355"/>
      <c r="R548" s="355"/>
      <c r="S548" s="355"/>
      <c r="T548" s="355"/>
      <c r="U548" s="355"/>
    </row>
    <row r="549" spans="1:21" s="325" customFormat="1" ht="39.9" customHeight="1" x14ac:dyDescent="0.2">
      <c r="A549" s="349"/>
      <c r="B549" s="358" t="s">
        <v>302</v>
      </c>
      <c r="C549" s="219"/>
      <c r="D549" s="928"/>
      <c r="E549" s="929"/>
      <c r="F549" s="930"/>
      <c r="G549" s="358" t="s">
        <v>308</v>
      </c>
      <c r="H549" s="219"/>
      <c r="I549" s="928"/>
      <c r="J549" s="929"/>
      <c r="K549" s="930"/>
      <c r="L549" s="354"/>
      <c r="M549" s="946"/>
      <c r="N549" s="355"/>
      <c r="O549" s="355"/>
      <c r="P549" s="355"/>
      <c r="Q549" s="355"/>
      <c r="R549" s="355"/>
      <c r="S549" s="355"/>
      <c r="T549" s="355"/>
      <c r="U549" s="355"/>
    </row>
    <row r="550" spans="1:21" s="325" customFormat="1" ht="19.95" customHeight="1" thickBot="1" x14ac:dyDescent="0.25">
      <c r="A550" s="327"/>
      <c r="B550" s="581"/>
      <c r="C550" s="581"/>
      <c r="D550" s="581"/>
      <c r="E550" s="581"/>
      <c r="F550" s="581"/>
      <c r="G550" s="581"/>
      <c r="H550" s="581"/>
      <c r="I550" s="581"/>
      <c r="J550" s="581"/>
      <c r="K550" s="581"/>
      <c r="L550" s="354"/>
      <c r="M550" s="380"/>
      <c r="N550" s="359"/>
      <c r="O550" s="359"/>
      <c r="P550" s="359"/>
      <c r="Q550" s="355"/>
      <c r="R550" s="355"/>
      <c r="S550" s="355"/>
      <c r="T550" s="355"/>
      <c r="U550" s="355"/>
    </row>
    <row r="551" spans="1:21" s="325" customFormat="1" ht="30" customHeight="1" thickBot="1" x14ac:dyDescent="0.25">
      <c r="A551" s="327"/>
      <c r="B551" s="573" t="s">
        <v>544</v>
      </c>
      <c r="C551" s="214"/>
      <c r="D551" s="214"/>
      <c r="E551" s="214"/>
      <c r="F551" s="215"/>
      <c r="G551" s="309"/>
      <c r="H551" s="310"/>
      <c r="I551" s="346"/>
      <c r="J551" s="347"/>
      <c r="K551" s="348"/>
      <c r="L551" s="354"/>
      <c r="M551" s="379"/>
      <c r="N551" s="359"/>
      <c r="O551" s="359"/>
      <c r="P551" s="359"/>
      <c r="Q551" s="355"/>
      <c r="R551" s="355"/>
      <c r="S551" s="355"/>
      <c r="T551" s="355"/>
      <c r="U551" s="355"/>
    </row>
    <row r="552" spans="1:21" s="325" customFormat="1" ht="35.1" customHeight="1" x14ac:dyDescent="0.2">
      <c r="A552" s="349"/>
      <c r="B552" s="939" t="s">
        <v>174</v>
      </c>
      <c r="C552" s="940"/>
      <c r="D552" s="939" t="s">
        <v>169</v>
      </c>
      <c r="E552" s="941"/>
      <c r="H552" s="350" t="s">
        <v>334</v>
      </c>
      <c r="I552" s="942">
        <f>IFERROR(C556*E552,"")</f>
        <v>0</v>
      </c>
      <c r="J552" s="350" t="s">
        <v>335</v>
      </c>
      <c r="K552" s="942">
        <f>IFERROR(SUM(C556:C557,H556:H557)*E552,"")</f>
        <v>0</v>
      </c>
      <c r="L552" s="357"/>
      <c r="M552" s="355"/>
      <c r="N552" s="355"/>
      <c r="O552" s="355"/>
      <c r="P552" s="355"/>
      <c r="Q552" s="355"/>
      <c r="R552" s="355"/>
      <c r="S552" s="355"/>
      <c r="T552" s="355"/>
    </row>
    <row r="553" spans="1:21" s="325" customFormat="1" ht="20.100000000000001" customHeight="1" thickBot="1" x14ac:dyDescent="0.25">
      <c r="A553" s="349"/>
      <c r="B553" s="939"/>
      <c r="C553" s="940"/>
      <c r="D553" s="939"/>
      <c r="E553" s="941"/>
      <c r="H553" s="330" t="str">
        <f>IF($G$6="","-",IF($G$6="消費税を補助対象に含めない","（税抜）","（税込）"))</f>
        <v>-</v>
      </c>
      <c r="I553" s="943"/>
      <c r="J553" s="330" t="str">
        <f>IF($G$6="","-",IF($G$6="消費税を補助対象に含めない","（税抜）","（税込）"))</f>
        <v>-</v>
      </c>
      <c r="K553" s="943"/>
      <c r="L553" s="357"/>
      <c r="M553" s="355"/>
      <c r="N553" s="355"/>
      <c r="O553" s="355"/>
      <c r="P553" s="355"/>
      <c r="Q553" s="355"/>
      <c r="R553" s="355"/>
      <c r="S553" s="355"/>
      <c r="T553" s="355"/>
    </row>
    <row r="554" spans="1:21" s="325" customFormat="1" ht="20.100000000000001" customHeight="1" x14ac:dyDescent="0.2">
      <c r="A554" s="349"/>
      <c r="B554" s="931" t="s">
        <v>164</v>
      </c>
      <c r="C554" s="556" t="s">
        <v>333</v>
      </c>
      <c r="D554" s="933" t="s">
        <v>165</v>
      </c>
      <c r="E554" s="934"/>
      <c r="F554" s="935"/>
      <c r="G554" s="931" t="s">
        <v>164</v>
      </c>
      <c r="H554" s="351" t="s">
        <v>333</v>
      </c>
      <c r="I554" s="932" t="s">
        <v>165</v>
      </c>
      <c r="J554" s="932"/>
      <c r="K554" s="932"/>
      <c r="L554" s="354"/>
      <c r="M554" s="355"/>
      <c r="N554" s="355"/>
      <c r="O554" s="355"/>
      <c r="P554" s="355"/>
      <c r="Q554" s="355"/>
      <c r="R554" s="355"/>
      <c r="S554" s="355"/>
      <c r="T554" s="355"/>
    </row>
    <row r="555" spans="1:21" s="325" customFormat="1" ht="20.100000000000001" customHeight="1" x14ac:dyDescent="0.2">
      <c r="A555" s="349"/>
      <c r="B555" s="932"/>
      <c r="C555" s="557" t="str">
        <f>IF($G$6="","-",IF($G$6="消費税を補助対象に含めない","（税抜）","（税込）"))</f>
        <v>-</v>
      </c>
      <c r="D555" s="936"/>
      <c r="E555" s="937"/>
      <c r="F555" s="938"/>
      <c r="G555" s="932"/>
      <c r="H555" s="557" t="str">
        <f>IF($G$6="","-",IF($G$6="消費税を補助対象に含めない","（税抜）","（税込）"))</f>
        <v>-</v>
      </c>
      <c r="I555" s="939"/>
      <c r="J555" s="939"/>
      <c r="K555" s="939"/>
      <c r="L555" s="354"/>
      <c r="M555" s="355"/>
      <c r="N555" s="355"/>
      <c r="O555" s="355"/>
      <c r="P555" s="355"/>
      <c r="Q555" s="355"/>
      <c r="R555" s="355"/>
      <c r="S555" s="355"/>
      <c r="T555" s="355"/>
    </row>
    <row r="556" spans="1:21" s="325" customFormat="1" ht="39.9" customHeight="1" x14ac:dyDescent="0.2">
      <c r="A556" s="349"/>
      <c r="B556" s="352" t="s">
        <v>183</v>
      </c>
      <c r="C556" s="216"/>
      <c r="D556" s="925"/>
      <c r="E556" s="926"/>
      <c r="F556" s="927"/>
      <c r="G556" s="352" t="s">
        <v>303</v>
      </c>
      <c r="H556" s="216"/>
      <c r="I556" s="925"/>
      <c r="J556" s="926"/>
      <c r="K556" s="927"/>
      <c r="L556" s="354"/>
      <c r="M556" s="355"/>
      <c r="N556" s="355"/>
      <c r="O556" s="355"/>
      <c r="P556" s="355"/>
      <c r="Q556" s="355"/>
      <c r="R556" s="355"/>
      <c r="S556" s="355"/>
      <c r="T556" s="355"/>
    </row>
    <row r="557" spans="1:21" s="325" customFormat="1" ht="39.9" customHeight="1" x14ac:dyDescent="0.2">
      <c r="A557" s="349"/>
      <c r="B557" s="358" t="s">
        <v>302</v>
      </c>
      <c r="C557" s="219"/>
      <c r="D557" s="928"/>
      <c r="E557" s="929"/>
      <c r="F557" s="930"/>
      <c r="G557" s="358" t="s">
        <v>308</v>
      </c>
      <c r="H557" s="219"/>
      <c r="I557" s="928"/>
      <c r="J557" s="929"/>
      <c r="K557" s="930"/>
      <c r="L557" s="354"/>
      <c r="M557" s="355"/>
      <c r="N557" s="355"/>
      <c r="O557" s="355"/>
      <c r="P557" s="355"/>
      <c r="Q557" s="355"/>
      <c r="R557" s="355"/>
      <c r="S557" s="355"/>
      <c r="T557" s="355"/>
    </row>
    <row r="558" spans="1:21" s="325" customFormat="1" ht="19.95" customHeight="1" thickBot="1" x14ac:dyDescent="0.25">
      <c r="A558" s="327"/>
      <c r="B558" s="581"/>
      <c r="C558" s="581"/>
      <c r="D558" s="581"/>
      <c r="E558" s="581"/>
      <c r="F558" s="581"/>
      <c r="G558" s="581"/>
      <c r="H558" s="581"/>
      <c r="I558" s="581"/>
      <c r="J558" s="581"/>
      <c r="K558" s="581"/>
      <c r="L558" s="354"/>
      <c r="M558" s="380"/>
      <c r="N558" s="359"/>
      <c r="O558" s="359"/>
      <c r="P558" s="359"/>
      <c r="Q558" s="355"/>
      <c r="R558" s="355"/>
      <c r="S558" s="355"/>
      <c r="T558" s="355"/>
      <c r="U558" s="355"/>
    </row>
    <row r="559" spans="1:21" s="325" customFormat="1" ht="30" customHeight="1" thickBot="1" x14ac:dyDescent="0.25">
      <c r="A559" s="327"/>
      <c r="B559" s="573" t="s">
        <v>545</v>
      </c>
      <c r="C559" s="214"/>
      <c r="D559" s="214"/>
      <c r="E559" s="214"/>
      <c r="F559" s="215"/>
      <c r="G559" s="309"/>
      <c r="H559" s="310"/>
      <c r="I559" s="346"/>
      <c r="J559" s="347"/>
      <c r="K559" s="348"/>
      <c r="L559" s="354"/>
      <c r="M559" s="379"/>
      <c r="N559" s="359"/>
      <c r="O559" s="359"/>
      <c r="P559" s="359"/>
      <c r="Q559" s="355"/>
      <c r="R559" s="355"/>
      <c r="S559" s="355"/>
      <c r="T559" s="355"/>
      <c r="U559" s="355"/>
    </row>
    <row r="560" spans="1:21" s="325" customFormat="1" ht="35.1" customHeight="1" x14ac:dyDescent="0.2">
      <c r="A560" s="349"/>
      <c r="B560" s="939" t="s">
        <v>174</v>
      </c>
      <c r="C560" s="940"/>
      <c r="D560" s="939" t="s">
        <v>169</v>
      </c>
      <c r="E560" s="941"/>
      <c r="H560" s="350" t="s">
        <v>334</v>
      </c>
      <c r="I560" s="942">
        <f>IFERROR(C564*E560,"")</f>
        <v>0</v>
      </c>
      <c r="J560" s="350" t="s">
        <v>335</v>
      </c>
      <c r="K560" s="942">
        <f>IFERROR(SUM(C564:C565,H564:H565)*E560,"")</f>
        <v>0</v>
      </c>
      <c r="L560" s="357"/>
      <c r="M560" s="355"/>
      <c r="N560" s="355"/>
      <c r="O560" s="355"/>
      <c r="P560" s="355"/>
      <c r="Q560" s="355"/>
      <c r="R560" s="355"/>
      <c r="S560" s="355"/>
      <c r="T560" s="355"/>
    </row>
    <row r="561" spans="1:21" s="325" customFormat="1" ht="20.100000000000001" customHeight="1" thickBot="1" x14ac:dyDescent="0.25">
      <c r="A561" s="349"/>
      <c r="B561" s="939"/>
      <c r="C561" s="940"/>
      <c r="D561" s="939"/>
      <c r="E561" s="941"/>
      <c r="H561" s="330" t="str">
        <f>IF($G$6="","-",IF($G$6="消費税を補助対象に含めない","（税抜）","（税込）"))</f>
        <v>-</v>
      </c>
      <c r="I561" s="943"/>
      <c r="J561" s="330" t="str">
        <f>IF($G$6="","-",IF($G$6="消費税を補助対象に含めない","（税抜）","（税込）"))</f>
        <v>-</v>
      </c>
      <c r="K561" s="943"/>
      <c r="L561" s="357"/>
      <c r="M561" s="355"/>
      <c r="N561" s="355"/>
      <c r="O561" s="355"/>
      <c r="P561" s="355"/>
      <c r="Q561" s="355"/>
      <c r="R561" s="355"/>
      <c r="S561" s="355"/>
      <c r="T561" s="355"/>
    </row>
    <row r="562" spans="1:21" s="325" customFormat="1" ht="20.100000000000001" customHeight="1" x14ac:dyDescent="0.2">
      <c r="A562" s="349"/>
      <c r="B562" s="931" t="s">
        <v>164</v>
      </c>
      <c r="C562" s="556" t="s">
        <v>333</v>
      </c>
      <c r="D562" s="933" t="s">
        <v>165</v>
      </c>
      <c r="E562" s="934"/>
      <c r="F562" s="935"/>
      <c r="G562" s="931" t="s">
        <v>164</v>
      </c>
      <c r="H562" s="351" t="s">
        <v>333</v>
      </c>
      <c r="I562" s="932" t="s">
        <v>165</v>
      </c>
      <c r="J562" s="932"/>
      <c r="K562" s="932"/>
      <c r="L562" s="354"/>
      <c r="M562" s="355"/>
      <c r="N562" s="355"/>
      <c r="O562" s="355"/>
      <c r="P562" s="355"/>
      <c r="Q562" s="355"/>
      <c r="R562" s="355"/>
      <c r="S562" s="355"/>
      <c r="T562" s="355"/>
    </row>
    <row r="563" spans="1:21" s="325" customFormat="1" ht="20.100000000000001" customHeight="1" x14ac:dyDescent="0.2">
      <c r="A563" s="349"/>
      <c r="B563" s="932"/>
      <c r="C563" s="557" t="str">
        <f>IF($G$6="","-",IF($G$6="消費税を補助対象に含めない","（税抜）","（税込）"))</f>
        <v>-</v>
      </c>
      <c r="D563" s="936"/>
      <c r="E563" s="937"/>
      <c r="F563" s="938"/>
      <c r="G563" s="932"/>
      <c r="H563" s="557" t="str">
        <f>IF($G$6="","-",IF($G$6="消費税を補助対象に含めない","（税抜）","（税込）"))</f>
        <v>-</v>
      </c>
      <c r="I563" s="939"/>
      <c r="J563" s="939"/>
      <c r="K563" s="939"/>
      <c r="L563" s="354"/>
      <c r="M563" s="355"/>
      <c r="N563" s="355"/>
      <c r="O563" s="355"/>
      <c r="P563" s="355"/>
      <c r="Q563" s="355"/>
      <c r="R563" s="355"/>
      <c r="S563" s="355"/>
      <c r="T563" s="355"/>
    </row>
    <row r="564" spans="1:21" s="325" customFormat="1" ht="39.9" customHeight="1" x14ac:dyDescent="0.2">
      <c r="A564" s="349"/>
      <c r="B564" s="352" t="s">
        <v>183</v>
      </c>
      <c r="C564" s="216"/>
      <c r="D564" s="925"/>
      <c r="E564" s="926"/>
      <c r="F564" s="927"/>
      <c r="G564" s="352" t="s">
        <v>303</v>
      </c>
      <c r="H564" s="216"/>
      <c r="I564" s="925"/>
      <c r="J564" s="926"/>
      <c r="K564" s="927"/>
      <c r="L564" s="354"/>
      <c r="M564" s="355"/>
      <c r="N564" s="355"/>
      <c r="O564" s="355"/>
      <c r="P564" s="355"/>
      <c r="Q564" s="355"/>
      <c r="R564" s="355"/>
      <c r="S564" s="355"/>
      <c r="T564" s="355"/>
    </row>
    <row r="565" spans="1:21" s="325" customFormat="1" ht="39.9" customHeight="1" x14ac:dyDescent="0.2">
      <c r="A565" s="349"/>
      <c r="B565" s="358" t="s">
        <v>302</v>
      </c>
      <c r="C565" s="219"/>
      <c r="D565" s="928"/>
      <c r="E565" s="929"/>
      <c r="F565" s="930"/>
      <c r="G565" s="358" t="s">
        <v>308</v>
      </c>
      <c r="H565" s="219"/>
      <c r="I565" s="928"/>
      <c r="J565" s="929"/>
      <c r="K565" s="930"/>
      <c r="L565" s="354"/>
      <c r="M565" s="355"/>
      <c r="N565" s="355"/>
      <c r="O565" s="355"/>
      <c r="P565" s="355"/>
      <c r="Q565" s="355"/>
      <c r="R565" s="355"/>
      <c r="S565" s="355"/>
      <c r="T565" s="355"/>
    </row>
    <row r="566" spans="1:21" s="325" customFormat="1" ht="19.95" customHeight="1" thickBot="1" x14ac:dyDescent="0.25">
      <c r="A566" s="327"/>
      <c r="B566" s="581"/>
      <c r="C566" s="581"/>
      <c r="D566" s="581"/>
      <c r="E566" s="581"/>
      <c r="F566" s="581"/>
      <c r="G566" s="581"/>
      <c r="H566" s="581"/>
      <c r="I566" s="581"/>
      <c r="J566" s="581"/>
      <c r="K566" s="581"/>
      <c r="L566" s="354"/>
      <c r="M566" s="380"/>
      <c r="N566" s="359"/>
      <c r="O566" s="359"/>
      <c r="P566" s="359"/>
      <c r="Q566" s="355"/>
      <c r="R566" s="355"/>
      <c r="S566" s="355"/>
      <c r="T566" s="355"/>
      <c r="U566" s="355"/>
    </row>
    <row r="567" spans="1:21" s="325" customFormat="1" ht="30" customHeight="1" thickBot="1" x14ac:dyDescent="0.25">
      <c r="A567" s="327"/>
      <c r="B567" s="573" t="s">
        <v>546</v>
      </c>
      <c r="C567" s="214"/>
      <c r="D567" s="214"/>
      <c r="E567" s="214"/>
      <c r="F567" s="215"/>
      <c r="G567" s="309"/>
      <c r="H567" s="310"/>
      <c r="I567" s="346"/>
      <c r="J567" s="347"/>
      <c r="K567" s="348"/>
      <c r="L567" s="354"/>
      <c r="M567" s="379"/>
      <c r="N567" s="359"/>
      <c r="O567" s="359"/>
      <c r="P567" s="359"/>
      <c r="Q567" s="355"/>
      <c r="R567" s="355"/>
      <c r="S567" s="355"/>
      <c r="T567" s="355"/>
      <c r="U567" s="355"/>
    </row>
    <row r="568" spans="1:21" s="325" customFormat="1" ht="35.1" customHeight="1" x14ac:dyDescent="0.2">
      <c r="A568" s="349"/>
      <c r="B568" s="939" t="s">
        <v>174</v>
      </c>
      <c r="C568" s="940"/>
      <c r="D568" s="939" t="s">
        <v>169</v>
      </c>
      <c r="E568" s="941"/>
      <c r="H568" s="350" t="s">
        <v>334</v>
      </c>
      <c r="I568" s="942">
        <f>IFERROR(C572*E568,"")</f>
        <v>0</v>
      </c>
      <c r="J568" s="350" t="s">
        <v>335</v>
      </c>
      <c r="K568" s="942">
        <f>IFERROR(SUM(C572:C573,H572:H573)*E568,"")</f>
        <v>0</v>
      </c>
      <c r="L568" s="357"/>
      <c r="M568" s="355"/>
      <c r="N568" s="355"/>
      <c r="O568" s="355"/>
      <c r="P568" s="355"/>
      <c r="Q568" s="355"/>
      <c r="R568" s="355"/>
      <c r="S568" s="355"/>
      <c r="T568" s="355"/>
    </row>
    <row r="569" spans="1:21" s="325" customFormat="1" ht="20.100000000000001" customHeight="1" thickBot="1" x14ac:dyDescent="0.25">
      <c r="A569" s="349"/>
      <c r="B569" s="939"/>
      <c r="C569" s="940"/>
      <c r="D569" s="939"/>
      <c r="E569" s="941"/>
      <c r="H569" s="330" t="str">
        <f>IF($G$6="","-",IF($G$6="消費税を補助対象に含めない","（税抜）","（税込）"))</f>
        <v>-</v>
      </c>
      <c r="I569" s="943"/>
      <c r="J569" s="330" t="str">
        <f>IF($G$6="","-",IF($G$6="消費税を補助対象に含めない","（税抜）","（税込）"))</f>
        <v>-</v>
      </c>
      <c r="K569" s="943"/>
      <c r="L569" s="357"/>
      <c r="M569" s="355"/>
      <c r="N569" s="355"/>
      <c r="O569" s="355"/>
      <c r="P569" s="355"/>
      <c r="Q569" s="355"/>
      <c r="R569" s="355"/>
      <c r="S569" s="355"/>
      <c r="T569" s="355"/>
    </row>
    <row r="570" spans="1:21" s="325" customFormat="1" ht="20.100000000000001" customHeight="1" x14ac:dyDescent="0.2">
      <c r="A570" s="349"/>
      <c r="B570" s="931" t="s">
        <v>164</v>
      </c>
      <c r="C570" s="556" t="s">
        <v>333</v>
      </c>
      <c r="D570" s="933" t="s">
        <v>165</v>
      </c>
      <c r="E570" s="934"/>
      <c r="F570" s="935"/>
      <c r="G570" s="931" t="s">
        <v>164</v>
      </c>
      <c r="H570" s="351" t="s">
        <v>333</v>
      </c>
      <c r="I570" s="932" t="s">
        <v>165</v>
      </c>
      <c r="J570" s="932"/>
      <c r="K570" s="932"/>
      <c r="L570" s="354"/>
      <c r="M570" s="355"/>
      <c r="N570" s="355"/>
      <c r="O570" s="355"/>
      <c r="P570" s="355"/>
      <c r="Q570" s="355"/>
      <c r="R570" s="355"/>
      <c r="S570" s="355"/>
      <c r="T570" s="355"/>
    </row>
    <row r="571" spans="1:21" s="325" customFormat="1" ht="20.100000000000001" customHeight="1" x14ac:dyDescent="0.2">
      <c r="A571" s="349"/>
      <c r="B571" s="932"/>
      <c r="C571" s="557" t="str">
        <f>IF($G$6="","-",IF($G$6="消費税を補助対象に含めない","（税抜）","（税込）"))</f>
        <v>-</v>
      </c>
      <c r="D571" s="936"/>
      <c r="E571" s="937"/>
      <c r="F571" s="938"/>
      <c r="G571" s="932"/>
      <c r="H571" s="557" t="str">
        <f>IF($G$6="","-",IF($G$6="消費税を補助対象に含めない","（税抜）","（税込）"))</f>
        <v>-</v>
      </c>
      <c r="I571" s="939"/>
      <c r="J571" s="939"/>
      <c r="K571" s="939"/>
      <c r="L571" s="354"/>
      <c r="M571" s="355"/>
      <c r="N571" s="355"/>
      <c r="O571" s="355"/>
      <c r="P571" s="355"/>
      <c r="Q571" s="355"/>
      <c r="R571" s="355"/>
      <c r="S571" s="355"/>
      <c r="T571" s="355"/>
    </row>
    <row r="572" spans="1:21" s="325" customFormat="1" ht="39.9" customHeight="1" x14ac:dyDescent="0.2">
      <c r="A572" s="349"/>
      <c r="B572" s="352" t="s">
        <v>183</v>
      </c>
      <c r="C572" s="216"/>
      <c r="D572" s="925"/>
      <c r="E572" s="926"/>
      <c r="F572" s="927"/>
      <c r="G572" s="352" t="s">
        <v>303</v>
      </c>
      <c r="H572" s="216"/>
      <c r="I572" s="925"/>
      <c r="J572" s="926"/>
      <c r="K572" s="927"/>
      <c r="L572" s="354"/>
      <c r="M572" s="355"/>
      <c r="N572" s="355"/>
      <c r="O572" s="355"/>
      <c r="P572" s="355"/>
      <c r="Q572" s="355"/>
      <c r="R572" s="355"/>
      <c r="S572" s="355"/>
      <c r="T572" s="355"/>
    </row>
    <row r="573" spans="1:21" s="325" customFormat="1" ht="39.9" customHeight="1" x14ac:dyDescent="0.2">
      <c r="A573" s="349"/>
      <c r="B573" s="358" t="s">
        <v>302</v>
      </c>
      <c r="C573" s="219"/>
      <c r="D573" s="928"/>
      <c r="E573" s="929"/>
      <c r="F573" s="930"/>
      <c r="G573" s="358" t="s">
        <v>308</v>
      </c>
      <c r="H573" s="219"/>
      <c r="I573" s="928"/>
      <c r="J573" s="929"/>
      <c r="K573" s="930"/>
      <c r="L573" s="354"/>
      <c r="M573" s="355"/>
      <c r="N573" s="355"/>
      <c r="O573" s="355"/>
      <c r="P573" s="355"/>
      <c r="Q573" s="355"/>
      <c r="R573" s="355"/>
      <c r="S573" s="355"/>
      <c r="T573" s="355"/>
    </row>
    <row r="574" spans="1:21" s="325" customFormat="1" ht="19.95" customHeight="1" thickBot="1" x14ac:dyDescent="0.25">
      <c r="A574" s="327"/>
      <c r="B574" s="581"/>
      <c r="C574" s="581"/>
      <c r="D574" s="581"/>
      <c r="E574" s="581"/>
      <c r="F574" s="581"/>
      <c r="G574" s="581"/>
      <c r="H574" s="581"/>
      <c r="I574" s="581"/>
      <c r="J574" s="581"/>
      <c r="K574" s="581"/>
      <c r="L574" s="354"/>
      <c r="M574" s="380"/>
      <c r="N574" s="359"/>
      <c r="O574" s="359"/>
      <c r="P574" s="359"/>
      <c r="Q574" s="355"/>
      <c r="R574" s="355"/>
      <c r="S574" s="355"/>
      <c r="T574" s="355"/>
      <c r="U574" s="355"/>
    </row>
    <row r="575" spans="1:21" s="325" customFormat="1" ht="30" customHeight="1" thickBot="1" x14ac:dyDescent="0.25">
      <c r="A575" s="327"/>
      <c r="B575" s="573" t="s">
        <v>547</v>
      </c>
      <c r="C575" s="214"/>
      <c r="D575" s="214"/>
      <c r="E575" s="214"/>
      <c r="F575" s="215"/>
      <c r="G575" s="309"/>
      <c r="H575" s="310"/>
      <c r="I575" s="346"/>
      <c r="J575" s="347"/>
      <c r="K575" s="348"/>
      <c r="L575" s="354"/>
      <c r="M575" s="379"/>
      <c r="N575" s="359"/>
      <c r="O575" s="359"/>
      <c r="P575" s="359"/>
      <c r="Q575" s="355"/>
      <c r="R575" s="355"/>
      <c r="S575" s="355"/>
      <c r="T575" s="355"/>
      <c r="U575" s="355"/>
    </row>
    <row r="576" spans="1:21" s="325" customFormat="1" ht="35.1" customHeight="1" x14ac:dyDescent="0.2">
      <c r="A576" s="349"/>
      <c r="B576" s="939" t="s">
        <v>174</v>
      </c>
      <c r="C576" s="940"/>
      <c r="D576" s="939" t="s">
        <v>169</v>
      </c>
      <c r="E576" s="941"/>
      <c r="H576" s="350" t="s">
        <v>334</v>
      </c>
      <c r="I576" s="942">
        <f>IFERROR(C580*E576,"")</f>
        <v>0</v>
      </c>
      <c r="J576" s="350" t="s">
        <v>335</v>
      </c>
      <c r="K576" s="942">
        <f>IFERROR(SUM(C580:C581,H580:H581)*E576,"")</f>
        <v>0</v>
      </c>
      <c r="L576" s="357"/>
      <c r="M576" s="355"/>
      <c r="N576" s="355"/>
      <c r="O576" s="355"/>
      <c r="P576" s="355"/>
      <c r="Q576" s="355"/>
      <c r="R576" s="355"/>
      <c r="S576" s="355"/>
      <c r="T576" s="355"/>
    </row>
    <row r="577" spans="1:21" s="325" customFormat="1" ht="20.100000000000001" customHeight="1" thickBot="1" x14ac:dyDescent="0.25">
      <c r="A577" s="349"/>
      <c r="B577" s="939"/>
      <c r="C577" s="940"/>
      <c r="D577" s="939"/>
      <c r="E577" s="941"/>
      <c r="H577" s="330" t="str">
        <f>IF($G$6="","-",IF($G$6="消費税を補助対象に含めない","（税抜）","（税込）"))</f>
        <v>-</v>
      </c>
      <c r="I577" s="943"/>
      <c r="J577" s="330" t="str">
        <f>IF($G$6="","-",IF($G$6="消費税を補助対象に含めない","（税抜）","（税込）"))</f>
        <v>-</v>
      </c>
      <c r="K577" s="943"/>
      <c r="L577" s="357"/>
      <c r="M577" s="355"/>
      <c r="N577" s="355"/>
      <c r="O577" s="355"/>
      <c r="P577" s="355"/>
      <c r="Q577" s="355"/>
      <c r="R577" s="355"/>
      <c r="S577" s="355"/>
      <c r="T577" s="355"/>
    </row>
    <row r="578" spans="1:21" s="325" customFormat="1" ht="20.100000000000001" customHeight="1" x14ac:dyDescent="0.2">
      <c r="A578" s="349"/>
      <c r="B578" s="931" t="s">
        <v>164</v>
      </c>
      <c r="C578" s="556" t="s">
        <v>333</v>
      </c>
      <c r="D578" s="933" t="s">
        <v>165</v>
      </c>
      <c r="E578" s="934"/>
      <c r="F578" s="935"/>
      <c r="G578" s="931" t="s">
        <v>164</v>
      </c>
      <c r="H578" s="351" t="s">
        <v>333</v>
      </c>
      <c r="I578" s="932" t="s">
        <v>165</v>
      </c>
      <c r="J578" s="932"/>
      <c r="K578" s="932"/>
      <c r="L578" s="354"/>
      <c r="M578" s="355"/>
      <c r="N578" s="355"/>
      <c r="O578" s="355"/>
      <c r="P578" s="355"/>
      <c r="Q578" s="355"/>
      <c r="R578" s="355"/>
      <c r="S578" s="355"/>
      <c r="T578" s="355"/>
    </row>
    <row r="579" spans="1:21" s="325" customFormat="1" ht="20.100000000000001" customHeight="1" x14ac:dyDescent="0.2">
      <c r="A579" s="349"/>
      <c r="B579" s="932"/>
      <c r="C579" s="557" t="str">
        <f>IF($G$6="","-",IF($G$6="消費税を補助対象に含めない","（税抜）","（税込）"))</f>
        <v>-</v>
      </c>
      <c r="D579" s="936"/>
      <c r="E579" s="937"/>
      <c r="F579" s="938"/>
      <c r="G579" s="932"/>
      <c r="H579" s="557" t="str">
        <f>IF($G$6="","-",IF($G$6="消費税を補助対象に含めない","（税抜）","（税込）"))</f>
        <v>-</v>
      </c>
      <c r="I579" s="939"/>
      <c r="J579" s="939"/>
      <c r="K579" s="939"/>
      <c r="L579" s="354"/>
      <c r="M579" s="355"/>
      <c r="N579" s="355"/>
      <c r="O579" s="355"/>
      <c r="P579" s="355"/>
      <c r="Q579" s="355"/>
      <c r="R579" s="355"/>
      <c r="S579" s="355"/>
      <c r="T579" s="355"/>
    </row>
    <row r="580" spans="1:21" s="325" customFormat="1" ht="39.9" customHeight="1" x14ac:dyDescent="0.2">
      <c r="A580" s="349"/>
      <c r="B580" s="352" t="s">
        <v>183</v>
      </c>
      <c r="C580" s="216"/>
      <c r="D580" s="925"/>
      <c r="E580" s="926"/>
      <c r="F580" s="927"/>
      <c r="G580" s="352" t="s">
        <v>303</v>
      </c>
      <c r="H580" s="216"/>
      <c r="I580" s="925"/>
      <c r="J580" s="926"/>
      <c r="K580" s="927"/>
      <c r="L580" s="354"/>
      <c r="M580" s="355"/>
      <c r="N580" s="355"/>
      <c r="O580" s="355"/>
      <c r="P580" s="355"/>
      <c r="Q580" s="355"/>
      <c r="R580" s="355"/>
      <c r="S580" s="355"/>
      <c r="T580" s="355"/>
    </row>
    <row r="581" spans="1:21" s="325" customFormat="1" ht="39.9" customHeight="1" x14ac:dyDescent="0.2">
      <c r="A581" s="349"/>
      <c r="B581" s="358" t="s">
        <v>302</v>
      </c>
      <c r="C581" s="219"/>
      <c r="D581" s="928"/>
      <c r="E581" s="929"/>
      <c r="F581" s="930"/>
      <c r="G581" s="358" t="s">
        <v>308</v>
      </c>
      <c r="H581" s="219"/>
      <c r="I581" s="928"/>
      <c r="J581" s="929"/>
      <c r="K581" s="930"/>
      <c r="L581" s="354"/>
      <c r="M581" s="355"/>
      <c r="N581" s="355"/>
      <c r="O581" s="355"/>
      <c r="P581" s="355"/>
      <c r="Q581" s="355"/>
      <c r="R581" s="355"/>
      <c r="S581" s="355"/>
      <c r="T581" s="355"/>
    </row>
    <row r="582" spans="1:21" s="325" customFormat="1" ht="19.95" customHeight="1" thickBot="1" x14ac:dyDescent="0.25">
      <c r="A582" s="327"/>
      <c r="B582" s="581"/>
      <c r="C582" s="581"/>
      <c r="D582" s="581"/>
      <c r="E582" s="581"/>
      <c r="F582" s="581"/>
      <c r="G582" s="581"/>
      <c r="H582" s="581"/>
      <c r="I582" s="581"/>
      <c r="J582" s="581"/>
      <c r="K582" s="581"/>
      <c r="L582" s="354"/>
      <c r="M582" s="380"/>
      <c r="N582" s="359"/>
      <c r="O582" s="359"/>
      <c r="P582" s="359"/>
      <c r="Q582" s="355"/>
      <c r="R582" s="355"/>
      <c r="S582" s="355"/>
      <c r="T582" s="355"/>
      <c r="U582" s="355"/>
    </row>
    <row r="583" spans="1:21" s="325" customFormat="1" ht="30" customHeight="1" thickBot="1" x14ac:dyDescent="0.25">
      <c r="A583" s="327"/>
      <c r="B583" s="573" t="s">
        <v>548</v>
      </c>
      <c r="C583" s="214"/>
      <c r="D583" s="214"/>
      <c r="E583" s="214"/>
      <c r="F583" s="215"/>
      <c r="G583" s="309"/>
      <c r="H583" s="310"/>
      <c r="I583" s="346"/>
      <c r="J583" s="347"/>
      <c r="K583" s="348"/>
      <c r="L583" s="354"/>
      <c r="M583" s="379"/>
      <c r="N583" s="359"/>
      <c r="O583" s="359"/>
      <c r="P583" s="359"/>
      <c r="Q583" s="355"/>
      <c r="R583" s="355"/>
      <c r="S583" s="355"/>
      <c r="T583" s="355"/>
      <c r="U583" s="355"/>
    </row>
    <row r="584" spans="1:21" s="325" customFormat="1" ht="35.1" customHeight="1" x14ac:dyDescent="0.2">
      <c r="A584" s="349"/>
      <c r="B584" s="939" t="s">
        <v>174</v>
      </c>
      <c r="C584" s="940"/>
      <c r="D584" s="939" t="s">
        <v>169</v>
      </c>
      <c r="E584" s="941"/>
      <c r="H584" s="350" t="s">
        <v>334</v>
      </c>
      <c r="I584" s="942">
        <f>IFERROR(C588*E584,"")</f>
        <v>0</v>
      </c>
      <c r="J584" s="350" t="s">
        <v>335</v>
      </c>
      <c r="K584" s="942">
        <f>IFERROR(SUM(C588:C589,H588:H589)*E584,"")</f>
        <v>0</v>
      </c>
      <c r="L584" s="357"/>
      <c r="M584" s="355"/>
      <c r="N584" s="355"/>
      <c r="O584" s="355"/>
      <c r="P584" s="355"/>
      <c r="Q584" s="355"/>
      <c r="R584" s="355"/>
      <c r="S584" s="355"/>
      <c r="T584" s="355"/>
    </row>
    <row r="585" spans="1:21" s="325" customFormat="1" ht="20.100000000000001" customHeight="1" thickBot="1" x14ac:dyDescent="0.25">
      <c r="A585" s="349"/>
      <c r="B585" s="939"/>
      <c r="C585" s="940"/>
      <c r="D585" s="939"/>
      <c r="E585" s="941"/>
      <c r="H585" s="330" t="str">
        <f>IF($G$6="","-",IF($G$6="消費税を補助対象に含めない","（税抜）","（税込）"))</f>
        <v>-</v>
      </c>
      <c r="I585" s="943"/>
      <c r="J585" s="330" t="str">
        <f>IF($G$6="","-",IF($G$6="消費税を補助対象に含めない","（税抜）","（税込）"))</f>
        <v>-</v>
      </c>
      <c r="K585" s="943"/>
      <c r="L585" s="357"/>
      <c r="M585" s="355"/>
      <c r="N585" s="355"/>
      <c r="O585" s="355"/>
      <c r="P585" s="355"/>
      <c r="Q585" s="355"/>
      <c r="R585" s="355"/>
      <c r="S585" s="355"/>
      <c r="T585" s="355"/>
    </row>
    <row r="586" spans="1:21" s="325" customFormat="1" ht="20.100000000000001" customHeight="1" x14ac:dyDescent="0.2">
      <c r="A586" s="349"/>
      <c r="B586" s="931" t="s">
        <v>164</v>
      </c>
      <c r="C586" s="556" t="s">
        <v>333</v>
      </c>
      <c r="D586" s="933" t="s">
        <v>165</v>
      </c>
      <c r="E586" s="934"/>
      <c r="F586" s="935"/>
      <c r="G586" s="931" t="s">
        <v>164</v>
      </c>
      <c r="H586" s="351" t="s">
        <v>333</v>
      </c>
      <c r="I586" s="932" t="s">
        <v>165</v>
      </c>
      <c r="J586" s="932"/>
      <c r="K586" s="932"/>
      <c r="L586" s="354"/>
      <c r="M586" s="355"/>
      <c r="N586" s="355"/>
      <c r="O586" s="355"/>
      <c r="P586" s="355"/>
      <c r="Q586" s="355"/>
      <c r="R586" s="355"/>
      <c r="S586" s="355"/>
      <c r="T586" s="355"/>
    </row>
    <row r="587" spans="1:21" s="325" customFormat="1" ht="20.100000000000001" customHeight="1" x14ac:dyDescent="0.2">
      <c r="A587" s="349"/>
      <c r="B587" s="932"/>
      <c r="C587" s="557" t="str">
        <f>IF($G$6="","-",IF($G$6="消費税を補助対象に含めない","（税抜）","（税込）"))</f>
        <v>-</v>
      </c>
      <c r="D587" s="936"/>
      <c r="E587" s="937"/>
      <c r="F587" s="938"/>
      <c r="G587" s="932"/>
      <c r="H587" s="557" t="str">
        <f>IF($G$6="","-",IF($G$6="消費税を補助対象に含めない","（税抜）","（税込）"))</f>
        <v>-</v>
      </c>
      <c r="I587" s="939"/>
      <c r="J587" s="939"/>
      <c r="K587" s="939"/>
      <c r="L587" s="354"/>
      <c r="M587" s="355"/>
      <c r="N587" s="355"/>
      <c r="O587" s="355"/>
      <c r="P587" s="355"/>
      <c r="Q587" s="355"/>
      <c r="R587" s="355"/>
      <c r="S587" s="355"/>
      <c r="T587" s="355"/>
    </row>
    <row r="588" spans="1:21" s="325" customFormat="1" ht="39.9" customHeight="1" x14ac:dyDescent="0.2">
      <c r="A588" s="349"/>
      <c r="B588" s="352" t="s">
        <v>183</v>
      </c>
      <c r="C588" s="216"/>
      <c r="D588" s="925"/>
      <c r="E588" s="926"/>
      <c r="F588" s="927"/>
      <c r="G588" s="352" t="s">
        <v>303</v>
      </c>
      <c r="H588" s="216"/>
      <c r="I588" s="925"/>
      <c r="J588" s="926"/>
      <c r="K588" s="927"/>
      <c r="L588" s="354"/>
      <c r="M588" s="355"/>
      <c r="N588" s="355"/>
      <c r="O588" s="355"/>
      <c r="P588" s="355"/>
      <c r="Q588" s="355"/>
      <c r="R588" s="355"/>
      <c r="S588" s="355"/>
      <c r="T588" s="355"/>
    </row>
    <row r="589" spans="1:21" s="325" customFormat="1" ht="39.9" customHeight="1" x14ac:dyDescent="0.2">
      <c r="A589" s="349"/>
      <c r="B589" s="358" t="s">
        <v>302</v>
      </c>
      <c r="C589" s="219"/>
      <c r="D589" s="928"/>
      <c r="E589" s="929"/>
      <c r="F589" s="930"/>
      <c r="G589" s="358" t="s">
        <v>308</v>
      </c>
      <c r="H589" s="219"/>
      <c r="I589" s="928"/>
      <c r="J589" s="929"/>
      <c r="K589" s="930"/>
      <c r="L589" s="354"/>
      <c r="M589" s="355"/>
      <c r="N589" s="355"/>
      <c r="O589" s="355"/>
      <c r="P589" s="355"/>
      <c r="Q589" s="355"/>
      <c r="R589" s="355"/>
      <c r="S589" s="355"/>
      <c r="T589" s="355"/>
    </row>
    <row r="590" spans="1:21" s="325" customFormat="1" ht="19.95" customHeight="1" thickBot="1" x14ac:dyDescent="0.25">
      <c r="A590" s="327"/>
      <c r="B590" s="581"/>
      <c r="C590" s="581"/>
      <c r="D590" s="581"/>
      <c r="E590" s="581"/>
      <c r="F590" s="581"/>
      <c r="G590" s="581"/>
      <c r="H590" s="581"/>
      <c r="I590" s="581"/>
      <c r="J590" s="581"/>
      <c r="K590" s="581"/>
      <c r="L590" s="354"/>
      <c r="M590" s="380"/>
      <c r="N590" s="359"/>
      <c r="O590" s="359"/>
      <c r="P590" s="359"/>
      <c r="Q590" s="355"/>
      <c r="R590" s="355"/>
      <c r="S590" s="355"/>
      <c r="T590" s="355"/>
      <c r="U590" s="355"/>
    </row>
    <row r="591" spans="1:21" s="325" customFormat="1" ht="30" customHeight="1" thickBot="1" x14ac:dyDescent="0.25">
      <c r="A591" s="327"/>
      <c r="B591" s="573" t="s">
        <v>549</v>
      </c>
      <c r="C591" s="214"/>
      <c r="D591" s="214"/>
      <c r="E591" s="214"/>
      <c r="F591" s="215"/>
      <c r="G591" s="309"/>
      <c r="H591" s="310"/>
      <c r="I591" s="346"/>
      <c r="J591" s="347"/>
      <c r="K591" s="348"/>
      <c r="L591" s="354"/>
      <c r="M591" s="379"/>
      <c r="N591" s="359"/>
      <c r="O591" s="359"/>
      <c r="P591" s="359"/>
      <c r="Q591" s="355"/>
      <c r="R591" s="355"/>
      <c r="S591" s="355"/>
      <c r="T591" s="355"/>
      <c r="U591" s="355"/>
    </row>
    <row r="592" spans="1:21" s="325" customFormat="1" ht="35.1" customHeight="1" x14ac:dyDescent="0.2">
      <c r="A592" s="349"/>
      <c r="B592" s="939" t="s">
        <v>174</v>
      </c>
      <c r="C592" s="940"/>
      <c r="D592" s="939" t="s">
        <v>169</v>
      </c>
      <c r="E592" s="941"/>
      <c r="H592" s="350" t="s">
        <v>334</v>
      </c>
      <c r="I592" s="942">
        <f>IFERROR(C596*E592,"")</f>
        <v>0</v>
      </c>
      <c r="J592" s="350" t="s">
        <v>335</v>
      </c>
      <c r="K592" s="942">
        <f>IFERROR(SUM(C596:C597,H596:H597)*E592,"")</f>
        <v>0</v>
      </c>
      <c r="L592" s="357"/>
      <c r="M592" s="355"/>
      <c r="N592" s="355"/>
      <c r="O592" s="355"/>
      <c r="P592" s="355"/>
      <c r="Q592" s="355"/>
      <c r="R592" s="355"/>
      <c r="S592" s="355"/>
      <c r="T592" s="355"/>
    </row>
    <row r="593" spans="1:21" s="325" customFormat="1" ht="20.100000000000001" customHeight="1" thickBot="1" x14ac:dyDescent="0.25">
      <c r="A593" s="349"/>
      <c r="B593" s="939"/>
      <c r="C593" s="940"/>
      <c r="D593" s="939"/>
      <c r="E593" s="941"/>
      <c r="H593" s="330" t="str">
        <f>IF($G$6="","-",IF($G$6="消費税を補助対象に含めない","（税抜）","（税込）"))</f>
        <v>-</v>
      </c>
      <c r="I593" s="943"/>
      <c r="J593" s="330" t="str">
        <f>IF($G$6="","-",IF($G$6="消費税を補助対象に含めない","（税抜）","（税込）"))</f>
        <v>-</v>
      </c>
      <c r="K593" s="943"/>
      <c r="L593" s="357"/>
      <c r="M593" s="355"/>
      <c r="N593" s="355"/>
      <c r="O593" s="355"/>
      <c r="P593" s="355"/>
      <c r="Q593" s="355"/>
      <c r="R593" s="355"/>
      <c r="S593" s="355"/>
      <c r="T593" s="355"/>
    </row>
    <row r="594" spans="1:21" s="325" customFormat="1" ht="20.100000000000001" customHeight="1" x14ac:dyDescent="0.2">
      <c r="A594" s="349"/>
      <c r="B594" s="931" t="s">
        <v>164</v>
      </c>
      <c r="C594" s="556" t="s">
        <v>333</v>
      </c>
      <c r="D594" s="933" t="s">
        <v>165</v>
      </c>
      <c r="E594" s="934"/>
      <c r="F594" s="935"/>
      <c r="G594" s="931" t="s">
        <v>164</v>
      </c>
      <c r="H594" s="351" t="s">
        <v>333</v>
      </c>
      <c r="I594" s="932" t="s">
        <v>165</v>
      </c>
      <c r="J594" s="932"/>
      <c r="K594" s="932"/>
      <c r="L594" s="354"/>
      <c r="M594" s="355"/>
      <c r="N594" s="355"/>
      <c r="O594" s="355"/>
      <c r="P594" s="355"/>
      <c r="Q594" s="355"/>
      <c r="R594" s="355"/>
      <c r="S594" s="355"/>
      <c r="T594" s="355"/>
    </row>
    <row r="595" spans="1:21" s="325" customFormat="1" ht="20.100000000000001" customHeight="1" x14ac:dyDescent="0.2">
      <c r="A595" s="349"/>
      <c r="B595" s="932"/>
      <c r="C595" s="557" t="str">
        <f>IF($G$6="","-",IF($G$6="消費税を補助対象に含めない","（税抜）","（税込）"))</f>
        <v>-</v>
      </c>
      <c r="D595" s="936"/>
      <c r="E595" s="937"/>
      <c r="F595" s="938"/>
      <c r="G595" s="932"/>
      <c r="H595" s="557" t="str">
        <f>IF($G$6="","-",IF($G$6="消費税を補助対象に含めない","（税抜）","（税込）"))</f>
        <v>-</v>
      </c>
      <c r="I595" s="939"/>
      <c r="J595" s="939"/>
      <c r="K595" s="939"/>
      <c r="L595" s="354"/>
      <c r="M595" s="355"/>
      <c r="N595" s="355"/>
      <c r="O595" s="355"/>
      <c r="P595" s="355"/>
      <c r="Q595" s="355"/>
      <c r="R595" s="355"/>
      <c r="S595" s="355"/>
      <c r="T595" s="355"/>
    </row>
    <row r="596" spans="1:21" s="325" customFormat="1" ht="39.9" customHeight="1" x14ac:dyDescent="0.2">
      <c r="A596" s="349"/>
      <c r="B596" s="352" t="s">
        <v>183</v>
      </c>
      <c r="C596" s="216"/>
      <c r="D596" s="925"/>
      <c r="E596" s="926"/>
      <c r="F596" s="927"/>
      <c r="G596" s="352" t="s">
        <v>303</v>
      </c>
      <c r="H596" s="216"/>
      <c r="I596" s="925"/>
      <c r="J596" s="926"/>
      <c r="K596" s="927"/>
      <c r="L596" s="354"/>
      <c r="M596" s="355"/>
      <c r="N596" s="355"/>
      <c r="O596" s="355"/>
      <c r="P596" s="355"/>
      <c r="Q596" s="355"/>
      <c r="R596" s="355"/>
      <c r="S596" s="355"/>
      <c r="T596" s="355"/>
    </row>
    <row r="597" spans="1:21" s="325" customFormat="1" ht="39.9" customHeight="1" x14ac:dyDescent="0.2">
      <c r="A597" s="349"/>
      <c r="B597" s="358" t="s">
        <v>302</v>
      </c>
      <c r="C597" s="219"/>
      <c r="D597" s="928"/>
      <c r="E597" s="929"/>
      <c r="F597" s="930"/>
      <c r="G597" s="358" t="s">
        <v>308</v>
      </c>
      <c r="H597" s="219"/>
      <c r="I597" s="928"/>
      <c r="J597" s="929"/>
      <c r="K597" s="930"/>
      <c r="L597" s="354"/>
      <c r="M597" s="355"/>
      <c r="N597" s="355"/>
      <c r="O597" s="355"/>
      <c r="P597" s="355"/>
      <c r="Q597" s="355"/>
      <c r="R597" s="355"/>
      <c r="S597" s="355"/>
      <c r="T597" s="355"/>
    </row>
    <row r="598" spans="1:21" s="325" customFormat="1" ht="19.95" customHeight="1" thickBot="1" x14ac:dyDescent="0.25">
      <c r="A598" s="327"/>
      <c r="B598" s="581"/>
      <c r="C598" s="581"/>
      <c r="D598" s="581"/>
      <c r="E598" s="581"/>
      <c r="F598" s="581"/>
      <c r="G598" s="581"/>
      <c r="H598" s="581"/>
      <c r="I598" s="581"/>
      <c r="J598" s="581"/>
      <c r="K598" s="581"/>
      <c r="L598" s="354"/>
      <c r="M598" s="380"/>
      <c r="N598" s="359"/>
      <c r="O598" s="359"/>
      <c r="P598" s="359"/>
      <c r="Q598" s="355"/>
      <c r="R598" s="355"/>
      <c r="S598" s="355"/>
      <c r="T598" s="355"/>
      <c r="U598" s="355"/>
    </row>
    <row r="599" spans="1:21" s="325" customFormat="1" ht="30" customHeight="1" thickBot="1" x14ac:dyDescent="0.25">
      <c r="A599" s="327"/>
      <c r="B599" s="573" t="s">
        <v>550</v>
      </c>
      <c r="C599" s="214"/>
      <c r="D599" s="214"/>
      <c r="E599" s="214"/>
      <c r="F599" s="215"/>
      <c r="G599" s="309"/>
      <c r="H599" s="310"/>
      <c r="I599" s="346"/>
      <c r="J599" s="347"/>
      <c r="K599" s="348"/>
      <c r="L599" s="354"/>
      <c r="M599" s="379"/>
      <c r="N599" s="359"/>
      <c r="O599" s="359"/>
      <c r="P599" s="359"/>
      <c r="Q599" s="355"/>
      <c r="R599" s="355"/>
      <c r="S599" s="355"/>
      <c r="T599" s="355"/>
      <c r="U599" s="355"/>
    </row>
    <row r="600" spans="1:21" s="325" customFormat="1" ht="35.1" customHeight="1" x14ac:dyDescent="0.2">
      <c r="A600" s="349"/>
      <c r="B600" s="939" t="s">
        <v>174</v>
      </c>
      <c r="C600" s="940"/>
      <c r="D600" s="939" t="s">
        <v>169</v>
      </c>
      <c r="E600" s="941"/>
      <c r="H600" s="350" t="s">
        <v>334</v>
      </c>
      <c r="I600" s="942">
        <f>IFERROR(C604*E600,"")</f>
        <v>0</v>
      </c>
      <c r="J600" s="350" t="s">
        <v>335</v>
      </c>
      <c r="K600" s="942">
        <f>IFERROR(SUM(C604:C605,H604:H605)*E600,"")</f>
        <v>0</v>
      </c>
      <c r="L600" s="357"/>
      <c r="M600" s="355"/>
      <c r="N600" s="355"/>
      <c r="O600" s="355"/>
      <c r="P600" s="355"/>
      <c r="Q600" s="355"/>
      <c r="R600" s="355"/>
      <c r="S600" s="355"/>
      <c r="T600" s="355"/>
    </row>
    <row r="601" spans="1:21" s="325" customFormat="1" ht="20.100000000000001" customHeight="1" thickBot="1" x14ac:dyDescent="0.25">
      <c r="A601" s="349"/>
      <c r="B601" s="939"/>
      <c r="C601" s="940"/>
      <c r="D601" s="939"/>
      <c r="E601" s="941"/>
      <c r="H601" s="330" t="str">
        <f>IF($G$6="","-",IF($G$6="消費税を補助対象に含めない","（税抜）","（税込）"))</f>
        <v>-</v>
      </c>
      <c r="I601" s="943"/>
      <c r="J601" s="330" t="str">
        <f>IF($G$6="","-",IF($G$6="消費税を補助対象に含めない","（税抜）","（税込）"))</f>
        <v>-</v>
      </c>
      <c r="K601" s="943"/>
      <c r="L601" s="357"/>
      <c r="M601" s="355"/>
      <c r="N601" s="355"/>
      <c r="O601" s="355"/>
      <c r="P601" s="355"/>
      <c r="Q601" s="355"/>
      <c r="R601" s="355"/>
      <c r="S601" s="355"/>
      <c r="T601" s="355"/>
    </row>
    <row r="602" spans="1:21" s="325" customFormat="1" ht="20.100000000000001" customHeight="1" x14ac:dyDescent="0.2">
      <c r="A602" s="349"/>
      <c r="B602" s="931" t="s">
        <v>164</v>
      </c>
      <c r="C602" s="556" t="s">
        <v>333</v>
      </c>
      <c r="D602" s="933" t="s">
        <v>165</v>
      </c>
      <c r="E602" s="934"/>
      <c r="F602" s="935"/>
      <c r="G602" s="931" t="s">
        <v>164</v>
      </c>
      <c r="H602" s="351" t="s">
        <v>333</v>
      </c>
      <c r="I602" s="932" t="s">
        <v>165</v>
      </c>
      <c r="J602" s="932"/>
      <c r="K602" s="932"/>
      <c r="L602" s="354"/>
      <c r="M602" s="355"/>
      <c r="N602" s="355"/>
      <c r="O602" s="355"/>
      <c r="P602" s="355"/>
      <c r="Q602" s="355"/>
      <c r="R602" s="355"/>
      <c r="S602" s="355"/>
      <c r="T602" s="355"/>
    </row>
    <row r="603" spans="1:21" s="325" customFormat="1" ht="20.100000000000001" customHeight="1" x14ac:dyDescent="0.2">
      <c r="A603" s="349"/>
      <c r="B603" s="932"/>
      <c r="C603" s="557" t="str">
        <f>IF($G$6="","-",IF($G$6="消費税を補助対象に含めない","（税抜）","（税込）"))</f>
        <v>-</v>
      </c>
      <c r="D603" s="936"/>
      <c r="E603" s="937"/>
      <c r="F603" s="938"/>
      <c r="G603" s="932"/>
      <c r="H603" s="557" t="str">
        <f>IF($G$6="","-",IF($G$6="消費税を補助対象に含めない","（税抜）","（税込）"))</f>
        <v>-</v>
      </c>
      <c r="I603" s="939"/>
      <c r="J603" s="939"/>
      <c r="K603" s="939"/>
      <c r="L603" s="354"/>
      <c r="M603" s="355"/>
      <c r="N603" s="355"/>
      <c r="O603" s="355"/>
      <c r="P603" s="355"/>
      <c r="Q603" s="355"/>
      <c r="R603" s="355"/>
      <c r="S603" s="355"/>
      <c r="T603" s="355"/>
    </row>
    <row r="604" spans="1:21" s="325" customFormat="1" ht="39.9" customHeight="1" x14ac:dyDescent="0.2">
      <c r="A604" s="349"/>
      <c r="B604" s="352" t="s">
        <v>183</v>
      </c>
      <c r="C604" s="216"/>
      <c r="D604" s="925"/>
      <c r="E604" s="926"/>
      <c r="F604" s="927"/>
      <c r="G604" s="352" t="s">
        <v>303</v>
      </c>
      <c r="H604" s="216"/>
      <c r="I604" s="925"/>
      <c r="J604" s="926"/>
      <c r="K604" s="927"/>
      <c r="L604" s="354"/>
      <c r="M604" s="355"/>
      <c r="N604" s="355"/>
      <c r="O604" s="355"/>
      <c r="P604" s="355"/>
      <c r="Q604" s="355"/>
      <c r="R604" s="355"/>
      <c r="S604" s="355"/>
      <c r="T604" s="355"/>
    </row>
    <row r="605" spans="1:21" s="325" customFormat="1" ht="39.9" customHeight="1" x14ac:dyDescent="0.2">
      <c r="A605" s="349"/>
      <c r="B605" s="358" t="s">
        <v>302</v>
      </c>
      <c r="C605" s="219"/>
      <c r="D605" s="928"/>
      <c r="E605" s="929"/>
      <c r="F605" s="930"/>
      <c r="G605" s="358" t="s">
        <v>308</v>
      </c>
      <c r="H605" s="219"/>
      <c r="I605" s="928"/>
      <c r="J605" s="929"/>
      <c r="K605" s="930"/>
      <c r="L605" s="354"/>
      <c r="M605" s="355"/>
      <c r="N605" s="355"/>
      <c r="O605" s="355"/>
      <c r="P605" s="355"/>
      <c r="Q605" s="355"/>
      <c r="R605" s="355"/>
      <c r="S605" s="355"/>
      <c r="T605" s="355"/>
    </row>
    <row r="606" spans="1:21" s="325" customFormat="1" ht="19.95" customHeight="1" thickBot="1" x14ac:dyDescent="0.25">
      <c r="A606" s="327"/>
      <c r="B606" s="581"/>
      <c r="C606" s="581"/>
      <c r="D606" s="581"/>
      <c r="E606" s="581"/>
      <c r="F606" s="581"/>
      <c r="G606" s="581"/>
      <c r="H606" s="581"/>
      <c r="I606" s="581"/>
      <c r="J606" s="581"/>
      <c r="K606" s="581"/>
      <c r="L606" s="354"/>
      <c r="M606" s="380"/>
      <c r="N606" s="359"/>
      <c r="O606" s="359"/>
      <c r="P606" s="359"/>
      <c r="Q606" s="355"/>
      <c r="R606" s="355"/>
      <c r="S606" s="355"/>
      <c r="T606" s="355"/>
      <c r="U606" s="355"/>
    </row>
    <row r="607" spans="1:21" s="325" customFormat="1" ht="30" customHeight="1" thickBot="1" x14ac:dyDescent="0.25">
      <c r="A607" s="327"/>
      <c r="B607" s="573" t="s">
        <v>551</v>
      </c>
      <c r="C607" s="214"/>
      <c r="D607" s="214"/>
      <c r="E607" s="214"/>
      <c r="F607" s="215"/>
      <c r="G607" s="309"/>
      <c r="H607" s="310"/>
      <c r="I607" s="346"/>
      <c r="J607" s="347"/>
      <c r="K607" s="348"/>
      <c r="L607" s="354"/>
      <c r="M607" s="379"/>
      <c r="N607" s="359"/>
      <c r="O607" s="359"/>
      <c r="P607" s="359"/>
      <c r="Q607" s="355"/>
      <c r="R607" s="355"/>
      <c r="S607" s="355"/>
      <c r="T607" s="355"/>
      <c r="U607" s="355"/>
    </row>
    <row r="608" spans="1:21" s="325" customFormat="1" ht="35.1" customHeight="1" x14ac:dyDescent="0.2">
      <c r="A608" s="349"/>
      <c r="B608" s="939" t="s">
        <v>174</v>
      </c>
      <c r="C608" s="940"/>
      <c r="D608" s="939" t="s">
        <v>169</v>
      </c>
      <c r="E608" s="941"/>
      <c r="H608" s="350" t="s">
        <v>334</v>
      </c>
      <c r="I608" s="942">
        <f>IFERROR(C612*E608,"")</f>
        <v>0</v>
      </c>
      <c r="J608" s="350" t="s">
        <v>335</v>
      </c>
      <c r="K608" s="942">
        <f>IFERROR(SUM(C612:C613,H612:H613)*E608,"")</f>
        <v>0</v>
      </c>
      <c r="L608" s="357"/>
      <c r="M608" s="355"/>
      <c r="N608" s="355"/>
      <c r="O608" s="355"/>
      <c r="P608" s="355"/>
      <c r="Q608" s="355"/>
      <c r="R608" s="355"/>
      <c r="S608" s="355"/>
      <c r="T608" s="355"/>
    </row>
    <row r="609" spans="1:21" s="325" customFormat="1" ht="20.100000000000001" customHeight="1" thickBot="1" x14ac:dyDescent="0.25">
      <c r="A609" s="349"/>
      <c r="B609" s="939"/>
      <c r="C609" s="940"/>
      <c r="D609" s="939"/>
      <c r="E609" s="941"/>
      <c r="H609" s="330" t="str">
        <f>IF($G$6="","-",IF($G$6="消費税を補助対象に含めない","（税抜）","（税込）"))</f>
        <v>-</v>
      </c>
      <c r="I609" s="943"/>
      <c r="J609" s="330" t="str">
        <f>IF($G$6="","-",IF($G$6="消費税を補助対象に含めない","（税抜）","（税込）"))</f>
        <v>-</v>
      </c>
      <c r="K609" s="943"/>
      <c r="L609" s="357"/>
      <c r="M609" s="355"/>
      <c r="N609" s="355"/>
      <c r="O609" s="355"/>
      <c r="P609" s="355"/>
      <c r="Q609" s="355"/>
      <c r="R609" s="355"/>
      <c r="S609" s="355"/>
      <c r="T609" s="355"/>
    </row>
    <row r="610" spans="1:21" s="325" customFormat="1" ht="20.100000000000001" customHeight="1" x14ac:dyDescent="0.2">
      <c r="A610" s="349"/>
      <c r="B610" s="931" t="s">
        <v>164</v>
      </c>
      <c r="C610" s="556" t="s">
        <v>333</v>
      </c>
      <c r="D610" s="933" t="s">
        <v>165</v>
      </c>
      <c r="E610" s="934"/>
      <c r="F610" s="935"/>
      <c r="G610" s="931" t="s">
        <v>164</v>
      </c>
      <c r="H610" s="351" t="s">
        <v>333</v>
      </c>
      <c r="I610" s="932" t="s">
        <v>165</v>
      </c>
      <c r="J610" s="932"/>
      <c r="K610" s="932"/>
      <c r="L610" s="354"/>
      <c r="M610" s="355"/>
      <c r="N610" s="355"/>
      <c r="O610" s="355"/>
      <c r="P610" s="355"/>
      <c r="Q610" s="355"/>
      <c r="R610" s="355"/>
      <c r="S610" s="355"/>
      <c r="T610" s="355"/>
    </row>
    <row r="611" spans="1:21" s="325" customFormat="1" ht="20.100000000000001" customHeight="1" x14ac:dyDescent="0.2">
      <c r="A611" s="349"/>
      <c r="B611" s="932"/>
      <c r="C611" s="557" t="str">
        <f>IF($G$6="","-",IF($G$6="消費税を補助対象に含めない","（税抜）","（税込）"))</f>
        <v>-</v>
      </c>
      <c r="D611" s="936"/>
      <c r="E611" s="937"/>
      <c r="F611" s="938"/>
      <c r="G611" s="932"/>
      <c r="H611" s="557" t="str">
        <f>IF($G$6="","-",IF($G$6="消費税を補助対象に含めない","（税抜）","（税込）"))</f>
        <v>-</v>
      </c>
      <c r="I611" s="939"/>
      <c r="J611" s="939"/>
      <c r="K611" s="939"/>
      <c r="L611" s="354"/>
      <c r="M611" s="355"/>
      <c r="N611" s="355"/>
      <c r="O611" s="355"/>
      <c r="P611" s="355"/>
      <c r="Q611" s="355"/>
      <c r="R611" s="355"/>
      <c r="S611" s="355"/>
      <c r="T611" s="355"/>
    </row>
    <row r="612" spans="1:21" s="325" customFormat="1" ht="39.9" customHeight="1" x14ac:dyDescent="0.2">
      <c r="A612" s="349"/>
      <c r="B612" s="352" t="s">
        <v>183</v>
      </c>
      <c r="C612" s="216"/>
      <c r="D612" s="925"/>
      <c r="E612" s="926"/>
      <c r="F612" s="927"/>
      <c r="G612" s="352" t="s">
        <v>303</v>
      </c>
      <c r="H612" s="216"/>
      <c r="I612" s="925"/>
      <c r="J612" s="926"/>
      <c r="K612" s="927"/>
      <c r="L612" s="354"/>
      <c r="M612" s="355"/>
      <c r="N612" s="355"/>
      <c r="O612" s="355"/>
      <c r="P612" s="355"/>
      <c r="Q612" s="355"/>
      <c r="R612" s="355"/>
      <c r="S612" s="355"/>
      <c r="T612" s="355"/>
    </row>
    <row r="613" spans="1:21" s="325" customFormat="1" ht="39.9" customHeight="1" x14ac:dyDescent="0.2">
      <c r="A613" s="349"/>
      <c r="B613" s="358" t="s">
        <v>302</v>
      </c>
      <c r="C613" s="219"/>
      <c r="D613" s="928"/>
      <c r="E613" s="929"/>
      <c r="F613" s="930"/>
      <c r="G613" s="358" t="s">
        <v>308</v>
      </c>
      <c r="H613" s="219"/>
      <c r="I613" s="928"/>
      <c r="J613" s="929"/>
      <c r="K613" s="930"/>
      <c r="L613" s="354"/>
      <c r="M613" s="355"/>
      <c r="N613" s="355"/>
      <c r="O613" s="355"/>
      <c r="P613" s="355"/>
      <c r="Q613" s="355"/>
      <c r="R613" s="355"/>
      <c r="S613" s="355"/>
      <c r="T613" s="355"/>
    </row>
    <row r="614" spans="1:21" s="325" customFormat="1" ht="19.95" customHeight="1" thickBot="1" x14ac:dyDescent="0.25">
      <c r="A614" s="327"/>
      <c r="B614" s="581"/>
      <c r="C614" s="581"/>
      <c r="D614" s="581"/>
      <c r="E614" s="581"/>
      <c r="F614" s="581"/>
      <c r="G614" s="581"/>
      <c r="H614" s="581"/>
      <c r="I614" s="581"/>
      <c r="J614" s="581"/>
      <c r="K614" s="581"/>
      <c r="L614" s="354"/>
      <c r="M614" s="380"/>
      <c r="N614" s="359"/>
      <c r="O614" s="359"/>
      <c r="P614" s="359"/>
      <c r="Q614" s="355"/>
      <c r="R614" s="355"/>
      <c r="S614" s="355"/>
      <c r="T614" s="355"/>
      <c r="U614" s="355"/>
    </row>
    <row r="615" spans="1:21" s="325" customFormat="1" ht="30" customHeight="1" thickBot="1" x14ac:dyDescent="0.25">
      <c r="A615" s="327"/>
      <c r="B615" s="573" t="s">
        <v>552</v>
      </c>
      <c r="C615" s="214"/>
      <c r="D615" s="214"/>
      <c r="E615" s="214"/>
      <c r="F615" s="215"/>
      <c r="G615" s="309"/>
      <c r="H615" s="310"/>
      <c r="I615" s="346"/>
      <c r="J615" s="347"/>
      <c r="K615" s="348"/>
      <c r="L615" s="354"/>
      <c r="M615" s="379"/>
      <c r="N615" s="359"/>
      <c r="O615" s="359"/>
      <c r="P615" s="359"/>
      <c r="Q615" s="355"/>
      <c r="R615" s="355"/>
      <c r="S615" s="355"/>
      <c r="T615" s="355"/>
      <c r="U615" s="355"/>
    </row>
    <row r="616" spans="1:21" s="325" customFormat="1" ht="35.1" customHeight="1" x14ac:dyDescent="0.2">
      <c r="A616" s="349"/>
      <c r="B616" s="939" t="s">
        <v>174</v>
      </c>
      <c r="C616" s="940"/>
      <c r="D616" s="939" t="s">
        <v>169</v>
      </c>
      <c r="E616" s="941"/>
      <c r="H616" s="350" t="s">
        <v>334</v>
      </c>
      <c r="I616" s="942">
        <f>IFERROR(C620*E616,"")</f>
        <v>0</v>
      </c>
      <c r="J616" s="350" t="s">
        <v>335</v>
      </c>
      <c r="K616" s="942">
        <f>IFERROR(SUM(C620:C621,H620:H621)*E616,"")</f>
        <v>0</v>
      </c>
      <c r="L616" s="357"/>
      <c r="M616" s="355"/>
      <c r="N616" s="355"/>
      <c r="O616" s="355"/>
      <c r="P616" s="355"/>
      <c r="Q616" s="355"/>
      <c r="R616" s="355"/>
      <c r="S616" s="355"/>
      <c r="T616" s="355"/>
    </row>
    <row r="617" spans="1:21" s="325" customFormat="1" ht="20.100000000000001" customHeight="1" thickBot="1" x14ac:dyDescent="0.25">
      <c r="A617" s="349"/>
      <c r="B617" s="939"/>
      <c r="C617" s="940"/>
      <c r="D617" s="939"/>
      <c r="E617" s="941"/>
      <c r="H617" s="330" t="str">
        <f>IF($G$6="","-",IF($G$6="消費税を補助対象に含めない","（税抜）","（税込）"))</f>
        <v>-</v>
      </c>
      <c r="I617" s="943"/>
      <c r="J617" s="330" t="str">
        <f>IF($G$6="","-",IF($G$6="消費税を補助対象に含めない","（税抜）","（税込）"))</f>
        <v>-</v>
      </c>
      <c r="K617" s="943"/>
      <c r="L617" s="357"/>
      <c r="M617" s="355"/>
      <c r="N617" s="355"/>
      <c r="O617" s="355"/>
      <c r="P617" s="355"/>
      <c r="Q617" s="355"/>
      <c r="R617" s="355"/>
      <c r="S617" s="355"/>
      <c r="T617" s="355"/>
    </row>
    <row r="618" spans="1:21" s="325" customFormat="1" ht="20.100000000000001" customHeight="1" x14ac:dyDescent="0.2">
      <c r="A618" s="349"/>
      <c r="B618" s="931" t="s">
        <v>164</v>
      </c>
      <c r="C618" s="403" t="s">
        <v>333</v>
      </c>
      <c r="D618" s="933" t="s">
        <v>165</v>
      </c>
      <c r="E618" s="934"/>
      <c r="F618" s="935"/>
      <c r="G618" s="931" t="s">
        <v>164</v>
      </c>
      <c r="H618" s="351" t="s">
        <v>333</v>
      </c>
      <c r="I618" s="932" t="s">
        <v>165</v>
      </c>
      <c r="J618" s="932"/>
      <c r="K618" s="932"/>
      <c r="L618" s="354"/>
      <c r="M618" s="355"/>
      <c r="N618" s="355"/>
      <c r="O618" s="355"/>
      <c r="P618" s="355"/>
      <c r="Q618" s="355"/>
      <c r="R618" s="355"/>
      <c r="S618" s="355"/>
      <c r="T618" s="355"/>
    </row>
    <row r="619" spans="1:21" s="325" customFormat="1" ht="20.100000000000001" customHeight="1" x14ac:dyDescent="0.2">
      <c r="A619" s="349"/>
      <c r="B619" s="932"/>
      <c r="C619" s="404" t="str">
        <f>IF($G$6="","-",IF($G$6="消費税を補助対象に含めない","（税抜）","（税込）"))</f>
        <v>-</v>
      </c>
      <c r="D619" s="936"/>
      <c r="E619" s="937"/>
      <c r="F619" s="938"/>
      <c r="G619" s="932"/>
      <c r="H619" s="404" t="str">
        <f>IF($G$6="","-",IF($G$6="消費税を補助対象に含めない","（税抜）","（税込）"))</f>
        <v>-</v>
      </c>
      <c r="I619" s="939"/>
      <c r="J619" s="939"/>
      <c r="K619" s="939"/>
      <c r="L619" s="354"/>
      <c r="M619" s="355"/>
      <c r="N619" s="355"/>
      <c r="O619" s="355"/>
      <c r="P619" s="355"/>
      <c r="Q619" s="355"/>
      <c r="R619" s="355"/>
      <c r="S619" s="355"/>
      <c r="T619" s="355"/>
    </row>
    <row r="620" spans="1:21" s="325" customFormat="1" ht="39.9" customHeight="1" x14ac:dyDescent="0.2">
      <c r="A620" s="349"/>
      <c r="B620" s="352" t="s">
        <v>183</v>
      </c>
      <c r="C620" s="216"/>
      <c r="D620" s="925"/>
      <c r="E620" s="926"/>
      <c r="F620" s="927"/>
      <c r="G620" s="352" t="s">
        <v>303</v>
      </c>
      <c r="H620" s="216"/>
      <c r="I620" s="925"/>
      <c r="J620" s="926"/>
      <c r="K620" s="927"/>
      <c r="L620" s="354"/>
      <c r="M620" s="355"/>
      <c r="N620" s="355"/>
      <c r="O620" s="355"/>
      <c r="P620" s="355"/>
      <c r="Q620" s="355"/>
      <c r="R620" s="355"/>
      <c r="S620" s="355"/>
      <c r="T620" s="355"/>
    </row>
    <row r="621" spans="1:21" s="325" customFormat="1" ht="39.9" customHeight="1" x14ac:dyDescent="0.2">
      <c r="A621" s="349"/>
      <c r="B621" s="358" t="s">
        <v>302</v>
      </c>
      <c r="C621" s="219"/>
      <c r="D621" s="928"/>
      <c r="E621" s="929"/>
      <c r="F621" s="930"/>
      <c r="G621" s="358" t="s">
        <v>308</v>
      </c>
      <c r="H621" s="219"/>
      <c r="I621" s="928"/>
      <c r="J621" s="929"/>
      <c r="K621" s="930"/>
      <c r="L621" s="354"/>
      <c r="M621" s="355"/>
      <c r="N621" s="355"/>
      <c r="O621" s="355"/>
      <c r="P621" s="355"/>
      <c r="Q621" s="355"/>
      <c r="R621" s="355"/>
      <c r="S621" s="355"/>
      <c r="T621" s="355"/>
    </row>
    <row r="622" spans="1:21" s="325" customFormat="1" ht="19.95" customHeight="1" x14ac:dyDescent="0.2">
      <c r="A622" s="327"/>
      <c r="B622" s="364"/>
      <c r="C622" s="364"/>
      <c r="D622" s="364"/>
      <c r="E622" s="364"/>
      <c r="F622" s="364"/>
      <c r="G622" s="364"/>
      <c r="H622" s="364"/>
      <c r="I622" s="364"/>
      <c r="J622" s="364"/>
      <c r="K622" s="364"/>
      <c r="L622" s="354"/>
      <c r="M622" s="380"/>
      <c r="N622" s="359"/>
      <c r="O622" s="359"/>
      <c r="P622" s="359"/>
      <c r="Q622" s="355"/>
      <c r="R622" s="355"/>
      <c r="S622" s="355"/>
      <c r="T622" s="355"/>
      <c r="U622" s="355"/>
    </row>
    <row r="623" spans="1:21" s="362" customFormat="1" ht="39.9" customHeight="1" x14ac:dyDescent="0.2">
      <c r="A623" s="327"/>
      <c r="B623" s="402" t="s">
        <v>343</v>
      </c>
      <c r="C623" s="214"/>
      <c r="D623" s="214"/>
      <c r="E623" s="214"/>
      <c r="F623" s="215"/>
      <c r="G623" s="309"/>
      <c r="H623" s="310"/>
      <c r="I623" s="346"/>
      <c r="J623" s="347"/>
      <c r="K623" s="348"/>
      <c r="L623" s="360"/>
      <c r="M623" s="381"/>
      <c r="N623" s="365"/>
      <c r="O623" s="365"/>
      <c r="P623" s="365"/>
      <c r="Q623" s="361"/>
      <c r="R623" s="361"/>
      <c r="S623" s="361"/>
      <c r="T623" s="361"/>
      <c r="U623" s="361"/>
    </row>
    <row r="624" spans="1:21" s="362" customFormat="1" ht="30" customHeight="1" thickBot="1" x14ac:dyDescent="0.25">
      <c r="A624" s="327"/>
      <c r="B624" s="573" t="s">
        <v>542</v>
      </c>
      <c r="C624" s="214"/>
      <c r="D624" s="214"/>
      <c r="E624" s="214"/>
      <c r="F624" s="215"/>
      <c r="G624" s="309"/>
      <c r="H624" s="310"/>
      <c r="I624" s="346"/>
      <c r="J624" s="347"/>
      <c r="K624" s="348"/>
      <c r="L624" s="360"/>
      <c r="M624" s="381"/>
      <c r="N624" s="365"/>
      <c r="O624" s="365"/>
      <c r="P624" s="365"/>
      <c r="Q624" s="361"/>
      <c r="R624" s="361"/>
      <c r="S624" s="361"/>
      <c r="T624" s="361"/>
      <c r="U624" s="361"/>
    </row>
    <row r="625" spans="1:21" s="325" customFormat="1" ht="35.1" customHeight="1" x14ac:dyDescent="0.2">
      <c r="A625" s="349"/>
      <c r="B625" s="939" t="s">
        <v>174</v>
      </c>
      <c r="C625" s="940"/>
      <c r="D625" s="939" t="s">
        <v>169</v>
      </c>
      <c r="E625" s="941"/>
      <c r="H625" s="350" t="s">
        <v>334</v>
      </c>
      <c r="I625" s="942">
        <f>IFERROR(C629*E625,"")</f>
        <v>0</v>
      </c>
      <c r="J625" s="350" t="s">
        <v>335</v>
      </c>
      <c r="K625" s="942">
        <f>IFERROR(SUM(C629:C630,H629:H630)*E625,"")</f>
        <v>0</v>
      </c>
      <c r="L625" s="357"/>
      <c r="M625" s="944" t="s">
        <v>577</v>
      </c>
      <c r="N625" s="355"/>
      <c r="O625" s="355"/>
      <c r="P625" s="355"/>
      <c r="Q625" s="355"/>
      <c r="R625" s="355"/>
      <c r="S625" s="355"/>
      <c r="T625" s="355"/>
      <c r="U625" s="355"/>
    </row>
    <row r="626" spans="1:21" s="325" customFormat="1" ht="20.100000000000001" customHeight="1" thickBot="1" x14ac:dyDescent="0.25">
      <c r="A626" s="349"/>
      <c r="B626" s="939"/>
      <c r="C626" s="940"/>
      <c r="D626" s="939"/>
      <c r="E626" s="941"/>
      <c r="H626" s="330" t="str">
        <f>IF($G$6="","-",IF($G$6="消費税を補助対象に含めない","（税抜）","（税込）"))</f>
        <v>-</v>
      </c>
      <c r="I626" s="943"/>
      <c r="J626" s="330" t="str">
        <f>IF($G$6="","-",IF($G$6="消費税を補助対象に含めない","（税抜）","（税込）"))</f>
        <v>-</v>
      </c>
      <c r="K626" s="943"/>
      <c r="L626" s="357"/>
      <c r="M626" s="945"/>
      <c r="N626" s="355"/>
      <c r="O626" s="355"/>
      <c r="P626" s="355"/>
      <c r="Q626" s="355"/>
      <c r="R626" s="355"/>
      <c r="S626" s="355"/>
      <c r="T626" s="355"/>
      <c r="U626" s="355"/>
    </row>
    <row r="627" spans="1:21" s="325" customFormat="1" ht="20.100000000000001" customHeight="1" x14ac:dyDescent="0.2">
      <c r="A627" s="349"/>
      <c r="B627" s="931" t="s">
        <v>164</v>
      </c>
      <c r="C627" s="556" t="s">
        <v>333</v>
      </c>
      <c r="D627" s="933" t="s">
        <v>165</v>
      </c>
      <c r="E627" s="934"/>
      <c r="F627" s="935"/>
      <c r="G627" s="931" t="s">
        <v>164</v>
      </c>
      <c r="H627" s="351" t="s">
        <v>333</v>
      </c>
      <c r="I627" s="932" t="s">
        <v>165</v>
      </c>
      <c r="J627" s="932"/>
      <c r="K627" s="932"/>
      <c r="L627" s="354"/>
      <c r="M627" s="945"/>
      <c r="N627" s="355"/>
      <c r="O627" s="355"/>
      <c r="P627" s="355"/>
      <c r="Q627" s="355"/>
      <c r="R627" s="355"/>
      <c r="S627" s="355"/>
      <c r="T627" s="355"/>
      <c r="U627" s="355"/>
    </row>
    <row r="628" spans="1:21" s="325" customFormat="1" ht="20.100000000000001" customHeight="1" x14ac:dyDescent="0.2">
      <c r="A628" s="349"/>
      <c r="B628" s="932"/>
      <c r="C628" s="557" t="str">
        <f>IF($G$6="","-",IF($G$6="消費税を補助対象に含めない","（税抜）","（税込）"))</f>
        <v>-</v>
      </c>
      <c r="D628" s="936"/>
      <c r="E628" s="937"/>
      <c r="F628" s="938"/>
      <c r="G628" s="932"/>
      <c r="H628" s="557" t="str">
        <f>IF($G$6="","-",IF($G$6="消費税を補助対象に含めない","（税抜）","（税込）"))</f>
        <v>-</v>
      </c>
      <c r="I628" s="939"/>
      <c r="J628" s="939"/>
      <c r="K628" s="939"/>
      <c r="L628" s="354"/>
      <c r="M628" s="945"/>
      <c r="N628" s="355"/>
      <c r="O628" s="355"/>
      <c r="P628" s="355"/>
      <c r="Q628" s="355"/>
      <c r="R628" s="355"/>
      <c r="S628" s="355"/>
      <c r="T628" s="355"/>
      <c r="U628" s="355"/>
    </row>
    <row r="629" spans="1:21" s="325" customFormat="1" ht="39.9" customHeight="1" x14ac:dyDescent="0.2">
      <c r="A629" s="349"/>
      <c r="B629" s="352" t="s">
        <v>183</v>
      </c>
      <c r="C629" s="216"/>
      <c r="D629" s="925"/>
      <c r="E629" s="926"/>
      <c r="F629" s="927"/>
      <c r="G629" s="352" t="s">
        <v>303</v>
      </c>
      <c r="H629" s="216"/>
      <c r="I629" s="925"/>
      <c r="J629" s="926"/>
      <c r="K629" s="927"/>
      <c r="L629" s="354"/>
      <c r="M629" s="945"/>
      <c r="N629" s="355"/>
      <c r="O629" s="355"/>
      <c r="P629" s="355"/>
      <c r="Q629" s="355"/>
      <c r="R629" s="355"/>
      <c r="S629" s="355"/>
      <c r="T629" s="355"/>
      <c r="U629" s="355"/>
    </row>
    <row r="630" spans="1:21" s="325" customFormat="1" ht="39.9" customHeight="1" x14ac:dyDescent="0.2">
      <c r="A630" s="349"/>
      <c r="B630" s="358" t="s">
        <v>302</v>
      </c>
      <c r="C630" s="219"/>
      <c r="D630" s="928"/>
      <c r="E630" s="929"/>
      <c r="F630" s="930"/>
      <c r="G630" s="358" t="s">
        <v>308</v>
      </c>
      <c r="H630" s="219"/>
      <c r="I630" s="928"/>
      <c r="J630" s="929"/>
      <c r="K630" s="930"/>
      <c r="L630" s="354"/>
      <c r="M630" s="946"/>
      <c r="N630" s="355"/>
      <c r="O630" s="355"/>
      <c r="P630" s="355"/>
      <c r="Q630" s="355"/>
      <c r="R630" s="355"/>
      <c r="S630" s="355"/>
      <c r="T630" s="355"/>
      <c r="U630" s="355"/>
    </row>
    <row r="631" spans="1:21" s="325" customFormat="1" ht="19.95" customHeight="1" thickBot="1" x14ac:dyDescent="0.25">
      <c r="A631" s="327"/>
      <c r="B631" s="581"/>
      <c r="C631" s="581"/>
      <c r="D631" s="581"/>
      <c r="E631" s="581"/>
      <c r="F631" s="581"/>
      <c r="G631" s="581"/>
      <c r="H631" s="581"/>
      <c r="I631" s="581"/>
      <c r="J631" s="581"/>
      <c r="K631" s="581"/>
      <c r="L631" s="354"/>
      <c r="M631" s="378"/>
      <c r="N631" s="359"/>
      <c r="O631" s="359"/>
      <c r="P631" s="359"/>
      <c r="Q631" s="355"/>
      <c r="R631" s="355"/>
      <c r="S631" s="355"/>
      <c r="T631" s="355"/>
      <c r="U631" s="355"/>
    </row>
    <row r="632" spans="1:21" s="362" customFormat="1" ht="30" customHeight="1" thickBot="1" x14ac:dyDescent="0.25">
      <c r="A632" s="327"/>
      <c r="B632" s="573" t="s">
        <v>544</v>
      </c>
      <c r="C632" s="214"/>
      <c r="D632" s="214"/>
      <c r="E632" s="214"/>
      <c r="F632" s="215"/>
      <c r="G632" s="309"/>
      <c r="H632" s="310"/>
      <c r="I632" s="346"/>
      <c r="J632" s="347"/>
      <c r="K632" s="348"/>
      <c r="L632" s="360"/>
      <c r="M632" s="381"/>
      <c r="N632" s="365"/>
      <c r="O632" s="365"/>
      <c r="P632" s="365"/>
      <c r="Q632" s="361"/>
      <c r="R632" s="361"/>
      <c r="S632" s="361"/>
      <c r="T632" s="361"/>
      <c r="U632" s="361"/>
    </row>
    <row r="633" spans="1:21" s="325" customFormat="1" ht="35.1" customHeight="1" x14ac:dyDescent="0.2">
      <c r="A633" s="349"/>
      <c r="B633" s="939" t="s">
        <v>174</v>
      </c>
      <c r="C633" s="940"/>
      <c r="D633" s="939" t="s">
        <v>169</v>
      </c>
      <c r="E633" s="941"/>
      <c r="H633" s="350" t="s">
        <v>334</v>
      </c>
      <c r="I633" s="942">
        <f>IFERROR(C637*E633,"")</f>
        <v>0</v>
      </c>
      <c r="J633" s="350" t="s">
        <v>335</v>
      </c>
      <c r="K633" s="942">
        <f>IFERROR(SUM(C637:C638,H637:H638)*E633,"")</f>
        <v>0</v>
      </c>
      <c r="L633" s="357"/>
      <c r="M633" s="355"/>
      <c r="N633" s="355"/>
      <c r="O633" s="355"/>
      <c r="P633" s="355"/>
      <c r="Q633" s="355"/>
      <c r="R633" s="355"/>
      <c r="S633" s="355"/>
      <c r="T633" s="355"/>
    </row>
    <row r="634" spans="1:21" s="325" customFormat="1" ht="20.100000000000001" customHeight="1" thickBot="1" x14ac:dyDescent="0.25">
      <c r="A634" s="349"/>
      <c r="B634" s="939"/>
      <c r="C634" s="940"/>
      <c r="D634" s="939"/>
      <c r="E634" s="941"/>
      <c r="H634" s="330" t="str">
        <f>IF($G$6="","-",IF($G$6="消費税を補助対象に含めない","（税抜）","（税込）"))</f>
        <v>-</v>
      </c>
      <c r="I634" s="943"/>
      <c r="J634" s="330" t="str">
        <f>IF($G$6="","-",IF($G$6="消費税を補助対象に含めない","（税抜）","（税込）"))</f>
        <v>-</v>
      </c>
      <c r="K634" s="943"/>
      <c r="L634" s="357"/>
      <c r="M634" s="355"/>
      <c r="N634" s="355"/>
      <c r="O634" s="355"/>
      <c r="P634" s="355"/>
      <c r="Q634" s="355"/>
      <c r="R634" s="355"/>
      <c r="S634" s="355"/>
      <c r="T634" s="355"/>
    </row>
    <row r="635" spans="1:21" s="325" customFormat="1" ht="20.100000000000001" customHeight="1" x14ac:dyDescent="0.2">
      <c r="A635" s="349"/>
      <c r="B635" s="931" t="s">
        <v>164</v>
      </c>
      <c r="C635" s="556" t="s">
        <v>333</v>
      </c>
      <c r="D635" s="933" t="s">
        <v>165</v>
      </c>
      <c r="E635" s="934"/>
      <c r="F635" s="935"/>
      <c r="G635" s="931" t="s">
        <v>164</v>
      </c>
      <c r="H635" s="351" t="s">
        <v>333</v>
      </c>
      <c r="I635" s="932" t="s">
        <v>165</v>
      </c>
      <c r="J635" s="932"/>
      <c r="K635" s="932"/>
      <c r="L635" s="354"/>
      <c r="M635" s="355"/>
      <c r="N635" s="355"/>
      <c r="O635" s="355"/>
      <c r="P635" s="355"/>
      <c r="Q635" s="355"/>
      <c r="R635" s="355"/>
      <c r="S635" s="355"/>
      <c r="T635" s="355"/>
    </row>
    <row r="636" spans="1:21" s="325" customFormat="1" ht="20.100000000000001" customHeight="1" x14ac:dyDescent="0.2">
      <c r="A636" s="349"/>
      <c r="B636" s="932"/>
      <c r="C636" s="557" t="str">
        <f>IF($G$6="","-",IF($G$6="消費税を補助対象に含めない","（税抜）","（税込）"))</f>
        <v>-</v>
      </c>
      <c r="D636" s="936"/>
      <c r="E636" s="937"/>
      <c r="F636" s="938"/>
      <c r="G636" s="932"/>
      <c r="H636" s="557" t="str">
        <f>IF($G$6="","-",IF($G$6="消費税を補助対象に含めない","（税抜）","（税込）"))</f>
        <v>-</v>
      </c>
      <c r="I636" s="939"/>
      <c r="J636" s="939"/>
      <c r="K636" s="939"/>
      <c r="L636" s="354"/>
      <c r="M636" s="355"/>
      <c r="N636" s="355"/>
      <c r="O636" s="355"/>
      <c r="P636" s="355"/>
      <c r="Q636" s="355"/>
      <c r="R636" s="355"/>
      <c r="S636" s="355"/>
      <c r="T636" s="355"/>
    </row>
    <row r="637" spans="1:21" s="325" customFormat="1" ht="39.9" customHeight="1" x14ac:dyDescent="0.2">
      <c r="A637" s="349"/>
      <c r="B637" s="352" t="s">
        <v>183</v>
      </c>
      <c r="C637" s="216"/>
      <c r="D637" s="925"/>
      <c r="E637" s="926"/>
      <c r="F637" s="927"/>
      <c r="G637" s="352" t="s">
        <v>303</v>
      </c>
      <c r="H637" s="216"/>
      <c r="I637" s="925"/>
      <c r="J637" s="926"/>
      <c r="K637" s="927"/>
      <c r="L637" s="354"/>
      <c r="M637" s="355"/>
      <c r="N637" s="355"/>
      <c r="O637" s="355"/>
      <c r="P637" s="355"/>
      <c r="Q637" s="355"/>
      <c r="R637" s="355"/>
      <c r="S637" s="355"/>
      <c r="T637" s="355"/>
    </row>
    <row r="638" spans="1:21" s="325" customFormat="1" ht="39.9" customHeight="1" x14ac:dyDescent="0.2">
      <c r="A638" s="349"/>
      <c r="B638" s="358" t="s">
        <v>302</v>
      </c>
      <c r="C638" s="219"/>
      <c r="D638" s="928"/>
      <c r="E638" s="929"/>
      <c r="F638" s="930"/>
      <c r="G638" s="358" t="s">
        <v>308</v>
      </c>
      <c r="H638" s="219"/>
      <c r="I638" s="928"/>
      <c r="J638" s="929"/>
      <c r="K638" s="930"/>
      <c r="L638" s="354"/>
      <c r="M638" s="355"/>
      <c r="N638" s="355"/>
      <c r="O638" s="355"/>
      <c r="P638" s="355"/>
      <c r="Q638" s="355"/>
      <c r="R638" s="355"/>
      <c r="S638" s="355"/>
      <c r="T638" s="355"/>
    </row>
    <row r="639" spans="1:21" s="325" customFormat="1" ht="19.95" customHeight="1" thickBot="1" x14ac:dyDescent="0.25">
      <c r="A639" s="327"/>
      <c r="B639" s="581"/>
      <c r="C639" s="581"/>
      <c r="D639" s="581"/>
      <c r="E639" s="581"/>
      <c r="F639" s="581"/>
      <c r="G639" s="581"/>
      <c r="H639" s="581"/>
      <c r="I639" s="581"/>
      <c r="J639" s="581"/>
      <c r="K639" s="581"/>
      <c r="L639" s="354"/>
      <c r="M639" s="378"/>
      <c r="N639" s="359"/>
      <c r="O639" s="359"/>
      <c r="P639" s="359"/>
      <c r="Q639" s="355"/>
      <c r="R639" s="355"/>
      <c r="S639" s="355"/>
      <c r="T639" s="355"/>
      <c r="U639" s="355"/>
    </row>
    <row r="640" spans="1:21" s="362" customFormat="1" ht="30" customHeight="1" thickBot="1" x14ac:dyDescent="0.25">
      <c r="A640" s="327"/>
      <c r="B640" s="573" t="s">
        <v>545</v>
      </c>
      <c r="C640" s="214"/>
      <c r="D640" s="214"/>
      <c r="E640" s="214"/>
      <c r="F640" s="215"/>
      <c r="G640" s="309"/>
      <c r="H640" s="310"/>
      <c r="I640" s="346"/>
      <c r="J640" s="347"/>
      <c r="K640" s="348"/>
      <c r="L640" s="360"/>
      <c r="M640" s="381"/>
      <c r="N640" s="365"/>
      <c r="O640" s="365"/>
      <c r="P640" s="365"/>
      <c r="Q640" s="361"/>
      <c r="R640" s="361"/>
      <c r="S640" s="361"/>
      <c r="T640" s="361"/>
      <c r="U640" s="361"/>
    </row>
    <row r="641" spans="1:21" s="325" customFormat="1" ht="35.1" customHeight="1" x14ac:dyDescent="0.2">
      <c r="A641" s="349"/>
      <c r="B641" s="939" t="s">
        <v>174</v>
      </c>
      <c r="C641" s="940"/>
      <c r="D641" s="939" t="s">
        <v>169</v>
      </c>
      <c r="E641" s="941"/>
      <c r="H641" s="350" t="s">
        <v>334</v>
      </c>
      <c r="I641" s="942">
        <f>IFERROR(C645*E641,"")</f>
        <v>0</v>
      </c>
      <c r="J641" s="350" t="s">
        <v>335</v>
      </c>
      <c r="K641" s="942">
        <f>IFERROR(SUM(C645:C646,H645:H646)*E641,"")</f>
        <v>0</v>
      </c>
      <c r="L641" s="357"/>
      <c r="M641" s="355"/>
      <c r="N641" s="355"/>
      <c r="O641" s="355"/>
      <c r="P641" s="355"/>
      <c r="Q641" s="355"/>
      <c r="R641" s="355"/>
      <c r="S641" s="355"/>
      <c r="T641" s="355"/>
    </row>
    <row r="642" spans="1:21" s="325" customFormat="1" ht="20.100000000000001" customHeight="1" thickBot="1" x14ac:dyDescent="0.25">
      <c r="A642" s="349"/>
      <c r="B642" s="939"/>
      <c r="C642" s="940"/>
      <c r="D642" s="939"/>
      <c r="E642" s="941"/>
      <c r="H642" s="330" t="str">
        <f>IF($G$6="","-",IF($G$6="消費税を補助対象に含めない","（税抜）","（税込）"))</f>
        <v>-</v>
      </c>
      <c r="I642" s="943"/>
      <c r="J642" s="330" t="str">
        <f>IF($G$6="","-",IF($G$6="消費税を補助対象に含めない","（税抜）","（税込）"))</f>
        <v>-</v>
      </c>
      <c r="K642" s="943"/>
      <c r="L642" s="357"/>
      <c r="M642" s="355"/>
      <c r="N642" s="355"/>
      <c r="O642" s="355"/>
      <c r="P642" s="355"/>
      <c r="Q642" s="355"/>
      <c r="R642" s="355"/>
      <c r="S642" s="355"/>
      <c r="T642" s="355"/>
    </row>
    <row r="643" spans="1:21" s="325" customFormat="1" ht="20.100000000000001" customHeight="1" x14ac:dyDescent="0.2">
      <c r="A643" s="349"/>
      <c r="B643" s="931" t="s">
        <v>164</v>
      </c>
      <c r="C643" s="556" t="s">
        <v>333</v>
      </c>
      <c r="D643" s="933" t="s">
        <v>165</v>
      </c>
      <c r="E643" s="934"/>
      <c r="F643" s="935"/>
      <c r="G643" s="931" t="s">
        <v>164</v>
      </c>
      <c r="H643" s="351" t="s">
        <v>333</v>
      </c>
      <c r="I643" s="932" t="s">
        <v>165</v>
      </c>
      <c r="J643" s="932"/>
      <c r="K643" s="932"/>
      <c r="L643" s="354"/>
      <c r="M643" s="355"/>
      <c r="N643" s="355"/>
      <c r="O643" s="355"/>
      <c r="P643" s="355"/>
      <c r="Q643" s="355"/>
      <c r="R643" s="355"/>
      <c r="S643" s="355"/>
      <c r="T643" s="355"/>
    </row>
    <row r="644" spans="1:21" s="325" customFormat="1" ht="20.100000000000001" customHeight="1" x14ac:dyDescent="0.2">
      <c r="A644" s="349"/>
      <c r="B644" s="932"/>
      <c r="C644" s="557" t="str">
        <f>IF($G$6="","-",IF($G$6="消費税を補助対象に含めない","（税抜）","（税込）"))</f>
        <v>-</v>
      </c>
      <c r="D644" s="936"/>
      <c r="E644" s="937"/>
      <c r="F644" s="938"/>
      <c r="G644" s="932"/>
      <c r="H644" s="557" t="str">
        <f>IF($G$6="","-",IF($G$6="消費税を補助対象に含めない","（税抜）","（税込）"))</f>
        <v>-</v>
      </c>
      <c r="I644" s="939"/>
      <c r="J644" s="939"/>
      <c r="K644" s="939"/>
      <c r="L644" s="354"/>
      <c r="M644" s="355"/>
      <c r="N644" s="355"/>
      <c r="O644" s="355"/>
      <c r="P644" s="355"/>
      <c r="Q644" s="355"/>
      <c r="R644" s="355"/>
      <c r="S644" s="355"/>
      <c r="T644" s="355"/>
    </row>
    <row r="645" spans="1:21" s="325" customFormat="1" ht="39.9" customHeight="1" x14ac:dyDescent="0.2">
      <c r="A645" s="349"/>
      <c r="B645" s="352" t="s">
        <v>183</v>
      </c>
      <c r="C645" s="216"/>
      <c r="D645" s="925"/>
      <c r="E645" s="926"/>
      <c r="F645" s="927"/>
      <c r="G645" s="352" t="s">
        <v>303</v>
      </c>
      <c r="H645" s="216"/>
      <c r="I645" s="925"/>
      <c r="J645" s="926"/>
      <c r="K645" s="927"/>
      <c r="L645" s="354"/>
      <c r="M645" s="355"/>
      <c r="N645" s="355"/>
      <c r="O645" s="355"/>
      <c r="P645" s="355"/>
      <c r="Q645" s="355"/>
      <c r="R645" s="355"/>
      <c r="S645" s="355"/>
      <c r="T645" s="355"/>
    </row>
    <row r="646" spans="1:21" s="325" customFormat="1" ht="39.9" customHeight="1" x14ac:dyDescent="0.2">
      <c r="A646" s="349"/>
      <c r="B646" s="358" t="s">
        <v>302</v>
      </c>
      <c r="C646" s="219"/>
      <c r="D646" s="928"/>
      <c r="E646" s="929"/>
      <c r="F646" s="930"/>
      <c r="G646" s="358" t="s">
        <v>308</v>
      </c>
      <c r="H646" s="219"/>
      <c r="I646" s="928"/>
      <c r="J646" s="929"/>
      <c r="K646" s="930"/>
      <c r="L646" s="354"/>
      <c r="M646" s="355"/>
      <c r="N646" s="355"/>
      <c r="O646" s="355"/>
      <c r="P646" s="355"/>
      <c r="Q646" s="355"/>
      <c r="R646" s="355"/>
      <c r="S646" s="355"/>
      <c r="T646" s="355"/>
    </row>
    <row r="647" spans="1:21" s="325" customFormat="1" ht="19.95" customHeight="1" thickBot="1" x14ac:dyDescent="0.25">
      <c r="A647" s="327"/>
      <c r="B647" s="581"/>
      <c r="C647" s="581"/>
      <c r="D647" s="581"/>
      <c r="E647" s="581"/>
      <c r="F647" s="581"/>
      <c r="G647" s="581"/>
      <c r="H647" s="581"/>
      <c r="I647" s="581"/>
      <c r="J647" s="581"/>
      <c r="K647" s="581"/>
      <c r="L647" s="354"/>
      <c r="M647" s="378"/>
      <c r="N647" s="359"/>
      <c r="O647" s="359"/>
      <c r="P647" s="359"/>
      <c r="Q647" s="355"/>
      <c r="R647" s="355"/>
      <c r="S647" s="355"/>
      <c r="T647" s="355"/>
      <c r="U647" s="355"/>
    </row>
    <row r="648" spans="1:21" s="362" customFormat="1" ht="30" customHeight="1" thickBot="1" x14ac:dyDescent="0.25">
      <c r="A648" s="327"/>
      <c r="B648" s="573" t="s">
        <v>546</v>
      </c>
      <c r="C648" s="214"/>
      <c r="D648" s="214"/>
      <c r="E648" s="214"/>
      <c r="F648" s="215"/>
      <c r="G648" s="309"/>
      <c r="H648" s="310"/>
      <c r="I648" s="346"/>
      <c r="J648" s="347"/>
      <c r="K648" s="348"/>
      <c r="L648" s="360"/>
      <c r="M648" s="381"/>
      <c r="N648" s="365"/>
      <c r="O648" s="365"/>
      <c r="P648" s="365"/>
      <c r="Q648" s="361"/>
      <c r="R648" s="361"/>
      <c r="S648" s="361"/>
      <c r="T648" s="361"/>
      <c r="U648" s="361"/>
    </row>
    <row r="649" spans="1:21" s="325" customFormat="1" ht="35.1" customHeight="1" x14ac:dyDescent="0.2">
      <c r="A649" s="349"/>
      <c r="B649" s="939" t="s">
        <v>174</v>
      </c>
      <c r="C649" s="940"/>
      <c r="D649" s="939" t="s">
        <v>169</v>
      </c>
      <c r="E649" s="941"/>
      <c r="H649" s="350" t="s">
        <v>334</v>
      </c>
      <c r="I649" s="942">
        <f>IFERROR(C653*E649,"")</f>
        <v>0</v>
      </c>
      <c r="J649" s="350" t="s">
        <v>335</v>
      </c>
      <c r="K649" s="942">
        <f>IFERROR(SUM(C653:C654,H653:H654)*E649,"")</f>
        <v>0</v>
      </c>
      <c r="L649" s="357"/>
      <c r="M649" s="355"/>
      <c r="N649" s="355"/>
      <c r="O649" s="355"/>
      <c r="P649" s="355"/>
      <c r="Q649" s="355"/>
      <c r="R649" s="355"/>
      <c r="S649" s="355"/>
      <c r="T649" s="355"/>
    </row>
    <row r="650" spans="1:21" s="325" customFormat="1" ht="20.100000000000001" customHeight="1" thickBot="1" x14ac:dyDescent="0.25">
      <c r="A650" s="349"/>
      <c r="B650" s="939"/>
      <c r="C650" s="940"/>
      <c r="D650" s="939"/>
      <c r="E650" s="941"/>
      <c r="H650" s="330" t="str">
        <f>IF($G$6="","-",IF($G$6="消費税を補助対象に含めない","（税抜）","（税込）"))</f>
        <v>-</v>
      </c>
      <c r="I650" s="943"/>
      <c r="J650" s="330" t="str">
        <f>IF($G$6="","-",IF($G$6="消費税を補助対象に含めない","（税抜）","（税込）"))</f>
        <v>-</v>
      </c>
      <c r="K650" s="943"/>
      <c r="L650" s="357"/>
      <c r="M650" s="355"/>
      <c r="N650" s="355"/>
      <c r="O650" s="355"/>
      <c r="P650" s="355"/>
      <c r="Q650" s="355"/>
      <c r="R650" s="355"/>
      <c r="S650" s="355"/>
      <c r="T650" s="355"/>
    </row>
    <row r="651" spans="1:21" s="325" customFormat="1" ht="20.100000000000001" customHeight="1" x14ac:dyDescent="0.2">
      <c r="A651" s="349"/>
      <c r="B651" s="931" t="s">
        <v>164</v>
      </c>
      <c r="C651" s="556" t="s">
        <v>333</v>
      </c>
      <c r="D651" s="933" t="s">
        <v>165</v>
      </c>
      <c r="E651" s="934"/>
      <c r="F651" s="935"/>
      <c r="G651" s="931" t="s">
        <v>164</v>
      </c>
      <c r="H651" s="351" t="s">
        <v>333</v>
      </c>
      <c r="I651" s="932" t="s">
        <v>165</v>
      </c>
      <c r="J651" s="932"/>
      <c r="K651" s="932"/>
      <c r="L651" s="354"/>
      <c r="M651" s="355"/>
      <c r="N651" s="355"/>
      <c r="O651" s="355"/>
      <c r="P651" s="355"/>
      <c r="Q651" s="355"/>
      <c r="R651" s="355"/>
      <c r="S651" s="355"/>
      <c r="T651" s="355"/>
    </row>
    <row r="652" spans="1:21" s="325" customFormat="1" ht="20.100000000000001" customHeight="1" x14ac:dyDescent="0.2">
      <c r="A652" s="349"/>
      <c r="B652" s="932"/>
      <c r="C652" s="557" t="str">
        <f>IF($G$6="","-",IF($G$6="消費税を補助対象に含めない","（税抜）","（税込）"))</f>
        <v>-</v>
      </c>
      <c r="D652" s="936"/>
      <c r="E652" s="937"/>
      <c r="F652" s="938"/>
      <c r="G652" s="932"/>
      <c r="H652" s="557" t="str">
        <f>IF($G$6="","-",IF($G$6="消費税を補助対象に含めない","（税抜）","（税込）"))</f>
        <v>-</v>
      </c>
      <c r="I652" s="939"/>
      <c r="J652" s="939"/>
      <c r="K652" s="939"/>
      <c r="L652" s="354"/>
      <c r="M652" s="355"/>
      <c r="N652" s="355"/>
      <c r="O652" s="355"/>
      <c r="P652" s="355"/>
      <c r="Q652" s="355"/>
      <c r="R652" s="355"/>
      <c r="S652" s="355"/>
      <c r="T652" s="355"/>
    </row>
    <row r="653" spans="1:21" s="325" customFormat="1" ht="39.9" customHeight="1" x14ac:dyDescent="0.2">
      <c r="A653" s="349"/>
      <c r="B653" s="352" t="s">
        <v>183</v>
      </c>
      <c r="C653" s="216"/>
      <c r="D653" s="925"/>
      <c r="E653" s="926"/>
      <c r="F653" s="927"/>
      <c r="G653" s="352" t="s">
        <v>303</v>
      </c>
      <c r="H653" s="216"/>
      <c r="I653" s="925"/>
      <c r="J653" s="926"/>
      <c r="K653" s="927"/>
      <c r="L653" s="354"/>
      <c r="M653" s="355"/>
      <c r="N653" s="355"/>
      <c r="O653" s="355"/>
      <c r="P653" s="355"/>
      <c r="Q653" s="355"/>
      <c r="R653" s="355"/>
      <c r="S653" s="355"/>
      <c r="T653" s="355"/>
    </row>
    <row r="654" spans="1:21" s="325" customFormat="1" ht="39.9" customHeight="1" x14ac:dyDescent="0.2">
      <c r="A654" s="349"/>
      <c r="B654" s="358" t="s">
        <v>302</v>
      </c>
      <c r="C654" s="219"/>
      <c r="D654" s="928"/>
      <c r="E654" s="929"/>
      <c r="F654" s="930"/>
      <c r="G654" s="358" t="s">
        <v>308</v>
      </c>
      <c r="H654" s="219"/>
      <c r="I654" s="928"/>
      <c r="J654" s="929"/>
      <c r="K654" s="930"/>
      <c r="L654" s="354"/>
      <c r="M654" s="355"/>
      <c r="N654" s="355"/>
      <c r="O654" s="355"/>
      <c r="P654" s="355"/>
      <c r="Q654" s="355"/>
      <c r="R654" s="355"/>
      <c r="S654" s="355"/>
      <c r="T654" s="355"/>
    </row>
    <row r="655" spans="1:21" s="325" customFormat="1" ht="19.95" customHeight="1" thickBot="1" x14ac:dyDescent="0.25">
      <c r="A655" s="327"/>
      <c r="B655" s="581"/>
      <c r="C655" s="581"/>
      <c r="D655" s="581"/>
      <c r="E655" s="581"/>
      <c r="F655" s="581"/>
      <c r="G655" s="581"/>
      <c r="H655" s="581"/>
      <c r="I655" s="581"/>
      <c r="J655" s="581"/>
      <c r="K655" s="581"/>
      <c r="L655" s="354"/>
      <c r="M655" s="378"/>
      <c r="N655" s="359"/>
      <c r="O655" s="359"/>
      <c r="P655" s="359"/>
      <c r="Q655" s="355"/>
      <c r="R655" s="355"/>
      <c r="S655" s="355"/>
      <c r="T655" s="355"/>
      <c r="U655" s="355"/>
    </row>
    <row r="656" spans="1:21" s="362" customFormat="1" ht="30" customHeight="1" thickBot="1" x14ac:dyDescent="0.25">
      <c r="A656" s="327"/>
      <c r="B656" s="573" t="s">
        <v>547</v>
      </c>
      <c r="C656" s="214"/>
      <c r="D656" s="214"/>
      <c r="E656" s="214"/>
      <c r="F656" s="215"/>
      <c r="G656" s="309"/>
      <c r="H656" s="310"/>
      <c r="I656" s="346"/>
      <c r="J656" s="347"/>
      <c r="K656" s="348"/>
      <c r="L656" s="360"/>
      <c r="M656" s="381"/>
      <c r="N656" s="365"/>
      <c r="O656" s="365"/>
      <c r="P656" s="365"/>
      <c r="Q656" s="361"/>
      <c r="R656" s="361"/>
      <c r="S656" s="361"/>
      <c r="T656" s="361"/>
      <c r="U656" s="361"/>
    </row>
    <row r="657" spans="1:21" s="325" customFormat="1" ht="35.1" customHeight="1" x14ac:dyDescent="0.2">
      <c r="A657" s="349"/>
      <c r="B657" s="939" t="s">
        <v>174</v>
      </c>
      <c r="C657" s="940"/>
      <c r="D657" s="939" t="s">
        <v>169</v>
      </c>
      <c r="E657" s="941"/>
      <c r="H657" s="350" t="s">
        <v>334</v>
      </c>
      <c r="I657" s="942">
        <f>IFERROR(C661*E657,"")</f>
        <v>0</v>
      </c>
      <c r="J657" s="350" t="s">
        <v>335</v>
      </c>
      <c r="K657" s="942">
        <f>IFERROR(SUM(C661:C662,H661:H662)*E657,"")</f>
        <v>0</v>
      </c>
      <c r="L657" s="357"/>
      <c r="M657" s="355"/>
      <c r="N657" s="355"/>
      <c r="O657" s="355"/>
      <c r="P657" s="355"/>
      <c r="Q657" s="355"/>
      <c r="R657" s="355"/>
      <c r="S657" s="355"/>
      <c r="T657" s="355"/>
    </row>
    <row r="658" spans="1:21" s="325" customFormat="1" ht="20.100000000000001" customHeight="1" thickBot="1" x14ac:dyDescent="0.25">
      <c r="A658" s="349"/>
      <c r="B658" s="939"/>
      <c r="C658" s="940"/>
      <c r="D658" s="939"/>
      <c r="E658" s="941"/>
      <c r="H658" s="330" t="str">
        <f>IF($G$6="","-",IF($G$6="消費税を補助対象に含めない","（税抜）","（税込）"))</f>
        <v>-</v>
      </c>
      <c r="I658" s="943"/>
      <c r="J658" s="330" t="str">
        <f>IF($G$6="","-",IF($G$6="消費税を補助対象に含めない","（税抜）","（税込）"))</f>
        <v>-</v>
      </c>
      <c r="K658" s="943"/>
      <c r="L658" s="357"/>
      <c r="M658" s="355"/>
      <c r="N658" s="355"/>
      <c r="O658" s="355"/>
      <c r="P658" s="355"/>
      <c r="Q658" s="355"/>
      <c r="R658" s="355"/>
      <c r="S658" s="355"/>
      <c r="T658" s="355"/>
    </row>
    <row r="659" spans="1:21" s="325" customFormat="1" ht="20.100000000000001" customHeight="1" x14ac:dyDescent="0.2">
      <c r="A659" s="349"/>
      <c r="B659" s="931" t="s">
        <v>164</v>
      </c>
      <c r="C659" s="556" t="s">
        <v>333</v>
      </c>
      <c r="D659" s="933" t="s">
        <v>165</v>
      </c>
      <c r="E659" s="934"/>
      <c r="F659" s="935"/>
      <c r="G659" s="931" t="s">
        <v>164</v>
      </c>
      <c r="H659" s="351" t="s">
        <v>333</v>
      </c>
      <c r="I659" s="932" t="s">
        <v>165</v>
      </c>
      <c r="J659" s="932"/>
      <c r="K659" s="932"/>
      <c r="L659" s="354"/>
      <c r="M659" s="355"/>
      <c r="N659" s="355"/>
      <c r="O659" s="355"/>
      <c r="P659" s="355"/>
      <c r="Q659" s="355"/>
      <c r="R659" s="355"/>
      <c r="S659" s="355"/>
      <c r="T659" s="355"/>
    </row>
    <row r="660" spans="1:21" s="325" customFormat="1" ht="20.100000000000001" customHeight="1" x14ac:dyDescent="0.2">
      <c r="A660" s="349"/>
      <c r="B660" s="932"/>
      <c r="C660" s="557" t="str">
        <f>IF($G$6="","-",IF($G$6="消費税を補助対象に含めない","（税抜）","（税込）"))</f>
        <v>-</v>
      </c>
      <c r="D660" s="936"/>
      <c r="E660" s="937"/>
      <c r="F660" s="938"/>
      <c r="G660" s="932"/>
      <c r="H660" s="557" t="str">
        <f>IF($G$6="","-",IF($G$6="消費税を補助対象に含めない","（税抜）","（税込）"))</f>
        <v>-</v>
      </c>
      <c r="I660" s="939"/>
      <c r="J660" s="939"/>
      <c r="K660" s="939"/>
      <c r="L660" s="354"/>
      <c r="M660" s="355"/>
      <c r="N660" s="355"/>
      <c r="O660" s="355"/>
      <c r="P660" s="355"/>
      <c r="Q660" s="355"/>
      <c r="R660" s="355"/>
      <c r="S660" s="355"/>
      <c r="T660" s="355"/>
    </row>
    <row r="661" spans="1:21" s="325" customFormat="1" ht="39.9" customHeight="1" x14ac:dyDescent="0.2">
      <c r="A661" s="349"/>
      <c r="B661" s="352" t="s">
        <v>183</v>
      </c>
      <c r="C661" s="216"/>
      <c r="D661" s="925"/>
      <c r="E661" s="926"/>
      <c r="F661" s="927"/>
      <c r="G661" s="352" t="s">
        <v>303</v>
      </c>
      <c r="H661" s="216"/>
      <c r="I661" s="925"/>
      <c r="J661" s="926"/>
      <c r="K661" s="927"/>
      <c r="L661" s="354"/>
      <c r="M661" s="355"/>
      <c r="N661" s="355"/>
      <c r="O661" s="355"/>
      <c r="P661" s="355"/>
      <c r="Q661" s="355"/>
      <c r="R661" s="355"/>
      <c r="S661" s="355"/>
      <c r="T661" s="355"/>
    </row>
    <row r="662" spans="1:21" s="325" customFormat="1" ht="39.9" customHeight="1" x14ac:dyDescent="0.2">
      <c r="A662" s="349"/>
      <c r="B662" s="358" t="s">
        <v>302</v>
      </c>
      <c r="C662" s="219"/>
      <c r="D662" s="928"/>
      <c r="E662" s="929"/>
      <c r="F662" s="930"/>
      <c r="G662" s="358" t="s">
        <v>308</v>
      </c>
      <c r="H662" s="219"/>
      <c r="I662" s="928"/>
      <c r="J662" s="929"/>
      <c r="K662" s="930"/>
      <c r="L662" s="354"/>
      <c r="M662" s="355"/>
      <c r="N662" s="355"/>
      <c r="O662" s="355"/>
      <c r="P662" s="355"/>
      <c r="Q662" s="355"/>
      <c r="R662" s="355"/>
      <c r="S662" s="355"/>
      <c r="T662" s="355"/>
    </row>
    <row r="663" spans="1:21" s="325" customFormat="1" ht="19.95" customHeight="1" thickBot="1" x14ac:dyDescent="0.25">
      <c r="A663" s="327"/>
      <c r="B663" s="581"/>
      <c r="C663" s="581"/>
      <c r="D663" s="581"/>
      <c r="E663" s="581"/>
      <c r="F663" s="581"/>
      <c r="G663" s="581"/>
      <c r="H663" s="581"/>
      <c r="I663" s="581"/>
      <c r="J663" s="581"/>
      <c r="K663" s="581"/>
      <c r="L663" s="354"/>
      <c r="M663" s="378"/>
      <c r="N663" s="359"/>
      <c r="O663" s="359"/>
      <c r="P663" s="359"/>
      <c r="Q663" s="355"/>
      <c r="R663" s="355"/>
      <c r="S663" s="355"/>
      <c r="T663" s="355"/>
      <c r="U663" s="355"/>
    </row>
    <row r="664" spans="1:21" s="362" customFormat="1" ht="30" customHeight="1" thickBot="1" x14ac:dyDescent="0.25">
      <c r="A664" s="327"/>
      <c r="B664" s="573" t="s">
        <v>548</v>
      </c>
      <c r="C664" s="214"/>
      <c r="D664" s="214"/>
      <c r="E664" s="214"/>
      <c r="F664" s="215"/>
      <c r="G664" s="309"/>
      <c r="H664" s="310"/>
      <c r="I664" s="346"/>
      <c r="J664" s="347"/>
      <c r="K664" s="348"/>
      <c r="L664" s="360"/>
      <c r="M664" s="381"/>
      <c r="N664" s="365"/>
      <c r="O664" s="365"/>
      <c r="P664" s="365"/>
      <c r="Q664" s="361"/>
      <c r="R664" s="361"/>
      <c r="S664" s="361"/>
      <c r="T664" s="361"/>
      <c r="U664" s="361"/>
    </row>
    <row r="665" spans="1:21" s="325" customFormat="1" ht="35.1" customHeight="1" x14ac:dyDescent="0.2">
      <c r="A665" s="349"/>
      <c r="B665" s="939" t="s">
        <v>174</v>
      </c>
      <c r="C665" s="940"/>
      <c r="D665" s="939" t="s">
        <v>169</v>
      </c>
      <c r="E665" s="941"/>
      <c r="H665" s="350" t="s">
        <v>334</v>
      </c>
      <c r="I665" s="942">
        <f>IFERROR(C669*E665,"")</f>
        <v>0</v>
      </c>
      <c r="J665" s="350" t="s">
        <v>335</v>
      </c>
      <c r="K665" s="942">
        <f>IFERROR(SUM(C669:C670,H669:H670)*E665,"")</f>
        <v>0</v>
      </c>
      <c r="L665" s="357"/>
      <c r="M665" s="355"/>
      <c r="N665" s="355"/>
      <c r="O665" s="355"/>
      <c r="P665" s="355"/>
      <c r="Q665" s="355"/>
      <c r="R665" s="355"/>
      <c r="S665" s="355"/>
      <c r="T665" s="355"/>
    </row>
    <row r="666" spans="1:21" s="325" customFormat="1" ht="20.100000000000001" customHeight="1" thickBot="1" x14ac:dyDescent="0.25">
      <c r="A666" s="349"/>
      <c r="B666" s="939"/>
      <c r="C666" s="940"/>
      <c r="D666" s="939"/>
      <c r="E666" s="941"/>
      <c r="H666" s="330" t="str">
        <f>IF($G$6="","-",IF($G$6="消費税を補助対象に含めない","（税抜）","（税込）"))</f>
        <v>-</v>
      </c>
      <c r="I666" s="943"/>
      <c r="J666" s="330" t="str">
        <f>IF($G$6="","-",IF($G$6="消費税を補助対象に含めない","（税抜）","（税込）"))</f>
        <v>-</v>
      </c>
      <c r="K666" s="943"/>
      <c r="L666" s="357"/>
      <c r="M666" s="355"/>
      <c r="N666" s="355"/>
      <c r="O666" s="355"/>
      <c r="P666" s="355"/>
      <c r="Q666" s="355"/>
      <c r="R666" s="355"/>
      <c r="S666" s="355"/>
      <c r="T666" s="355"/>
    </row>
    <row r="667" spans="1:21" s="325" customFormat="1" ht="20.100000000000001" customHeight="1" x14ac:dyDescent="0.2">
      <c r="A667" s="349"/>
      <c r="B667" s="931" t="s">
        <v>164</v>
      </c>
      <c r="C667" s="556" t="s">
        <v>333</v>
      </c>
      <c r="D667" s="933" t="s">
        <v>165</v>
      </c>
      <c r="E667" s="934"/>
      <c r="F667" s="935"/>
      <c r="G667" s="931" t="s">
        <v>164</v>
      </c>
      <c r="H667" s="351" t="s">
        <v>333</v>
      </c>
      <c r="I667" s="932" t="s">
        <v>165</v>
      </c>
      <c r="J667" s="932"/>
      <c r="K667" s="932"/>
      <c r="L667" s="354"/>
      <c r="M667" s="355"/>
      <c r="N667" s="355"/>
      <c r="O667" s="355"/>
      <c r="P667" s="355"/>
      <c r="Q667" s="355"/>
      <c r="R667" s="355"/>
      <c r="S667" s="355"/>
      <c r="T667" s="355"/>
    </row>
    <row r="668" spans="1:21" s="325" customFormat="1" ht="20.100000000000001" customHeight="1" x14ac:dyDescent="0.2">
      <c r="A668" s="349"/>
      <c r="B668" s="932"/>
      <c r="C668" s="557" t="str">
        <f>IF($G$6="","-",IF($G$6="消費税を補助対象に含めない","（税抜）","（税込）"))</f>
        <v>-</v>
      </c>
      <c r="D668" s="936"/>
      <c r="E668" s="937"/>
      <c r="F668" s="938"/>
      <c r="G668" s="932"/>
      <c r="H668" s="557" t="str">
        <f>IF($G$6="","-",IF($G$6="消費税を補助対象に含めない","（税抜）","（税込）"))</f>
        <v>-</v>
      </c>
      <c r="I668" s="939"/>
      <c r="J668" s="939"/>
      <c r="K668" s="939"/>
      <c r="L668" s="354"/>
      <c r="M668" s="355"/>
      <c r="N668" s="355"/>
      <c r="O668" s="355"/>
      <c r="P668" s="355"/>
      <c r="Q668" s="355"/>
      <c r="R668" s="355"/>
      <c r="S668" s="355"/>
      <c r="T668" s="355"/>
    </row>
    <row r="669" spans="1:21" s="325" customFormat="1" ht="39.9" customHeight="1" x14ac:dyDescent="0.2">
      <c r="A669" s="349"/>
      <c r="B669" s="352" t="s">
        <v>183</v>
      </c>
      <c r="C669" s="216"/>
      <c r="D669" s="925"/>
      <c r="E669" s="926"/>
      <c r="F669" s="927"/>
      <c r="G669" s="352" t="s">
        <v>303</v>
      </c>
      <c r="H669" s="216"/>
      <c r="I669" s="925"/>
      <c r="J669" s="926"/>
      <c r="K669" s="927"/>
      <c r="L669" s="354"/>
      <c r="M669" s="355"/>
      <c r="N669" s="355"/>
      <c r="O669" s="355"/>
      <c r="P669" s="355"/>
      <c r="Q669" s="355"/>
      <c r="R669" s="355"/>
      <c r="S669" s="355"/>
      <c r="T669" s="355"/>
    </row>
    <row r="670" spans="1:21" s="325" customFormat="1" ht="39.9" customHeight="1" x14ac:dyDescent="0.2">
      <c r="A670" s="349"/>
      <c r="B670" s="358" t="s">
        <v>302</v>
      </c>
      <c r="C670" s="219"/>
      <c r="D670" s="928"/>
      <c r="E670" s="929"/>
      <c r="F670" s="930"/>
      <c r="G670" s="358" t="s">
        <v>308</v>
      </c>
      <c r="H670" s="219"/>
      <c r="I670" s="928"/>
      <c r="J670" s="929"/>
      <c r="K670" s="930"/>
      <c r="L670" s="354"/>
      <c r="M670" s="355"/>
      <c r="N670" s="355"/>
      <c r="O670" s="355"/>
      <c r="P670" s="355"/>
      <c r="Q670" s="355"/>
      <c r="R670" s="355"/>
      <c r="S670" s="355"/>
      <c r="T670" s="355"/>
    </row>
    <row r="671" spans="1:21" s="325" customFormat="1" ht="19.95" customHeight="1" thickBot="1" x14ac:dyDescent="0.25">
      <c r="A671" s="327"/>
      <c r="B671" s="581"/>
      <c r="C671" s="581"/>
      <c r="D671" s="581"/>
      <c r="E671" s="581"/>
      <c r="F671" s="581"/>
      <c r="G671" s="581"/>
      <c r="H671" s="581"/>
      <c r="I671" s="581"/>
      <c r="J671" s="581"/>
      <c r="K671" s="581"/>
      <c r="L671" s="354"/>
      <c r="M671" s="378"/>
      <c r="N671" s="359"/>
      <c r="O671" s="359"/>
      <c r="P671" s="359"/>
      <c r="Q671" s="355"/>
      <c r="R671" s="355"/>
      <c r="S671" s="355"/>
      <c r="T671" s="355"/>
      <c r="U671" s="355"/>
    </row>
    <row r="672" spans="1:21" s="362" customFormat="1" ht="30" customHeight="1" thickBot="1" x14ac:dyDescent="0.25">
      <c r="A672" s="327"/>
      <c r="B672" s="573" t="s">
        <v>549</v>
      </c>
      <c r="C672" s="214"/>
      <c r="D672" s="214"/>
      <c r="E672" s="214"/>
      <c r="F672" s="215"/>
      <c r="G672" s="309"/>
      <c r="H672" s="310"/>
      <c r="I672" s="346"/>
      <c r="J672" s="347"/>
      <c r="K672" s="348"/>
      <c r="L672" s="360"/>
      <c r="M672" s="381"/>
      <c r="N672" s="365"/>
      <c r="O672" s="365"/>
      <c r="P672" s="365"/>
      <c r="Q672" s="361"/>
      <c r="R672" s="361"/>
      <c r="S672" s="361"/>
      <c r="T672" s="361"/>
      <c r="U672" s="361"/>
    </row>
    <row r="673" spans="1:21" s="325" customFormat="1" ht="35.1" customHeight="1" x14ac:dyDescent="0.2">
      <c r="A673" s="349"/>
      <c r="B673" s="939" t="s">
        <v>174</v>
      </c>
      <c r="C673" s="940"/>
      <c r="D673" s="939" t="s">
        <v>169</v>
      </c>
      <c r="E673" s="941"/>
      <c r="H673" s="350" t="s">
        <v>334</v>
      </c>
      <c r="I673" s="942">
        <f>IFERROR(C677*E673,"")</f>
        <v>0</v>
      </c>
      <c r="J673" s="350" t="s">
        <v>335</v>
      </c>
      <c r="K673" s="942">
        <f>IFERROR(SUM(C677:C678,H677:H678)*E673,"")</f>
        <v>0</v>
      </c>
      <c r="L673" s="357"/>
      <c r="M673" s="355"/>
      <c r="N673" s="355"/>
      <c r="O673" s="355"/>
      <c r="P673" s="355"/>
      <c r="Q673" s="355"/>
      <c r="R673" s="355"/>
      <c r="S673" s="355"/>
      <c r="T673" s="355"/>
    </row>
    <row r="674" spans="1:21" s="325" customFormat="1" ht="20.100000000000001" customHeight="1" thickBot="1" x14ac:dyDescent="0.25">
      <c r="A674" s="349"/>
      <c r="B674" s="939"/>
      <c r="C674" s="940"/>
      <c r="D674" s="939"/>
      <c r="E674" s="941"/>
      <c r="H674" s="330" t="str">
        <f>IF($G$6="","-",IF($G$6="消費税を補助対象に含めない","（税抜）","（税込）"))</f>
        <v>-</v>
      </c>
      <c r="I674" s="943"/>
      <c r="J674" s="330" t="str">
        <f>IF($G$6="","-",IF($G$6="消費税を補助対象に含めない","（税抜）","（税込）"))</f>
        <v>-</v>
      </c>
      <c r="K674" s="943"/>
      <c r="L674" s="357"/>
      <c r="M674" s="355"/>
      <c r="N674" s="355"/>
      <c r="O674" s="355"/>
      <c r="P674" s="355"/>
      <c r="Q674" s="355"/>
      <c r="R674" s="355"/>
      <c r="S674" s="355"/>
      <c r="T674" s="355"/>
    </row>
    <row r="675" spans="1:21" s="325" customFormat="1" ht="20.100000000000001" customHeight="1" x14ac:dyDescent="0.2">
      <c r="A675" s="349"/>
      <c r="B675" s="931" t="s">
        <v>164</v>
      </c>
      <c r="C675" s="556" t="s">
        <v>333</v>
      </c>
      <c r="D675" s="933" t="s">
        <v>165</v>
      </c>
      <c r="E675" s="934"/>
      <c r="F675" s="935"/>
      <c r="G675" s="931" t="s">
        <v>164</v>
      </c>
      <c r="H675" s="351" t="s">
        <v>333</v>
      </c>
      <c r="I675" s="932" t="s">
        <v>165</v>
      </c>
      <c r="J675" s="932"/>
      <c r="K675" s="932"/>
      <c r="L675" s="354"/>
      <c r="M675" s="355"/>
      <c r="N675" s="355"/>
      <c r="O675" s="355"/>
      <c r="P675" s="355"/>
      <c r="Q675" s="355"/>
      <c r="R675" s="355"/>
      <c r="S675" s="355"/>
      <c r="T675" s="355"/>
    </row>
    <row r="676" spans="1:21" s="325" customFormat="1" ht="20.100000000000001" customHeight="1" x14ac:dyDescent="0.2">
      <c r="A676" s="349"/>
      <c r="B676" s="932"/>
      <c r="C676" s="557" t="str">
        <f>IF($G$6="","-",IF($G$6="消費税を補助対象に含めない","（税抜）","（税込）"))</f>
        <v>-</v>
      </c>
      <c r="D676" s="936"/>
      <c r="E676" s="937"/>
      <c r="F676" s="938"/>
      <c r="G676" s="932"/>
      <c r="H676" s="557" t="str">
        <f>IF($G$6="","-",IF($G$6="消費税を補助対象に含めない","（税抜）","（税込）"))</f>
        <v>-</v>
      </c>
      <c r="I676" s="939"/>
      <c r="J676" s="939"/>
      <c r="K676" s="939"/>
      <c r="L676" s="354"/>
      <c r="M676" s="355"/>
      <c r="N676" s="355"/>
      <c r="O676" s="355"/>
      <c r="P676" s="355"/>
      <c r="Q676" s="355"/>
      <c r="R676" s="355"/>
      <c r="S676" s="355"/>
      <c r="T676" s="355"/>
    </row>
    <row r="677" spans="1:21" s="325" customFormat="1" ht="39.9" customHeight="1" x14ac:dyDescent="0.2">
      <c r="A677" s="349"/>
      <c r="B677" s="352" t="s">
        <v>183</v>
      </c>
      <c r="C677" s="216"/>
      <c r="D677" s="925"/>
      <c r="E677" s="926"/>
      <c r="F677" s="927"/>
      <c r="G677" s="352" t="s">
        <v>303</v>
      </c>
      <c r="H677" s="216"/>
      <c r="I677" s="925"/>
      <c r="J677" s="926"/>
      <c r="K677" s="927"/>
      <c r="L677" s="354"/>
      <c r="M677" s="355"/>
      <c r="N677" s="355"/>
      <c r="O677" s="355"/>
      <c r="P677" s="355"/>
      <c r="Q677" s="355"/>
      <c r="R677" s="355"/>
      <c r="S677" s="355"/>
      <c r="T677" s="355"/>
    </row>
    <row r="678" spans="1:21" s="325" customFormat="1" ht="39.9" customHeight="1" x14ac:dyDescent="0.2">
      <c r="A678" s="349"/>
      <c r="B678" s="358" t="s">
        <v>302</v>
      </c>
      <c r="C678" s="219"/>
      <c r="D678" s="928"/>
      <c r="E678" s="929"/>
      <c r="F678" s="930"/>
      <c r="G678" s="358" t="s">
        <v>308</v>
      </c>
      <c r="H678" s="219"/>
      <c r="I678" s="928"/>
      <c r="J678" s="929"/>
      <c r="K678" s="930"/>
      <c r="L678" s="354"/>
      <c r="M678" s="355"/>
      <c r="N678" s="355"/>
      <c r="O678" s="355"/>
      <c r="P678" s="355"/>
      <c r="Q678" s="355"/>
      <c r="R678" s="355"/>
      <c r="S678" s="355"/>
      <c r="T678" s="355"/>
    </row>
    <row r="679" spans="1:21" s="325" customFormat="1" ht="19.95" customHeight="1" thickBot="1" x14ac:dyDescent="0.25">
      <c r="A679" s="327"/>
      <c r="B679" s="581"/>
      <c r="C679" s="581"/>
      <c r="D679" s="581"/>
      <c r="E679" s="581"/>
      <c r="F679" s="581"/>
      <c r="G679" s="581"/>
      <c r="H679" s="581"/>
      <c r="I679" s="581"/>
      <c r="J679" s="581"/>
      <c r="K679" s="581"/>
      <c r="L679" s="354"/>
      <c r="M679" s="378"/>
      <c r="N679" s="359"/>
      <c r="O679" s="359"/>
      <c r="P679" s="359"/>
      <c r="Q679" s="355"/>
      <c r="R679" s="355"/>
      <c r="S679" s="355"/>
      <c r="T679" s="355"/>
      <c r="U679" s="355"/>
    </row>
    <row r="680" spans="1:21" s="362" customFormat="1" ht="30" customHeight="1" thickBot="1" x14ac:dyDescent="0.25">
      <c r="A680" s="327"/>
      <c r="B680" s="573" t="s">
        <v>550</v>
      </c>
      <c r="C680" s="214"/>
      <c r="D680" s="214"/>
      <c r="E680" s="214"/>
      <c r="F680" s="215"/>
      <c r="G680" s="309"/>
      <c r="H680" s="310"/>
      <c r="I680" s="346"/>
      <c r="J680" s="347"/>
      <c r="K680" s="348"/>
      <c r="L680" s="360"/>
      <c r="M680" s="381"/>
      <c r="N680" s="365"/>
      <c r="O680" s="365"/>
      <c r="P680" s="365"/>
      <c r="Q680" s="361"/>
      <c r="R680" s="361"/>
      <c r="S680" s="361"/>
      <c r="T680" s="361"/>
      <c r="U680" s="361"/>
    </row>
    <row r="681" spans="1:21" s="325" customFormat="1" ht="35.1" customHeight="1" x14ac:dyDescent="0.2">
      <c r="A681" s="349"/>
      <c r="B681" s="939" t="s">
        <v>174</v>
      </c>
      <c r="C681" s="940"/>
      <c r="D681" s="939" t="s">
        <v>169</v>
      </c>
      <c r="E681" s="941"/>
      <c r="H681" s="350" t="s">
        <v>334</v>
      </c>
      <c r="I681" s="942">
        <f>IFERROR(C685*E681,"")</f>
        <v>0</v>
      </c>
      <c r="J681" s="350" t="s">
        <v>335</v>
      </c>
      <c r="K681" s="942">
        <f>IFERROR(SUM(C685:C686,H685:H686)*E681,"")</f>
        <v>0</v>
      </c>
      <c r="L681" s="357"/>
      <c r="M681" s="355"/>
      <c r="N681" s="355"/>
      <c r="O681" s="355"/>
      <c r="P681" s="355"/>
      <c r="Q681" s="355"/>
      <c r="R681" s="355"/>
      <c r="S681" s="355"/>
      <c r="T681" s="355"/>
    </row>
    <row r="682" spans="1:21" s="325" customFormat="1" ht="20.100000000000001" customHeight="1" thickBot="1" x14ac:dyDescent="0.25">
      <c r="A682" s="349"/>
      <c r="B682" s="939"/>
      <c r="C682" s="940"/>
      <c r="D682" s="939"/>
      <c r="E682" s="941"/>
      <c r="H682" s="330" t="str">
        <f>IF($G$6="","-",IF($G$6="消費税を補助対象に含めない","（税抜）","（税込）"))</f>
        <v>-</v>
      </c>
      <c r="I682" s="943"/>
      <c r="J682" s="330" t="str">
        <f>IF($G$6="","-",IF($G$6="消費税を補助対象に含めない","（税抜）","（税込）"))</f>
        <v>-</v>
      </c>
      <c r="K682" s="943"/>
      <c r="L682" s="357"/>
      <c r="M682" s="355"/>
      <c r="N682" s="355"/>
      <c r="O682" s="355"/>
      <c r="P682" s="355"/>
      <c r="Q682" s="355"/>
      <c r="R682" s="355"/>
      <c r="S682" s="355"/>
      <c r="T682" s="355"/>
    </row>
    <row r="683" spans="1:21" s="325" customFormat="1" ht="20.100000000000001" customHeight="1" x14ac:dyDescent="0.2">
      <c r="A683" s="349"/>
      <c r="B683" s="931" t="s">
        <v>164</v>
      </c>
      <c r="C683" s="556" t="s">
        <v>333</v>
      </c>
      <c r="D683" s="933" t="s">
        <v>165</v>
      </c>
      <c r="E683" s="934"/>
      <c r="F683" s="935"/>
      <c r="G683" s="931" t="s">
        <v>164</v>
      </c>
      <c r="H683" s="351" t="s">
        <v>333</v>
      </c>
      <c r="I683" s="932" t="s">
        <v>165</v>
      </c>
      <c r="J683" s="932"/>
      <c r="K683" s="932"/>
      <c r="L683" s="354"/>
      <c r="M683" s="355"/>
      <c r="N683" s="355"/>
      <c r="O683" s="355"/>
      <c r="P683" s="355"/>
      <c r="Q683" s="355"/>
      <c r="R683" s="355"/>
      <c r="S683" s="355"/>
      <c r="T683" s="355"/>
    </row>
    <row r="684" spans="1:21" s="325" customFormat="1" ht="20.100000000000001" customHeight="1" x14ac:dyDescent="0.2">
      <c r="A684" s="349"/>
      <c r="B684" s="932"/>
      <c r="C684" s="557" t="str">
        <f>IF($G$6="","-",IF($G$6="消費税を補助対象に含めない","（税抜）","（税込）"))</f>
        <v>-</v>
      </c>
      <c r="D684" s="936"/>
      <c r="E684" s="937"/>
      <c r="F684" s="938"/>
      <c r="G684" s="932"/>
      <c r="H684" s="557" t="str">
        <f>IF($G$6="","-",IF($G$6="消費税を補助対象に含めない","（税抜）","（税込）"))</f>
        <v>-</v>
      </c>
      <c r="I684" s="939"/>
      <c r="J684" s="939"/>
      <c r="K684" s="939"/>
      <c r="L684" s="354"/>
      <c r="M684" s="355"/>
      <c r="N684" s="355"/>
      <c r="O684" s="355"/>
      <c r="P684" s="355"/>
      <c r="Q684" s="355"/>
      <c r="R684" s="355"/>
      <c r="S684" s="355"/>
      <c r="T684" s="355"/>
    </row>
    <row r="685" spans="1:21" s="325" customFormat="1" ht="39.9" customHeight="1" x14ac:dyDescent="0.2">
      <c r="A685" s="349"/>
      <c r="B685" s="352" t="s">
        <v>183</v>
      </c>
      <c r="C685" s="216"/>
      <c r="D685" s="925"/>
      <c r="E685" s="926"/>
      <c r="F685" s="927"/>
      <c r="G685" s="352" t="s">
        <v>303</v>
      </c>
      <c r="H685" s="216"/>
      <c r="I685" s="925"/>
      <c r="J685" s="926"/>
      <c r="K685" s="927"/>
      <c r="L685" s="354"/>
      <c r="M685" s="355"/>
      <c r="N685" s="355"/>
      <c r="O685" s="355"/>
      <c r="P685" s="355"/>
      <c r="Q685" s="355"/>
      <c r="R685" s="355"/>
      <c r="S685" s="355"/>
      <c r="T685" s="355"/>
    </row>
    <row r="686" spans="1:21" s="325" customFormat="1" ht="39.9" customHeight="1" x14ac:dyDescent="0.2">
      <c r="A686" s="349"/>
      <c r="B686" s="358" t="s">
        <v>302</v>
      </c>
      <c r="C686" s="219"/>
      <c r="D686" s="928"/>
      <c r="E686" s="929"/>
      <c r="F686" s="930"/>
      <c r="G686" s="358" t="s">
        <v>308</v>
      </c>
      <c r="H686" s="219"/>
      <c r="I686" s="928"/>
      <c r="J686" s="929"/>
      <c r="K686" s="930"/>
      <c r="L686" s="354"/>
      <c r="M686" s="355"/>
      <c r="N686" s="355"/>
      <c r="O686" s="355"/>
      <c r="P686" s="355"/>
      <c r="Q686" s="355"/>
      <c r="R686" s="355"/>
      <c r="S686" s="355"/>
      <c r="T686" s="355"/>
    </row>
    <row r="687" spans="1:21" s="325" customFormat="1" ht="19.95" customHeight="1" thickBot="1" x14ac:dyDescent="0.25">
      <c r="A687" s="327"/>
      <c r="B687" s="581"/>
      <c r="C687" s="581"/>
      <c r="D687" s="581"/>
      <c r="E687" s="581"/>
      <c r="F687" s="581"/>
      <c r="G687" s="581"/>
      <c r="H687" s="581"/>
      <c r="I687" s="581"/>
      <c r="J687" s="581"/>
      <c r="K687" s="581"/>
      <c r="L687" s="354"/>
      <c r="M687" s="378"/>
      <c r="N687" s="359"/>
      <c r="O687" s="359"/>
      <c r="P687" s="359"/>
      <c r="Q687" s="355"/>
      <c r="R687" s="355"/>
      <c r="S687" s="355"/>
      <c r="T687" s="355"/>
      <c r="U687" s="355"/>
    </row>
    <row r="688" spans="1:21" s="362" customFormat="1" ht="30" customHeight="1" thickBot="1" x14ac:dyDescent="0.25">
      <c r="A688" s="327"/>
      <c r="B688" s="573" t="s">
        <v>551</v>
      </c>
      <c r="C688" s="214"/>
      <c r="D688" s="214"/>
      <c r="E688" s="214"/>
      <c r="F688" s="215"/>
      <c r="G688" s="309"/>
      <c r="H688" s="310"/>
      <c r="I688" s="346"/>
      <c r="J688" s="347"/>
      <c r="K688" s="348"/>
      <c r="L688" s="360"/>
      <c r="M688" s="381"/>
      <c r="N688" s="365"/>
      <c r="O688" s="365"/>
      <c r="P688" s="365"/>
      <c r="Q688" s="361"/>
      <c r="R688" s="361"/>
      <c r="S688" s="361"/>
      <c r="T688" s="361"/>
      <c r="U688" s="361"/>
    </row>
    <row r="689" spans="1:21" s="325" customFormat="1" ht="35.1" customHeight="1" x14ac:dyDescent="0.2">
      <c r="A689" s="349"/>
      <c r="B689" s="939" t="s">
        <v>174</v>
      </c>
      <c r="C689" s="940"/>
      <c r="D689" s="939" t="s">
        <v>169</v>
      </c>
      <c r="E689" s="941"/>
      <c r="H689" s="350" t="s">
        <v>334</v>
      </c>
      <c r="I689" s="942">
        <f>IFERROR(C693*E689,"")</f>
        <v>0</v>
      </c>
      <c r="J689" s="350" t="s">
        <v>335</v>
      </c>
      <c r="K689" s="942">
        <f>IFERROR(SUM(C693:C694,H693:H694)*E689,"")</f>
        <v>0</v>
      </c>
      <c r="L689" s="357"/>
      <c r="M689" s="355"/>
      <c r="N689" s="355"/>
      <c r="O689" s="355"/>
      <c r="P689" s="355"/>
      <c r="Q689" s="355"/>
      <c r="R689" s="355"/>
      <c r="S689" s="355"/>
      <c r="T689" s="355"/>
    </row>
    <row r="690" spans="1:21" s="325" customFormat="1" ht="20.100000000000001" customHeight="1" thickBot="1" x14ac:dyDescent="0.25">
      <c r="A690" s="349"/>
      <c r="B690" s="939"/>
      <c r="C690" s="940"/>
      <c r="D690" s="939"/>
      <c r="E690" s="941"/>
      <c r="H690" s="330" t="str">
        <f>IF($G$6="","-",IF($G$6="消費税を補助対象に含めない","（税抜）","（税込）"))</f>
        <v>-</v>
      </c>
      <c r="I690" s="943"/>
      <c r="J690" s="330" t="str">
        <f>IF($G$6="","-",IF($G$6="消費税を補助対象に含めない","（税抜）","（税込）"))</f>
        <v>-</v>
      </c>
      <c r="K690" s="943"/>
      <c r="L690" s="357"/>
      <c r="M690" s="355"/>
      <c r="N690" s="355"/>
      <c r="O690" s="355"/>
      <c r="P690" s="355"/>
      <c r="Q690" s="355"/>
      <c r="R690" s="355"/>
      <c r="S690" s="355"/>
      <c r="T690" s="355"/>
    </row>
    <row r="691" spans="1:21" s="325" customFormat="1" ht="20.100000000000001" customHeight="1" x14ac:dyDescent="0.2">
      <c r="A691" s="349"/>
      <c r="B691" s="931" t="s">
        <v>164</v>
      </c>
      <c r="C691" s="556" t="s">
        <v>333</v>
      </c>
      <c r="D691" s="933" t="s">
        <v>165</v>
      </c>
      <c r="E691" s="934"/>
      <c r="F691" s="935"/>
      <c r="G691" s="931" t="s">
        <v>164</v>
      </c>
      <c r="H691" s="351" t="s">
        <v>333</v>
      </c>
      <c r="I691" s="932" t="s">
        <v>165</v>
      </c>
      <c r="J691" s="932"/>
      <c r="K691" s="932"/>
      <c r="L691" s="354"/>
      <c r="M691" s="355"/>
      <c r="N691" s="355"/>
      <c r="O691" s="355"/>
      <c r="P691" s="355"/>
      <c r="Q691" s="355"/>
      <c r="R691" s="355"/>
      <c r="S691" s="355"/>
      <c r="T691" s="355"/>
    </row>
    <row r="692" spans="1:21" s="325" customFormat="1" ht="20.100000000000001" customHeight="1" x14ac:dyDescent="0.2">
      <c r="A692" s="349"/>
      <c r="B692" s="932"/>
      <c r="C692" s="557" t="str">
        <f>IF($G$6="","-",IF($G$6="消費税を補助対象に含めない","（税抜）","（税込）"))</f>
        <v>-</v>
      </c>
      <c r="D692" s="936"/>
      <c r="E692" s="937"/>
      <c r="F692" s="938"/>
      <c r="G692" s="932"/>
      <c r="H692" s="557" t="str">
        <f>IF($G$6="","-",IF($G$6="消費税を補助対象に含めない","（税抜）","（税込）"))</f>
        <v>-</v>
      </c>
      <c r="I692" s="939"/>
      <c r="J692" s="939"/>
      <c r="K692" s="939"/>
      <c r="L692" s="354"/>
      <c r="M692" s="355"/>
      <c r="N692" s="355"/>
      <c r="O692" s="355"/>
      <c r="P692" s="355"/>
      <c r="Q692" s="355"/>
      <c r="R692" s="355"/>
      <c r="S692" s="355"/>
      <c r="T692" s="355"/>
    </row>
    <row r="693" spans="1:21" s="325" customFormat="1" ht="39.9" customHeight="1" x14ac:dyDescent="0.2">
      <c r="A693" s="349"/>
      <c r="B693" s="352" t="s">
        <v>183</v>
      </c>
      <c r="C693" s="216"/>
      <c r="D693" s="925"/>
      <c r="E693" s="926"/>
      <c r="F693" s="927"/>
      <c r="G693" s="352" t="s">
        <v>303</v>
      </c>
      <c r="H693" s="216"/>
      <c r="I693" s="925"/>
      <c r="J693" s="926"/>
      <c r="K693" s="927"/>
      <c r="L693" s="354"/>
      <c r="M693" s="355"/>
      <c r="N693" s="355"/>
      <c r="O693" s="355"/>
      <c r="P693" s="355"/>
      <c r="Q693" s="355"/>
      <c r="R693" s="355"/>
      <c r="S693" s="355"/>
      <c r="T693" s="355"/>
    </row>
    <row r="694" spans="1:21" s="325" customFormat="1" ht="39.9" customHeight="1" x14ac:dyDescent="0.2">
      <c r="A694" s="349"/>
      <c r="B694" s="358" t="s">
        <v>302</v>
      </c>
      <c r="C694" s="219"/>
      <c r="D694" s="928"/>
      <c r="E694" s="929"/>
      <c r="F694" s="930"/>
      <c r="G694" s="358" t="s">
        <v>308</v>
      </c>
      <c r="H694" s="219"/>
      <c r="I694" s="928"/>
      <c r="J694" s="929"/>
      <c r="K694" s="930"/>
      <c r="L694" s="354"/>
      <c r="M694" s="355"/>
      <c r="N694" s="355"/>
      <c r="O694" s="355"/>
      <c r="P694" s="355"/>
      <c r="Q694" s="355"/>
      <c r="R694" s="355"/>
      <c r="S694" s="355"/>
      <c r="T694" s="355"/>
    </row>
    <row r="695" spans="1:21" s="325" customFormat="1" ht="19.95" customHeight="1" thickBot="1" x14ac:dyDescent="0.25">
      <c r="A695" s="327"/>
      <c r="B695" s="581"/>
      <c r="C695" s="581"/>
      <c r="D695" s="581"/>
      <c r="E695" s="581"/>
      <c r="F695" s="581"/>
      <c r="G695" s="581"/>
      <c r="H695" s="581"/>
      <c r="I695" s="581"/>
      <c r="J695" s="581"/>
      <c r="K695" s="581"/>
      <c r="L695" s="354"/>
      <c r="M695" s="378"/>
      <c r="N695" s="359"/>
      <c r="O695" s="359"/>
      <c r="P695" s="359"/>
      <c r="Q695" s="355"/>
      <c r="R695" s="355"/>
      <c r="S695" s="355"/>
      <c r="T695" s="355"/>
      <c r="U695" s="355"/>
    </row>
    <row r="696" spans="1:21" s="362" customFormat="1" ht="30" customHeight="1" thickBot="1" x14ac:dyDescent="0.25">
      <c r="A696" s="327"/>
      <c r="B696" s="573" t="s">
        <v>552</v>
      </c>
      <c r="C696" s="214"/>
      <c r="D696" s="214"/>
      <c r="E696" s="214"/>
      <c r="F696" s="215"/>
      <c r="G696" s="309"/>
      <c r="H696" s="310"/>
      <c r="I696" s="346"/>
      <c r="J696" s="347"/>
      <c r="K696" s="348"/>
      <c r="L696" s="360"/>
      <c r="M696" s="381"/>
      <c r="N696" s="365"/>
      <c r="O696" s="365"/>
      <c r="P696" s="365"/>
      <c r="Q696" s="361"/>
      <c r="R696" s="361"/>
      <c r="S696" s="361"/>
      <c r="T696" s="361"/>
      <c r="U696" s="361"/>
    </row>
    <row r="697" spans="1:21" s="325" customFormat="1" ht="35.1" customHeight="1" x14ac:dyDescent="0.2">
      <c r="A697" s="349"/>
      <c r="B697" s="939" t="s">
        <v>174</v>
      </c>
      <c r="C697" s="940"/>
      <c r="D697" s="939" t="s">
        <v>169</v>
      </c>
      <c r="E697" s="941"/>
      <c r="H697" s="350" t="s">
        <v>334</v>
      </c>
      <c r="I697" s="942">
        <f>IFERROR(C701*E697,"")</f>
        <v>0</v>
      </c>
      <c r="J697" s="350" t="s">
        <v>335</v>
      </c>
      <c r="K697" s="942">
        <f>IFERROR(SUM(C701:C702,H701:H702)*E697,"")</f>
        <v>0</v>
      </c>
      <c r="L697" s="357"/>
      <c r="M697" s="355"/>
      <c r="N697" s="355"/>
      <c r="O697" s="355"/>
      <c r="P697" s="355"/>
      <c r="Q697" s="355"/>
      <c r="R697" s="355"/>
      <c r="S697" s="355"/>
      <c r="T697" s="355"/>
    </row>
    <row r="698" spans="1:21" s="325" customFormat="1" ht="20.100000000000001" customHeight="1" thickBot="1" x14ac:dyDescent="0.25">
      <c r="A698" s="349"/>
      <c r="B698" s="939"/>
      <c r="C698" s="940"/>
      <c r="D698" s="939"/>
      <c r="E698" s="941"/>
      <c r="H698" s="330" t="str">
        <f>IF($G$6="","-",IF($G$6="消費税を補助対象に含めない","（税抜）","（税込）"))</f>
        <v>-</v>
      </c>
      <c r="I698" s="943"/>
      <c r="J698" s="330" t="str">
        <f>IF($G$6="","-",IF($G$6="消費税を補助対象に含めない","（税抜）","（税込）"))</f>
        <v>-</v>
      </c>
      <c r="K698" s="943"/>
      <c r="L698" s="357"/>
      <c r="M698" s="355"/>
      <c r="N698" s="355"/>
      <c r="O698" s="355"/>
      <c r="P698" s="355"/>
      <c r="Q698" s="355"/>
      <c r="R698" s="355"/>
      <c r="S698" s="355"/>
      <c r="T698" s="355"/>
    </row>
    <row r="699" spans="1:21" s="325" customFormat="1" ht="20.100000000000001" customHeight="1" x14ac:dyDescent="0.2">
      <c r="A699" s="349"/>
      <c r="B699" s="931" t="s">
        <v>164</v>
      </c>
      <c r="C699" s="403" t="s">
        <v>333</v>
      </c>
      <c r="D699" s="933" t="s">
        <v>165</v>
      </c>
      <c r="E699" s="934"/>
      <c r="F699" s="935"/>
      <c r="G699" s="931" t="s">
        <v>164</v>
      </c>
      <c r="H699" s="351" t="s">
        <v>333</v>
      </c>
      <c r="I699" s="932" t="s">
        <v>165</v>
      </c>
      <c r="J699" s="932"/>
      <c r="K699" s="932"/>
      <c r="L699" s="354"/>
      <c r="M699" s="355"/>
      <c r="N699" s="355"/>
      <c r="O699" s="355"/>
      <c r="P699" s="355"/>
      <c r="Q699" s="355"/>
      <c r="R699" s="355"/>
      <c r="S699" s="355"/>
      <c r="T699" s="355"/>
    </row>
    <row r="700" spans="1:21" s="325" customFormat="1" ht="20.100000000000001" customHeight="1" x14ac:dyDescent="0.2">
      <c r="A700" s="349"/>
      <c r="B700" s="932"/>
      <c r="C700" s="404" t="str">
        <f>IF($G$6="","-",IF($G$6="消費税を補助対象に含めない","（税抜）","（税込）"))</f>
        <v>-</v>
      </c>
      <c r="D700" s="936"/>
      <c r="E700" s="937"/>
      <c r="F700" s="938"/>
      <c r="G700" s="932"/>
      <c r="H700" s="404" t="str">
        <f>IF($G$6="","-",IF($G$6="消費税を補助対象に含めない","（税抜）","（税込）"))</f>
        <v>-</v>
      </c>
      <c r="I700" s="939"/>
      <c r="J700" s="939"/>
      <c r="K700" s="939"/>
      <c r="L700" s="354"/>
      <c r="M700" s="355"/>
      <c r="N700" s="355"/>
      <c r="O700" s="355"/>
      <c r="P700" s="355"/>
      <c r="Q700" s="355"/>
      <c r="R700" s="355"/>
      <c r="S700" s="355"/>
      <c r="T700" s="355"/>
    </row>
    <row r="701" spans="1:21" s="325" customFormat="1" ht="39.9" customHeight="1" x14ac:dyDescent="0.2">
      <c r="A701" s="349"/>
      <c r="B701" s="352" t="s">
        <v>183</v>
      </c>
      <c r="C701" s="216"/>
      <c r="D701" s="925"/>
      <c r="E701" s="926"/>
      <c r="F701" s="927"/>
      <c r="G701" s="352" t="s">
        <v>303</v>
      </c>
      <c r="H701" s="216"/>
      <c r="I701" s="925"/>
      <c r="J701" s="926"/>
      <c r="K701" s="927"/>
      <c r="L701" s="354"/>
      <c r="M701" s="355"/>
      <c r="N701" s="355"/>
      <c r="O701" s="355"/>
      <c r="P701" s="355"/>
      <c r="Q701" s="355"/>
      <c r="R701" s="355"/>
      <c r="S701" s="355"/>
      <c r="T701" s="355"/>
    </row>
    <row r="702" spans="1:21" s="325" customFormat="1" ht="39.9" customHeight="1" x14ac:dyDescent="0.2">
      <c r="A702" s="349"/>
      <c r="B702" s="358" t="s">
        <v>302</v>
      </c>
      <c r="C702" s="219"/>
      <c r="D702" s="928"/>
      <c r="E702" s="929"/>
      <c r="F702" s="930"/>
      <c r="G702" s="358" t="s">
        <v>308</v>
      </c>
      <c r="H702" s="219"/>
      <c r="I702" s="928"/>
      <c r="J702" s="929"/>
      <c r="K702" s="930"/>
      <c r="L702" s="354"/>
      <c r="M702" s="355"/>
      <c r="N702" s="355"/>
      <c r="O702" s="355"/>
      <c r="P702" s="355"/>
      <c r="Q702" s="355"/>
      <c r="R702" s="355"/>
      <c r="S702" s="355"/>
      <c r="T702" s="355"/>
    </row>
    <row r="703" spans="1:21" s="325" customFormat="1" ht="19.95" customHeight="1" thickBot="1" x14ac:dyDescent="0.25">
      <c r="A703" s="327"/>
      <c r="B703" s="364"/>
      <c r="C703" s="364"/>
      <c r="D703" s="364"/>
      <c r="E703" s="364"/>
      <c r="F703" s="364"/>
      <c r="G703" s="364"/>
      <c r="H703" s="364"/>
      <c r="I703" s="364"/>
      <c r="J703" s="364"/>
      <c r="K703" s="364"/>
      <c r="L703" s="354"/>
      <c r="M703" s="378"/>
      <c r="N703" s="359"/>
      <c r="O703" s="359"/>
      <c r="P703" s="359"/>
      <c r="Q703" s="355"/>
      <c r="R703" s="355"/>
      <c r="S703" s="355"/>
      <c r="T703" s="355"/>
      <c r="U703" s="355"/>
    </row>
    <row r="704" spans="1:21" s="325" customFormat="1" ht="35.1" customHeight="1" x14ac:dyDescent="0.2">
      <c r="A704" s="327"/>
      <c r="B704" s="1043" t="s">
        <v>344</v>
      </c>
      <c r="C704" s="328"/>
      <c r="D704" s="328"/>
      <c r="E704" s="328"/>
      <c r="F704" s="328"/>
      <c r="G704" s="328"/>
      <c r="H704" s="328"/>
      <c r="I704" s="328"/>
      <c r="J704" s="350" t="s">
        <v>335</v>
      </c>
      <c r="K704" s="942">
        <f>IFERROR(SUM(G708:G732),"")</f>
        <v>0</v>
      </c>
      <c r="L704" s="354"/>
      <c r="M704" s="923" t="s">
        <v>578</v>
      </c>
      <c r="N704" s="359"/>
      <c r="O704" s="359"/>
      <c r="P704" s="359"/>
      <c r="Q704" s="355"/>
      <c r="R704" s="355"/>
      <c r="S704" s="355"/>
      <c r="T704" s="355"/>
      <c r="U704" s="355"/>
    </row>
    <row r="705" spans="1:21" s="325" customFormat="1" ht="20.100000000000001" customHeight="1" thickBot="1" x14ac:dyDescent="0.25">
      <c r="A705" s="327"/>
      <c r="B705" s="1044"/>
      <c r="C705" s="328"/>
      <c r="D705" s="328"/>
      <c r="E705" s="328"/>
      <c r="F705" s="328"/>
      <c r="G705" s="328"/>
      <c r="H705" s="328"/>
      <c r="I705" s="328"/>
      <c r="J705" s="330" t="str">
        <f>IF($G$6="","-",IF($G$6="消費税を補助対象に含めない","（税抜）","（税込）"))</f>
        <v>-</v>
      </c>
      <c r="K705" s="943"/>
      <c r="L705" s="354"/>
      <c r="M705" s="924"/>
      <c r="N705" s="359"/>
      <c r="O705" s="359"/>
      <c r="P705" s="359"/>
      <c r="Q705" s="355"/>
      <c r="R705" s="355"/>
      <c r="S705" s="355"/>
      <c r="T705" s="355"/>
      <c r="U705" s="355"/>
    </row>
    <row r="706" spans="1:21" s="325" customFormat="1" ht="20.100000000000001" customHeight="1" x14ac:dyDescent="0.2">
      <c r="A706" s="349"/>
      <c r="B706" s="931" t="s">
        <v>150</v>
      </c>
      <c r="C706" s="933" t="s">
        <v>83</v>
      </c>
      <c r="D706" s="935"/>
      <c r="E706" s="933" t="s">
        <v>163</v>
      </c>
      <c r="F706" s="935"/>
      <c r="G706" s="403" t="s">
        <v>125</v>
      </c>
      <c r="H706" s="933" t="s">
        <v>162</v>
      </c>
      <c r="I706" s="934"/>
      <c r="J706" s="1045"/>
      <c r="K706" s="1046"/>
      <c r="L706" s="354"/>
      <c r="M706" s="924"/>
      <c r="N706" s="355"/>
      <c r="O706" s="355"/>
      <c r="P706" s="355"/>
      <c r="Q706" s="355"/>
      <c r="R706" s="355"/>
      <c r="S706" s="355"/>
      <c r="T706" s="355"/>
      <c r="U706" s="355"/>
    </row>
    <row r="707" spans="1:21" s="325" customFormat="1" ht="20.100000000000001" customHeight="1" x14ac:dyDescent="0.2">
      <c r="A707" s="349"/>
      <c r="B707" s="932"/>
      <c r="C707" s="936"/>
      <c r="D707" s="938"/>
      <c r="E707" s="936"/>
      <c r="F707" s="938"/>
      <c r="G707" s="404" t="str">
        <f>IF($G$6="","-",IF($G$6="消費税を補助対象に含めない","（税抜）","（税込）"))</f>
        <v>-</v>
      </c>
      <c r="H707" s="936"/>
      <c r="I707" s="937"/>
      <c r="J707" s="937"/>
      <c r="K707" s="938"/>
      <c r="L707" s="354"/>
      <c r="M707" s="924"/>
      <c r="N707" s="355"/>
      <c r="O707" s="355"/>
      <c r="P707" s="355"/>
      <c r="Q707" s="355"/>
      <c r="R707" s="355"/>
      <c r="S707" s="355"/>
      <c r="T707" s="355"/>
      <c r="U707" s="355"/>
    </row>
    <row r="708" spans="1:21" s="325" customFormat="1" ht="39.9" customHeight="1" x14ac:dyDescent="0.2">
      <c r="A708" s="349"/>
      <c r="B708" s="250"/>
      <c r="C708" s="1047"/>
      <c r="D708" s="1048"/>
      <c r="E708" s="1047"/>
      <c r="F708" s="1048"/>
      <c r="G708" s="269"/>
      <c r="H708" s="1049"/>
      <c r="I708" s="1050"/>
      <c r="J708" s="1050"/>
      <c r="K708" s="1051"/>
      <c r="L708" s="354"/>
      <c r="M708" s="924"/>
      <c r="N708" s="355"/>
      <c r="O708" s="355"/>
      <c r="P708" s="355"/>
      <c r="Q708" s="355"/>
      <c r="R708" s="355"/>
      <c r="S708" s="355"/>
      <c r="T708" s="355"/>
      <c r="U708" s="355"/>
    </row>
    <row r="709" spans="1:21" s="325" customFormat="1" ht="39.9" customHeight="1" x14ac:dyDescent="0.2">
      <c r="A709" s="349"/>
      <c r="B709" s="252"/>
      <c r="C709" s="918"/>
      <c r="D709" s="919"/>
      <c r="E709" s="918"/>
      <c r="F709" s="919"/>
      <c r="G709" s="270"/>
      <c r="H709" s="920"/>
      <c r="I709" s="921"/>
      <c r="J709" s="921"/>
      <c r="K709" s="922"/>
      <c r="L709" s="354"/>
      <c r="M709" s="924"/>
      <c r="N709" s="355"/>
      <c r="O709" s="355"/>
      <c r="P709" s="355"/>
      <c r="Q709" s="355"/>
      <c r="R709" s="355"/>
      <c r="S709" s="355"/>
      <c r="T709" s="355"/>
      <c r="U709" s="355"/>
    </row>
    <row r="710" spans="1:21" s="325" customFormat="1" ht="39.9" customHeight="1" x14ac:dyDescent="0.2">
      <c r="A710" s="349"/>
      <c r="B710" s="252"/>
      <c r="C710" s="918"/>
      <c r="D710" s="919"/>
      <c r="E710" s="918"/>
      <c r="F710" s="919"/>
      <c r="G710" s="270"/>
      <c r="H710" s="920"/>
      <c r="I710" s="921"/>
      <c r="J710" s="921"/>
      <c r="K710" s="922"/>
      <c r="L710" s="354"/>
      <c r="M710" s="924"/>
      <c r="N710" s="355"/>
      <c r="O710" s="355"/>
      <c r="P710" s="355"/>
      <c r="Q710" s="355"/>
      <c r="R710" s="355"/>
      <c r="S710" s="355"/>
      <c r="T710" s="355"/>
      <c r="U710" s="355"/>
    </row>
    <row r="711" spans="1:21" s="325" customFormat="1" ht="39.9" customHeight="1" x14ac:dyDescent="0.2">
      <c r="A711" s="349"/>
      <c r="B711" s="252"/>
      <c r="C711" s="918"/>
      <c r="D711" s="919"/>
      <c r="E711" s="918"/>
      <c r="F711" s="919"/>
      <c r="G711" s="270"/>
      <c r="H711" s="920"/>
      <c r="I711" s="921"/>
      <c r="J711" s="921"/>
      <c r="K711" s="922"/>
      <c r="L711" s="354"/>
      <c r="M711" s="924"/>
      <c r="N711" s="355"/>
      <c r="O711" s="355"/>
      <c r="P711" s="355"/>
      <c r="Q711" s="355"/>
      <c r="R711" s="355"/>
      <c r="S711" s="355"/>
      <c r="T711" s="355"/>
      <c r="U711" s="355"/>
    </row>
    <row r="712" spans="1:21" s="325" customFormat="1" ht="39.9" customHeight="1" x14ac:dyDescent="0.2">
      <c r="A712" s="349"/>
      <c r="B712" s="252"/>
      <c r="C712" s="918"/>
      <c r="D712" s="919"/>
      <c r="E712" s="918"/>
      <c r="F712" s="919"/>
      <c r="G712" s="270"/>
      <c r="H712" s="920"/>
      <c r="I712" s="921"/>
      <c r="J712" s="921"/>
      <c r="K712" s="922"/>
      <c r="L712" s="354"/>
      <c r="M712" s="924"/>
      <c r="N712" s="355"/>
      <c r="O712" s="355"/>
      <c r="P712" s="355"/>
      <c r="Q712" s="355"/>
      <c r="R712" s="355"/>
      <c r="S712" s="355"/>
      <c r="T712" s="355"/>
      <c r="U712" s="355"/>
    </row>
    <row r="713" spans="1:21" s="325" customFormat="1" ht="39.9" customHeight="1" x14ac:dyDescent="0.2">
      <c r="A713" s="349"/>
      <c r="B713" s="252"/>
      <c r="C713" s="918"/>
      <c r="D713" s="919"/>
      <c r="E713" s="918"/>
      <c r="F713" s="919"/>
      <c r="G713" s="270"/>
      <c r="H713" s="920"/>
      <c r="I713" s="921"/>
      <c r="J713" s="921"/>
      <c r="K713" s="922"/>
      <c r="L713" s="354"/>
      <c r="M713" s="582"/>
      <c r="N713" s="355"/>
      <c r="O713" s="355"/>
      <c r="P713" s="355"/>
      <c r="Q713" s="355"/>
      <c r="R713" s="355"/>
      <c r="S713" s="355"/>
      <c r="T713" s="355"/>
      <c r="U713" s="355"/>
    </row>
    <row r="714" spans="1:21" s="325" customFormat="1" ht="39.9" customHeight="1" x14ac:dyDescent="0.2">
      <c r="A714" s="349"/>
      <c r="B714" s="252"/>
      <c r="C714" s="918"/>
      <c r="D714" s="919"/>
      <c r="E714" s="918"/>
      <c r="F714" s="919"/>
      <c r="G714" s="270"/>
      <c r="H714" s="920"/>
      <c r="I714" s="921"/>
      <c r="J714" s="921"/>
      <c r="K714" s="922"/>
      <c r="L714" s="354"/>
      <c r="M714" s="583"/>
      <c r="N714" s="355"/>
      <c r="O714" s="355"/>
      <c r="P714" s="355"/>
      <c r="Q714" s="355"/>
      <c r="R714" s="355"/>
      <c r="S714" s="355"/>
      <c r="T714" s="355"/>
      <c r="U714" s="355"/>
    </row>
    <row r="715" spans="1:21" s="325" customFormat="1" ht="39.9" customHeight="1" x14ac:dyDescent="0.2">
      <c r="A715" s="349"/>
      <c r="B715" s="252"/>
      <c r="C715" s="918"/>
      <c r="D715" s="919"/>
      <c r="E715" s="918"/>
      <c r="F715" s="919"/>
      <c r="G715" s="270"/>
      <c r="H715" s="920"/>
      <c r="I715" s="921"/>
      <c r="J715" s="921"/>
      <c r="K715" s="922"/>
      <c r="L715" s="354"/>
      <c r="M715" s="583"/>
      <c r="N715" s="355"/>
      <c r="O715" s="355"/>
      <c r="P715" s="355"/>
      <c r="Q715" s="355"/>
      <c r="R715" s="355"/>
      <c r="S715" s="355"/>
      <c r="T715" s="355"/>
      <c r="U715" s="355"/>
    </row>
    <row r="716" spans="1:21" s="325" customFormat="1" ht="39.9" customHeight="1" x14ac:dyDescent="0.2">
      <c r="A716" s="349"/>
      <c r="B716" s="252"/>
      <c r="C716" s="918"/>
      <c r="D716" s="919"/>
      <c r="E716" s="918"/>
      <c r="F716" s="919"/>
      <c r="G716" s="270"/>
      <c r="H716" s="920"/>
      <c r="I716" s="921"/>
      <c r="J716" s="921"/>
      <c r="K716" s="922"/>
      <c r="L716" s="354"/>
      <c r="M716" s="583"/>
      <c r="N716" s="355"/>
      <c r="O716" s="355"/>
      <c r="P716" s="355"/>
      <c r="Q716" s="355"/>
      <c r="R716" s="355"/>
      <c r="S716" s="355"/>
      <c r="T716" s="355"/>
      <c r="U716" s="355"/>
    </row>
    <row r="717" spans="1:21" s="325" customFormat="1" ht="39.9" customHeight="1" x14ac:dyDescent="0.2">
      <c r="A717" s="349"/>
      <c r="B717" s="252"/>
      <c r="C717" s="918"/>
      <c r="D717" s="919"/>
      <c r="E717" s="918"/>
      <c r="F717" s="919"/>
      <c r="G717" s="270"/>
      <c r="H717" s="920"/>
      <c r="I717" s="921"/>
      <c r="J717" s="921"/>
      <c r="K717" s="922"/>
      <c r="L717" s="354"/>
      <c r="M717" s="583"/>
      <c r="N717" s="355"/>
      <c r="O717" s="355"/>
      <c r="P717" s="355"/>
      <c r="Q717" s="355"/>
      <c r="R717" s="355"/>
      <c r="S717" s="355"/>
      <c r="T717" s="355"/>
      <c r="U717" s="355"/>
    </row>
    <row r="718" spans="1:21" s="325" customFormat="1" ht="39.9" customHeight="1" x14ac:dyDescent="0.2">
      <c r="A718" s="349"/>
      <c r="B718" s="252"/>
      <c r="C718" s="918"/>
      <c r="D718" s="919"/>
      <c r="E718" s="918"/>
      <c r="F718" s="919"/>
      <c r="G718" s="270"/>
      <c r="H718" s="920"/>
      <c r="I718" s="921"/>
      <c r="J718" s="921"/>
      <c r="K718" s="922"/>
      <c r="L718" s="354"/>
      <c r="M718" s="583"/>
      <c r="N718" s="355"/>
      <c r="O718" s="355"/>
      <c r="P718" s="355"/>
      <c r="Q718" s="355"/>
      <c r="R718" s="355"/>
      <c r="S718" s="355"/>
      <c r="T718" s="355"/>
      <c r="U718" s="355"/>
    </row>
    <row r="719" spans="1:21" s="325" customFormat="1" ht="39.9" customHeight="1" x14ac:dyDescent="0.2">
      <c r="A719" s="349"/>
      <c r="B719" s="252"/>
      <c r="C719" s="918"/>
      <c r="D719" s="919"/>
      <c r="E719" s="918"/>
      <c r="F719" s="919"/>
      <c r="G719" s="270"/>
      <c r="H719" s="920"/>
      <c r="I719" s="921"/>
      <c r="J719" s="921"/>
      <c r="K719" s="922"/>
      <c r="L719" s="354"/>
      <c r="M719" s="583"/>
      <c r="N719" s="355"/>
      <c r="O719" s="355"/>
      <c r="P719" s="355"/>
      <c r="Q719" s="355"/>
      <c r="R719" s="355"/>
      <c r="S719" s="355"/>
      <c r="T719" s="355"/>
      <c r="U719" s="355"/>
    </row>
    <row r="720" spans="1:21" s="325" customFormat="1" ht="39.9" customHeight="1" x14ac:dyDescent="0.2">
      <c r="A720" s="349"/>
      <c r="B720" s="252"/>
      <c r="C720" s="918"/>
      <c r="D720" s="919"/>
      <c r="E720" s="918"/>
      <c r="F720" s="919"/>
      <c r="G720" s="270"/>
      <c r="H720" s="920"/>
      <c r="I720" s="921"/>
      <c r="J720" s="921"/>
      <c r="K720" s="922"/>
      <c r="L720" s="354"/>
      <c r="M720" s="583"/>
      <c r="N720" s="355"/>
      <c r="O720" s="355"/>
      <c r="P720" s="355"/>
      <c r="Q720" s="355"/>
      <c r="R720" s="355"/>
      <c r="S720" s="355"/>
      <c r="T720" s="355"/>
      <c r="U720" s="355"/>
    </row>
    <row r="721" spans="1:21" s="325" customFormat="1" ht="39.9" customHeight="1" x14ac:dyDescent="0.2">
      <c r="A721" s="349"/>
      <c r="B721" s="252"/>
      <c r="C721" s="918"/>
      <c r="D721" s="919"/>
      <c r="E721" s="918"/>
      <c r="F721" s="919"/>
      <c r="G721" s="270"/>
      <c r="H721" s="920"/>
      <c r="I721" s="921"/>
      <c r="J721" s="921"/>
      <c r="K721" s="922"/>
      <c r="L721" s="354"/>
      <c r="M721" s="583"/>
      <c r="N721" s="355"/>
      <c r="O721" s="355"/>
      <c r="P721" s="355"/>
      <c r="Q721" s="355"/>
      <c r="R721" s="355"/>
      <c r="S721" s="355"/>
      <c r="T721" s="355"/>
      <c r="U721" s="355"/>
    </row>
    <row r="722" spans="1:21" s="325" customFormat="1" ht="39.9" customHeight="1" x14ac:dyDescent="0.2">
      <c r="A722" s="349"/>
      <c r="B722" s="252"/>
      <c r="C722" s="918"/>
      <c r="D722" s="919"/>
      <c r="E722" s="918"/>
      <c r="F722" s="919"/>
      <c r="G722" s="270"/>
      <c r="H722" s="920"/>
      <c r="I722" s="921"/>
      <c r="J722" s="921"/>
      <c r="K722" s="922"/>
      <c r="L722" s="354"/>
      <c r="M722" s="583"/>
      <c r="N722" s="355"/>
      <c r="O722" s="355"/>
      <c r="P722" s="355"/>
      <c r="Q722" s="355"/>
      <c r="R722" s="355"/>
      <c r="S722" s="355"/>
      <c r="T722" s="355"/>
      <c r="U722" s="355"/>
    </row>
    <row r="723" spans="1:21" s="325" customFormat="1" ht="39.9" customHeight="1" x14ac:dyDescent="0.2">
      <c r="A723" s="349"/>
      <c r="B723" s="252"/>
      <c r="C723" s="918"/>
      <c r="D723" s="919"/>
      <c r="E723" s="918"/>
      <c r="F723" s="919"/>
      <c r="G723" s="270"/>
      <c r="H723" s="920"/>
      <c r="I723" s="921"/>
      <c r="J723" s="921"/>
      <c r="K723" s="922"/>
      <c r="L723" s="354"/>
      <c r="M723" s="583"/>
      <c r="N723" s="355"/>
      <c r="O723" s="355"/>
      <c r="P723" s="355"/>
      <c r="Q723" s="355"/>
      <c r="R723" s="355"/>
      <c r="S723" s="355"/>
      <c r="T723" s="355"/>
      <c r="U723" s="355"/>
    </row>
    <row r="724" spans="1:21" s="325" customFormat="1" ht="39.9" customHeight="1" x14ac:dyDescent="0.2">
      <c r="A724" s="349"/>
      <c r="B724" s="252"/>
      <c r="C724" s="918"/>
      <c r="D724" s="919"/>
      <c r="E724" s="918"/>
      <c r="F724" s="919"/>
      <c r="G724" s="270"/>
      <c r="H724" s="920"/>
      <c r="I724" s="921"/>
      <c r="J724" s="921"/>
      <c r="K724" s="922"/>
      <c r="L724" s="354"/>
      <c r="M724" s="583"/>
      <c r="N724" s="355"/>
      <c r="O724" s="355"/>
      <c r="P724" s="355"/>
      <c r="Q724" s="355"/>
      <c r="R724" s="355"/>
      <c r="S724" s="355"/>
      <c r="T724" s="355"/>
      <c r="U724" s="355"/>
    </row>
    <row r="725" spans="1:21" s="325" customFormat="1" ht="39.9" customHeight="1" x14ac:dyDescent="0.2">
      <c r="A725" s="349"/>
      <c r="B725" s="252"/>
      <c r="C725" s="918"/>
      <c r="D725" s="919"/>
      <c r="E725" s="918"/>
      <c r="F725" s="919"/>
      <c r="G725" s="270"/>
      <c r="H725" s="920"/>
      <c r="I725" s="921"/>
      <c r="J725" s="921"/>
      <c r="K725" s="922"/>
      <c r="L725" s="354"/>
      <c r="M725" s="583"/>
      <c r="N725" s="355"/>
      <c r="O725" s="355"/>
      <c r="P725" s="355"/>
      <c r="Q725" s="355"/>
      <c r="R725" s="355"/>
      <c r="S725" s="355"/>
      <c r="T725" s="355"/>
      <c r="U725" s="355"/>
    </row>
    <row r="726" spans="1:21" s="325" customFormat="1" ht="39.9" customHeight="1" x14ac:dyDescent="0.2">
      <c r="A726" s="349"/>
      <c r="B726" s="252"/>
      <c r="C726" s="918"/>
      <c r="D726" s="919"/>
      <c r="E726" s="918"/>
      <c r="F726" s="919"/>
      <c r="G726" s="270"/>
      <c r="H726" s="920"/>
      <c r="I726" s="921"/>
      <c r="J726" s="921"/>
      <c r="K726" s="922"/>
      <c r="L726" s="354"/>
      <c r="M726" s="583"/>
      <c r="N726" s="355"/>
      <c r="O726" s="355"/>
      <c r="P726" s="355"/>
      <c r="Q726" s="355"/>
      <c r="R726" s="355"/>
      <c r="S726" s="355"/>
      <c r="T726" s="355"/>
      <c r="U726" s="355"/>
    </row>
    <row r="727" spans="1:21" s="325" customFormat="1" ht="39.9" customHeight="1" x14ac:dyDescent="0.2">
      <c r="A727" s="349"/>
      <c r="B727" s="252"/>
      <c r="C727" s="918"/>
      <c r="D727" s="919"/>
      <c r="E727" s="918"/>
      <c r="F727" s="919"/>
      <c r="G727" s="270"/>
      <c r="H727" s="920"/>
      <c r="I727" s="921"/>
      <c r="J727" s="921"/>
      <c r="K727" s="922"/>
      <c r="L727" s="354"/>
      <c r="M727" s="583"/>
      <c r="N727" s="355"/>
      <c r="O727" s="355"/>
      <c r="P727" s="355"/>
      <c r="Q727" s="355"/>
      <c r="R727" s="355"/>
      <c r="S727" s="355"/>
      <c r="T727" s="355"/>
      <c r="U727" s="355"/>
    </row>
    <row r="728" spans="1:21" s="325" customFormat="1" ht="39.9" customHeight="1" x14ac:dyDescent="0.2">
      <c r="A728" s="349"/>
      <c r="B728" s="252"/>
      <c r="C728" s="918"/>
      <c r="D728" s="919"/>
      <c r="E728" s="918"/>
      <c r="F728" s="919"/>
      <c r="G728" s="270"/>
      <c r="H728" s="920"/>
      <c r="I728" s="921"/>
      <c r="J728" s="921"/>
      <c r="K728" s="922"/>
      <c r="L728" s="354"/>
      <c r="M728" s="583"/>
      <c r="N728" s="355"/>
      <c r="O728" s="355"/>
      <c r="P728" s="355"/>
      <c r="Q728" s="355"/>
      <c r="R728" s="355"/>
      <c r="S728" s="355"/>
      <c r="T728" s="355"/>
      <c r="U728" s="355"/>
    </row>
    <row r="729" spans="1:21" s="325" customFormat="1" ht="39.9" customHeight="1" x14ac:dyDescent="0.2">
      <c r="A729" s="349"/>
      <c r="B729" s="252"/>
      <c r="C729" s="918"/>
      <c r="D729" s="919"/>
      <c r="E729" s="918"/>
      <c r="F729" s="919"/>
      <c r="G729" s="270"/>
      <c r="H729" s="920"/>
      <c r="I729" s="921"/>
      <c r="J729" s="921"/>
      <c r="K729" s="922"/>
      <c r="L729" s="354"/>
      <c r="M729" s="583"/>
      <c r="N729" s="355"/>
      <c r="O729" s="355"/>
      <c r="P729" s="355"/>
      <c r="Q729" s="355"/>
      <c r="R729" s="355"/>
      <c r="S729" s="355"/>
      <c r="T729" s="355"/>
      <c r="U729" s="355"/>
    </row>
    <row r="730" spans="1:21" s="325" customFormat="1" ht="39.9" customHeight="1" x14ac:dyDescent="0.2">
      <c r="A730" s="349"/>
      <c r="B730" s="252"/>
      <c r="C730" s="918"/>
      <c r="D730" s="919"/>
      <c r="E730" s="918"/>
      <c r="F730" s="919"/>
      <c r="G730" s="270"/>
      <c r="H730" s="920"/>
      <c r="I730" s="921"/>
      <c r="J730" s="921"/>
      <c r="K730" s="922"/>
      <c r="L730" s="354"/>
      <c r="M730" s="583"/>
      <c r="N730" s="355"/>
      <c r="O730" s="355"/>
      <c r="P730" s="355"/>
      <c r="Q730" s="355"/>
      <c r="R730" s="355"/>
      <c r="S730" s="355"/>
      <c r="T730" s="355"/>
      <c r="U730" s="355"/>
    </row>
    <row r="731" spans="1:21" s="325" customFormat="1" ht="39.9" customHeight="1" x14ac:dyDescent="0.2">
      <c r="A731" s="349"/>
      <c r="B731" s="252"/>
      <c r="C731" s="918"/>
      <c r="D731" s="919"/>
      <c r="E731" s="918"/>
      <c r="F731" s="919"/>
      <c r="G731" s="270"/>
      <c r="H731" s="920"/>
      <c r="I731" s="921"/>
      <c r="J731" s="921"/>
      <c r="K731" s="922"/>
      <c r="L731" s="354"/>
      <c r="M731" s="583"/>
      <c r="N731" s="355"/>
      <c r="O731" s="355"/>
      <c r="P731" s="355"/>
      <c r="Q731" s="355"/>
      <c r="R731" s="355"/>
      <c r="S731" s="355"/>
      <c r="T731" s="355"/>
      <c r="U731" s="355"/>
    </row>
    <row r="732" spans="1:21" s="325" customFormat="1" ht="39.9" customHeight="1" x14ac:dyDescent="0.2">
      <c r="A732" s="349"/>
      <c r="B732" s="254"/>
      <c r="C732" s="1038"/>
      <c r="D732" s="1039"/>
      <c r="E732" s="1038"/>
      <c r="F732" s="1039"/>
      <c r="G732" s="271"/>
      <c r="H732" s="1040"/>
      <c r="I732" s="1041"/>
      <c r="J732" s="1041"/>
      <c r="K732" s="1042"/>
      <c r="L732" s="354"/>
      <c r="M732" s="583"/>
      <c r="N732" s="355"/>
      <c r="O732" s="355"/>
      <c r="P732" s="355"/>
      <c r="Q732" s="355"/>
      <c r="R732" s="355"/>
      <c r="S732" s="355"/>
      <c r="T732" s="355"/>
      <c r="U732" s="355"/>
    </row>
    <row r="733" spans="1:21" s="325" customFormat="1" ht="19.95" customHeight="1" x14ac:dyDescent="0.2">
      <c r="A733" s="327"/>
      <c r="B733" s="81"/>
      <c r="C733" s="81"/>
      <c r="D733" s="81"/>
      <c r="E733" s="81"/>
      <c r="F733" s="81"/>
      <c r="G733" s="199"/>
      <c r="H733" s="199"/>
      <c r="I733" s="199"/>
      <c r="J733" s="199"/>
      <c r="K733" s="199"/>
      <c r="L733" s="354"/>
      <c r="N733" s="359"/>
      <c r="O733" s="359"/>
      <c r="P733" s="359"/>
      <c r="Q733" s="355"/>
      <c r="R733" s="355"/>
      <c r="S733" s="355"/>
      <c r="T733" s="355"/>
      <c r="U733" s="355"/>
    </row>
    <row r="734" spans="1:21" s="325" customFormat="1" ht="39.9" customHeight="1" x14ac:dyDescent="0.2">
      <c r="A734" s="327"/>
      <c r="B734" s="366" t="s">
        <v>296</v>
      </c>
      <c r="C734" s="81"/>
      <c r="D734" s="81"/>
      <c r="F734" s="81"/>
      <c r="G734" s="81"/>
      <c r="H734" s="81"/>
      <c r="I734" s="199"/>
      <c r="J734" s="199"/>
      <c r="K734" s="199"/>
      <c r="L734" s="354"/>
      <c r="M734" s="81"/>
      <c r="N734" s="359"/>
      <c r="O734" s="359"/>
      <c r="P734" s="359"/>
      <c r="Q734" s="355"/>
      <c r="R734" s="355"/>
      <c r="S734" s="355"/>
      <c r="T734" s="355"/>
      <c r="U734" s="355"/>
    </row>
    <row r="735" spans="1:21" s="325" customFormat="1" ht="30" customHeight="1" x14ac:dyDescent="0.2">
      <c r="A735" s="327"/>
      <c r="B735" s="601" t="s">
        <v>556</v>
      </c>
      <c r="C735" s="81"/>
      <c r="D735" s="81"/>
      <c r="E735" s="367" t="s">
        <v>126</v>
      </c>
      <c r="F735" s="81"/>
      <c r="G735" s="601" t="s">
        <v>557</v>
      </c>
      <c r="H735" s="81"/>
      <c r="I735" s="81"/>
      <c r="J735" s="367" t="s">
        <v>126</v>
      </c>
      <c r="K735" s="199"/>
      <c r="L735" s="354"/>
      <c r="M735" s="81"/>
      <c r="N735" s="359"/>
      <c r="O735" s="359"/>
      <c r="P735" s="359"/>
      <c r="Q735" s="355"/>
      <c r="R735" s="355"/>
      <c r="S735" s="355"/>
      <c r="T735" s="355"/>
      <c r="U735" s="355"/>
    </row>
    <row r="736" spans="1:21" s="325" customFormat="1" ht="20.100000000000001" customHeight="1" x14ac:dyDescent="0.2">
      <c r="A736" s="349"/>
      <c r="B736" s="1026" t="s">
        <v>81</v>
      </c>
      <c r="C736" s="1028" t="s">
        <v>104</v>
      </c>
      <c r="D736" s="1029"/>
      <c r="E736" s="368" t="s">
        <v>143</v>
      </c>
      <c r="F736" s="328"/>
      <c r="G736" s="1016" t="s">
        <v>150</v>
      </c>
      <c r="H736" s="1016" t="s">
        <v>79</v>
      </c>
      <c r="I736" s="1016" t="s">
        <v>558</v>
      </c>
      <c r="J736" s="368" t="s">
        <v>143</v>
      </c>
      <c r="K736" s="328"/>
      <c r="L736" s="354"/>
      <c r="M736" s="916" t="s">
        <v>238</v>
      </c>
      <c r="N736" s="355"/>
      <c r="O736" s="355"/>
      <c r="P736" s="355"/>
      <c r="Q736" s="355"/>
      <c r="R736" s="355"/>
      <c r="S736" s="355"/>
      <c r="T736" s="355"/>
      <c r="U736" s="355"/>
    </row>
    <row r="737" spans="1:21" s="325" customFormat="1" ht="20.100000000000001" customHeight="1" thickBot="1" x14ac:dyDescent="0.25">
      <c r="A737" s="349"/>
      <c r="B737" s="1027"/>
      <c r="C737" s="1030"/>
      <c r="D737" s="1031"/>
      <c r="E737" s="603" t="str">
        <f>IF($G$6="","-",IF($G$6="消費税を補助対象に含めない","（税抜）","（税込）"))</f>
        <v>-</v>
      </c>
      <c r="F737" s="328"/>
      <c r="G737" s="1018"/>
      <c r="H737" s="1018"/>
      <c r="I737" s="1018"/>
      <c r="J737" s="603" t="str">
        <f>IF($G$6="","-",IF($G$6="消費税を補助対象に含めない","（税抜）","（税込）"))</f>
        <v>-</v>
      </c>
      <c r="K737" s="328"/>
      <c r="L737" s="354"/>
      <c r="M737" s="917"/>
      <c r="N737" s="355"/>
      <c r="O737" s="355"/>
      <c r="P737" s="355"/>
      <c r="Q737" s="355"/>
      <c r="R737" s="355"/>
      <c r="S737" s="355"/>
      <c r="T737" s="355"/>
      <c r="U737" s="355"/>
    </row>
    <row r="738" spans="1:21" s="325" customFormat="1" ht="39.9" customHeight="1" thickTop="1" x14ac:dyDescent="0.2">
      <c r="A738" s="349"/>
      <c r="B738" s="604" t="s">
        <v>79</v>
      </c>
      <c r="C738" s="1032"/>
      <c r="D738" s="1033"/>
      <c r="E738" s="610">
        <f>SUM($I$247,$I$282)</f>
        <v>0</v>
      </c>
      <c r="F738" s="328"/>
      <c r="G738" s="594" t="str">
        <f>IF('補助事業概要説明書(別添１)１～２'!$E14=0,"-",'補助事業概要説明書(別添１)１～２'!$E14)</f>
        <v>-</v>
      </c>
      <c r="H738" s="625">
        <f>SUMIF($E$251:$E$280,G738,$J$251:$J$280)+SUMIF($E$284:$E$318,G738,$K$284:$K$318)-SUMIFS($K$284:$K$318,$C$284:$C$318,"事務補助員",$E$284:$E$318,G738)</f>
        <v>0</v>
      </c>
      <c r="I738" s="625">
        <f>SUMIF($B$235:$B$244,G738,$D$235:$D$244)+SUMIF($B$235:$B$244,G738,$E$235:$E$244)+SUMIF($B$235:$B$244,G738,$H$235:$H$244)+SUMIF($B$235:$B$244,G738,$I$235:$I$244)+SUMIF($E$251:$E$280,G738,$K$251:$K$280)+SUMIFS($K$284:$K$318,$C$284:$C$318,"事務補助員",$E$284:$E$318,G738)+SUMIF($C$322:$C$698,G738,$K$322:$K$698)+SUMIF($B$708:$B$732,G738,$G$708:$G$732)</f>
        <v>0</v>
      </c>
      <c r="J738" s="626">
        <f>H738+I738</f>
        <v>0</v>
      </c>
      <c r="K738" s="328"/>
      <c r="L738" s="354"/>
      <c r="N738" s="355"/>
      <c r="O738" s="355"/>
      <c r="P738" s="355"/>
      <c r="Q738" s="355"/>
      <c r="R738" s="355"/>
      <c r="S738" s="355"/>
      <c r="T738" s="355"/>
      <c r="U738" s="355"/>
    </row>
    <row r="739" spans="1:21" s="325" customFormat="1" ht="39.9" customHeight="1" x14ac:dyDescent="0.2">
      <c r="A739" s="349"/>
      <c r="B739" s="369" t="s">
        <v>99</v>
      </c>
      <c r="C739" s="370" t="s">
        <v>103</v>
      </c>
      <c r="D739" s="371" t="s">
        <v>289</v>
      </c>
      <c r="E739" s="611">
        <f>SUM($D$245,$H$245)</f>
        <v>0</v>
      </c>
      <c r="F739" s="328"/>
      <c r="G739" s="594" t="str">
        <f>IF('補助事業概要説明書(別添１)１～２'!$E15=0,"-",'補助事業概要説明書(別添１)１～２'!$E15)</f>
        <v>-</v>
      </c>
      <c r="H739" s="627">
        <f t="shared" ref="H739:H747" si="44">SUMIF($E$251:$E$280,G739,$J$251:$J$280)+SUMIF($E$284:$E$318,G739,$K$284:$K$318)-SUMIFS($K$284:$K$318,$C$284:$C$318,"事務補助員",$E$284:$E$318,G739)</f>
        <v>0</v>
      </c>
      <c r="I739" s="627">
        <f t="shared" ref="I739:I747" si="45">SUMIF($B$235:$B$244,G739,$D$235:$D$244)+SUMIF($B$235:$B$244,G739,$E$235:$E$244)+SUMIF($B$235:$B$244,G739,$H$235:$H$244)+SUMIF($B$235:$B$244,G739,$I$235:$I$244)+SUMIF($E$251:$E$280,G739,$K$251:$K$280)+SUMIFS($K$284:$K$318,$C$284:$C$318,"事務補助員",$E$284:$E$318,G739)+SUMIF($C$322:$C$698,G739,$K$322:$K$698)+SUMIF($B$708:$B$732,G739,$G$708:$G$732)</f>
        <v>0</v>
      </c>
      <c r="J739" s="628">
        <f t="shared" ref="J739:J748" si="46">H739+I739</f>
        <v>0</v>
      </c>
      <c r="K739" s="328"/>
      <c r="L739" s="354"/>
      <c r="N739" s="355"/>
      <c r="O739" s="355"/>
      <c r="P739" s="355"/>
      <c r="Q739" s="355"/>
      <c r="R739" s="355"/>
      <c r="S739" s="355"/>
      <c r="T739" s="355"/>
      <c r="U739" s="355"/>
    </row>
    <row r="740" spans="1:21" s="325" customFormat="1" ht="39.9" customHeight="1" x14ac:dyDescent="0.2">
      <c r="A740" s="349"/>
      <c r="B740" s="372"/>
      <c r="C740" s="373"/>
      <c r="D740" s="374" t="s">
        <v>290</v>
      </c>
      <c r="E740" s="612">
        <f>SUM($E$245,$I$245)</f>
        <v>0</v>
      </c>
      <c r="F740" s="328"/>
      <c r="G740" s="594" t="str">
        <f>IF('補助事業概要説明書(別添１)１～２'!$E16=0,"-",'補助事業概要説明書(別添１)１～２'!$E16)</f>
        <v>-</v>
      </c>
      <c r="H740" s="627">
        <f t="shared" si="44"/>
        <v>0</v>
      </c>
      <c r="I740" s="627">
        <f t="shared" si="45"/>
        <v>0</v>
      </c>
      <c r="J740" s="628">
        <f t="shared" si="46"/>
        <v>0</v>
      </c>
      <c r="K740" s="328"/>
      <c r="L740" s="354"/>
      <c r="N740" s="355"/>
      <c r="O740" s="355"/>
      <c r="P740" s="355"/>
      <c r="Q740" s="355"/>
      <c r="R740" s="355"/>
      <c r="S740" s="355"/>
      <c r="T740" s="355"/>
      <c r="U740" s="355"/>
    </row>
    <row r="741" spans="1:21" s="325" customFormat="1" ht="39.9" customHeight="1" x14ac:dyDescent="0.2">
      <c r="A741" s="349"/>
      <c r="B741" s="372"/>
      <c r="C741" s="405" t="s">
        <v>347</v>
      </c>
      <c r="D741" s="406"/>
      <c r="E741" s="612">
        <f>SUMIF($J$322:$J$422,"合計金額（円）",$K$322:$K$422)-SUMIF($H$322:$H$422,"職員旅費合計（円）",$I$322:$I$422)</f>
        <v>0</v>
      </c>
      <c r="F741" s="328"/>
      <c r="G741" s="594" t="str">
        <f>IF('補助事業概要説明書(別添１)１～２'!$E17=0,"-",'補助事業概要説明書(別添１)１～２'!$E17)</f>
        <v>-</v>
      </c>
      <c r="H741" s="627">
        <f t="shared" si="44"/>
        <v>0</v>
      </c>
      <c r="I741" s="627">
        <f t="shared" si="45"/>
        <v>0</v>
      </c>
      <c r="J741" s="628">
        <f t="shared" si="46"/>
        <v>0</v>
      </c>
      <c r="K741" s="328"/>
      <c r="L741" s="354"/>
      <c r="N741" s="355"/>
      <c r="O741" s="355"/>
      <c r="P741" s="355"/>
      <c r="Q741" s="355"/>
      <c r="R741" s="355"/>
      <c r="S741" s="355"/>
      <c r="T741" s="355"/>
      <c r="U741" s="355"/>
    </row>
    <row r="742" spans="1:21" s="325" customFormat="1" ht="39.9" customHeight="1" x14ac:dyDescent="0.2">
      <c r="A742" s="349"/>
      <c r="B742" s="372"/>
      <c r="C742" s="405" t="s">
        <v>360</v>
      </c>
      <c r="D742" s="406"/>
      <c r="E742" s="612">
        <f>SUMIF($J$433:$J$533,"合計金額（円）",$K$433:$K$533)-SUMIF($H$433:$H$533,"職員旅費合計（円）",$I$433:$I$533)</f>
        <v>0</v>
      </c>
      <c r="F742" s="328"/>
      <c r="G742" s="594" t="str">
        <f>IF('補助事業概要説明書(別添１)１～２'!$E18=0,"-",'補助事業概要説明書(別添１)１～２'!$E18)</f>
        <v>-</v>
      </c>
      <c r="H742" s="627">
        <f t="shared" si="44"/>
        <v>0</v>
      </c>
      <c r="I742" s="627">
        <f t="shared" si="45"/>
        <v>0</v>
      </c>
      <c r="J742" s="628">
        <f t="shared" si="46"/>
        <v>0</v>
      </c>
      <c r="K742" s="328"/>
      <c r="L742" s="354"/>
      <c r="N742" s="355"/>
      <c r="O742" s="355"/>
      <c r="P742" s="355"/>
      <c r="Q742" s="355"/>
      <c r="R742" s="355"/>
      <c r="S742" s="355"/>
      <c r="T742" s="355"/>
      <c r="U742" s="355"/>
    </row>
    <row r="743" spans="1:21" s="325" customFormat="1" ht="39.9" customHeight="1" x14ac:dyDescent="0.2">
      <c r="A743" s="349"/>
      <c r="B743" s="372"/>
      <c r="C743" s="405" t="s">
        <v>361</v>
      </c>
      <c r="D743" s="406"/>
      <c r="E743" s="612">
        <f>SUMIF($J$544:$J$617,"合計金額（円）",$K$544:$K$617)-SUMIF($H$544:$H$617,"職員旅費合計（円）",$I$544:$I$617)</f>
        <v>0</v>
      </c>
      <c r="F743" s="328"/>
      <c r="G743" s="594" t="str">
        <f>IF('補助事業概要説明書(別添１)１～２'!$E19=0,"-",'補助事業概要説明書(別添１)１～２'!$E19)</f>
        <v>-</v>
      </c>
      <c r="H743" s="627">
        <f t="shared" si="44"/>
        <v>0</v>
      </c>
      <c r="I743" s="627">
        <f t="shared" si="45"/>
        <v>0</v>
      </c>
      <c r="J743" s="628">
        <f t="shared" si="46"/>
        <v>0</v>
      </c>
      <c r="K743" s="328"/>
      <c r="L743" s="354"/>
      <c r="N743" s="355"/>
      <c r="O743" s="355"/>
      <c r="P743" s="355"/>
      <c r="Q743" s="355"/>
      <c r="R743" s="355"/>
      <c r="S743" s="355"/>
      <c r="T743" s="355"/>
      <c r="U743" s="355"/>
    </row>
    <row r="744" spans="1:21" s="325" customFormat="1" ht="39.9" customHeight="1" x14ac:dyDescent="0.2">
      <c r="A744" s="349"/>
      <c r="B744" s="372"/>
      <c r="C744" s="405" t="s">
        <v>357</v>
      </c>
      <c r="D744" s="406"/>
      <c r="E744" s="612">
        <f>SUMIF($J$625:$J$698,"合計金額（円）",$K$625:$K$698)-SUMIF($H$625:$H$698,"職員旅費合計（円）",$I$625:$I$698)</f>
        <v>0</v>
      </c>
      <c r="F744" s="328"/>
      <c r="G744" s="594" t="str">
        <f>IF('補助事業概要説明書(別添１)１～２'!$E20=0,"-",'補助事業概要説明書(別添１)１～２'!$E20)</f>
        <v>-</v>
      </c>
      <c r="H744" s="627">
        <f t="shared" si="44"/>
        <v>0</v>
      </c>
      <c r="I744" s="627">
        <f t="shared" si="45"/>
        <v>0</v>
      </c>
      <c r="J744" s="628">
        <f t="shared" si="46"/>
        <v>0</v>
      </c>
      <c r="K744" s="328"/>
      <c r="L744" s="354"/>
      <c r="N744" s="355"/>
      <c r="O744" s="355"/>
      <c r="P744" s="355"/>
      <c r="Q744" s="355"/>
      <c r="R744" s="355"/>
      <c r="S744" s="355"/>
      <c r="T744" s="355"/>
      <c r="U744" s="355"/>
    </row>
    <row r="745" spans="1:21" s="325" customFormat="1" ht="39.9" customHeight="1" x14ac:dyDescent="0.2">
      <c r="A745" s="349"/>
      <c r="B745" s="372"/>
      <c r="C745" s="375" t="s">
        <v>277</v>
      </c>
      <c r="D745" s="406"/>
      <c r="E745" s="612">
        <f>$K$247+SUMIF($H$322:$H$698,"職員旅費合計（円）",$I$322:$I$698)</f>
        <v>0</v>
      </c>
      <c r="F745" s="328"/>
      <c r="G745" s="594" t="str">
        <f>IF('補助事業概要説明書(別添１)１～２'!$E21=0,"-",'補助事業概要説明書(別添１)１～２'!$E21)</f>
        <v>-</v>
      </c>
      <c r="H745" s="627">
        <f t="shared" si="44"/>
        <v>0</v>
      </c>
      <c r="I745" s="627">
        <f t="shared" si="45"/>
        <v>0</v>
      </c>
      <c r="J745" s="628">
        <f t="shared" si="46"/>
        <v>0</v>
      </c>
      <c r="K745" s="328"/>
      <c r="L745" s="354"/>
      <c r="N745" s="355"/>
      <c r="O745" s="355"/>
      <c r="P745" s="355"/>
      <c r="Q745" s="355"/>
      <c r="R745" s="355"/>
      <c r="S745" s="355"/>
      <c r="T745" s="355"/>
      <c r="U745" s="355"/>
    </row>
    <row r="746" spans="1:21" s="325" customFormat="1" ht="36.75" customHeight="1" x14ac:dyDescent="0.2">
      <c r="A746" s="349"/>
      <c r="B746" s="372"/>
      <c r="C746" s="1034" t="s">
        <v>102</v>
      </c>
      <c r="D746" s="1035"/>
      <c r="E746" s="612">
        <f>$K$282</f>
        <v>0</v>
      </c>
      <c r="F746" s="328"/>
      <c r="G746" s="594" t="str">
        <f>IF('補助事業概要説明書(別添１)１～２'!$E22=0,"-",'補助事業概要説明書(別添１)１～２'!$E22)</f>
        <v>-</v>
      </c>
      <c r="H746" s="627">
        <f t="shared" si="44"/>
        <v>0</v>
      </c>
      <c r="I746" s="627">
        <f t="shared" si="45"/>
        <v>0</v>
      </c>
      <c r="J746" s="628">
        <f t="shared" si="46"/>
        <v>0</v>
      </c>
      <c r="K746" s="328"/>
      <c r="L746" s="354"/>
      <c r="N746" s="355"/>
      <c r="O746" s="355"/>
      <c r="P746" s="355"/>
      <c r="Q746" s="355"/>
      <c r="R746" s="355"/>
      <c r="S746" s="355"/>
      <c r="T746" s="355"/>
      <c r="U746" s="355"/>
    </row>
    <row r="747" spans="1:21" s="325" customFormat="1" ht="36.75" customHeight="1" thickBot="1" x14ac:dyDescent="0.25">
      <c r="A747" s="349"/>
      <c r="B747" s="372"/>
      <c r="C747" s="1036" t="s">
        <v>80</v>
      </c>
      <c r="D747" s="1037"/>
      <c r="E747" s="613">
        <f>$K$704</f>
        <v>0</v>
      </c>
      <c r="F747" s="328"/>
      <c r="G747" s="602" t="str">
        <f>IF('補助事業概要説明書(別添１)１～２'!$E23=0,"-",'補助事業概要説明書(別添１)１～２'!$E23)</f>
        <v>-</v>
      </c>
      <c r="H747" s="629">
        <f t="shared" si="44"/>
        <v>0</v>
      </c>
      <c r="I747" s="629">
        <f t="shared" si="45"/>
        <v>0</v>
      </c>
      <c r="J747" s="629">
        <f t="shared" si="46"/>
        <v>0</v>
      </c>
      <c r="K747" s="328"/>
      <c r="L747" s="354"/>
      <c r="N747" s="355"/>
      <c r="O747" s="355"/>
      <c r="P747" s="355"/>
      <c r="Q747" s="355"/>
      <c r="R747" s="355"/>
      <c r="S747" s="355"/>
      <c r="T747" s="355"/>
      <c r="U747" s="355"/>
    </row>
    <row r="748" spans="1:21" s="325" customFormat="1" ht="36.75" customHeight="1" thickBot="1" x14ac:dyDescent="0.25">
      <c r="A748" s="349"/>
      <c r="B748" s="605"/>
      <c r="C748" s="1021" t="s">
        <v>144</v>
      </c>
      <c r="D748" s="1022"/>
      <c r="E748" s="614">
        <f>SUM(E739:E747)</f>
        <v>0</v>
      </c>
      <c r="F748" s="328"/>
      <c r="G748" s="606" t="str">
        <f>IF($G$6="","合計",IF($G$6="消費税を補助対象に含めない","合計（税抜）","合計（税込）"))</f>
        <v>合計</v>
      </c>
      <c r="H748" s="615">
        <f>SUM(H738:H747)</f>
        <v>0</v>
      </c>
      <c r="I748" s="615">
        <f>SUM(I738:I747)</f>
        <v>0</v>
      </c>
      <c r="J748" s="630">
        <f t="shared" si="46"/>
        <v>0</v>
      </c>
      <c r="K748" s="328"/>
      <c r="L748" s="354"/>
      <c r="N748" s="355"/>
      <c r="O748" s="355"/>
      <c r="P748" s="355"/>
      <c r="Q748" s="355"/>
      <c r="R748" s="355"/>
      <c r="S748" s="355"/>
      <c r="T748" s="355"/>
      <c r="U748" s="355"/>
    </row>
    <row r="749" spans="1:21" s="325" customFormat="1" ht="36.75" customHeight="1" x14ac:dyDescent="0.2">
      <c r="A749" s="349"/>
      <c r="B749" s="1023" t="str">
        <f>IF($G$6="","補助対象経費合計",IF($G$6="消費税を補助対象に含めない","補助対象経費合計（税抜）","補助対象経費合計（税込）"))</f>
        <v>補助対象経費合計</v>
      </c>
      <c r="C749" s="1024"/>
      <c r="D749" s="1025"/>
      <c r="E749" s="615">
        <f>SUM(E748,E738)</f>
        <v>0</v>
      </c>
      <c r="F749" s="328"/>
      <c r="G749" s="328"/>
      <c r="H749" s="328"/>
      <c r="I749" s="328"/>
      <c r="J749" s="328"/>
      <c r="K749" s="328"/>
      <c r="L749" s="354"/>
      <c r="N749" s="355"/>
      <c r="O749" s="355"/>
      <c r="P749" s="355"/>
      <c r="Q749" s="355"/>
      <c r="R749" s="355"/>
      <c r="S749" s="355"/>
      <c r="T749" s="355"/>
      <c r="U749" s="355"/>
    </row>
    <row r="750" spans="1:21" s="325" customFormat="1" ht="18" customHeight="1" x14ac:dyDescent="0.2">
      <c r="A750" s="349"/>
      <c r="C750" s="328"/>
      <c r="D750" s="328"/>
      <c r="E750" s="328"/>
      <c r="F750" s="328"/>
      <c r="G750" s="328"/>
      <c r="H750" s="328"/>
      <c r="I750" s="328"/>
      <c r="J750" s="328"/>
      <c r="K750" s="328"/>
      <c r="L750" s="354"/>
      <c r="N750" s="355"/>
      <c r="O750" s="355"/>
      <c r="P750" s="355"/>
      <c r="Q750" s="355"/>
      <c r="R750" s="355"/>
      <c r="S750" s="355"/>
      <c r="T750" s="355"/>
      <c r="U750" s="355"/>
    </row>
    <row r="751" spans="1:21" s="325" customFormat="1" ht="27" customHeight="1" x14ac:dyDescent="0.2">
      <c r="A751" s="349"/>
      <c r="C751" s="328"/>
      <c r="D751" s="328"/>
      <c r="E751" s="328"/>
      <c r="F751" s="328"/>
      <c r="G751" s="199"/>
      <c r="H751" s="199"/>
      <c r="I751" s="199"/>
      <c r="J751" s="199"/>
      <c r="K751" s="328"/>
      <c r="N751" s="355"/>
      <c r="O751" s="355"/>
      <c r="P751" s="355"/>
      <c r="Q751" s="355"/>
      <c r="R751" s="355"/>
      <c r="S751" s="355"/>
      <c r="T751" s="355"/>
      <c r="U751" s="355"/>
    </row>
    <row r="760" spans="1:22" s="377" customFormat="1" x14ac:dyDescent="0.2">
      <c r="A760" s="327"/>
      <c r="B760" s="81"/>
      <c r="C760" s="199"/>
      <c r="D760" s="199"/>
      <c r="E760" s="199"/>
      <c r="F760" s="199"/>
      <c r="G760" s="199"/>
      <c r="H760" s="199"/>
      <c r="I760" s="199"/>
      <c r="J760" s="199"/>
      <c r="K760" s="199"/>
      <c r="L760" s="81"/>
      <c r="M760" s="325"/>
      <c r="N760" s="359"/>
      <c r="O760" s="359"/>
      <c r="P760" s="359"/>
      <c r="Q760" s="376"/>
      <c r="R760" s="376"/>
      <c r="S760" s="376"/>
      <c r="T760" s="376"/>
      <c r="U760" s="376"/>
      <c r="V760" s="81"/>
    </row>
    <row r="761" spans="1:22" s="377" customFormat="1" x14ac:dyDescent="0.2">
      <c r="A761" s="327"/>
      <c r="B761" s="81"/>
      <c r="C761" s="199"/>
      <c r="D761" s="199"/>
      <c r="E761" s="199"/>
      <c r="F761" s="199"/>
      <c r="G761" s="199"/>
      <c r="H761" s="199"/>
      <c r="I761" s="199"/>
      <c r="J761" s="199"/>
      <c r="K761" s="199"/>
      <c r="L761" s="81"/>
      <c r="M761" s="364"/>
      <c r="N761" s="359"/>
      <c r="O761" s="359"/>
      <c r="P761" s="359"/>
      <c r="Q761" s="376"/>
      <c r="R761" s="376"/>
      <c r="S761" s="376"/>
      <c r="T761" s="376"/>
      <c r="U761" s="376"/>
      <c r="V761" s="81"/>
    </row>
    <row r="772" spans="1:22" s="377" customFormat="1" x14ac:dyDescent="0.2">
      <c r="A772" s="327"/>
      <c r="B772" s="81"/>
      <c r="C772" s="199"/>
      <c r="D772" s="199"/>
      <c r="E772" s="199"/>
      <c r="F772" s="199"/>
      <c r="G772" s="199"/>
      <c r="H772" s="199"/>
      <c r="I772" s="199"/>
      <c r="J772" s="199"/>
      <c r="K772" s="199"/>
      <c r="L772" s="81"/>
      <c r="M772" s="354"/>
      <c r="N772" s="359"/>
      <c r="O772" s="359"/>
      <c r="P772" s="359"/>
      <c r="Q772" s="376"/>
      <c r="R772" s="376"/>
      <c r="S772" s="376"/>
      <c r="T772" s="376"/>
      <c r="U772" s="376"/>
      <c r="V772" s="81"/>
    </row>
    <row r="773" spans="1:22" s="377" customFormat="1" x14ac:dyDescent="0.2">
      <c r="A773" s="327"/>
      <c r="B773" s="81"/>
      <c r="C773" s="199"/>
      <c r="D773" s="199"/>
      <c r="E773" s="199"/>
      <c r="F773" s="199"/>
      <c r="G773" s="199"/>
      <c r="H773" s="199"/>
      <c r="I773" s="199"/>
      <c r="J773" s="199"/>
      <c r="K773" s="199"/>
      <c r="L773" s="81"/>
      <c r="M773" s="354"/>
      <c r="N773" s="359"/>
      <c r="O773" s="359"/>
      <c r="P773" s="359"/>
      <c r="Q773" s="376"/>
      <c r="R773" s="376"/>
      <c r="S773" s="376"/>
      <c r="T773" s="376"/>
      <c r="U773" s="376"/>
      <c r="V773" s="81"/>
    </row>
    <row r="774" spans="1:22" s="377" customFormat="1" x14ac:dyDescent="0.2">
      <c r="A774" s="327"/>
      <c r="B774" s="81"/>
      <c r="C774" s="199"/>
      <c r="D774" s="199"/>
      <c r="E774" s="199"/>
      <c r="F774" s="199"/>
      <c r="G774" s="199"/>
      <c r="H774" s="199"/>
      <c r="I774" s="199"/>
      <c r="J774" s="199"/>
      <c r="K774" s="199"/>
      <c r="L774" s="81"/>
      <c r="M774" s="354"/>
      <c r="N774" s="359"/>
      <c r="O774" s="359"/>
      <c r="P774" s="359"/>
      <c r="Q774" s="376"/>
      <c r="R774" s="376"/>
      <c r="S774" s="376"/>
      <c r="T774" s="376"/>
      <c r="U774" s="376"/>
      <c r="V774" s="81"/>
    </row>
    <row r="775" spans="1:22" s="377" customFormat="1" x14ac:dyDescent="0.2">
      <c r="A775" s="327"/>
      <c r="B775" s="81"/>
      <c r="C775" s="199"/>
      <c r="D775" s="199"/>
      <c r="E775" s="199"/>
      <c r="F775" s="199"/>
      <c r="G775" s="199"/>
      <c r="H775" s="199"/>
      <c r="I775" s="199"/>
      <c r="J775" s="199"/>
      <c r="K775" s="199"/>
      <c r="L775" s="81"/>
      <c r="M775" s="325"/>
      <c r="N775" s="359"/>
      <c r="O775" s="359"/>
      <c r="P775" s="359"/>
      <c r="Q775" s="376"/>
      <c r="R775" s="376"/>
      <c r="S775" s="376"/>
      <c r="T775" s="376"/>
      <c r="U775" s="376"/>
      <c r="V775" s="81"/>
    </row>
    <row r="776" spans="1:22" s="377" customFormat="1" x14ac:dyDescent="0.2">
      <c r="A776" s="327"/>
      <c r="B776" s="81"/>
      <c r="C776" s="199"/>
      <c r="D776" s="199"/>
      <c r="E776" s="199"/>
      <c r="F776" s="199"/>
      <c r="G776" s="199"/>
      <c r="H776" s="199"/>
      <c r="I776" s="199"/>
      <c r="J776" s="199"/>
      <c r="K776" s="199"/>
      <c r="L776" s="81"/>
      <c r="M776" s="364"/>
      <c r="N776" s="359"/>
      <c r="O776" s="359"/>
      <c r="P776" s="359"/>
      <c r="Q776" s="376"/>
      <c r="R776" s="376"/>
      <c r="S776" s="376"/>
      <c r="T776" s="376"/>
      <c r="U776" s="376"/>
      <c r="V776" s="81"/>
    </row>
    <row r="777" spans="1:22" s="377" customFormat="1" x14ac:dyDescent="0.2">
      <c r="A777" s="327"/>
      <c r="B777" s="81"/>
      <c r="C777" s="199"/>
      <c r="D777" s="199"/>
      <c r="E777" s="199"/>
      <c r="F777" s="199"/>
      <c r="G777" s="199"/>
      <c r="H777" s="199"/>
      <c r="I777" s="199"/>
      <c r="J777" s="199"/>
      <c r="K777" s="199"/>
      <c r="L777" s="81"/>
      <c r="M777" s="354"/>
      <c r="N777" s="359"/>
      <c r="O777" s="359"/>
      <c r="P777" s="359"/>
      <c r="Q777" s="376"/>
      <c r="R777" s="376"/>
      <c r="S777" s="376"/>
      <c r="T777" s="376"/>
      <c r="U777" s="376"/>
      <c r="V777" s="81"/>
    </row>
    <row r="778" spans="1:22" s="377" customFormat="1" x14ac:dyDescent="0.2">
      <c r="A778" s="327"/>
      <c r="B778" s="81"/>
      <c r="C778" s="199"/>
      <c r="D778" s="199"/>
      <c r="E778" s="199"/>
      <c r="F778" s="199"/>
      <c r="G778" s="199"/>
      <c r="H778" s="199"/>
      <c r="I778" s="199"/>
      <c r="J778" s="199"/>
      <c r="K778" s="199"/>
      <c r="L778" s="81"/>
      <c r="M778" s="354"/>
      <c r="N778" s="359"/>
      <c r="O778" s="359"/>
      <c r="P778" s="359"/>
      <c r="Q778" s="376"/>
      <c r="R778" s="376"/>
      <c r="S778" s="376"/>
      <c r="T778" s="376"/>
      <c r="U778" s="376"/>
      <c r="V778" s="81"/>
    </row>
    <row r="779" spans="1:22" s="377" customFormat="1" x14ac:dyDescent="0.2">
      <c r="A779" s="327"/>
      <c r="B779" s="81"/>
      <c r="C779" s="199"/>
      <c r="D779" s="199"/>
      <c r="E779" s="199"/>
      <c r="F779" s="199"/>
      <c r="G779" s="199"/>
      <c r="H779" s="199"/>
      <c r="I779" s="199"/>
      <c r="J779" s="199"/>
      <c r="K779" s="199"/>
      <c r="L779" s="81"/>
      <c r="M779" s="354"/>
      <c r="N779" s="359"/>
      <c r="O779" s="359"/>
      <c r="P779" s="359"/>
      <c r="Q779" s="376"/>
      <c r="R779" s="376"/>
      <c r="S779" s="376"/>
      <c r="T779" s="376"/>
      <c r="U779" s="376"/>
      <c r="V779" s="81"/>
    </row>
    <row r="780" spans="1:22" s="377" customFormat="1" x14ac:dyDescent="0.2">
      <c r="A780" s="327"/>
      <c r="B780" s="81"/>
      <c r="C780" s="199"/>
      <c r="D780" s="199"/>
      <c r="E780" s="199"/>
      <c r="F780" s="199"/>
      <c r="G780" s="199"/>
      <c r="H780" s="199"/>
      <c r="I780" s="199"/>
      <c r="J780" s="199"/>
      <c r="K780" s="199"/>
      <c r="L780" s="81"/>
      <c r="M780" s="354"/>
      <c r="N780" s="359"/>
      <c r="O780" s="359"/>
      <c r="P780" s="359"/>
      <c r="Q780" s="376"/>
      <c r="R780" s="376"/>
      <c r="S780" s="376"/>
      <c r="T780" s="376"/>
      <c r="U780" s="376"/>
      <c r="V780" s="81"/>
    </row>
    <row r="781" spans="1:22" s="377" customFormat="1" x14ac:dyDescent="0.2">
      <c r="A781" s="327"/>
      <c r="B781" s="81"/>
      <c r="C781" s="199"/>
      <c r="D781" s="199"/>
      <c r="E781" s="199"/>
      <c r="F781" s="199"/>
      <c r="G781" s="199"/>
      <c r="H781" s="199"/>
      <c r="I781" s="199"/>
      <c r="J781" s="199"/>
      <c r="K781" s="199"/>
      <c r="L781" s="81"/>
      <c r="M781" s="354"/>
      <c r="N781" s="359"/>
      <c r="O781" s="359"/>
      <c r="P781" s="359"/>
      <c r="Q781" s="376"/>
      <c r="R781" s="376"/>
      <c r="S781" s="376"/>
      <c r="T781" s="376"/>
      <c r="U781" s="376"/>
      <c r="V781" s="81"/>
    </row>
    <row r="782" spans="1:22" s="377" customFormat="1" x14ac:dyDescent="0.2">
      <c r="A782" s="327"/>
      <c r="B782" s="81"/>
      <c r="C782" s="199"/>
      <c r="D782" s="199"/>
      <c r="E782" s="199"/>
      <c r="F782" s="199"/>
      <c r="G782" s="199"/>
      <c r="H782" s="199"/>
      <c r="I782" s="199"/>
      <c r="J782" s="199"/>
      <c r="K782" s="199"/>
      <c r="L782" s="81"/>
      <c r="M782" s="354"/>
      <c r="N782" s="359"/>
      <c r="O782" s="359"/>
      <c r="P782" s="359"/>
      <c r="Q782" s="376"/>
      <c r="R782" s="376"/>
      <c r="S782" s="376"/>
      <c r="T782" s="376"/>
      <c r="U782" s="376"/>
      <c r="V782" s="81"/>
    </row>
    <row r="783" spans="1:22" s="377" customFormat="1" x14ac:dyDescent="0.2">
      <c r="A783" s="327"/>
      <c r="B783" s="81"/>
      <c r="C783" s="199"/>
      <c r="D783" s="199"/>
      <c r="E783" s="199"/>
      <c r="F783" s="199"/>
      <c r="G783" s="199"/>
      <c r="H783" s="199"/>
      <c r="I783" s="199"/>
      <c r="J783" s="199"/>
      <c r="K783" s="199"/>
      <c r="L783" s="81"/>
      <c r="M783" s="354"/>
      <c r="N783" s="359"/>
      <c r="O783" s="359"/>
      <c r="P783" s="359"/>
      <c r="Q783" s="376"/>
      <c r="R783" s="376"/>
      <c r="S783" s="376"/>
      <c r="T783" s="376"/>
      <c r="U783" s="376"/>
      <c r="V783" s="81"/>
    </row>
    <row r="784" spans="1:22" s="377" customFormat="1" x14ac:dyDescent="0.2">
      <c r="A784" s="327"/>
      <c r="B784" s="81"/>
      <c r="C784" s="199"/>
      <c r="D784" s="199"/>
      <c r="E784" s="199"/>
      <c r="F784" s="199"/>
      <c r="G784" s="199"/>
      <c r="H784" s="199"/>
      <c r="I784" s="199"/>
      <c r="J784" s="199"/>
      <c r="K784" s="199"/>
      <c r="L784" s="81"/>
      <c r="M784" s="354"/>
      <c r="N784" s="359"/>
      <c r="O784" s="359"/>
      <c r="P784" s="359"/>
      <c r="Q784" s="376"/>
      <c r="R784" s="376"/>
      <c r="S784" s="376"/>
      <c r="T784" s="376"/>
      <c r="U784" s="376"/>
      <c r="V784" s="81"/>
    </row>
    <row r="785" spans="1:22" s="377" customFormat="1" x14ac:dyDescent="0.2">
      <c r="A785" s="327"/>
      <c r="B785" s="81"/>
      <c r="C785" s="199"/>
      <c r="D785" s="199"/>
      <c r="E785" s="199"/>
      <c r="F785" s="199"/>
      <c r="G785" s="199"/>
      <c r="H785" s="199"/>
      <c r="I785" s="199"/>
      <c r="J785" s="199"/>
      <c r="K785" s="199"/>
      <c r="L785" s="81"/>
      <c r="M785" s="354"/>
      <c r="N785" s="359"/>
      <c r="O785" s="359"/>
      <c r="P785" s="359"/>
      <c r="Q785" s="376"/>
      <c r="R785" s="376"/>
      <c r="S785" s="376"/>
      <c r="T785" s="376"/>
      <c r="U785" s="376"/>
      <c r="V785" s="81"/>
    </row>
    <row r="790" spans="1:22" x14ac:dyDescent="0.2">
      <c r="M790" s="325"/>
    </row>
    <row r="791" spans="1:22" x14ac:dyDescent="0.2">
      <c r="M791" s="364"/>
    </row>
    <row r="796" spans="1:22" s="377" customFormat="1" x14ac:dyDescent="0.2">
      <c r="A796" s="327"/>
      <c r="B796" s="81"/>
      <c r="C796" s="199"/>
      <c r="D796" s="199"/>
      <c r="E796" s="199"/>
      <c r="F796" s="199"/>
      <c r="G796" s="199"/>
      <c r="H796" s="199"/>
      <c r="I796" s="199"/>
      <c r="J796" s="199"/>
      <c r="K796" s="199"/>
      <c r="L796" s="81"/>
      <c r="M796" s="354"/>
      <c r="N796" s="359"/>
      <c r="O796" s="359"/>
      <c r="P796" s="359"/>
      <c r="Q796" s="376"/>
      <c r="R796" s="376"/>
      <c r="S796" s="376"/>
      <c r="T796" s="376"/>
      <c r="U796" s="376"/>
      <c r="V796" s="81"/>
    </row>
    <row r="797" spans="1:22" s="377" customFormat="1" x14ac:dyDescent="0.2">
      <c r="A797" s="327"/>
      <c r="B797" s="81"/>
      <c r="C797" s="199"/>
      <c r="D797" s="199"/>
      <c r="E797" s="199"/>
      <c r="F797" s="199"/>
      <c r="G797" s="199"/>
      <c r="H797" s="199"/>
      <c r="I797" s="199"/>
      <c r="J797" s="199"/>
      <c r="K797" s="199"/>
      <c r="L797" s="81"/>
      <c r="M797" s="354"/>
      <c r="N797" s="359"/>
      <c r="O797" s="359"/>
      <c r="P797" s="359"/>
      <c r="Q797" s="376"/>
      <c r="R797" s="376"/>
      <c r="S797" s="376"/>
      <c r="T797" s="376"/>
      <c r="U797" s="376"/>
      <c r="V797" s="81"/>
    </row>
    <row r="805" spans="1:22" x14ac:dyDescent="0.2">
      <c r="M805" s="325"/>
    </row>
    <row r="806" spans="1:22" x14ac:dyDescent="0.2">
      <c r="M806" s="364"/>
    </row>
    <row r="811" spans="1:22" s="377" customFormat="1" x14ac:dyDescent="0.2">
      <c r="A811" s="327"/>
      <c r="B811" s="81"/>
      <c r="C811" s="199"/>
      <c r="D811" s="199"/>
      <c r="E811" s="199"/>
      <c r="F811" s="199"/>
      <c r="G811" s="199"/>
      <c r="H811" s="199"/>
      <c r="I811" s="199"/>
      <c r="J811" s="199"/>
      <c r="K811" s="199"/>
      <c r="L811" s="81"/>
      <c r="M811" s="354"/>
      <c r="N811" s="359"/>
      <c r="O811" s="359"/>
      <c r="P811" s="359"/>
      <c r="Q811" s="376"/>
      <c r="R811" s="376"/>
      <c r="S811" s="376"/>
      <c r="T811" s="376"/>
      <c r="U811" s="376"/>
      <c r="V811" s="81"/>
    </row>
    <row r="812" spans="1:22" s="377" customFormat="1" x14ac:dyDescent="0.2">
      <c r="A812" s="327"/>
      <c r="B812" s="81"/>
      <c r="C812" s="199"/>
      <c r="D812" s="199"/>
      <c r="E812" s="199"/>
      <c r="F812" s="199"/>
      <c r="G812" s="199"/>
      <c r="H812" s="199"/>
      <c r="I812" s="199"/>
      <c r="J812" s="199"/>
      <c r="K812" s="199"/>
      <c r="L812" s="81"/>
      <c r="M812" s="354"/>
      <c r="N812" s="359"/>
      <c r="O812" s="359"/>
      <c r="P812" s="359"/>
      <c r="Q812" s="376"/>
      <c r="R812" s="376"/>
      <c r="S812" s="376"/>
      <c r="T812" s="376"/>
      <c r="U812" s="376"/>
      <c r="V812" s="81"/>
    </row>
    <row r="820" spans="1:22" x14ac:dyDescent="0.2">
      <c r="M820" s="325"/>
    </row>
    <row r="821" spans="1:22" x14ac:dyDescent="0.2">
      <c r="M821" s="364"/>
    </row>
    <row r="826" spans="1:22" s="377" customFormat="1" x14ac:dyDescent="0.2">
      <c r="A826" s="327"/>
      <c r="B826" s="81"/>
      <c r="C826" s="199"/>
      <c r="D826" s="199"/>
      <c r="E826" s="199"/>
      <c r="F826" s="199"/>
      <c r="G826" s="199"/>
      <c r="H826" s="199"/>
      <c r="I826" s="199"/>
      <c r="J826" s="199"/>
      <c r="K826" s="199"/>
      <c r="L826" s="81"/>
      <c r="M826" s="354"/>
      <c r="N826" s="359"/>
      <c r="O826" s="359"/>
      <c r="P826" s="359"/>
      <c r="Q826" s="376"/>
      <c r="R826" s="376"/>
      <c r="S826" s="376"/>
      <c r="T826" s="376"/>
      <c r="U826" s="376"/>
      <c r="V826" s="81"/>
    </row>
    <row r="827" spans="1:22" s="377" customFormat="1" x14ac:dyDescent="0.2">
      <c r="A827" s="327"/>
      <c r="B827" s="81"/>
      <c r="C827" s="199"/>
      <c r="D827" s="199"/>
      <c r="E827" s="199"/>
      <c r="F827" s="199"/>
      <c r="G827" s="199"/>
      <c r="H827" s="199"/>
      <c r="I827" s="199"/>
      <c r="J827" s="199"/>
      <c r="K827" s="199"/>
      <c r="L827" s="81"/>
      <c r="M827" s="354"/>
      <c r="N827" s="359"/>
      <c r="O827" s="359"/>
      <c r="P827" s="359"/>
      <c r="Q827" s="376"/>
      <c r="R827" s="376"/>
      <c r="S827" s="376"/>
      <c r="T827" s="376"/>
      <c r="U827" s="376"/>
      <c r="V827" s="81"/>
    </row>
    <row r="835" spans="1:22" x14ac:dyDescent="0.2">
      <c r="M835" s="325"/>
    </row>
    <row r="836" spans="1:22" x14ac:dyDescent="0.2">
      <c r="M836" s="364"/>
    </row>
    <row r="841" spans="1:22" s="377" customFormat="1" x14ac:dyDescent="0.2">
      <c r="A841" s="327"/>
      <c r="B841" s="81"/>
      <c r="C841" s="199"/>
      <c r="D841" s="199"/>
      <c r="E841" s="199"/>
      <c r="F841" s="199"/>
      <c r="G841" s="199"/>
      <c r="H841" s="199"/>
      <c r="I841" s="199"/>
      <c r="J841" s="199"/>
      <c r="K841" s="199"/>
      <c r="L841" s="81"/>
      <c r="M841" s="354"/>
      <c r="N841" s="359"/>
      <c r="O841" s="359"/>
      <c r="P841" s="359"/>
      <c r="Q841" s="376"/>
      <c r="R841" s="376"/>
      <c r="S841" s="376"/>
      <c r="T841" s="376"/>
      <c r="U841" s="376"/>
      <c r="V841" s="81"/>
    </row>
    <row r="842" spans="1:22" s="377" customFormat="1" x14ac:dyDescent="0.2">
      <c r="A842" s="327"/>
      <c r="B842" s="81"/>
      <c r="C842" s="199"/>
      <c r="D842" s="199"/>
      <c r="E842" s="199"/>
      <c r="F842" s="199"/>
      <c r="G842" s="199"/>
      <c r="H842" s="199"/>
      <c r="I842" s="199"/>
      <c r="J842" s="199"/>
      <c r="K842" s="199"/>
      <c r="L842" s="81"/>
      <c r="M842" s="354"/>
      <c r="N842" s="359"/>
      <c r="O842" s="359"/>
      <c r="P842" s="359"/>
      <c r="Q842" s="376"/>
      <c r="R842" s="376"/>
      <c r="S842" s="376"/>
      <c r="T842" s="376"/>
      <c r="U842" s="376"/>
      <c r="V842" s="81"/>
    </row>
    <row r="850" spans="1:22" x14ac:dyDescent="0.2">
      <c r="M850" s="325"/>
    </row>
    <row r="851" spans="1:22" x14ac:dyDescent="0.2">
      <c r="M851" s="364"/>
    </row>
    <row r="856" spans="1:22" s="377" customFormat="1" x14ac:dyDescent="0.2">
      <c r="A856" s="327"/>
      <c r="B856" s="81"/>
      <c r="C856" s="199"/>
      <c r="D856" s="199"/>
      <c r="E856" s="199"/>
      <c r="F856" s="199"/>
      <c r="G856" s="199"/>
      <c r="H856" s="199"/>
      <c r="I856" s="199"/>
      <c r="J856" s="199"/>
      <c r="K856" s="199"/>
      <c r="L856" s="81"/>
      <c r="M856" s="354"/>
      <c r="N856" s="359"/>
      <c r="O856" s="359"/>
      <c r="P856" s="359"/>
      <c r="Q856" s="376"/>
      <c r="R856" s="376"/>
      <c r="S856" s="376"/>
      <c r="T856" s="376"/>
      <c r="U856" s="376"/>
      <c r="V856" s="81"/>
    </row>
    <row r="857" spans="1:22" s="377" customFormat="1" x14ac:dyDescent="0.2">
      <c r="A857" s="327"/>
      <c r="B857" s="81"/>
      <c r="C857" s="199"/>
      <c r="D857" s="199"/>
      <c r="E857" s="199"/>
      <c r="F857" s="199"/>
      <c r="G857" s="199"/>
      <c r="H857" s="199"/>
      <c r="I857" s="199"/>
      <c r="J857" s="199"/>
      <c r="K857" s="199"/>
      <c r="L857" s="81"/>
      <c r="M857" s="354"/>
      <c r="N857" s="359"/>
      <c r="O857" s="359"/>
      <c r="P857" s="359"/>
      <c r="Q857" s="376"/>
      <c r="R857" s="376"/>
      <c r="S857" s="376"/>
      <c r="T857" s="376"/>
      <c r="U857" s="376"/>
      <c r="V857" s="81"/>
    </row>
    <row r="865" spans="1:22" x14ac:dyDescent="0.2">
      <c r="M865" s="325"/>
    </row>
    <row r="866" spans="1:22" x14ac:dyDescent="0.2">
      <c r="M866" s="364"/>
    </row>
    <row r="871" spans="1:22" s="377" customFormat="1" x14ac:dyDescent="0.2">
      <c r="A871" s="327"/>
      <c r="B871" s="81"/>
      <c r="C871" s="199"/>
      <c r="D871" s="199"/>
      <c r="E871" s="199"/>
      <c r="F871" s="199"/>
      <c r="G871" s="199"/>
      <c r="H871" s="199"/>
      <c r="I871" s="199"/>
      <c r="J871" s="199"/>
      <c r="K871" s="199"/>
      <c r="L871" s="81"/>
      <c r="M871" s="354"/>
      <c r="N871" s="359"/>
      <c r="O871" s="359"/>
      <c r="P871" s="359"/>
      <c r="Q871" s="376"/>
      <c r="R871" s="376"/>
      <c r="S871" s="376"/>
      <c r="T871" s="376"/>
      <c r="U871" s="376"/>
      <c r="V871" s="81"/>
    </row>
    <row r="872" spans="1:22" s="377" customFormat="1" x14ac:dyDescent="0.2">
      <c r="A872" s="327"/>
      <c r="B872" s="81"/>
      <c r="C872" s="199"/>
      <c r="D872" s="199"/>
      <c r="E872" s="199"/>
      <c r="F872" s="199"/>
      <c r="G872" s="199"/>
      <c r="H872" s="199"/>
      <c r="I872" s="199"/>
      <c r="J872" s="199"/>
      <c r="K872" s="199"/>
      <c r="L872" s="81"/>
      <c r="M872" s="354"/>
      <c r="N872" s="359"/>
      <c r="O872" s="359"/>
      <c r="P872" s="359"/>
      <c r="Q872" s="376"/>
      <c r="R872" s="376"/>
      <c r="S872" s="376"/>
      <c r="T872" s="376"/>
      <c r="U872" s="376"/>
      <c r="V872" s="81"/>
    </row>
    <row r="880" spans="1:22" x14ac:dyDescent="0.2">
      <c r="M880" s="325"/>
    </row>
    <row r="881" spans="1:22" x14ac:dyDescent="0.2">
      <c r="M881" s="364"/>
    </row>
    <row r="886" spans="1:22" s="377" customFormat="1" x14ac:dyDescent="0.2">
      <c r="A886" s="327"/>
      <c r="B886" s="81"/>
      <c r="C886" s="199"/>
      <c r="D886" s="199"/>
      <c r="E886" s="199"/>
      <c r="F886" s="199"/>
      <c r="G886" s="199"/>
      <c r="H886" s="199"/>
      <c r="I886" s="199"/>
      <c r="J886" s="199"/>
      <c r="K886" s="199"/>
      <c r="L886" s="81"/>
      <c r="M886" s="354"/>
      <c r="N886" s="359"/>
      <c r="O886" s="359"/>
      <c r="P886" s="359"/>
      <c r="Q886" s="376"/>
      <c r="R886" s="376"/>
      <c r="S886" s="376"/>
      <c r="T886" s="376"/>
      <c r="U886" s="376"/>
      <c r="V886" s="81"/>
    </row>
    <row r="887" spans="1:22" s="377" customFormat="1" x14ac:dyDescent="0.2">
      <c r="A887" s="327"/>
      <c r="B887" s="81"/>
      <c r="C887" s="199"/>
      <c r="D887" s="199"/>
      <c r="E887" s="199"/>
      <c r="F887" s="199"/>
      <c r="G887" s="199"/>
      <c r="H887" s="199"/>
      <c r="I887" s="199"/>
      <c r="J887" s="199"/>
      <c r="K887" s="199"/>
      <c r="L887" s="81"/>
      <c r="M887" s="354"/>
      <c r="N887" s="359"/>
      <c r="O887" s="359"/>
      <c r="P887" s="359"/>
      <c r="Q887" s="376"/>
      <c r="R887" s="376"/>
      <c r="S887" s="376"/>
      <c r="T887" s="376"/>
      <c r="U887" s="376"/>
      <c r="V887" s="81"/>
    </row>
    <row r="895" spans="1:22" x14ac:dyDescent="0.2">
      <c r="M895" s="325"/>
    </row>
    <row r="896" spans="1:22" x14ac:dyDescent="0.2">
      <c r="M896" s="364"/>
    </row>
    <row r="901" spans="1:22" s="377" customFormat="1" x14ac:dyDescent="0.2">
      <c r="A901" s="327"/>
      <c r="B901" s="81"/>
      <c r="C901" s="199"/>
      <c r="D901" s="199"/>
      <c r="E901" s="199"/>
      <c r="F901" s="199"/>
      <c r="G901" s="199"/>
      <c r="H901" s="199"/>
      <c r="I901" s="199"/>
      <c r="J901" s="199"/>
      <c r="K901" s="199"/>
      <c r="L901" s="81"/>
      <c r="M901" s="354"/>
      <c r="N901" s="359"/>
      <c r="O901" s="359"/>
      <c r="P901" s="359"/>
      <c r="Q901" s="376"/>
      <c r="R901" s="376"/>
      <c r="S901" s="376"/>
      <c r="T901" s="376"/>
      <c r="U901" s="376"/>
      <c r="V901" s="81"/>
    </row>
    <row r="902" spans="1:22" s="377" customFormat="1" x14ac:dyDescent="0.2">
      <c r="A902" s="327"/>
      <c r="B902" s="81"/>
      <c r="C902" s="199"/>
      <c r="D902" s="199"/>
      <c r="E902" s="199"/>
      <c r="F902" s="199"/>
      <c r="G902" s="199"/>
      <c r="H902" s="199"/>
      <c r="I902" s="199"/>
      <c r="J902" s="199"/>
      <c r="K902" s="199"/>
      <c r="L902" s="81"/>
      <c r="M902" s="354"/>
      <c r="N902" s="359"/>
      <c r="O902" s="359"/>
      <c r="P902" s="359"/>
      <c r="Q902" s="376"/>
      <c r="R902" s="376"/>
      <c r="S902" s="376"/>
      <c r="T902" s="376"/>
      <c r="U902" s="376"/>
      <c r="V902" s="81"/>
    </row>
    <row r="910" spans="1:22" x14ac:dyDescent="0.2">
      <c r="M910" s="325"/>
    </row>
    <row r="911" spans="1:22" x14ac:dyDescent="0.2">
      <c r="M911" s="364"/>
    </row>
    <row r="916" spans="1:22" s="377" customFormat="1" x14ac:dyDescent="0.2">
      <c r="A916" s="327"/>
      <c r="B916" s="81"/>
      <c r="C916" s="199"/>
      <c r="D916" s="199"/>
      <c r="E916" s="199"/>
      <c r="F916" s="199"/>
      <c r="G916" s="199"/>
      <c r="H916" s="199"/>
      <c r="I916" s="199"/>
      <c r="J916" s="199"/>
      <c r="K916" s="199"/>
      <c r="L916" s="81"/>
      <c r="M916" s="354"/>
      <c r="N916" s="359"/>
      <c r="O916" s="359"/>
      <c r="P916" s="359"/>
      <c r="Q916" s="376"/>
      <c r="R916" s="376"/>
      <c r="S916" s="376"/>
      <c r="T916" s="376"/>
      <c r="U916" s="376"/>
      <c r="V916" s="81"/>
    </row>
    <row r="917" spans="1:22" s="377" customFormat="1" x14ac:dyDescent="0.2">
      <c r="A917" s="327"/>
      <c r="B917" s="81"/>
      <c r="C917" s="199"/>
      <c r="D917" s="199"/>
      <c r="E917" s="199"/>
      <c r="F917" s="199"/>
      <c r="G917" s="199"/>
      <c r="H917" s="199"/>
      <c r="I917" s="199"/>
      <c r="J917" s="199"/>
      <c r="K917" s="199"/>
      <c r="L917" s="81"/>
      <c r="M917" s="354"/>
      <c r="N917" s="359"/>
      <c r="O917" s="359"/>
      <c r="P917" s="359"/>
      <c r="Q917" s="376"/>
      <c r="R917" s="376"/>
      <c r="S917" s="376"/>
      <c r="T917" s="376"/>
      <c r="U917" s="376"/>
      <c r="V917" s="81"/>
    </row>
    <row r="925" spans="1:22" x14ac:dyDescent="0.2">
      <c r="M925" s="325"/>
    </row>
    <row r="926" spans="1:22" x14ac:dyDescent="0.2">
      <c r="M926" s="364"/>
    </row>
    <row r="931" spans="1:22" s="377" customFormat="1" x14ac:dyDescent="0.2">
      <c r="A931" s="327"/>
      <c r="B931" s="81"/>
      <c r="C931" s="199"/>
      <c r="D931" s="199"/>
      <c r="E931" s="199"/>
      <c r="F931" s="199"/>
      <c r="G931" s="199"/>
      <c r="H931" s="199"/>
      <c r="I931" s="199"/>
      <c r="J931" s="199"/>
      <c r="K931" s="199"/>
      <c r="L931" s="81"/>
      <c r="M931" s="354"/>
      <c r="N931" s="359"/>
      <c r="O931" s="359"/>
      <c r="P931" s="359"/>
      <c r="Q931" s="376"/>
      <c r="R931" s="376"/>
      <c r="S931" s="376"/>
      <c r="T931" s="376"/>
      <c r="U931" s="376"/>
      <c r="V931" s="81"/>
    </row>
    <row r="932" spans="1:22" s="377" customFormat="1" x14ac:dyDescent="0.2">
      <c r="A932" s="327"/>
      <c r="B932" s="81"/>
      <c r="C932" s="199"/>
      <c r="D932" s="199"/>
      <c r="E932" s="199"/>
      <c r="F932" s="199"/>
      <c r="G932" s="199"/>
      <c r="H932" s="199"/>
      <c r="I932" s="199"/>
      <c r="J932" s="199"/>
      <c r="K932" s="199"/>
      <c r="L932" s="81"/>
      <c r="M932" s="354"/>
      <c r="N932" s="359"/>
      <c r="O932" s="359"/>
      <c r="P932" s="359"/>
      <c r="Q932" s="376"/>
      <c r="R932" s="376"/>
      <c r="S932" s="376"/>
      <c r="T932" s="376"/>
      <c r="U932" s="376"/>
      <c r="V932" s="81"/>
    </row>
    <row r="940" spans="1:22" x14ac:dyDescent="0.2">
      <c r="M940" s="325"/>
    </row>
    <row r="941" spans="1:22" x14ac:dyDescent="0.2">
      <c r="M941" s="364"/>
    </row>
    <row r="946" spans="1:22" s="377" customFormat="1" x14ac:dyDescent="0.2">
      <c r="A946" s="327"/>
      <c r="B946" s="81"/>
      <c r="C946" s="199"/>
      <c r="D946" s="199"/>
      <c r="E946" s="199"/>
      <c r="F946" s="199"/>
      <c r="G946" s="199"/>
      <c r="H946" s="199"/>
      <c r="I946" s="199"/>
      <c r="J946" s="199"/>
      <c r="K946" s="199"/>
      <c r="L946" s="81"/>
      <c r="M946" s="354"/>
      <c r="N946" s="359"/>
      <c r="O946" s="359"/>
      <c r="P946" s="359"/>
      <c r="Q946" s="376"/>
      <c r="R946" s="376"/>
      <c r="S946" s="376"/>
      <c r="T946" s="376"/>
      <c r="U946" s="376"/>
      <c r="V946" s="81"/>
    </row>
    <row r="947" spans="1:22" s="377" customFormat="1" x14ac:dyDescent="0.2">
      <c r="A947" s="327"/>
      <c r="B947" s="81"/>
      <c r="C947" s="199"/>
      <c r="D947" s="199"/>
      <c r="E947" s="199"/>
      <c r="F947" s="199"/>
      <c r="G947" s="199"/>
      <c r="H947" s="199"/>
      <c r="I947" s="199"/>
      <c r="J947" s="199"/>
      <c r="K947" s="199"/>
      <c r="L947" s="81"/>
      <c r="M947" s="354"/>
      <c r="N947" s="359"/>
      <c r="O947" s="359"/>
      <c r="P947" s="359"/>
      <c r="Q947" s="376"/>
      <c r="R947" s="376"/>
      <c r="S947" s="376"/>
      <c r="T947" s="376"/>
      <c r="U947" s="376"/>
      <c r="V947" s="81"/>
    </row>
    <row r="955" spans="1:22" x14ac:dyDescent="0.2">
      <c r="M955" s="325"/>
    </row>
    <row r="956" spans="1:22" x14ac:dyDescent="0.2">
      <c r="M956" s="364"/>
    </row>
    <row r="961" spans="1:22" s="377" customFormat="1" x14ac:dyDescent="0.2">
      <c r="A961" s="327"/>
      <c r="B961" s="81"/>
      <c r="C961" s="199"/>
      <c r="D961" s="199"/>
      <c r="E961" s="199"/>
      <c r="F961" s="199"/>
      <c r="G961" s="199"/>
      <c r="H961" s="199"/>
      <c r="I961" s="199"/>
      <c r="J961" s="199"/>
      <c r="K961" s="199"/>
      <c r="L961" s="81"/>
      <c r="M961" s="354"/>
      <c r="N961" s="359"/>
      <c r="O961" s="359"/>
      <c r="P961" s="359"/>
      <c r="Q961" s="376"/>
      <c r="R961" s="376"/>
      <c r="S961" s="376"/>
      <c r="T961" s="376"/>
      <c r="U961" s="376"/>
      <c r="V961" s="81"/>
    </row>
    <row r="962" spans="1:22" s="377" customFormat="1" x14ac:dyDescent="0.2">
      <c r="A962" s="327"/>
      <c r="B962" s="81"/>
      <c r="C962" s="199"/>
      <c r="D962" s="199"/>
      <c r="E962" s="199"/>
      <c r="F962" s="199"/>
      <c r="G962" s="199"/>
      <c r="H962" s="199"/>
      <c r="I962" s="199"/>
      <c r="J962" s="199"/>
      <c r="K962" s="199"/>
      <c r="L962" s="81"/>
      <c r="M962" s="354"/>
      <c r="N962" s="359"/>
      <c r="O962" s="359"/>
      <c r="P962" s="359"/>
      <c r="Q962" s="376"/>
      <c r="R962" s="376"/>
      <c r="S962" s="376"/>
      <c r="T962" s="376"/>
      <c r="U962" s="376"/>
      <c r="V962" s="81"/>
    </row>
    <row r="970" spans="1:22" x14ac:dyDescent="0.2">
      <c r="M970" s="325"/>
    </row>
    <row r="971" spans="1:22" x14ac:dyDescent="0.2">
      <c r="M971" s="364"/>
    </row>
    <row r="976" spans="1:22" s="377" customFormat="1" x14ac:dyDescent="0.2">
      <c r="A976" s="327"/>
      <c r="B976" s="81"/>
      <c r="C976" s="199"/>
      <c r="D976" s="199"/>
      <c r="E976" s="199"/>
      <c r="F976" s="199"/>
      <c r="G976" s="199"/>
      <c r="H976" s="199"/>
      <c r="I976" s="199"/>
      <c r="J976" s="199"/>
      <c r="K976" s="199"/>
      <c r="L976" s="81"/>
      <c r="M976" s="354"/>
      <c r="N976" s="359"/>
      <c r="O976" s="359"/>
      <c r="P976" s="359"/>
      <c r="Q976" s="376"/>
      <c r="R976" s="376"/>
      <c r="S976" s="376"/>
      <c r="T976" s="376"/>
      <c r="U976" s="376"/>
      <c r="V976" s="81"/>
    </row>
    <row r="977" spans="1:22" s="377" customFormat="1" x14ac:dyDescent="0.2">
      <c r="A977" s="327"/>
      <c r="B977" s="81"/>
      <c r="C977" s="199"/>
      <c r="D977" s="199"/>
      <c r="E977" s="199"/>
      <c r="F977" s="199"/>
      <c r="G977" s="199"/>
      <c r="H977" s="199"/>
      <c r="I977" s="199"/>
      <c r="J977" s="199"/>
      <c r="K977" s="199"/>
      <c r="L977" s="81"/>
      <c r="M977" s="354"/>
      <c r="N977" s="359"/>
      <c r="O977" s="359"/>
      <c r="P977" s="359"/>
      <c r="Q977" s="376"/>
      <c r="R977" s="376"/>
      <c r="S977" s="376"/>
      <c r="T977" s="376"/>
      <c r="U977" s="376"/>
      <c r="V977" s="81"/>
    </row>
    <row r="985" spans="1:22" x14ac:dyDescent="0.2">
      <c r="M985" s="325"/>
    </row>
    <row r="986" spans="1:22" x14ac:dyDescent="0.2">
      <c r="M986" s="364"/>
    </row>
    <row r="991" spans="1:22" s="377" customFormat="1" x14ac:dyDescent="0.2">
      <c r="A991" s="327"/>
      <c r="B991" s="81"/>
      <c r="C991" s="199"/>
      <c r="D991" s="199"/>
      <c r="E991" s="199"/>
      <c r="F991" s="199"/>
      <c r="G991" s="199"/>
      <c r="H991" s="199"/>
      <c r="I991" s="199"/>
      <c r="J991" s="199"/>
      <c r="K991" s="199"/>
      <c r="L991" s="81"/>
      <c r="M991" s="354"/>
      <c r="N991" s="359"/>
      <c r="O991" s="359"/>
      <c r="P991" s="359"/>
      <c r="Q991" s="376"/>
      <c r="R991" s="376"/>
      <c r="S991" s="376"/>
      <c r="T991" s="376"/>
      <c r="U991" s="376"/>
      <c r="V991" s="81"/>
    </row>
    <row r="992" spans="1:22" s="377" customFormat="1" x14ac:dyDescent="0.2">
      <c r="A992" s="327"/>
      <c r="B992" s="81"/>
      <c r="C992" s="199"/>
      <c r="D992" s="199"/>
      <c r="E992" s="199"/>
      <c r="F992" s="199"/>
      <c r="G992" s="199"/>
      <c r="H992" s="199"/>
      <c r="I992" s="199"/>
      <c r="J992" s="199"/>
      <c r="K992" s="199"/>
      <c r="L992" s="81"/>
      <c r="M992" s="354"/>
      <c r="N992" s="359"/>
      <c r="O992" s="359"/>
      <c r="P992" s="359"/>
      <c r="Q992" s="376"/>
      <c r="R992" s="376"/>
      <c r="S992" s="376"/>
      <c r="T992" s="376"/>
      <c r="U992" s="376"/>
      <c r="V992" s="81"/>
    </row>
    <row r="1000" spans="1:22" x14ac:dyDescent="0.2">
      <c r="M1000" s="325"/>
    </row>
    <row r="1001" spans="1:22" x14ac:dyDescent="0.2">
      <c r="M1001" s="364"/>
    </row>
    <row r="1006" spans="1:22" s="377" customFormat="1" x14ac:dyDescent="0.2">
      <c r="A1006" s="327"/>
      <c r="B1006" s="81"/>
      <c r="C1006" s="199"/>
      <c r="D1006" s="199"/>
      <c r="E1006" s="199"/>
      <c r="F1006" s="199"/>
      <c r="G1006" s="199"/>
      <c r="H1006" s="199"/>
      <c r="I1006" s="199"/>
      <c r="J1006" s="199"/>
      <c r="K1006" s="199"/>
      <c r="L1006" s="81"/>
      <c r="M1006" s="354"/>
      <c r="N1006" s="359"/>
      <c r="O1006" s="359"/>
      <c r="P1006" s="359"/>
      <c r="Q1006" s="376"/>
      <c r="R1006" s="376"/>
      <c r="S1006" s="376"/>
      <c r="T1006" s="376"/>
      <c r="U1006" s="376"/>
      <c r="V1006" s="81"/>
    </row>
    <row r="1007" spans="1:22" s="377" customFormat="1" x14ac:dyDescent="0.2">
      <c r="A1007" s="327"/>
      <c r="B1007" s="81"/>
      <c r="C1007" s="199"/>
      <c r="D1007" s="199"/>
      <c r="E1007" s="199"/>
      <c r="F1007" s="199"/>
      <c r="G1007" s="199"/>
      <c r="H1007" s="199"/>
      <c r="I1007" s="199"/>
      <c r="J1007" s="199"/>
      <c r="K1007" s="199"/>
      <c r="L1007" s="81"/>
      <c r="M1007" s="354"/>
      <c r="N1007" s="359"/>
      <c r="O1007" s="359"/>
      <c r="P1007" s="359"/>
      <c r="Q1007" s="376"/>
      <c r="R1007" s="376"/>
      <c r="S1007" s="376"/>
      <c r="T1007" s="376"/>
      <c r="U1007" s="376"/>
      <c r="V1007" s="81"/>
    </row>
    <row r="1015" spans="1:22" x14ac:dyDescent="0.2">
      <c r="M1015" s="325"/>
    </row>
    <row r="1016" spans="1:22" x14ac:dyDescent="0.2">
      <c r="M1016" s="364"/>
    </row>
    <row r="1021" spans="1:22" s="377" customFormat="1" x14ac:dyDescent="0.2">
      <c r="A1021" s="327"/>
      <c r="B1021" s="81"/>
      <c r="C1021" s="199"/>
      <c r="D1021" s="199"/>
      <c r="E1021" s="199"/>
      <c r="F1021" s="199"/>
      <c r="G1021" s="199"/>
      <c r="H1021" s="199"/>
      <c r="I1021" s="199"/>
      <c r="J1021" s="199"/>
      <c r="K1021" s="199"/>
      <c r="L1021" s="81"/>
      <c r="M1021" s="354"/>
      <c r="N1021" s="359"/>
      <c r="O1021" s="359"/>
      <c r="P1021" s="359"/>
      <c r="Q1021" s="376"/>
      <c r="R1021" s="376"/>
      <c r="S1021" s="376"/>
      <c r="T1021" s="376"/>
      <c r="U1021" s="376"/>
      <c r="V1021" s="81"/>
    </row>
    <row r="1022" spans="1:22" s="377" customFormat="1" x14ac:dyDescent="0.2">
      <c r="A1022" s="327"/>
      <c r="B1022" s="81"/>
      <c r="C1022" s="199"/>
      <c r="D1022" s="199"/>
      <c r="E1022" s="199"/>
      <c r="F1022" s="199"/>
      <c r="G1022" s="199"/>
      <c r="H1022" s="199"/>
      <c r="I1022" s="199"/>
      <c r="J1022" s="199"/>
      <c r="K1022" s="199"/>
      <c r="L1022" s="81"/>
      <c r="M1022" s="354"/>
      <c r="N1022" s="359"/>
      <c r="O1022" s="359"/>
      <c r="P1022" s="359"/>
      <c r="Q1022" s="376"/>
      <c r="R1022" s="376"/>
      <c r="S1022" s="376"/>
      <c r="T1022" s="376"/>
      <c r="U1022" s="376"/>
      <c r="V1022" s="81"/>
    </row>
    <row r="1031" spans="1:22" x14ac:dyDescent="0.2">
      <c r="M1031" s="325"/>
    </row>
    <row r="1036" spans="1:22" s="377" customFormat="1" x14ac:dyDescent="0.2">
      <c r="A1036" s="327"/>
      <c r="B1036" s="81"/>
      <c r="C1036" s="199"/>
      <c r="D1036" s="199"/>
      <c r="E1036" s="199"/>
      <c r="F1036" s="199"/>
      <c r="G1036" s="199"/>
      <c r="H1036" s="199"/>
      <c r="I1036" s="199"/>
      <c r="J1036" s="199"/>
      <c r="K1036" s="199"/>
      <c r="L1036" s="81"/>
      <c r="M1036" s="354"/>
      <c r="N1036" s="359"/>
      <c r="O1036" s="359"/>
      <c r="P1036" s="359"/>
      <c r="Q1036" s="376"/>
      <c r="R1036" s="376"/>
      <c r="S1036" s="376"/>
      <c r="T1036" s="376"/>
      <c r="U1036" s="376"/>
      <c r="V1036" s="81"/>
    </row>
    <row r="1037" spans="1:22" s="377" customFormat="1" x14ac:dyDescent="0.2">
      <c r="A1037" s="327"/>
      <c r="B1037" s="81"/>
      <c r="C1037" s="199"/>
      <c r="D1037" s="199"/>
      <c r="E1037" s="199"/>
      <c r="F1037" s="199"/>
      <c r="G1037" s="199"/>
      <c r="H1037" s="199"/>
      <c r="I1037" s="199"/>
      <c r="J1037" s="199"/>
      <c r="K1037" s="199"/>
      <c r="L1037" s="81"/>
      <c r="M1037" s="354"/>
      <c r="N1037" s="359"/>
      <c r="O1037" s="359"/>
      <c r="P1037" s="359"/>
      <c r="Q1037" s="376"/>
      <c r="R1037" s="376"/>
      <c r="S1037" s="376"/>
      <c r="T1037" s="376"/>
      <c r="U1037" s="376"/>
      <c r="V1037" s="81"/>
    </row>
    <row r="1052" spans="1:22" s="377" customFormat="1" x14ac:dyDescent="0.2">
      <c r="A1052" s="327"/>
      <c r="B1052" s="81"/>
      <c r="C1052" s="199"/>
      <c r="D1052" s="199"/>
      <c r="E1052" s="199"/>
      <c r="F1052" s="199"/>
      <c r="G1052" s="199"/>
      <c r="H1052" s="199"/>
      <c r="I1052" s="199"/>
      <c r="J1052" s="199"/>
      <c r="K1052" s="199"/>
      <c r="L1052" s="81"/>
      <c r="M1052" s="354"/>
      <c r="N1052" s="359"/>
      <c r="O1052" s="359"/>
      <c r="P1052" s="359"/>
      <c r="Q1052" s="376"/>
      <c r="R1052" s="376"/>
      <c r="S1052" s="376"/>
      <c r="T1052" s="376"/>
      <c r="U1052" s="376"/>
      <c r="V1052" s="81"/>
    </row>
  </sheetData>
  <sheetProtection algorithmName="SHA-512" hashValue="Ja7UuJ9lmLFSkytPQJG5a/7H8MVZCOhswfMDRVofZ2NIgXGXJSDShBwsdmrhL+9ud9BQLWR7wZ6elkwWovgZCQ==" saltValue="Z1fezF6l1oyoFj4eFbOyCQ==" spinCount="100000" sheet="1" insertColumns="0" insertRows="0" deleteColumns="0" deleteRows="0"/>
  <mergeCells count="1247">
    <mergeCell ref="B212:B213"/>
    <mergeCell ref="C219:C220"/>
    <mergeCell ref="D219:D220"/>
    <mergeCell ref="E219:E220"/>
    <mergeCell ref="F219:F220"/>
    <mergeCell ref="G219:G220"/>
    <mergeCell ref="D223:D224"/>
    <mergeCell ref="E223:E224"/>
    <mergeCell ref="F223:F224"/>
    <mergeCell ref="G223:G224"/>
    <mergeCell ref="E212:H212"/>
    <mergeCell ref="G318:J318"/>
    <mergeCell ref="G288:J288"/>
    <mergeCell ref="G289:J289"/>
    <mergeCell ref="G290:J290"/>
    <mergeCell ref="G291:J291"/>
    <mergeCell ref="G294:J294"/>
    <mergeCell ref="H221:H222"/>
    <mergeCell ref="H223:H224"/>
    <mergeCell ref="H225:H226"/>
    <mergeCell ref="H227:H228"/>
    <mergeCell ref="G300:J300"/>
    <mergeCell ref="G301:J301"/>
    <mergeCell ref="G302:J302"/>
    <mergeCell ref="G303:J303"/>
    <mergeCell ref="G287:J287"/>
    <mergeCell ref="G283:J283"/>
    <mergeCell ref="G284:J284"/>
    <mergeCell ref="G285:J285"/>
    <mergeCell ref="G286:J286"/>
    <mergeCell ref="D225:D226"/>
    <mergeCell ref="H219:H220"/>
    <mergeCell ref="M736:M737"/>
    <mergeCell ref="C738:D738"/>
    <mergeCell ref="C746:D746"/>
    <mergeCell ref="C747:D747"/>
    <mergeCell ref="C731:D731"/>
    <mergeCell ref="E731:F731"/>
    <mergeCell ref="H731:K731"/>
    <mergeCell ref="C732:D732"/>
    <mergeCell ref="E732:F732"/>
    <mergeCell ref="H732:K732"/>
    <mergeCell ref="B704:B705"/>
    <mergeCell ref="K704:K705"/>
    <mergeCell ref="B706:B707"/>
    <mergeCell ref="C706:D707"/>
    <mergeCell ref="E706:F707"/>
    <mergeCell ref="H706:K707"/>
    <mergeCell ref="C708:D708"/>
    <mergeCell ref="E708:F708"/>
    <mergeCell ref="H708:K708"/>
    <mergeCell ref="C729:D729"/>
    <mergeCell ref="E729:F729"/>
    <mergeCell ref="H729:K729"/>
    <mergeCell ref="C730:D730"/>
    <mergeCell ref="E730:F730"/>
    <mergeCell ref="H730:K730"/>
    <mergeCell ref="G736:G737"/>
    <mergeCell ref="H736:H737"/>
    <mergeCell ref="I736:I737"/>
    <mergeCell ref="C728:D728"/>
    <mergeCell ref="E728:F728"/>
    <mergeCell ref="H728:K728"/>
    <mergeCell ref="H712:K712"/>
    <mergeCell ref="D701:F701"/>
    <mergeCell ref="I701:K701"/>
    <mergeCell ref="D702:F702"/>
    <mergeCell ref="I702:K702"/>
    <mergeCell ref="B697:B698"/>
    <mergeCell ref="C697:C698"/>
    <mergeCell ref="D697:D698"/>
    <mergeCell ref="E697:E698"/>
    <mergeCell ref="I697:I698"/>
    <mergeCell ref="K697:K698"/>
    <mergeCell ref="G304:J304"/>
    <mergeCell ref="G305:J305"/>
    <mergeCell ref="G306:J306"/>
    <mergeCell ref="C748:D748"/>
    <mergeCell ref="B749:D749"/>
    <mergeCell ref="B736:B737"/>
    <mergeCell ref="C736:D737"/>
    <mergeCell ref="B633:B634"/>
    <mergeCell ref="C633:C634"/>
    <mergeCell ref="D633:D634"/>
    <mergeCell ref="E633:E634"/>
    <mergeCell ref="I633:I634"/>
    <mergeCell ref="K633:K634"/>
    <mergeCell ref="B635:B636"/>
    <mergeCell ref="D635:F636"/>
    <mergeCell ref="G635:G636"/>
    <mergeCell ref="I532:I533"/>
    <mergeCell ref="D538:F538"/>
    <mergeCell ref="I538:K538"/>
    <mergeCell ref="D539:F539"/>
    <mergeCell ref="I539:K539"/>
    <mergeCell ref="D540:F540"/>
    <mergeCell ref="I540:K540"/>
    <mergeCell ref="K532:K533"/>
    <mergeCell ref="I554:K555"/>
    <mergeCell ref="D556:F556"/>
    <mergeCell ref="I556:K556"/>
    <mergeCell ref="D557:F557"/>
    <mergeCell ref="I557:K557"/>
    <mergeCell ref="B560:B561"/>
    <mergeCell ref="C560:C561"/>
    <mergeCell ref="D560:D561"/>
    <mergeCell ref="E560:E561"/>
    <mergeCell ref="I560:I561"/>
    <mergeCell ref="K560:K561"/>
    <mergeCell ref="B576:B577"/>
    <mergeCell ref="C576:C577"/>
    <mergeCell ref="D576:D577"/>
    <mergeCell ref="E576:E577"/>
    <mergeCell ref="I576:I577"/>
    <mergeCell ref="K576:K577"/>
    <mergeCell ref="C616:C617"/>
    <mergeCell ref="D616:D617"/>
    <mergeCell ref="E616:E617"/>
    <mergeCell ref="I616:I617"/>
    <mergeCell ref="K616:K617"/>
    <mergeCell ref="B552:B553"/>
    <mergeCell ref="C552:C553"/>
    <mergeCell ref="D552:D553"/>
    <mergeCell ref="E552:E553"/>
    <mergeCell ref="I552:I553"/>
    <mergeCell ref="K552:K553"/>
    <mergeCell ref="B554:B555"/>
    <mergeCell ref="D554:F555"/>
    <mergeCell ref="G554:G555"/>
    <mergeCell ref="D449:F449"/>
    <mergeCell ref="I449:K449"/>
    <mergeCell ref="D450:F450"/>
    <mergeCell ref="I450:K450"/>
    <mergeCell ref="D451:F451"/>
    <mergeCell ref="I451:K451"/>
    <mergeCell ref="D452:F452"/>
    <mergeCell ref="I452:K452"/>
    <mergeCell ref="B455:B456"/>
    <mergeCell ref="C455:C456"/>
    <mergeCell ref="D455:D456"/>
    <mergeCell ref="E455:E456"/>
    <mergeCell ref="I455:I456"/>
    <mergeCell ref="K455:K456"/>
    <mergeCell ref="D473:F473"/>
    <mergeCell ref="I473:K473"/>
    <mergeCell ref="D474:F474"/>
    <mergeCell ref="I474:K474"/>
    <mergeCell ref="D421:D422"/>
    <mergeCell ref="E421:E422"/>
    <mergeCell ref="I421:I422"/>
    <mergeCell ref="K421:K422"/>
    <mergeCell ref="D337:F337"/>
    <mergeCell ref="I337:K337"/>
    <mergeCell ref="D350:F350"/>
    <mergeCell ref="I350:K350"/>
    <mergeCell ref="B357:B358"/>
    <mergeCell ref="D357:F358"/>
    <mergeCell ref="G357:G358"/>
    <mergeCell ref="I357:K358"/>
    <mergeCell ref="D359:F359"/>
    <mergeCell ref="I359:K359"/>
    <mergeCell ref="D360:F360"/>
    <mergeCell ref="I360:K360"/>
    <mergeCell ref="D361:F361"/>
    <mergeCell ref="I361:K361"/>
    <mergeCell ref="D351:F351"/>
    <mergeCell ref="I351:K351"/>
    <mergeCell ref="D352:F352"/>
    <mergeCell ref="I352:K352"/>
    <mergeCell ref="B355:B356"/>
    <mergeCell ref="C355:C356"/>
    <mergeCell ref="D355:D356"/>
    <mergeCell ref="E355:E356"/>
    <mergeCell ref="I355:I356"/>
    <mergeCell ref="K355:K356"/>
    <mergeCell ref="B368:B369"/>
    <mergeCell ref="D368:F369"/>
    <mergeCell ref="G368:G369"/>
    <mergeCell ref="I368:K369"/>
    <mergeCell ref="I214:K214"/>
    <mergeCell ref="I218:K218"/>
    <mergeCell ref="K247:K248"/>
    <mergeCell ref="B230:C230"/>
    <mergeCell ref="C231:J231"/>
    <mergeCell ref="C232:F232"/>
    <mergeCell ref="G232:J232"/>
    <mergeCell ref="B249:B250"/>
    <mergeCell ref="C249:C250"/>
    <mergeCell ref="D249:D250"/>
    <mergeCell ref="E249:E250"/>
    <mergeCell ref="F249:F250"/>
    <mergeCell ref="G249:G250"/>
    <mergeCell ref="H249:H250"/>
    <mergeCell ref="J249:J250"/>
    <mergeCell ref="B232:B234"/>
    <mergeCell ref="C233:C234"/>
    <mergeCell ref="G233:G234"/>
    <mergeCell ref="C23:C24"/>
    <mergeCell ref="D23:D24"/>
    <mergeCell ref="E23:E24"/>
    <mergeCell ref="F23:F24"/>
    <mergeCell ref="B247:G248"/>
    <mergeCell ref="M247:M248"/>
    <mergeCell ref="M3:M8"/>
    <mergeCell ref="G2:K2"/>
    <mergeCell ref="B3:C4"/>
    <mergeCell ref="G3:K3"/>
    <mergeCell ref="G5:H5"/>
    <mergeCell ref="I5:K6"/>
    <mergeCell ref="G6:H6"/>
    <mergeCell ref="G7:K7"/>
    <mergeCell ref="B6:F8"/>
    <mergeCell ref="G8:K8"/>
    <mergeCell ref="G9:K9"/>
    <mergeCell ref="B209:B210"/>
    <mergeCell ref="C209:C210"/>
    <mergeCell ref="E209:E210"/>
    <mergeCell ref="G209:G210"/>
    <mergeCell ref="I209:I210"/>
    <mergeCell ref="C223:C224"/>
    <mergeCell ref="C227:C228"/>
    <mergeCell ref="D227:D228"/>
    <mergeCell ref="E227:E228"/>
    <mergeCell ref="F227:F228"/>
    <mergeCell ref="H247:H248"/>
    <mergeCell ref="I247:I248"/>
    <mergeCell ref="C212:D212"/>
    <mergeCell ref="C221:C222"/>
    <mergeCell ref="D221:D222"/>
    <mergeCell ref="G23:G24"/>
    <mergeCell ref="H23:H24"/>
    <mergeCell ref="C25:C26"/>
    <mergeCell ref="D25:D26"/>
    <mergeCell ref="E25:E26"/>
    <mergeCell ref="F25:F26"/>
    <mergeCell ref="G25:G26"/>
    <mergeCell ref="H25:H26"/>
    <mergeCell ref="C27:C28"/>
    <mergeCell ref="D27:D28"/>
    <mergeCell ref="E27:E28"/>
    <mergeCell ref="F27:F28"/>
    <mergeCell ref="G27:G28"/>
    <mergeCell ref="H27:H28"/>
    <mergeCell ref="B9:C9"/>
    <mergeCell ref="M10:M15"/>
    <mergeCell ref="B11:B12"/>
    <mergeCell ref="C11:C12"/>
    <mergeCell ref="E11:E12"/>
    <mergeCell ref="G11:G12"/>
    <mergeCell ref="I11:I12"/>
    <mergeCell ref="B14:B15"/>
    <mergeCell ref="C14:D14"/>
    <mergeCell ref="E14:H14"/>
    <mergeCell ref="I16:K16"/>
    <mergeCell ref="I20:K20"/>
    <mergeCell ref="C21:C22"/>
    <mergeCell ref="D21:D22"/>
    <mergeCell ref="E21:E22"/>
    <mergeCell ref="F21:F22"/>
    <mergeCell ref="G21:G22"/>
    <mergeCell ref="H21:H22"/>
    <mergeCell ref="I33:I34"/>
    <mergeCell ref="B36:B37"/>
    <mergeCell ref="C36:D36"/>
    <mergeCell ref="E36:H36"/>
    <mergeCell ref="I38:K38"/>
    <mergeCell ref="I42:K42"/>
    <mergeCell ref="C43:C44"/>
    <mergeCell ref="D43:D44"/>
    <mergeCell ref="E43:E44"/>
    <mergeCell ref="F43:F44"/>
    <mergeCell ref="G43:G44"/>
    <mergeCell ref="H43:H44"/>
    <mergeCell ref="C29:C30"/>
    <mergeCell ref="D29:D30"/>
    <mergeCell ref="E29:E30"/>
    <mergeCell ref="F29:F30"/>
    <mergeCell ref="G29:G30"/>
    <mergeCell ref="H29:H30"/>
    <mergeCell ref="B33:B34"/>
    <mergeCell ref="C33:C34"/>
    <mergeCell ref="E33:E34"/>
    <mergeCell ref="G33:G34"/>
    <mergeCell ref="C49:C50"/>
    <mergeCell ref="D49:D50"/>
    <mergeCell ref="E49:E50"/>
    <mergeCell ref="F49:F50"/>
    <mergeCell ref="G49:G50"/>
    <mergeCell ref="H49:H50"/>
    <mergeCell ref="C51:C52"/>
    <mergeCell ref="D51:D52"/>
    <mergeCell ref="E51:E52"/>
    <mergeCell ref="F51:F52"/>
    <mergeCell ref="G51:G52"/>
    <mergeCell ref="H51:H52"/>
    <mergeCell ref="C45:C46"/>
    <mergeCell ref="D45:D46"/>
    <mergeCell ref="E45:E46"/>
    <mergeCell ref="F45:F46"/>
    <mergeCell ref="G45:G46"/>
    <mergeCell ref="H45:H46"/>
    <mergeCell ref="C47:C48"/>
    <mergeCell ref="D47:D48"/>
    <mergeCell ref="E47:E48"/>
    <mergeCell ref="F47:F48"/>
    <mergeCell ref="G47:G48"/>
    <mergeCell ref="H47:H48"/>
    <mergeCell ref="I64:K64"/>
    <mergeCell ref="C65:C66"/>
    <mergeCell ref="D65:D66"/>
    <mergeCell ref="E65:E66"/>
    <mergeCell ref="F65:F66"/>
    <mergeCell ref="G65:G66"/>
    <mergeCell ref="H65:H66"/>
    <mergeCell ref="C67:C68"/>
    <mergeCell ref="D67:D68"/>
    <mergeCell ref="E67:E68"/>
    <mergeCell ref="F67:F68"/>
    <mergeCell ref="G67:G68"/>
    <mergeCell ref="H67:H68"/>
    <mergeCell ref="B55:B56"/>
    <mergeCell ref="C55:C56"/>
    <mergeCell ref="E55:E56"/>
    <mergeCell ref="G55:G56"/>
    <mergeCell ref="I55:I56"/>
    <mergeCell ref="B58:B59"/>
    <mergeCell ref="C58:D58"/>
    <mergeCell ref="E58:H58"/>
    <mergeCell ref="I60:K60"/>
    <mergeCell ref="C73:C74"/>
    <mergeCell ref="D73:D74"/>
    <mergeCell ref="E73:E74"/>
    <mergeCell ref="F73:F74"/>
    <mergeCell ref="G73:G74"/>
    <mergeCell ref="H73:H74"/>
    <mergeCell ref="B77:B78"/>
    <mergeCell ref="C77:C78"/>
    <mergeCell ref="E77:E78"/>
    <mergeCell ref="G77:G78"/>
    <mergeCell ref="C69:C70"/>
    <mergeCell ref="D69:D70"/>
    <mergeCell ref="E69:E70"/>
    <mergeCell ref="F69:F70"/>
    <mergeCell ref="G69:G70"/>
    <mergeCell ref="H69:H70"/>
    <mergeCell ref="C71:C72"/>
    <mergeCell ref="D71:D72"/>
    <mergeCell ref="E71:E72"/>
    <mergeCell ref="F71:F72"/>
    <mergeCell ref="G71:G72"/>
    <mergeCell ref="H71:H72"/>
    <mergeCell ref="C89:C90"/>
    <mergeCell ref="D89:D90"/>
    <mergeCell ref="E89:E90"/>
    <mergeCell ref="F89:F90"/>
    <mergeCell ref="G89:G90"/>
    <mergeCell ref="H89:H90"/>
    <mergeCell ref="C91:C92"/>
    <mergeCell ref="D91:D92"/>
    <mergeCell ref="E91:E92"/>
    <mergeCell ref="F91:F92"/>
    <mergeCell ref="G91:G92"/>
    <mergeCell ref="H91:H92"/>
    <mergeCell ref="I77:I78"/>
    <mergeCell ref="B80:B81"/>
    <mergeCell ref="C80:D80"/>
    <mergeCell ref="E80:H80"/>
    <mergeCell ref="I82:K82"/>
    <mergeCell ref="I86:K86"/>
    <mergeCell ref="C87:C88"/>
    <mergeCell ref="D87:D88"/>
    <mergeCell ref="E87:E88"/>
    <mergeCell ref="F87:F88"/>
    <mergeCell ref="G87:G88"/>
    <mergeCell ref="H87:H88"/>
    <mergeCell ref="B99:B100"/>
    <mergeCell ref="C99:C100"/>
    <mergeCell ref="E99:E100"/>
    <mergeCell ref="G99:G100"/>
    <mergeCell ref="I99:I100"/>
    <mergeCell ref="B102:B103"/>
    <mergeCell ref="C102:D102"/>
    <mergeCell ref="E102:H102"/>
    <mergeCell ref="I104:K104"/>
    <mergeCell ref="C93:C94"/>
    <mergeCell ref="D93:D94"/>
    <mergeCell ref="E93:E94"/>
    <mergeCell ref="F93:F94"/>
    <mergeCell ref="G93:G94"/>
    <mergeCell ref="H93:H94"/>
    <mergeCell ref="C95:C96"/>
    <mergeCell ref="D95:D96"/>
    <mergeCell ref="E95:E96"/>
    <mergeCell ref="F95:F96"/>
    <mergeCell ref="G95:G96"/>
    <mergeCell ref="H95:H96"/>
    <mergeCell ref="C113:C114"/>
    <mergeCell ref="D113:D114"/>
    <mergeCell ref="E113:E114"/>
    <mergeCell ref="F113:F114"/>
    <mergeCell ref="G113:G114"/>
    <mergeCell ref="H113:H114"/>
    <mergeCell ref="C115:C116"/>
    <mergeCell ref="D115:D116"/>
    <mergeCell ref="E115:E116"/>
    <mergeCell ref="F115:F116"/>
    <mergeCell ref="G115:G116"/>
    <mergeCell ref="H115:H116"/>
    <mergeCell ref="I108:K108"/>
    <mergeCell ref="C109:C110"/>
    <mergeCell ref="D109:D110"/>
    <mergeCell ref="E109:E110"/>
    <mergeCell ref="F109:F110"/>
    <mergeCell ref="G109:G110"/>
    <mergeCell ref="H109:H110"/>
    <mergeCell ref="C111:C112"/>
    <mergeCell ref="D111:D112"/>
    <mergeCell ref="E111:E112"/>
    <mergeCell ref="F111:F112"/>
    <mergeCell ref="G111:G112"/>
    <mergeCell ref="H111:H112"/>
    <mergeCell ref="I121:I122"/>
    <mergeCell ref="B124:B125"/>
    <mergeCell ref="C124:D124"/>
    <mergeCell ref="E124:H124"/>
    <mergeCell ref="I126:K126"/>
    <mergeCell ref="I130:K130"/>
    <mergeCell ref="C131:C132"/>
    <mergeCell ref="D131:D132"/>
    <mergeCell ref="E131:E132"/>
    <mergeCell ref="F131:F132"/>
    <mergeCell ref="G131:G132"/>
    <mergeCell ref="H131:H132"/>
    <mergeCell ref="C117:C118"/>
    <mergeCell ref="D117:D118"/>
    <mergeCell ref="E117:E118"/>
    <mergeCell ref="F117:F118"/>
    <mergeCell ref="G117:G118"/>
    <mergeCell ref="H117:H118"/>
    <mergeCell ref="B121:B122"/>
    <mergeCell ref="C121:C122"/>
    <mergeCell ref="E121:E122"/>
    <mergeCell ref="G121:G122"/>
    <mergeCell ref="C137:C138"/>
    <mergeCell ref="D137:D138"/>
    <mergeCell ref="E137:E138"/>
    <mergeCell ref="F137:F138"/>
    <mergeCell ref="G137:G138"/>
    <mergeCell ref="H137:H138"/>
    <mergeCell ref="C139:C140"/>
    <mergeCell ref="D139:D140"/>
    <mergeCell ref="E139:E140"/>
    <mergeCell ref="F139:F140"/>
    <mergeCell ref="G139:G140"/>
    <mergeCell ref="H139:H140"/>
    <mergeCell ref="C133:C134"/>
    <mergeCell ref="D133:D134"/>
    <mergeCell ref="E133:E134"/>
    <mergeCell ref="F133:F134"/>
    <mergeCell ref="G133:G134"/>
    <mergeCell ref="H133:H134"/>
    <mergeCell ref="C135:C136"/>
    <mergeCell ref="D135:D136"/>
    <mergeCell ref="E135:E136"/>
    <mergeCell ref="F135:F136"/>
    <mergeCell ref="G135:G136"/>
    <mergeCell ref="H135:H136"/>
    <mergeCell ref="I152:K152"/>
    <mergeCell ref="C153:C154"/>
    <mergeCell ref="D153:D154"/>
    <mergeCell ref="E153:E154"/>
    <mergeCell ref="F153:F154"/>
    <mergeCell ref="G153:G154"/>
    <mergeCell ref="H153:H154"/>
    <mergeCell ref="C155:C156"/>
    <mergeCell ref="D155:D156"/>
    <mergeCell ref="E155:E156"/>
    <mergeCell ref="F155:F156"/>
    <mergeCell ref="G155:G156"/>
    <mergeCell ref="H155:H156"/>
    <mergeCell ref="B143:B144"/>
    <mergeCell ref="C143:C144"/>
    <mergeCell ref="E143:E144"/>
    <mergeCell ref="G143:G144"/>
    <mergeCell ref="I143:I144"/>
    <mergeCell ref="B146:B147"/>
    <mergeCell ref="C146:D146"/>
    <mergeCell ref="E146:H146"/>
    <mergeCell ref="I148:K148"/>
    <mergeCell ref="C161:C162"/>
    <mergeCell ref="D161:D162"/>
    <mergeCell ref="E161:E162"/>
    <mergeCell ref="F161:F162"/>
    <mergeCell ref="G161:G162"/>
    <mergeCell ref="H161:H162"/>
    <mergeCell ref="B165:B166"/>
    <mergeCell ref="C165:C166"/>
    <mergeCell ref="E165:E166"/>
    <mergeCell ref="G165:G166"/>
    <mergeCell ref="C157:C158"/>
    <mergeCell ref="D157:D158"/>
    <mergeCell ref="E157:E158"/>
    <mergeCell ref="F157:F158"/>
    <mergeCell ref="G157:G158"/>
    <mergeCell ref="H157:H158"/>
    <mergeCell ref="C159:C160"/>
    <mergeCell ref="D159:D160"/>
    <mergeCell ref="E159:E160"/>
    <mergeCell ref="F159:F160"/>
    <mergeCell ref="G159:G160"/>
    <mergeCell ref="H159:H160"/>
    <mergeCell ref="C177:C178"/>
    <mergeCell ref="D177:D178"/>
    <mergeCell ref="E177:E178"/>
    <mergeCell ref="F177:F178"/>
    <mergeCell ref="G177:G178"/>
    <mergeCell ref="H177:H178"/>
    <mergeCell ref="C179:C180"/>
    <mergeCell ref="D179:D180"/>
    <mergeCell ref="E179:E180"/>
    <mergeCell ref="F179:F180"/>
    <mergeCell ref="G179:G180"/>
    <mergeCell ref="H179:H180"/>
    <mergeCell ref="I165:I166"/>
    <mergeCell ref="B168:B169"/>
    <mergeCell ref="C168:D168"/>
    <mergeCell ref="E168:H168"/>
    <mergeCell ref="I170:K170"/>
    <mergeCell ref="I174:K174"/>
    <mergeCell ref="C175:C176"/>
    <mergeCell ref="D175:D176"/>
    <mergeCell ref="E175:E176"/>
    <mergeCell ref="F175:F176"/>
    <mergeCell ref="G175:G176"/>
    <mergeCell ref="H175:H176"/>
    <mergeCell ref="B187:B188"/>
    <mergeCell ref="C187:C188"/>
    <mergeCell ref="E187:E188"/>
    <mergeCell ref="G187:G188"/>
    <mergeCell ref="I187:I188"/>
    <mergeCell ref="B190:B191"/>
    <mergeCell ref="C190:D190"/>
    <mergeCell ref="E190:H190"/>
    <mergeCell ref="I192:K192"/>
    <mergeCell ref="C181:C182"/>
    <mergeCell ref="D181:D182"/>
    <mergeCell ref="E181:E182"/>
    <mergeCell ref="F181:F182"/>
    <mergeCell ref="G181:G182"/>
    <mergeCell ref="H181:H182"/>
    <mergeCell ref="C183:C184"/>
    <mergeCell ref="D183:D184"/>
    <mergeCell ref="E183:E184"/>
    <mergeCell ref="F183:F184"/>
    <mergeCell ref="G183:G184"/>
    <mergeCell ref="H183:H184"/>
    <mergeCell ref="C201:C202"/>
    <mergeCell ref="D201:D202"/>
    <mergeCell ref="E201:E202"/>
    <mergeCell ref="F201:F202"/>
    <mergeCell ref="G201:G202"/>
    <mergeCell ref="H201:H202"/>
    <mergeCell ref="C203:C204"/>
    <mergeCell ref="D203:D204"/>
    <mergeCell ref="E203:E204"/>
    <mergeCell ref="F203:F204"/>
    <mergeCell ref="G203:G204"/>
    <mergeCell ref="H203:H204"/>
    <mergeCell ref="I196:K196"/>
    <mergeCell ref="C197:C198"/>
    <mergeCell ref="D197:D198"/>
    <mergeCell ref="E197:E198"/>
    <mergeCell ref="F197:F198"/>
    <mergeCell ref="G197:G198"/>
    <mergeCell ref="H197:H198"/>
    <mergeCell ref="C199:C200"/>
    <mergeCell ref="D199:D200"/>
    <mergeCell ref="E199:E200"/>
    <mergeCell ref="F199:F200"/>
    <mergeCell ref="G199:G200"/>
    <mergeCell ref="H199:H200"/>
    <mergeCell ref="C205:C206"/>
    <mergeCell ref="D205:D206"/>
    <mergeCell ref="E205:E206"/>
    <mergeCell ref="F205:F206"/>
    <mergeCell ref="G205:G206"/>
    <mergeCell ref="H205:H206"/>
    <mergeCell ref="G293:J293"/>
    <mergeCell ref="G292:J292"/>
    <mergeCell ref="G317:J317"/>
    <mergeCell ref="G316:J316"/>
    <mergeCell ref="G314:J314"/>
    <mergeCell ref="G315:J315"/>
    <mergeCell ref="G310:J310"/>
    <mergeCell ref="G311:J311"/>
    <mergeCell ref="G312:J312"/>
    <mergeCell ref="G313:J313"/>
    <mergeCell ref="G295:J295"/>
    <mergeCell ref="G307:J307"/>
    <mergeCell ref="G308:J308"/>
    <mergeCell ref="G309:J309"/>
    <mergeCell ref="G296:J296"/>
    <mergeCell ref="G297:J297"/>
    <mergeCell ref="G298:J298"/>
    <mergeCell ref="G299:J299"/>
    <mergeCell ref="E221:E222"/>
    <mergeCell ref="F221:F222"/>
    <mergeCell ref="G221:G222"/>
    <mergeCell ref="G227:G228"/>
    <mergeCell ref="E225:E226"/>
    <mergeCell ref="F225:F226"/>
    <mergeCell ref="G225:G226"/>
    <mergeCell ref="C225:C226"/>
    <mergeCell ref="B322:B323"/>
    <mergeCell ref="C322:C323"/>
    <mergeCell ref="D322:D323"/>
    <mergeCell ref="E322:E323"/>
    <mergeCell ref="I322:I323"/>
    <mergeCell ref="K322:K323"/>
    <mergeCell ref="M322:M330"/>
    <mergeCell ref="B324:B325"/>
    <mergeCell ref="D324:F325"/>
    <mergeCell ref="G324:G325"/>
    <mergeCell ref="I324:K325"/>
    <mergeCell ref="D326:F326"/>
    <mergeCell ref="I326:K326"/>
    <mergeCell ref="D327:F327"/>
    <mergeCell ref="I327:K327"/>
    <mergeCell ref="D328:F328"/>
    <mergeCell ref="I328:K328"/>
    <mergeCell ref="D329:F329"/>
    <mergeCell ref="I329:K329"/>
    <mergeCell ref="D330:F330"/>
    <mergeCell ref="I330:K330"/>
    <mergeCell ref="B333:B334"/>
    <mergeCell ref="C333:C334"/>
    <mergeCell ref="D333:D334"/>
    <mergeCell ref="E333:E334"/>
    <mergeCell ref="I333:I334"/>
    <mergeCell ref="K333:K334"/>
    <mergeCell ref="B335:B336"/>
    <mergeCell ref="D335:F336"/>
    <mergeCell ref="G335:G336"/>
    <mergeCell ref="B346:B347"/>
    <mergeCell ref="D346:F347"/>
    <mergeCell ref="G346:G347"/>
    <mergeCell ref="I346:K347"/>
    <mergeCell ref="D348:F348"/>
    <mergeCell ref="I348:K348"/>
    <mergeCell ref="D349:F349"/>
    <mergeCell ref="I349:K349"/>
    <mergeCell ref="D338:F338"/>
    <mergeCell ref="I338:K338"/>
    <mergeCell ref="D339:F339"/>
    <mergeCell ref="I339:K339"/>
    <mergeCell ref="D340:F340"/>
    <mergeCell ref="I340:K340"/>
    <mergeCell ref="D341:F341"/>
    <mergeCell ref="I341:K341"/>
    <mergeCell ref="B344:B345"/>
    <mergeCell ref="C344:C345"/>
    <mergeCell ref="D344:D345"/>
    <mergeCell ref="E344:E345"/>
    <mergeCell ref="I344:I345"/>
    <mergeCell ref="K344:K345"/>
    <mergeCell ref="I335:K336"/>
    <mergeCell ref="D370:F370"/>
    <mergeCell ref="I370:K370"/>
    <mergeCell ref="D371:F371"/>
    <mergeCell ref="I371:K371"/>
    <mergeCell ref="D372:F372"/>
    <mergeCell ref="I372:K372"/>
    <mergeCell ref="D362:F362"/>
    <mergeCell ref="I362:K362"/>
    <mergeCell ref="D363:F363"/>
    <mergeCell ref="I363:K363"/>
    <mergeCell ref="B366:B367"/>
    <mergeCell ref="C366:C367"/>
    <mergeCell ref="D366:D367"/>
    <mergeCell ref="E366:E367"/>
    <mergeCell ref="I366:I367"/>
    <mergeCell ref="K366:K367"/>
    <mergeCell ref="B379:B380"/>
    <mergeCell ref="D379:F380"/>
    <mergeCell ref="G379:G380"/>
    <mergeCell ref="I379:K380"/>
    <mergeCell ref="D381:F381"/>
    <mergeCell ref="I381:K381"/>
    <mergeCell ref="D382:F382"/>
    <mergeCell ref="I382:K382"/>
    <mergeCell ref="D383:F383"/>
    <mergeCell ref="I383:K383"/>
    <mergeCell ref="D373:F373"/>
    <mergeCell ref="I373:K373"/>
    <mergeCell ref="D374:F374"/>
    <mergeCell ref="I374:K374"/>
    <mergeCell ref="B377:B378"/>
    <mergeCell ref="C377:C378"/>
    <mergeCell ref="D377:D378"/>
    <mergeCell ref="E377:E378"/>
    <mergeCell ref="I377:I378"/>
    <mergeCell ref="K377:K378"/>
    <mergeCell ref="B390:B391"/>
    <mergeCell ref="D390:F391"/>
    <mergeCell ref="G390:G391"/>
    <mergeCell ref="I390:K391"/>
    <mergeCell ref="D392:F392"/>
    <mergeCell ref="I392:K392"/>
    <mergeCell ref="D393:F393"/>
    <mergeCell ref="I393:K393"/>
    <mergeCell ref="D394:F394"/>
    <mergeCell ref="I394:K394"/>
    <mergeCell ref="D384:F384"/>
    <mergeCell ref="I384:K384"/>
    <mergeCell ref="D385:F385"/>
    <mergeCell ref="I385:K385"/>
    <mergeCell ref="B388:B389"/>
    <mergeCell ref="C388:C389"/>
    <mergeCell ref="D388:D389"/>
    <mergeCell ref="E388:E389"/>
    <mergeCell ref="I388:I389"/>
    <mergeCell ref="K388:K389"/>
    <mergeCell ref="B401:B402"/>
    <mergeCell ref="D401:F402"/>
    <mergeCell ref="G401:G402"/>
    <mergeCell ref="I401:K402"/>
    <mergeCell ref="D403:F403"/>
    <mergeCell ref="I403:K403"/>
    <mergeCell ref="D404:F404"/>
    <mergeCell ref="I404:K404"/>
    <mergeCell ref="D405:F405"/>
    <mergeCell ref="I405:K405"/>
    <mergeCell ref="D395:F395"/>
    <mergeCell ref="I395:K395"/>
    <mergeCell ref="D396:F396"/>
    <mergeCell ref="I396:K396"/>
    <mergeCell ref="B399:B400"/>
    <mergeCell ref="C399:C400"/>
    <mergeCell ref="D399:D400"/>
    <mergeCell ref="E399:E400"/>
    <mergeCell ref="I399:I400"/>
    <mergeCell ref="K399:K400"/>
    <mergeCell ref="B412:B413"/>
    <mergeCell ref="D412:F413"/>
    <mergeCell ref="G412:G413"/>
    <mergeCell ref="I412:K413"/>
    <mergeCell ref="D414:F414"/>
    <mergeCell ref="I414:K414"/>
    <mergeCell ref="D415:F415"/>
    <mergeCell ref="I415:K415"/>
    <mergeCell ref="D416:F416"/>
    <mergeCell ref="I416:K416"/>
    <mergeCell ref="D406:F406"/>
    <mergeCell ref="I406:K406"/>
    <mergeCell ref="D407:F407"/>
    <mergeCell ref="I407:K407"/>
    <mergeCell ref="B410:B411"/>
    <mergeCell ref="C410:C411"/>
    <mergeCell ref="D410:D411"/>
    <mergeCell ref="E410:E411"/>
    <mergeCell ref="I410:I411"/>
    <mergeCell ref="K410:K411"/>
    <mergeCell ref="M433:M441"/>
    <mergeCell ref="B435:B436"/>
    <mergeCell ref="D435:F436"/>
    <mergeCell ref="G435:G436"/>
    <mergeCell ref="I435:K436"/>
    <mergeCell ref="D437:F437"/>
    <mergeCell ref="I437:K437"/>
    <mergeCell ref="D438:F438"/>
    <mergeCell ref="I438:K438"/>
    <mergeCell ref="D439:F439"/>
    <mergeCell ref="I439:K439"/>
    <mergeCell ref="D440:F440"/>
    <mergeCell ref="I440:K440"/>
    <mergeCell ref="D441:F441"/>
    <mergeCell ref="I441:K441"/>
    <mergeCell ref="D417:F417"/>
    <mergeCell ref="I417:K417"/>
    <mergeCell ref="D418:F418"/>
    <mergeCell ref="I418:K418"/>
    <mergeCell ref="B433:B434"/>
    <mergeCell ref="C433:C434"/>
    <mergeCell ref="D433:D434"/>
    <mergeCell ref="E433:E434"/>
    <mergeCell ref="I433:I434"/>
    <mergeCell ref="K433:K434"/>
    <mergeCell ref="D429:F429"/>
    <mergeCell ref="I429:K429"/>
    <mergeCell ref="E444:E445"/>
    <mergeCell ref="I444:I445"/>
    <mergeCell ref="K444:K445"/>
    <mergeCell ref="B446:B447"/>
    <mergeCell ref="D446:F447"/>
    <mergeCell ref="G446:G447"/>
    <mergeCell ref="I446:K447"/>
    <mergeCell ref="B423:B424"/>
    <mergeCell ref="D423:F424"/>
    <mergeCell ref="G423:G424"/>
    <mergeCell ref="I423:K424"/>
    <mergeCell ref="D425:F425"/>
    <mergeCell ref="I425:K425"/>
    <mergeCell ref="D426:F426"/>
    <mergeCell ref="I426:K426"/>
    <mergeCell ref="D427:F427"/>
    <mergeCell ref="I427:K427"/>
    <mergeCell ref="D428:F428"/>
    <mergeCell ref="I428:K428"/>
    <mergeCell ref="B421:B422"/>
    <mergeCell ref="C421:C422"/>
    <mergeCell ref="D448:F448"/>
    <mergeCell ref="I448:K448"/>
    <mergeCell ref="D462:F462"/>
    <mergeCell ref="I462:K462"/>
    <mergeCell ref="B444:B445"/>
    <mergeCell ref="C444:C445"/>
    <mergeCell ref="D444:D445"/>
    <mergeCell ref="D463:F463"/>
    <mergeCell ref="I463:K463"/>
    <mergeCell ref="B466:B467"/>
    <mergeCell ref="C466:C467"/>
    <mergeCell ref="D466:D467"/>
    <mergeCell ref="E466:E467"/>
    <mergeCell ref="I466:I467"/>
    <mergeCell ref="K466:K467"/>
    <mergeCell ref="B457:B458"/>
    <mergeCell ref="D457:F458"/>
    <mergeCell ref="G457:G458"/>
    <mergeCell ref="I457:K458"/>
    <mergeCell ref="D459:F459"/>
    <mergeCell ref="I459:K459"/>
    <mergeCell ref="D460:F460"/>
    <mergeCell ref="I460:K460"/>
    <mergeCell ref="D461:F461"/>
    <mergeCell ref="I461:K461"/>
    <mergeCell ref="B477:B478"/>
    <mergeCell ref="C477:C478"/>
    <mergeCell ref="D477:D478"/>
    <mergeCell ref="E477:E478"/>
    <mergeCell ref="I477:I478"/>
    <mergeCell ref="K477:K478"/>
    <mergeCell ref="B468:B469"/>
    <mergeCell ref="D468:F469"/>
    <mergeCell ref="G468:G469"/>
    <mergeCell ref="I468:K469"/>
    <mergeCell ref="D470:F470"/>
    <mergeCell ref="I470:K470"/>
    <mergeCell ref="D471:F471"/>
    <mergeCell ref="I471:K471"/>
    <mergeCell ref="D472:F472"/>
    <mergeCell ref="I472:K472"/>
    <mergeCell ref="D484:F484"/>
    <mergeCell ref="I484:K484"/>
    <mergeCell ref="D485:F485"/>
    <mergeCell ref="I485:K485"/>
    <mergeCell ref="B488:B489"/>
    <mergeCell ref="C488:C489"/>
    <mergeCell ref="D488:D489"/>
    <mergeCell ref="E488:E489"/>
    <mergeCell ref="I488:I489"/>
    <mergeCell ref="K488:K489"/>
    <mergeCell ref="B479:B480"/>
    <mergeCell ref="D479:F480"/>
    <mergeCell ref="G479:G480"/>
    <mergeCell ref="I479:K480"/>
    <mergeCell ref="D481:F481"/>
    <mergeCell ref="I481:K481"/>
    <mergeCell ref="D482:F482"/>
    <mergeCell ref="I482:K482"/>
    <mergeCell ref="D483:F483"/>
    <mergeCell ref="I483:K483"/>
    <mergeCell ref="D495:F495"/>
    <mergeCell ref="I495:K495"/>
    <mergeCell ref="D496:F496"/>
    <mergeCell ref="I496:K496"/>
    <mergeCell ref="B499:B500"/>
    <mergeCell ref="C499:C500"/>
    <mergeCell ref="D499:D500"/>
    <mergeCell ref="E499:E500"/>
    <mergeCell ref="I499:I500"/>
    <mergeCell ref="K499:K500"/>
    <mergeCell ref="B490:B491"/>
    <mergeCell ref="D490:F491"/>
    <mergeCell ref="G490:G491"/>
    <mergeCell ref="I490:K491"/>
    <mergeCell ref="D492:F492"/>
    <mergeCell ref="I492:K492"/>
    <mergeCell ref="D493:F493"/>
    <mergeCell ref="I493:K493"/>
    <mergeCell ref="D494:F494"/>
    <mergeCell ref="I494:K494"/>
    <mergeCell ref="D506:F506"/>
    <mergeCell ref="I506:K506"/>
    <mergeCell ref="D507:F507"/>
    <mergeCell ref="I507:K507"/>
    <mergeCell ref="B510:B511"/>
    <mergeCell ref="C510:C511"/>
    <mergeCell ref="D510:D511"/>
    <mergeCell ref="E510:E511"/>
    <mergeCell ref="I510:I511"/>
    <mergeCell ref="K510:K511"/>
    <mergeCell ref="B501:B502"/>
    <mergeCell ref="D501:F502"/>
    <mergeCell ref="G501:G502"/>
    <mergeCell ref="I501:K502"/>
    <mergeCell ref="D503:F503"/>
    <mergeCell ref="I503:K503"/>
    <mergeCell ref="D504:F504"/>
    <mergeCell ref="I504:K504"/>
    <mergeCell ref="D505:F505"/>
    <mergeCell ref="I505:K505"/>
    <mergeCell ref="D517:F517"/>
    <mergeCell ref="I517:K517"/>
    <mergeCell ref="D518:F518"/>
    <mergeCell ref="I518:K518"/>
    <mergeCell ref="B521:B522"/>
    <mergeCell ref="C521:C522"/>
    <mergeCell ref="D521:D522"/>
    <mergeCell ref="E521:E522"/>
    <mergeCell ref="I521:I522"/>
    <mergeCell ref="K521:K522"/>
    <mergeCell ref="B512:B513"/>
    <mergeCell ref="D512:F513"/>
    <mergeCell ref="G512:G513"/>
    <mergeCell ref="I512:K513"/>
    <mergeCell ref="D514:F514"/>
    <mergeCell ref="I514:K514"/>
    <mergeCell ref="D515:F515"/>
    <mergeCell ref="I515:K515"/>
    <mergeCell ref="D516:F516"/>
    <mergeCell ref="I516:K516"/>
    <mergeCell ref="D528:F528"/>
    <mergeCell ref="I528:K528"/>
    <mergeCell ref="D529:F529"/>
    <mergeCell ref="I529:K529"/>
    <mergeCell ref="B544:B545"/>
    <mergeCell ref="C544:C545"/>
    <mergeCell ref="D544:D545"/>
    <mergeCell ref="E544:E545"/>
    <mergeCell ref="I544:I545"/>
    <mergeCell ref="K544:K545"/>
    <mergeCell ref="B523:B524"/>
    <mergeCell ref="D523:F524"/>
    <mergeCell ref="G523:G524"/>
    <mergeCell ref="I523:K524"/>
    <mergeCell ref="D525:F525"/>
    <mergeCell ref="I525:K525"/>
    <mergeCell ref="D526:F526"/>
    <mergeCell ref="I526:K526"/>
    <mergeCell ref="D527:F527"/>
    <mergeCell ref="I527:K527"/>
    <mergeCell ref="B534:B535"/>
    <mergeCell ref="D534:F535"/>
    <mergeCell ref="G534:G535"/>
    <mergeCell ref="I534:K535"/>
    <mergeCell ref="D536:F536"/>
    <mergeCell ref="I536:K536"/>
    <mergeCell ref="D537:F537"/>
    <mergeCell ref="I537:K537"/>
    <mergeCell ref="B532:B533"/>
    <mergeCell ref="C532:C533"/>
    <mergeCell ref="D532:D533"/>
    <mergeCell ref="E532:E533"/>
    <mergeCell ref="M544:M549"/>
    <mergeCell ref="B546:B547"/>
    <mergeCell ref="D546:F547"/>
    <mergeCell ref="G546:G547"/>
    <mergeCell ref="I546:K547"/>
    <mergeCell ref="D548:F548"/>
    <mergeCell ref="I548:K548"/>
    <mergeCell ref="D549:F549"/>
    <mergeCell ref="I549:K549"/>
    <mergeCell ref="B570:B571"/>
    <mergeCell ref="D570:F571"/>
    <mergeCell ref="G570:G571"/>
    <mergeCell ref="I570:K571"/>
    <mergeCell ref="D572:F572"/>
    <mergeCell ref="I572:K572"/>
    <mergeCell ref="D573:F573"/>
    <mergeCell ref="I573:K573"/>
    <mergeCell ref="B562:B563"/>
    <mergeCell ref="D562:F563"/>
    <mergeCell ref="G562:G563"/>
    <mergeCell ref="I562:K563"/>
    <mergeCell ref="D564:F564"/>
    <mergeCell ref="I564:K564"/>
    <mergeCell ref="D565:F565"/>
    <mergeCell ref="I565:K565"/>
    <mergeCell ref="B568:B569"/>
    <mergeCell ref="C568:C569"/>
    <mergeCell ref="D568:D569"/>
    <mergeCell ref="E568:E569"/>
    <mergeCell ref="I568:I569"/>
    <mergeCell ref="K568:K569"/>
    <mergeCell ref="B586:B587"/>
    <mergeCell ref="D586:F587"/>
    <mergeCell ref="G586:G587"/>
    <mergeCell ref="I586:K587"/>
    <mergeCell ref="D588:F588"/>
    <mergeCell ref="I588:K588"/>
    <mergeCell ref="D589:F589"/>
    <mergeCell ref="I589:K589"/>
    <mergeCell ref="B592:B593"/>
    <mergeCell ref="C592:C593"/>
    <mergeCell ref="D592:D593"/>
    <mergeCell ref="E592:E593"/>
    <mergeCell ref="I592:I593"/>
    <mergeCell ref="K592:K593"/>
    <mergeCell ref="B578:B579"/>
    <mergeCell ref="D578:F579"/>
    <mergeCell ref="G578:G579"/>
    <mergeCell ref="I578:K579"/>
    <mergeCell ref="D580:F580"/>
    <mergeCell ref="I580:K580"/>
    <mergeCell ref="D581:F581"/>
    <mergeCell ref="I581:K581"/>
    <mergeCell ref="B584:B585"/>
    <mergeCell ref="C584:C585"/>
    <mergeCell ref="D584:D585"/>
    <mergeCell ref="E584:E585"/>
    <mergeCell ref="I584:I585"/>
    <mergeCell ref="K584:K585"/>
    <mergeCell ref="B602:B603"/>
    <mergeCell ref="D602:F603"/>
    <mergeCell ref="G602:G603"/>
    <mergeCell ref="I602:K603"/>
    <mergeCell ref="D604:F604"/>
    <mergeCell ref="I604:K604"/>
    <mergeCell ref="D605:F605"/>
    <mergeCell ref="I605:K605"/>
    <mergeCell ref="B608:B609"/>
    <mergeCell ref="C608:C609"/>
    <mergeCell ref="D608:D609"/>
    <mergeCell ref="E608:E609"/>
    <mergeCell ref="I608:I609"/>
    <mergeCell ref="K608:K609"/>
    <mergeCell ref="B594:B595"/>
    <mergeCell ref="D594:F595"/>
    <mergeCell ref="G594:G595"/>
    <mergeCell ref="I594:K595"/>
    <mergeCell ref="D596:F596"/>
    <mergeCell ref="I596:K596"/>
    <mergeCell ref="D597:F597"/>
    <mergeCell ref="I597:K597"/>
    <mergeCell ref="B600:B601"/>
    <mergeCell ref="C600:C601"/>
    <mergeCell ref="D600:D601"/>
    <mergeCell ref="E600:E601"/>
    <mergeCell ref="I600:I601"/>
    <mergeCell ref="K600:K601"/>
    <mergeCell ref="M625:M630"/>
    <mergeCell ref="B627:B628"/>
    <mergeCell ref="D627:F628"/>
    <mergeCell ref="G627:G628"/>
    <mergeCell ref="I627:K628"/>
    <mergeCell ref="D629:F629"/>
    <mergeCell ref="I629:K629"/>
    <mergeCell ref="D630:F630"/>
    <mergeCell ref="I630:K630"/>
    <mergeCell ref="B610:B611"/>
    <mergeCell ref="D610:F611"/>
    <mergeCell ref="G610:G611"/>
    <mergeCell ref="I610:K611"/>
    <mergeCell ref="D612:F612"/>
    <mergeCell ref="I612:K612"/>
    <mergeCell ref="D613:F613"/>
    <mergeCell ref="I613:K613"/>
    <mergeCell ref="B625:B626"/>
    <mergeCell ref="C625:C626"/>
    <mergeCell ref="D625:D626"/>
    <mergeCell ref="E625:E626"/>
    <mergeCell ref="I625:I626"/>
    <mergeCell ref="K625:K626"/>
    <mergeCell ref="D621:F621"/>
    <mergeCell ref="I621:K621"/>
    <mergeCell ref="B618:B619"/>
    <mergeCell ref="D618:F619"/>
    <mergeCell ref="G618:G619"/>
    <mergeCell ref="I618:K619"/>
    <mergeCell ref="D620:F620"/>
    <mergeCell ref="I620:K620"/>
    <mergeCell ref="B616:B617"/>
    <mergeCell ref="B643:B644"/>
    <mergeCell ref="D643:F644"/>
    <mergeCell ref="G643:G644"/>
    <mergeCell ref="I643:K644"/>
    <mergeCell ref="D645:F645"/>
    <mergeCell ref="I645:K645"/>
    <mergeCell ref="D646:F646"/>
    <mergeCell ref="I646:K646"/>
    <mergeCell ref="B649:B650"/>
    <mergeCell ref="C649:C650"/>
    <mergeCell ref="D649:D650"/>
    <mergeCell ref="E649:E650"/>
    <mergeCell ref="I649:I650"/>
    <mergeCell ref="K649:K650"/>
    <mergeCell ref="I635:K636"/>
    <mergeCell ref="D637:F637"/>
    <mergeCell ref="I637:K637"/>
    <mergeCell ref="D638:F638"/>
    <mergeCell ref="I638:K638"/>
    <mergeCell ref="B641:B642"/>
    <mergeCell ref="C641:C642"/>
    <mergeCell ref="D641:D642"/>
    <mergeCell ref="E641:E642"/>
    <mergeCell ref="I641:I642"/>
    <mergeCell ref="K641:K642"/>
    <mergeCell ref="B659:B660"/>
    <mergeCell ref="D659:F660"/>
    <mergeCell ref="G659:G660"/>
    <mergeCell ref="I659:K660"/>
    <mergeCell ref="D661:F661"/>
    <mergeCell ref="I661:K661"/>
    <mergeCell ref="D662:F662"/>
    <mergeCell ref="I662:K662"/>
    <mergeCell ref="B665:B666"/>
    <mergeCell ref="C665:C666"/>
    <mergeCell ref="D665:D666"/>
    <mergeCell ref="E665:E666"/>
    <mergeCell ref="I665:I666"/>
    <mergeCell ref="K665:K666"/>
    <mergeCell ref="B651:B652"/>
    <mergeCell ref="D651:F652"/>
    <mergeCell ref="G651:G652"/>
    <mergeCell ref="I651:K652"/>
    <mergeCell ref="D653:F653"/>
    <mergeCell ref="I653:K653"/>
    <mergeCell ref="D654:F654"/>
    <mergeCell ref="I654:K654"/>
    <mergeCell ref="B657:B658"/>
    <mergeCell ref="C657:C658"/>
    <mergeCell ref="D657:D658"/>
    <mergeCell ref="E657:E658"/>
    <mergeCell ref="I657:I658"/>
    <mergeCell ref="K657:K658"/>
    <mergeCell ref="B675:B676"/>
    <mergeCell ref="D675:F676"/>
    <mergeCell ref="G675:G676"/>
    <mergeCell ref="I675:K676"/>
    <mergeCell ref="D677:F677"/>
    <mergeCell ref="I677:K677"/>
    <mergeCell ref="D678:F678"/>
    <mergeCell ref="I678:K678"/>
    <mergeCell ref="B681:B682"/>
    <mergeCell ref="C681:C682"/>
    <mergeCell ref="D681:D682"/>
    <mergeCell ref="E681:E682"/>
    <mergeCell ref="I681:I682"/>
    <mergeCell ref="K681:K682"/>
    <mergeCell ref="B667:B668"/>
    <mergeCell ref="D667:F668"/>
    <mergeCell ref="G667:G668"/>
    <mergeCell ref="I667:K668"/>
    <mergeCell ref="D669:F669"/>
    <mergeCell ref="I669:K669"/>
    <mergeCell ref="D670:F670"/>
    <mergeCell ref="I670:K670"/>
    <mergeCell ref="B673:B674"/>
    <mergeCell ref="C673:C674"/>
    <mergeCell ref="D673:D674"/>
    <mergeCell ref="E673:E674"/>
    <mergeCell ref="I673:I674"/>
    <mergeCell ref="K673:K674"/>
    <mergeCell ref="H710:K710"/>
    <mergeCell ref="E710:F710"/>
    <mergeCell ref="C710:D710"/>
    <mergeCell ref="H709:K709"/>
    <mergeCell ref="E709:F709"/>
    <mergeCell ref="C709:D709"/>
    <mergeCell ref="I693:K693"/>
    <mergeCell ref="D694:F694"/>
    <mergeCell ref="I694:K694"/>
    <mergeCell ref="B683:B684"/>
    <mergeCell ref="D683:F684"/>
    <mergeCell ref="G683:G684"/>
    <mergeCell ref="I683:K684"/>
    <mergeCell ref="D685:F685"/>
    <mergeCell ref="I685:K685"/>
    <mergeCell ref="D686:F686"/>
    <mergeCell ref="I686:K686"/>
    <mergeCell ref="B689:B690"/>
    <mergeCell ref="C689:C690"/>
    <mergeCell ref="D689:D690"/>
    <mergeCell ref="E689:E690"/>
    <mergeCell ref="I689:I690"/>
    <mergeCell ref="K689:K690"/>
    <mergeCell ref="B691:B692"/>
    <mergeCell ref="D691:F692"/>
    <mergeCell ref="G691:G692"/>
    <mergeCell ref="I691:K692"/>
    <mergeCell ref="D693:F693"/>
    <mergeCell ref="B699:B700"/>
    <mergeCell ref="D699:F700"/>
    <mergeCell ref="G699:G700"/>
    <mergeCell ref="I699:K700"/>
    <mergeCell ref="C726:D726"/>
    <mergeCell ref="E726:F726"/>
    <mergeCell ref="H726:K726"/>
    <mergeCell ref="C723:D723"/>
    <mergeCell ref="E723:F723"/>
    <mergeCell ref="H723:K723"/>
    <mergeCell ref="C714:D714"/>
    <mergeCell ref="E714:F714"/>
    <mergeCell ref="H714:K714"/>
    <mergeCell ref="C715:D715"/>
    <mergeCell ref="E715:F715"/>
    <mergeCell ref="H715:K715"/>
    <mergeCell ref="E712:F712"/>
    <mergeCell ref="C712:D712"/>
    <mergeCell ref="H711:K711"/>
    <mergeCell ref="E711:F711"/>
    <mergeCell ref="C711:D711"/>
    <mergeCell ref="C713:D713"/>
    <mergeCell ref="E713:F713"/>
    <mergeCell ref="H713:K713"/>
    <mergeCell ref="M231:M232"/>
    <mergeCell ref="C727:D727"/>
    <mergeCell ref="E727:F727"/>
    <mergeCell ref="H727:K727"/>
    <mergeCell ref="C716:D716"/>
    <mergeCell ref="E716:F716"/>
    <mergeCell ref="H716:K716"/>
    <mergeCell ref="C717:D717"/>
    <mergeCell ref="E717:F717"/>
    <mergeCell ref="H717:K717"/>
    <mergeCell ref="C718:D718"/>
    <mergeCell ref="E718:F718"/>
    <mergeCell ref="H718:K718"/>
    <mergeCell ref="C719:D719"/>
    <mergeCell ref="E719:F719"/>
    <mergeCell ref="H719:K719"/>
    <mergeCell ref="C720:D720"/>
    <mergeCell ref="E720:F720"/>
    <mergeCell ref="H720:K720"/>
    <mergeCell ref="C721:D721"/>
    <mergeCell ref="E721:F721"/>
    <mergeCell ref="H721:K721"/>
    <mergeCell ref="C722:D722"/>
    <mergeCell ref="E722:F722"/>
    <mergeCell ref="H722:K722"/>
    <mergeCell ref="M704:M712"/>
    <mergeCell ref="C724:D724"/>
    <mergeCell ref="E724:F724"/>
    <mergeCell ref="H724:K724"/>
    <mergeCell ref="C725:D725"/>
    <mergeCell ref="E725:F725"/>
    <mergeCell ref="H725:K725"/>
  </mergeCells>
  <phoneticPr fontId="1"/>
  <conditionalFormatting sqref="B251:B280 E251:I280">
    <cfRule type="containsBlanks" dxfId="1226" priority="655">
      <formula>LEN(TRIM(B251))=0</formula>
    </cfRule>
  </conditionalFormatting>
  <conditionalFormatting sqref="C425:F429">
    <cfRule type="containsBlanks" dxfId="1225" priority="652">
      <formula>LEN(TRIM(C425))=0</formula>
    </cfRule>
  </conditionalFormatting>
  <conditionalFormatting sqref="H425:K429">
    <cfRule type="containsBlanks" dxfId="1224" priority="651">
      <formula>LEN(TRIM(H425))=0</formula>
    </cfRule>
  </conditionalFormatting>
  <conditionalFormatting sqref="K421">
    <cfRule type="cellIs" dxfId="1223" priority="650" operator="equal">
      <formula>0</formula>
    </cfRule>
  </conditionalFormatting>
  <conditionalFormatting sqref="K532">
    <cfRule type="cellIs" dxfId="1222" priority="649" operator="equal">
      <formula>0</formula>
    </cfRule>
  </conditionalFormatting>
  <conditionalFormatting sqref="K616">
    <cfRule type="cellIs" dxfId="1221" priority="648" operator="equal">
      <formula>0</formula>
    </cfRule>
  </conditionalFormatting>
  <conditionalFormatting sqref="G6:H6">
    <cfRule type="containsBlanks" dxfId="1220" priority="661">
      <formula>LEN(TRIM(G6))=0</formula>
    </cfRule>
  </conditionalFormatting>
  <conditionalFormatting sqref="C536:F540">
    <cfRule type="containsBlanks" dxfId="1219" priority="647">
      <formula>LEN(TRIM(C536))=0</formula>
    </cfRule>
  </conditionalFormatting>
  <conditionalFormatting sqref="H620:K621">
    <cfRule type="containsBlanks" dxfId="1218" priority="640">
      <formula>LEN(TRIM(H620))=0</formula>
    </cfRule>
  </conditionalFormatting>
  <conditionalFormatting sqref="H536:K540">
    <cfRule type="containsBlanks" dxfId="1217" priority="646">
      <formula>LEN(TRIM(H536))=0</formula>
    </cfRule>
  </conditionalFormatting>
  <conditionalFormatting sqref="C620:D621">
    <cfRule type="containsBlanks" dxfId="1216" priority="642">
      <formula>LEN(TRIM(C620))=0</formula>
    </cfRule>
  </conditionalFormatting>
  <conditionalFormatting sqref="K697">
    <cfRule type="cellIs" dxfId="1215" priority="639" operator="equal">
      <formula>0</formula>
    </cfRule>
  </conditionalFormatting>
  <conditionalFormatting sqref="H701:K702">
    <cfRule type="containsBlanks" dxfId="1214" priority="636">
      <formula>LEN(TRIM(H701))=0</formula>
    </cfRule>
  </conditionalFormatting>
  <conditionalFormatting sqref="C701:D702">
    <cfRule type="containsBlanks" dxfId="1213" priority="638">
      <formula>LEN(TRIM(C701))=0</formula>
    </cfRule>
  </conditionalFormatting>
  <conditionalFormatting sqref="B708:K708 B729:K732">
    <cfRule type="containsBlanks" dxfId="1212" priority="634">
      <formula>LEN(TRIM(B708))=0</formula>
    </cfRule>
  </conditionalFormatting>
  <conditionalFormatting sqref="E738:E749 H738:J748">
    <cfRule type="cellIs" dxfId="1211" priority="633" operator="equal">
      <formula>0</formula>
    </cfRule>
  </conditionalFormatting>
  <conditionalFormatting sqref="E209 I209 G209">
    <cfRule type="cellIs" dxfId="1210" priority="613" operator="equal">
      <formula>0</formula>
    </cfRule>
  </conditionalFormatting>
  <conditionalFormatting sqref="C214:H220">
    <cfRule type="containsBlanks" dxfId="1209" priority="657">
      <formula>LEN(TRIM(C214))=0</formula>
    </cfRule>
  </conditionalFormatting>
  <conditionalFormatting sqref="E281:G281">
    <cfRule type="cellIs" dxfId="1208" priority="612" operator="equal">
      <formula>0</formula>
    </cfRule>
  </conditionalFormatting>
  <conditionalFormatting sqref="D281">
    <cfRule type="cellIs" dxfId="1207" priority="611" operator="equal">
      <formula>0</formula>
    </cfRule>
  </conditionalFormatting>
  <conditionalFormatting sqref="C281">
    <cfRule type="cellIs" dxfId="1206" priority="610" operator="equal">
      <formula>0</formula>
    </cfRule>
  </conditionalFormatting>
  <conditionalFormatting sqref="C251:D280">
    <cfRule type="containsBlanks" dxfId="1205" priority="609">
      <formula>LEN(TRIM(C251))=0</formula>
    </cfRule>
  </conditionalFormatting>
  <conditionalFormatting sqref="E616 C616">
    <cfRule type="containsBlanks" dxfId="1204" priority="583">
      <formula>LEN(TRIM(C616))=0</formula>
    </cfRule>
  </conditionalFormatting>
  <conditionalFormatting sqref="E532 C532">
    <cfRule type="containsBlanks" dxfId="1203" priority="585">
      <formula>LEN(TRIM(C532))=0</formula>
    </cfRule>
  </conditionalFormatting>
  <conditionalFormatting sqref="E421 C421">
    <cfRule type="containsBlanks" dxfId="1202" priority="584">
      <formula>LEN(TRIM(C421))=0</formula>
    </cfRule>
  </conditionalFormatting>
  <conditionalFormatting sqref="E697 C697">
    <cfRule type="containsBlanks" dxfId="1201" priority="582">
      <formula>LEN(TRIM(C697))=0</formula>
    </cfRule>
  </conditionalFormatting>
  <conditionalFormatting sqref="G3:K3">
    <cfRule type="cellIs" dxfId="1200" priority="581" operator="equal">
      <formula>0</formula>
    </cfRule>
  </conditionalFormatting>
  <conditionalFormatting sqref="J319:K319">
    <cfRule type="cellIs" dxfId="1199" priority="580" operator="equal">
      <formula>0</formula>
    </cfRule>
  </conditionalFormatting>
  <conditionalFormatting sqref="C284:D318">
    <cfRule type="containsBlanks" dxfId="1198" priority="578">
      <formula>LEN(TRIM(C284))=0</formula>
    </cfRule>
  </conditionalFormatting>
  <conditionalFormatting sqref="B284:B318 E284:J318">
    <cfRule type="containsBlanks" dxfId="1197" priority="564">
      <formula>LEN(TRIM(B284))=0</formula>
    </cfRule>
  </conditionalFormatting>
  <conditionalFormatting sqref="K284:K318">
    <cfRule type="cellIs" dxfId="1196" priority="563" operator="equal">
      <formula>0</formula>
    </cfRule>
  </conditionalFormatting>
  <conditionalFormatting sqref="I282 K282 K247 I247">
    <cfRule type="cellIs" dxfId="1195" priority="557" operator="equal">
      <formula>0</formula>
    </cfRule>
  </conditionalFormatting>
  <conditionalFormatting sqref="C251:C280">
    <cfRule type="expression" dxfId="1194" priority="556">
      <formula>$C251="事務補助員"</formula>
    </cfRule>
  </conditionalFormatting>
  <conditionalFormatting sqref="K704">
    <cfRule type="cellIs" dxfId="1193" priority="554" operator="equal">
      <formula>0</formula>
    </cfRule>
  </conditionalFormatting>
  <conditionalFormatting sqref="I421">
    <cfRule type="cellIs" dxfId="1192" priority="527" operator="equal">
      <formula>0</formula>
    </cfRule>
  </conditionalFormatting>
  <conditionalFormatting sqref="I532">
    <cfRule type="cellIs" dxfId="1191" priority="526" operator="equal">
      <formula>0</formula>
    </cfRule>
  </conditionalFormatting>
  <conditionalFormatting sqref="I616">
    <cfRule type="cellIs" dxfId="1190" priority="525" operator="equal">
      <formula>0</formula>
    </cfRule>
  </conditionalFormatting>
  <conditionalFormatting sqref="I697">
    <cfRule type="cellIs" dxfId="1189" priority="524" operator="equal">
      <formula>0</formula>
    </cfRule>
  </conditionalFormatting>
  <conditionalFormatting sqref="C209">
    <cfRule type="containsBlanks" dxfId="1188" priority="1883">
      <formula>LEN(TRIM(C209))=0</formula>
    </cfRule>
  </conditionalFormatting>
  <conditionalFormatting sqref="C221:H221 C223:H223 C222:G222 C225:H225 C224:G224">
    <cfRule type="cellIs" dxfId="1187" priority="465" operator="equal">
      <formula>0</formula>
    </cfRule>
  </conditionalFormatting>
  <conditionalFormatting sqref="C227:H227 C228:G228">
    <cfRule type="cellIs" dxfId="1186" priority="450" operator="equal">
      <formula>0</formula>
    </cfRule>
  </conditionalFormatting>
  <conditionalFormatting sqref="J251:K280">
    <cfRule type="cellIs" dxfId="1185" priority="448" operator="equal">
      <formula>0</formula>
    </cfRule>
  </conditionalFormatting>
  <conditionalFormatting sqref="F251:F280">
    <cfRule type="expression" dxfId="1184" priority="1882">
      <formula>$F251&gt;(VLOOKUP($E251,$B$235:$K$244,10,0))</formula>
    </cfRule>
  </conditionalFormatting>
  <conditionalFormatting sqref="E11 I11 G11">
    <cfRule type="cellIs" dxfId="1183" priority="442" operator="equal">
      <formula>0</formula>
    </cfRule>
  </conditionalFormatting>
  <conditionalFormatting sqref="C16:H22">
    <cfRule type="containsBlanks" dxfId="1182" priority="444">
      <formula>LEN(TRIM(C16))=0</formula>
    </cfRule>
  </conditionalFormatting>
  <conditionalFormatting sqref="B31:C31">
    <cfRule type="cellIs" dxfId="1181" priority="443" operator="equal">
      <formula>0</formula>
    </cfRule>
  </conditionalFormatting>
  <conditionalFormatting sqref="C11">
    <cfRule type="containsBlanks" dxfId="1180" priority="445">
      <formula>LEN(TRIM(C11))=0</formula>
    </cfRule>
  </conditionalFormatting>
  <conditionalFormatting sqref="C23:H23 C25:H25 C24:G24 C27:H27 C26:G26">
    <cfRule type="cellIs" dxfId="1179" priority="441" operator="equal">
      <formula>0</formula>
    </cfRule>
  </conditionalFormatting>
  <conditionalFormatting sqref="C29:H29 C30:G30">
    <cfRule type="cellIs" dxfId="1178" priority="440" operator="equal">
      <formula>0</formula>
    </cfRule>
  </conditionalFormatting>
  <conditionalFormatting sqref="E33 I33 G33">
    <cfRule type="cellIs" dxfId="1177" priority="436" operator="equal">
      <formula>0</formula>
    </cfRule>
  </conditionalFormatting>
  <conditionalFormatting sqref="C38:H44">
    <cfRule type="containsBlanks" dxfId="1176" priority="438">
      <formula>LEN(TRIM(C38))=0</formula>
    </cfRule>
  </conditionalFormatting>
  <conditionalFormatting sqref="B53:C53">
    <cfRule type="cellIs" dxfId="1175" priority="437" operator="equal">
      <formula>0</formula>
    </cfRule>
  </conditionalFormatting>
  <conditionalFormatting sqref="C33">
    <cfRule type="containsBlanks" dxfId="1174" priority="439">
      <formula>LEN(TRIM(C33))=0</formula>
    </cfRule>
  </conditionalFormatting>
  <conditionalFormatting sqref="C45:H45 C47:H47 C46:G46 C49:H49 C48:G48">
    <cfRule type="cellIs" dxfId="1173" priority="435" operator="equal">
      <formula>0</formula>
    </cfRule>
  </conditionalFormatting>
  <conditionalFormatting sqref="C51:H51 C52:G52">
    <cfRule type="cellIs" dxfId="1172" priority="434" operator="equal">
      <formula>0</formula>
    </cfRule>
  </conditionalFormatting>
  <conditionalFormatting sqref="E55 I55 G55">
    <cfRule type="cellIs" dxfId="1171" priority="430" operator="equal">
      <formula>0</formula>
    </cfRule>
  </conditionalFormatting>
  <conditionalFormatting sqref="C60:H66">
    <cfRule type="containsBlanks" dxfId="1170" priority="432">
      <formula>LEN(TRIM(C60))=0</formula>
    </cfRule>
  </conditionalFormatting>
  <conditionalFormatting sqref="B75:C75">
    <cfRule type="cellIs" dxfId="1169" priority="431" operator="equal">
      <formula>0</formula>
    </cfRule>
  </conditionalFormatting>
  <conditionalFormatting sqref="C55">
    <cfRule type="containsBlanks" dxfId="1168" priority="433">
      <formula>LEN(TRIM(C55))=0</formula>
    </cfRule>
  </conditionalFormatting>
  <conditionalFormatting sqref="C67:H67 C69:H69 C68:G68 C71:H71 C70:G70">
    <cfRule type="cellIs" dxfId="1167" priority="429" operator="equal">
      <formula>0</formula>
    </cfRule>
  </conditionalFormatting>
  <conditionalFormatting sqref="C73:H73 C74:G74">
    <cfRule type="cellIs" dxfId="1166" priority="428" operator="equal">
      <formula>0</formula>
    </cfRule>
  </conditionalFormatting>
  <conditionalFormatting sqref="E77 I77 G77">
    <cfRule type="cellIs" dxfId="1165" priority="424" operator="equal">
      <formula>0</formula>
    </cfRule>
  </conditionalFormatting>
  <conditionalFormatting sqref="C82:H88">
    <cfRule type="containsBlanks" dxfId="1164" priority="426">
      <formula>LEN(TRIM(C82))=0</formula>
    </cfRule>
  </conditionalFormatting>
  <conditionalFormatting sqref="B97:C97">
    <cfRule type="cellIs" dxfId="1163" priority="425" operator="equal">
      <formula>0</formula>
    </cfRule>
  </conditionalFormatting>
  <conditionalFormatting sqref="C77">
    <cfRule type="containsBlanks" dxfId="1162" priority="427">
      <formula>LEN(TRIM(C77))=0</formula>
    </cfRule>
  </conditionalFormatting>
  <conditionalFormatting sqref="C89:H89 C91:H91 C90:G90 C93:H93 C92:G92">
    <cfRule type="cellIs" dxfId="1161" priority="423" operator="equal">
      <formula>0</formula>
    </cfRule>
  </conditionalFormatting>
  <conditionalFormatting sqref="C95:H95 C96:G96">
    <cfRule type="cellIs" dxfId="1160" priority="422" operator="equal">
      <formula>0</formula>
    </cfRule>
  </conditionalFormatting>
  <conditionalFormatting sqref="E99 I99 G99">
    <cfRule type="cellIs" dxfId="1159" priority="418" operator="equal">
      <formula>0</formula>
    </cfRule>
  </conditionalFormatting>
  <conditionalFormatting sqref="C104:H110">
    <cfRule type="containsBlanks" dxfId="1158" priority="420">
      <formula>LEN(TRIM(C104))=0</formula>
    </cfRule>
  </conditionalFormatting>
  <conditionalFormatting sqref="B119:C119">
    <cfRule type="cellIs" dxfId="1157" priority="419" operator="equal">
      <formula>0</formula>
    </cfRule>
  </conditionalFormatting>
  <conditionalFormatting sqref="C99">
    <cfRule type="containsBlanks" dxfId="1156" priority="421">
      <formula>LEN(TRIM(C99))=0</formula>
    </cfRule>
  </conditionalFormatting>
  <conditionalFormatting sqref="C111:H111 C113:H113 C112:G112 C115:H115 C114:G114">
    <cfRule type="cellIs" dxfId="1155" priority="417" operator="equal">
      <formula>0</formula>
    </cfRule>
  </conditionalFormatting>
  <conditionalFormatting sqref="C117:H117 C118:G118">
    <cfRule type="cellIs" dxfId="1154" priority="416" operator="equal">
      <formula>0</formula>
    </cfRule>
  </conditionalFormatting>
  <conditionalFormatting sqref="E121 I121 G121">
    <cfRule type="cellIs" dxfId="1153" priority="412" operator="equal">
      <formula>0</formula>
    </cfRule>
  </conditionalFormatting>
  <conditionalFormatting sqref="C126:H132">
    <cfRule type="containsBlanks" dxfId="1152" priority="414">
      <formula>LEN(TRIM(C126))=0</formula>
    </cfRule>
  </conditionalFormatting>
  <conditionalFormatting sqref="B141:C141">
    <cfRule type="cellIs" dxfId="1151" priority="413" operator="equal">
      <formula>0</formula>
    </cfRule>
  </conditionalFormatting>
  <conditionalFormatting sqref="C121">
    <cfRule type="containsBlanks" dxfId="1150" priority="415">
      <formula>LEN(TRIM(C121))=0</formula>
    </cfRule>
  </conditionalFormatting>
  <conditionalFormatting sqref="C133:H133 C135:H135 C134:G134 C137:H137 C136:G136">
    <cfRule type="cellIs" dxfId="1149" priority="411" operator="equal">
      <formula>0</formula>
    </cfRule>
  </conditionalFormatting>
  <conditionalFormatting sqref="C139:H139 C140:G140">
    <cfRule type="cellIs" dxfId="1148" priority="410" operator="equal">
      <formula>0</formula>
    </cfRule>
  </conditionalFormatting>
  <conditionalFormatting sqref="E143 I143 G143">
    <cfRule type="cellIs" dxfId="1147" priority="406" operator="equal">
      <formula>0</formula>
    </cfRule>
  </conditionalFormatting>
  <conditionalFormatting sqref="C148:H154">
    <cfRule type="containsBlanks" dxfId="1146" priority="408">
      <formula>LEN(TRIM(C148))=0</formula>
    </cfRule>
  </conditionalFormatting>
  <conditionalFormatting sqref="B163:C163">
    <cfRule type="cellIs" dxfId="1145" priority="407" operator="equal">
      <formula>0</formula>
    </cfRule>
  </conditionalFormatting>
  <conditionalFormatting sqref="C143">
    <cfRule type="containsBlanks" dxfId="1144" priority="409">
      <formula>LEN(TRIM(C143))=0</formula>
    </cfRule>
  </conditionalFormatting>
  <conditionalFormatting sqref="C155:H155 C157:H157 C156:G156 C159:H159 C158:G158">
    <cfRule type="cellIs" dxfId="1143" priority="405" operator="equal">
      <formula>0</formula>
    </cfRule>
  </conditionalFormatting>
  <conditionalFormatting sqref="C161:H161 C162:G162">
    <cfRule type="cellIs" dxfId="1142" priority="404" operator="equal">
      <formula>0</formula>
    </cfRule>
  </conditionalFormatting>
  <conditionalFormatting sqref="E165 I165 G165">
    <cfRule type="cellIs" dxfId="1141" priority="400" operator="equal">
      <formula>0</formula>
    </cfRule>
  </conditionalFormatting>
  <conditionalFormatting sqref="C170:H176">
    <cfRule type="containsBlanks" dxfId="1140" priority="402">
      <formula>LEN(TRIM(C170))=0</formula>
    </cfRule>
  </conditionalFormatting>
  <conditionalFormatting sqref="B185:C185">
    <cfRule type="cellIs" dxfId="1139" priority="401" operator="equal">
      <formula>0</formula>
    </cfRule>
  </conditionalFormatting>
  <conditionalFormatting sqref="C165">
    <cfRule type="containsBlanks" dxfId="1138" priority="403">
      <formula>LEN(TRIM(C165))=0</formula>
    </cfRule>
  </conditionalFormatting>
  <conditionalFormatting sqref="C177:H177 C179:H179 C178:G178 C181:H181 C180:G180">
    <cfRule type="cellIs" dxfId="1137" priority="399" operator="equal">
      <formula>0</formula>
    </cfRule>
  </conditionalFormatting>
  <conditionalFormatting sqref="C183:H183 C184:G184">
    <cfRule type="cellIs" dxfId="1136" priority="398" operator="equal">
      <formula>0</formula>
    </cfRule>
  </conditionalFormatting>
  <conditionalFormatting sqref="E187 I187 G187">
    <cfRule type="cellIs" dxfId="1135" priority="394" operator="equal">
      <formula>0</formula>
    </cfRule>
  </conditionalFormatting>
  <conditionalFormatting sqref="C192:H198">
    <cfRule type="containsBlanks" dxfId="1134" priority="396">
      <formula>LEN(TRIM(C192))=0</formula>
    </cfRule>
  </conditionalFormatting>
  <conditionalFormatting sqref="B207:C207">
    <cfRule type="cellIs" dxfId="1133" priority="395" operator="equal">
      <formula>0</formula>
    </cfRule>
  </conditionalFormatting>
  <conditionalFormatting sqref="C187">
    <cfRule type="containsBlanks" dxfId="1132" priority="397">
      <formula>LEN(TRIM(C187))=0</formula>
    </cfRule>
  </conditionalFormatting>
  <conditionalFormatting sqref="C199:H199 C201:H201 C200:G200 C203:H203 C202:G202">
    <cfRule type="cellIs" dxfId="1131" priority="393" operator="equal">
      <formula>0</formula>
    </cfRule>
  </conditionalFormatting>
  <conditionalFormatting sqref="C205:H205 C206:G206">
    <cfRule type="cellIs" dxfId="1130" priority="392" operator="equal">
      <formula>0</formula>
    </cfRule>
  </conditionalFormatting>
  <conditionalFormatting sqref="C326:F330">
    <cfRule type="containsBlanks" dxfId="1129" priority="196">
      <formula>LEN(TRIM(C326))=0</formula>
    </cfRule>
  </conditionalFormatting>
  <conditionalFormatting sqref="H326:K330">
    <cfRule type="containsBlanks" dxfId="1128" priority="195">
      <formula>LEN(TRIM(H326))=0</formula>
    </cfRule>
  </conditionalFormatting>
  <conditionalFormatting sqref="K322">
    <cfRule type="cellIs" dxfId="1127" priority="194" operator="equal">
      <formula>0</formula>
    </cfRule>
  </conditionalFormatting>
  <conditionalFormatting sqref="E322 C322">
    <cfRule type="containsBlanks" dxfId="1126" priority="193">
      <formula>LEN(TRIM(C322))=0</formula>
    </cfRule>
  </conditionalFormatting>
  <conditionalFormatting sqref="I322">
    <cfRule type="cellIs" dxfId="1125" priority="192" operator="equal">
      <formula>0</formula>
    </cfRule>
  </conditionalFormatting>
  <conditionalFormatting sqref="C337:F341">
    <cfRule type="containsBlanks" dxfId="1124" priority="191">
      <formula>LEN(TRIM(C337))=0</formula>
    </cfRule>
  </conditionalFormatting>
  <conditionalFormatting sqref="H337:K341">
    <cfRule type="containsBlanks" dxfId="1123" priority="190">
      <formula>LEN(TRIM(H337))=0</formula>
    </cfRule>
  </conditionalFormatting>
  <conditionalFormatting sqref="K333">
    <cfRule type="cellIs" dxfId="1122" priority="189" operator="equal">
      <formula>0</formula>
    </cfRule>
  </conditionalFormatting>
  <conditionalFormatting sqref="E333 C333">
    <cfRule type="containsBlanks" dxfId="1121" priority="188">
      <formula>LEN(TRIM(C333))=0</formula>
    </cfRule>
  </conditionalFormatting>
  <conditionalFormatting sqref="I333">
    <cfRule type="cellIs" dxfId="1120" priority="187" operator="equal">
      <formula>0</formula>
    </cfRule>
  </conditionalFormatting>
  <conditionalFormatting sqref="C348:F352">
    <cfRule type="containsBlanks" dxfId="1119" priority="186">
      <formula>LEN(TRIM(C348))=0</formula>
    </cfRule>
  </conditionalFormatting>
  <conditionalFormatting sqref="H348:K352">
    <cfRule type="containsBlanks" dxfId="1118" priority="185">
      <formula>LEN(TRIM(H348))=0</formula>
    </cfRule>
  </conditionalFormatting>
  <conditionalFormatting sqref="K344">
    <cfRule type="cellIs" dxfId="1117" priority="184" operator="equal">
      <formula>0</formula>
    </cfRule>
  </conditionalFormatting>
  <conditionalFormatting sqref="E344 C344">
    <cfRule type="containsBlanks" dxfId="1116" priority="183">
      <formula>LEN(TRIM(C344))=0</formula>
    </cfRule>
  </conditionalFormatting>
  <conditionalFormatting sqref="I344">
    <cfRule type="cellIs" dxfId="1115" priority="182" operator="equal">
      <formula>0</formula>
    </cfRule>
  </conditionalFormatting>
  <conditionalFormatting sqref="C359:F363">
    <cfRule type="containsBlanks" dxfId="1114" priority="181">
      <formula>LEN(TRIM(C359))=0</formula>
    </cfRule>
  </conditionalFormatting>
  <conditionalFormatting sqref="H359:K363">
    <cfRule type="containsBlanks" dxfId="1113" priority="180">
      <formula>LEN(TRIM(H359))=0</formula>
    </cfRule>
  </conditionalFormatting>
  <conditionalFormatting sqref="K355">
    <cfRule type="cellIs" dxfId="1112" priority="179" operator="equal">
      <formula>0</formula>
    </cfRule>
  </conditionalFormatting>
  <conditionalFormatting sqref="E355 C355">
    <cfRule type="containsBlanks" dxfId="1111" priority="178">
      <formula>LEN(TRIM(C355))=0</formula>
    </cfRule>
  </conditionalFormatting>
  <conditionalFormatting sqref="I355">
    <cfRule type="cellIs" dxfId="1110" priority="177" operator="equal">
      <formula>0</formula>
    </cfRule>
  </conditionalFormatting>
  <conditionalFormatting sqref="C370:F374">
    <cfRule type="containsBlanks" dxfId="1109" priority="176">
      <formula>LEN(TRIM(C370))=0</formula>
    </cfRule>
  </conditionalFormatting>
  <conditionalFormatting sqref="H370:K374">
    <cfRule type="containsBlanks" dxfId="1108" priority="175">
      <formula>LEN(TRIM(H370))=0</formula>
    </cfRule>
  </conditionalFormatting>
  <conditionalFormatting sqref="K366">
    <cfRule type="cellIs" dxfId="1107" priority="174" operator="equal">
      <formula>0</formula>
    </cfRule>
  </conditionalFormatting>
  <conditionalFormatting sqref="E366 C366">
    <cfRule type="containsBlanks" dxfId="1106" priority="173">
      <formula>LEN(TRIM(C366))=0</formula>
    </cfRule>
  </conditionalFormatting>
  <conditionalFormatting sqref="I366">
    <cfRule type="cellIs" dxfId="1105" priority="172" operator="equal">
      <formula>0</formula>
    </cfRule>
  </conditionalFormatting>
  <conditionalFormatting sqref="C381:F385">
    <cfRule type="containsBlanks" dxfId="1104" priority="171">
      <formula>LEN(TRIM(C381))=0</formula>
    </cfRule>
  </conditionalFormatting>
  <conditionalFormatting sqref="H381:K385">
    <cfRule type="containsBlanks" dxfId="1103" priority="170">
      <formula>LEN(TRIM(H381))=0</formula>
    </cfRule>
  </conditionalFormatting>
  <conditionalFormatting sqref="K377">
    <cfRule type="cellIs" dxfId="1102" priority="169" operator="equal">
      <formula>0</formula>
    </cfRule>
  </conditionalFormatting>
  <conditionalFormatting sqref="E377 C377">
    <cfRule type="containsBlanks" dxfId="1101" priority="168">
      <formula>LEN(TRIM(C377))=0</formula>
    </cfRule>
  </conditionalFormatting>
  <conditionalFormatting sqref="I377">
    <cfRule type="cellIs" dxfId="1100" priority="167" operator="equal">
      <formula>0</formula>
    </cfRule>
  </conditionalFormatting>
  <conditionalFormatting sqref="C392:F396">
    <cfRule type="containsBlanks" dxfId="1099" priority="166">
      <formula>LEN(TRIM(C392))=0</formula>
    </cfRule>
  </conditionalFormatting>
  <conditionalFormatting sqref="H392:K396">
    <cfRule type="containsBlanks" dxfId="1098" priority="165">
      <formula>LEN(TRIM(H392))=0</formula>
    </cfRule>
  </conditionalFormatting>
  <conditionalFormatting sqref="K388">
    <cfRule type="cellIs" dxfId="1097" priority="164" operator="equal">
      <formula>0</formula>
    </cfRule>
  </conditionalFormatting>
  <conditionalFormatting sqref="E388 C388">
    <cfRule type="containsBlanks" dxfId="1096" priority="163">
      <formula>LEN(TRIM(C388))=0</formula>
    </cfRule>
  </conditionalFormatting>
  <conditionalFormatting sqref="I388">
    <cfRule type="cellIs" dxfId="1095" priority="162" operator="equal">
      <formula>0</formula>
    </cfRule>
  </conditionalFormatting>
  <conditionalFormatting sqref="C403:F407">
    <cfRule type="containsBlanks" dxfId="1094" priority="161">
      <formula>LEN(TRIM(C403))=0</formula>
    </cfRule>
  </conditionalFormatting>
  <conditionalFormatting sqref="H403:K407">
    <cfRule type="containsBlanks" dxfId="1093" priority="160">
      <formula>LEN(TRIM(H403))=0</formula>
    </cfRule>
  </conditionalFormatting>
  <conditionalFormatting sqref="K399">
    <cfRule type="cellIs" dxfId="1092" priority="159" operator="equal">
      <formula>0</formula>
    </cfRule>
  </conditionalFormatting>
  <conditionalFormatting sqref="E399 C399">
    <cfRule type="containsBlanks" dxfId="1091" priority="158">
      <formula>LEN(TRIM(C399))=0</formula>
    </cfRule>
  </conditionalFormatting>
  <conditionalFormatting sqref="I399">
    <cfRule type="cellIs" dxfId="1090" priority="157" operator="equal">
      <formula>0</formula>
    </cfRule>
  </conditionalFormatting>
  <conditionalFormatting sqref="C414:F418">
    <cfRule type="containsBlanks" dxfId="1089" priority="156">
      <formula>LEN(TRIM(C414))=0</formula>
    </cfRule>
  </conditionalFormatting>
  <conditionalFormatting sqref="H414:K418">
    <cfRule type="containsBlanks" dxfId="1088" priority="155">
      <formula>LEN(TRIM(H414))=0</formula>
    </cfRule>
  </conditionalFormatting>
  <conditionalFormatting sqref="K410">
    <cfRule type="cellIs" dxfId="1087" priority="154" operator="equal">
      <formula>0</formula>
    </cfRule>
  </conditionalFormatting>
  <conditionalFormatting sqref="E410 C410">
    <cfRule type="containsBlanks" dxfId="1086" priority="153">
      <formula>LEN(TRIM(C410))=0</formula>
    </cfRule>
  </conditionalFormatting>
  <conditionalFormatting sqref="I410">
    <cfRule type="cellIs" dxfId="1085" priority="152" operator="equal">
      <formula>0</formula>
    </cfRule>
  </conditionalFormatting>
  <conditionalFormatting sqref="K433">
    <cfRule type="cellIs" dxfId="1084" priority="151" operator="equal">
      <formula>0</formula>
    </cfRule>
  </conditionalFormatting>
  <conditionalFormatting sqref="C437:F441">
    <cfRule type="containsBlanks" dxfId="1083" priority="150">
      <formula>LEN(TRIM(C437))=0</formula>
    </cfRule>
  </conditionalFormatting>
  <conditionalFormatting sqref="H437:K441">
    <cfRule type="containsBlanks" dxfId="1082" priority="149">
      <formula>LEN(TRIM(H437))=0</formula>
    </cfRule>
  </conditionalFormatting>
  <conditionalFormatting sqref="E433 C433">
    <cfRule type="containsBlanks" dxfId="1081" priority="148">
      <formula>LEN(TRIM(C433))=0</formula>
    </cfRule>
  </conditionalFormatting>
  <conditionalFormatting sqref="I433">
    <cfRule type="cellIs" dxfId="1080" priority="147" operator="equal">
      <formula>0</formula>
    </cfRule>
  </conditionalFormatting>
  <conditionalFormatting sqref="K444">
    <cfRule type="cellIs" dxfId="1079" priority="146" operator="equal">
      <formula>0</formula>
    </cfRule>
  </conditionalFormatting>
  <conditionalFormatting sqref="C448:F452">
    <cfRule type="containsBlanks" dxfId="1078" priority="145">
      <formula>LEN(TRIM(C448))=0</formula>
    </cfRule>
  </conditionalFormatting>
  <conditionalFormatting sqref="H448:K452">
    <cfRule type="containsBlanks" dxfId="1077" priority="144">
      <formula>LEN(TRIM(H448))=0</formula>
    </cfRule>
  </conditionalFormatting>
  <conditionalFormatting sqref="E444 C444">
    <cfRule type="containsBlanks" dxfId="1076" priority="143">
      <formula>LEN(TRIM(C444))=0</formula>
    </cfRule>
  </conditionalFormatting>
  <conditionalFormatting sqref="I444">
    <cfRule type="cellIs" dxfId="1075" priority="142" operator="equal">
      <formula>0</formula>
    </cfRule>
  </conditionalFormatting>
  <conditionalFormatting sqref="K455">
    <cfRule type="cellIs" dxfId="1074" priority="141" operator="equal">
      <formula>0</formula>
    </cfRule>
  </conditionalFormatting>
  <conditionalFormatting sqref="C459:F463">
    <cfRule type="containsBlanks" dxfId="1073" priority="140">
      <formula>LEN(TRIM(C459))=0</formula>
    </cfRule>
  </conditionalFormatting>
  <conditionalFormatting sqref="H459:K463">
    <cfRule type="containsBlanks" dxfId="1072" priority="139">
      <formula>LEN(TRIM(H459))=0</formula>
    </cfRule>
  </conditionalFormatting>
  <conditionalFormatting sqref="E455 C455">
    <cfRule type="containsBlanks" dxfId="1071" priority="138">
      <formula>LEN(TRIM(C455))=0</formula>
    </cfRule>
  </conditionalFormatting>
  <conditionalFormatting sqref="I455">
    <cfRule type="cellIs" dxfId="1070" priority="137" operator="equal">
      <formula>0</formula>
    </cfRule>
  </conditionalFormatting>
  <conditionalFormatting sqref="K466">
    <cfRule type="cellIs" dxfId="1069" priority="136" operator="equal">
      <formula>0</formula>
    </cfRule>
  </conditionalFormatting>
  <conditionalFormatting sqref="C470:F474">
    <cfRule type="containsBlanks" dxfId="1068" priority="135">
      <formula>LEN(TRIM(C470))=0</formula>
    </cfRule>
  </conditionalFormatting>
  <conditionalFormatting sqref="H470:K474">
    <cfRule type="containsBlanks" dxfId="1067" priority="134">
      <formula>LEN(TRIM(H470))=0</formula>
    </cfRule>
  </conditionalFormatting>
  <conditionalFormatting sqref="E466 C466">
    <cfRule type="containsBlanks" dxfId="1066" priority="133">
      <formula>LEN(TRIM(C466))=0</formula>
    </cfRule>
  </conditionalFormatting>
  <conditionalFormatting sqref="I466">
    <cfRule type="cellIs" dxfId="1065" priority="132" operator="equal">
      <formula>0</formula>
    </cfRule>
  </conditionalFormatting>
  <conditionalFormatting sqref="K477">
    <cfRule type="cellIs" dxfId="1064" priority="131" operator="equal">
      <formula>0</formula>
    </cfRule>
  </conditionalFormatting>
  <conditionalFormatting sqref="C481:F485">
    <cfRule type="containsBlanks" dxfId="1063" priority="130">
      <formula>LEN(TRIM(C481))=0</formula>
    </cfRule>
  </conditionalFormatting>
  <conditionalFormatting sqref="H481:K485">
    <cfRule type="containsBlanks" dxfId="1062" priority="129">
      <formula>LEN(TRIM(H481))=0</formula>
    </cfRule>
  </conditionalFormatting>
  <conditionalFormatting sqref="E477 C477">
    <cfRule type="containsBlanks" dxfId="1061" priority="128">
      <formula>LEN(TRIM(C477))=0</formula>
    </cfRule>
  </conditionalFormatting>
  <conditionalFormatting sqref="I477">
    <cfRule type="cellIs" dxfId="1060" priority="127" operator="equal">
      <formula>0</formula>
    </cfRule>
  </conditionalFormatting>
  <conditionalFormatting sqref="K488">
    <cfRule type="cellIs" dxfId="1059" priority="126" operator="equal">
      <formula>0</formula>
    </cfRule>
  </conditionalFormatting>
  <conditionalFormatting sqref="C492:F496">
    <cfRule type="containsBlanks" dxfId="1058" priority="125">
      <formula>LEN(TRIM(C492))=0</formula>
    </cfRule>
  </conditionalFormatting>
  <conditionalFormatting sqref="H492:K496">
    <cfRule type="containsBlanks" dxfId="1057" priority="124">
      <formula>LEN(TRIM(H492))=0</formula>
    </cfRule>
  </conditionalFormatting>
  <conditionalFormatting sqref="E488 C488">
    <cfRule type="containsBlanks" dxfId="1056" priority="123">
      <formula>LEN(TRIM(C488))=0</formula>
    </cfRule>
  </conditionalFormatting>
  <conditionalFormatting sqref="I488">
    <cfRule type="cellIs" dxfId="1055" priority="122" operator="equal">
      <formula>0</formula>
    </cfRule>
  </conditionalFormatting>
  <conditionalFormatting sqref="K499">
    <cfRule type="cellIs" dxfId="1054" priority="121" operator="equal">
      <formula>0</formula>
    </cfRule>
  </conditionalFormatting>
  <conditionalFormatting sqref="C503:F507">
    <cfRule type="containsBlanks" dxfId="1053" priority="120">
      <formula>LEN(TRIM(C503))=0</formula>
    </cfRule>
  </conditionalFormatting>
  <conditionalFormatting sqref="H503:K507">
    <cfRule type="containsBlanks" dxfId="1052" priority="119">
      <formula>LEN(TRIM(H503))=0</formula>
    </cfRule>
  </conditionalFormatting>
  <conditionalFormatting sqref="E499 C499">
    <cfRule type="containsBlanks" dxfId="1051" priority="118">
      <formula>LEN(TRIM(C499))=0</formula>
    </cfRule>
  </conditionalFormatting>
  <conditionalFormatting sqref="I499">
    <cfRule type="cellIs" dxfId="1050" priority="117" operator="equal">
      <formula>0</formula>
    </cfRule>
  </conditionalFormatting>
  <conditionalFormatting sqref="K510">
    <cfRule type="cellIs" dxfId="1049" priority="116" operator="equal">
      <formula>0</formula>
    </cfRule>
  </conditionalFormatting>
  <conditionalFormatting sqref="C514:F518">
    <cfRule type="containsBlanks" dxfId="1048" priority="115">
      <formula>LEN(TRIM(C514))=0</formula>
    </cfRule>
  </conditionalFormatting>
  <conditionalFormatting sqref="H514:K518">
    <cfRule type="containsBlanks" dxfId="1047" priority="114">
      <formula>LEN(TRIM(H514))=0</formula>
    </cfRule>
  </conditionalFormatting>
  <conditionalFormatting sqref="E510 C510">
    <cfRule type="containsBlanks" dxfId="1046" priority="113">
      <formula>LEN(TRIM(C510))=0</formula>
    </cfRule>
  </conditionalFormatting>
  <conditionalFormatting sqref="I510">
    <cfRule type="cellIs" dxfId="1045" priority="112" operator="equal">
      <formula>0</formula>
    </cfRule>
  </conditionalFormatting>
  <conditionalFormatting sqref="K521">
    <cfRule type="cellIs" dxfId="1044" priority="111" operator="equal">
      <formula>0</formula>
    </cfRule>
  </conditionalFormatting>
  <conditionalFormatting sqref="C525:F529">
    <cfRule type="containsBlanks" dxfId="1043" priority="110">
      <formula>LEN(TRIM(C525))=0</formula>
    </cfRule>
  </conditionalFormatting>
  <conditionalFormatting sqref="H525:K529">
    <cfRule type="containsBlanks" dxfId="1042" priority="109">
      <formula>LEN(TRIM(H525))=0</formula>
    </cfRule>
  </conditionalFormatting>
  <conditionalFormatting sqref="E521 C521">
    <cfRule type="containsBlanks" dxfId="1041" priority="108">
      <formula>LEN(TRIM(C521))=0</formula>
    </cfRule>
  </conditionalFormatting>
  <conditionalFormatting sqref="I521">
    <cfRule type="cellIs" dxfId="1040" priority="107" operator="equal">
      <formula>0</formula>
    </cfRule>
  </conditionalFormatting>
  <conditionalFormatting sqref="K544">
    <cfRule type="cellIs" dxfId="1039" priority="106" operator="equal">
      <formula>0</formula>
    </cfRule>
  </conditionalFormatting>
  <conditionalFormatting sqref="H548:K549">
    <cfRule type="containsBlanks" dxfId="1038" priority="104">
      <formula>LEN(TRIM(H548))=0</formula>
    </cfRule>
  </conditionalFormatting>
  <conditionalFormatting sqref="C548:D549">
    <cfRule type="containsBlanks" dxfId="1037" priority="105">
      <formula>LEN(TRIM(C548))=0</formula>
    </cfRule>
  </conditionalFormatting>
  <conditionalFormatting sqref="E544 C544">
    <cfRule type="containsBlanks" dxfId="1036" priority="103">
      <formula>LEN(TRIM(C544))=0</formula>
    </cfRule>
  </conditionalFormatting>
  <conditionalFormatting sqref="I544">
    <cfRule type="cellIs" dxfId="1035" priority="102" operator="equal">
      <formula>0</formula>
    </cfRule>
  </conditionalFormatting>
  <conditionalFormatting sqref="K552">
    <cfRule type="cellIs" dxfId="1034" priority="101" operator="equal">
      <formula>0</formula>
    </cfRule>
  </conditionalFormatting>
  <conditionalFormatting sqref="H556:K557">
    <cfRule type="containsBlanks" dxfId="1033" priority="99">
      <formula>LEN(TRIM(H556))=0</formula>
    </cfRule>
  </conditionalFormatting>
  <conditionalFormatting sqref="C556:D557">
    <cfRule type="containsBlanks" dxfId="1032" priority="100">
      <formula>LEN(TRIM(C556))=0</formula>
    </cfRule>
  </conditionalFormatting>
  <conditionalFormatting sqref="E552 C552">
    <cfRule type="containsBlanks" dxfId="1031" priority="98">
      <formula>LEN(TRIM(C552))=0</formula>
    </cfRule>
  </conditionalFormatting>
  <conditionalFormatting sqref="I552">
    <cfRule type="cellIs" dxfId="1030" priority="97" operator="equal">
      <formula>0</formula>
    </cfRule>
  </conditionalFormatting>
  <conditionalFormatting sqref="K560">
    <cfRule type="cellIs" dxfId="1029" priority="96" operator="equal">
      <formula>0</formula>
    </cfRule>
  </conditionalFormatting>
  <conditionalFormatting sqref="H564:K565">
    <cfRule type="containsBlanks" dxfId="1028" priority="94">
      <formula>LEN(TRIM(H564))=0</formula>
    </cfRule>
  </conditionalFormatting>
  <conditionalFormatting sqref="C564:D565">
    <cfRule type="containsBlanks" dxfId="1027" priority="95">
      <formula>LEN(TRIM(C564))=0</formula>
    </cfRule>
  </conditionalFormatting>
  <conditionalFormatting sqref="E560 C560">
    <cfRule type="containsBlanks" dxfId="1026" priority="93">
      <formula>LEN(TRIM(C560))=0</formula>
    </cfRule>
  </conditionalFormatting>
  <conditionalFormatting sqref="I560">
    <cfRule type="cellIs" dxfId="1025" priority="92" operator="equal">
      <formula>0</formula>
    </cfRule>
  </conditionalFormatting>
  <conditionalFormatting sqref="K568">
    <cfRule type="cellIs" dxfId="1024" priority="91" operator="equal">
      <formula>0</formula>
    </cfRule>
  </conditionalFormatting>
  <conditionalFormatting sqref="H572:K573">
    <cfRule type="containsBlanks" dxfId="1023" priority="89">
      <formula>LEN(TRIM(H572))=0</formula>
    </cfRule>
  </conditionalFormatting>
  <conditionalFormatting sqref="C572:D573">
    <cfRule type="containsBlanks" dxfId="1022" priority="90">
      <formula>LEN(TRIM(C572))=0</formula>
    </cfRule>
  </conditionalFormatting>
  <conditionalFormatting sqref="E568 C568">
    <cfRule type="containsBlanks" dxfId="1021" priority="88">
      <formula>LEN(TRIM(C568))=0</formula>
    </cfRule>
  </conditionalFormatting>
  <conditionalFormatting sqref="I568">
    <cfRule type="cellIs" dxfId="1020" priority="87" operator="equal">
      <formula>0</formula>
    </cfRule>
  </conditionalFormatting>
  <conditionalFormatting sqref="K576">
    <cfRule type="cellIs" dxfId="1019" priority="86" operator="equal">
      <formula>0</formula>
    </cfRule>
  </conditionalFormatting>
  <conditionalFormatting sqref="H580:K581">
    <cfRule type="containsBlanks" dxfId="1018" priority="84">
      <formula>LEN(TRIM(H580))=0</formula>
    </cfRule>
  </conditionalFormatting>
  <conditionalFormatting sqref="C580:D581">
    <cfRule type="containsBlanks" dxfId="1017" priority="85">
      <formula>LEN(TRIM(C580))=0</formula>
    </cfRule>
  </conditionalFormatting>
  <conditionalFormatting sqref="E576 C576">
    <cfRule type="containsBlanks" dxfId="1016" priority="83">
      <formula>LEN(TRIM(C576))=0</formula>
    </cfRule>
  </conditionalFormatting>
  <conditionalFormatting sqref="I576">
    <cfRule type="cellIs" dxfId="1015" priority="82" operator="equal">
      <formula>0</formula>
    </cfRule>
  </conditionalFormatting>
  <conditionalFormatting sqref="K584">
    <cfRule type="cellIs" dxfId="1014" priority="81" operator="equal">
      <formula>0</formula>
    </cfRule>
  </conditionalFormatting>
  <conditionalFormatting sqref="H588:K589">
    <cfRule type="containsBlanks" dxfId="1013" priority="79">
      <formula>LEN(TRIM(H588))=0</formula>
    </cfRule>
  </conditionalFormatting>
  <conditionalFormatting sqref="C588:D589">
    <cfRule type="containsBlanks" dxfId="1012" priority="80">
      <formula>LEN(TRIM(C588))=0</formula>
    </cfRule>
  </conditionalFormatting>
  <conditionalFormatting sqref="E584 C584">
    <cfRule type="containsBlanks" dxfId="1011" priority="78">
      <formula>LEN(TRIM(C584))=0</formula>
    </cfRule>
  </conditionalFormatting>
  <conditionalFormatting sqref="I584">
    <cfRule type="cellIs" dxfId="1010" priority="77" operator="equal">
      <formula>0</formula>
    </cfRule>
  </conditionalFormatting>
  <conditionalFormatting sqref="K592">
    <cfRule type="cellIs" dxfId="1009" priority="76" operator="equal">
      <formula>0</formula>
    </cfRule>
  </conditionalFormatting>
  <conditionalFormatting sqref="H596:K597">
    <cfRule type="containsBlanks" dxfId="1008" priority="74">
      <formula>LEN(TRIM(H596))=0</formula>
    </cfRule>
  </conditionalFormatting>
  <conditionalFormatting sqref="C596:D597">
    <cfRule type="containsBlanks" dxfId="1007" priority="75">
      <formula>LEN(TRIM(C596))=0</formula>
    </cfRule>
  </conditionalFormatting>
  <conditionalFormatting sqref="E592 C592">
    <cfRule type="containsBlanks" dxfId="1006" priority="73">
      <formula>LEN(TRIM(C592))=0</formula>
    </cfRule>
  </conditionalFormatting>
  <conditionalFormatting sqref="I592">
    <cfRule type="cellIs" dxfId="1005" priority="72" operator="equal">
      <formula>0</formula>
    </cfRule>
  </conditionalFormatting>
  <conditionalFormatting sqref="K600">
    <cfRule type="cellIs" dxfId="1004" priority="71" operator="equal">
      <formula>0</formula>
    </cfRule>
  </conditionalFormatting>
  <conditionalFormatting sqref="H604:K605">
    <cfRule type="containsBlanks" dxfId="1003" priority="69">
      <formula>LEN(TRIM(H604))=0</formula>
    </cfRule>
  </conditionalFormatting>
  <conditionalFormatting sqref="C604:D605">
    <cfRule type="containsBlanks" dxfId="1002" priority="70">
      <formula>LEN(TRIM(C604))=0</formula>
    </cfRule>
  </conditionalFormatting>
  <conditionalFormatting sqref="E600 C600">
    <cfRule type="containsBlanks" dxfId="1001" priority="68">
      <formula>LEN(TRIM(C600))=0</formula>
    </cfRule>
  </conditionalFormatting>
  <conditionalFormatting sqref="I600">
    <cfRule type="cellIs" dxfId="1000" priority="67" operator="equal">
      <formula>0</formula>
    </cfRule>
  </conditionalFormatting>
  <conditionalFormatting sqref="K608">
    <cfRule type="cellIs" dxfId="999" priority="66" operator="equal">
      <formula>0</formula>
    </cfRule>
  </conditionalFormatting>
  <conditionalFormatting sqref="H612:K613">
    <cfRule type="containsBlanks" dxfId="998" priority="64">
      <formula>LEN(TRIM(H612))=0</formula>
    </cfRule>
  </conditionalFormatting>
  <conditionalFormatting sqref="C612:D613">
    <cfRule type="containsBlanks" dxfId="997" priority="65">
      <formula>LEN(TRIM(C612))=0</formula>
    </cfRule>
  </conditionalFormatting>
  <conditionalFormatting sqref="E608 C608">
    <cfRule type="containsBlanks" dxfId="996" priority="63">
      <formula>LEN(TRIM(C608))=0</formula>
    </cfRule>
  </conditionalFormatting>
  <conditionalFormatting sqref="I608">
    <cfRule type="cellIs" dxfId="995" priority="62" operator="equal">
      <formula>0</formula>
    </cfRule>
  </conditionalFormatting>
  <conditionalFormatting sqref="K625">
    <cfRule type="cellIs" dxfId="994" priority="61" operator="equal">
      <formula>0</formula>
    </cfRule>
  </conditionalFormatting>
  <conditionalFormatting sqref="H629:K630">
    <cfRule type="containsBlanks" dxfId="993" priority="59">
      <formula>LEN(TRIM(H629))=0</formula>
    </cfRule>
  </conditionalFormatting>
  <conditionalFormatting sqref="C629:D630">
    <cfRule type="containsBlanks" dxfId="992" priority="60">
      <formula>LEN(TRIM(C629))=0</formula>
    </cfRule>
  </conditionalFormatting>
  <conditionalFormatting sqref="E625 C625">
    <cfRule type="containsBlanks" dxfId="991" priority="58">
      <formula>LEN(TRIM(C625))=0</formula>
    </cfRule>
  </conditionalFormatting>
  <conditionalFormatting sqref="I625">
    <cfRule type="cellIs" dxfId="990" priority="57" operator="equal">
      <formula>0</formula>
    </cfRule>
  </conditionalFormatting>
  <conditionalFormatting sqref="K633">
    <cfRule type="cellIs" dxfId="989" priority="56" operator="equal">
      <formula>0</formula>
    </cfRule>
  </conditionalFormatting>
  <conditionalFormatting sqref="H637:K638">
    <cfRule type="containsBlanks" dxfId="988" priority="54">
      <formula>LEN(TRIM(H637))=0</formula>
    </cfRule>
  </conditionalFormatting>
  <conditionalFormatting sqref="C637:D638">
    <cfRule type="containsBlanks" dxfId="987" priority="55">
      <formula>LEN(TRIM(C637))=0</formula>
    </cfRule>
  </conditionalFormatting>
  <conditionalFormatting sqref="E633 C633">
    <cfRule type="containsBlanks" dxfId="986" priority="53">
      <formula>LEN(TRIM(C633))=0</formula>
    </cfRule>
  </conditionalFormatting>
  <conditionalFormatting sqref="I633">
    <cfRule type="cellIs" dxfId="985" priority="52" operator="equal">
      <formula>0</formula>
    </cfRule>
  </conditionalFormatting>
  <conditionalFormatting sqref="K641">
    <cfRule type="cellIs" dxfId="984" priority="51" operator="equal">
      <formula>0</formula>
    </cfRule>
  </conditionalFormatting>
  <conditionalFormatting sqref="H645:K646">
    <cfRule type="containsBlanks" dxfId="983" priority="49">
      <formula>LEN(TRIM(H645))=0</formula>
    </cfRule>
  </conditionalFormatting>
  <conditionalFormatting sqref="C645:D646">
    <cfRule type="containsBlanks" dxfId="982" priority="50">
      <formula>LEN(TRIM(C645))=0</formula>
    </cfRule>
  </conditionalFormatting>
  <conditionalFormatting sqref="E641 C641">
    <cfRule type="containsBlanks" dxfId="981" priority="48">
      <formula>LEN(TRIM(C641))=0</formula>
    </cfRule>
  </conditionalFormatting>
  <conditionalFormatting sqref="I641">
    <cfRule type="cellIs" dxfId="980" priority="47" operator="equal">
      <formula>0</formula>
    </cfRule>
  </conditionalFormatting>
  <conditionalFormatting sqref="K649">
    <cfRule type="cellIs" dxfId="979" priority="46" operator="equal">
      <formula>0</formula>
    </cfRule>
  </conditionalFormatting>
  <conditionalFormatting sqref="H653:K654">
    <cfRule type="containsBlanks" dxfId="978" priority="44">
      <formula>LEN(TRIM(H653))=0</formula>
    </cfRule>
  </conditionalFormatting>
  <conditionalFormatting sqref="C653:D654">
    <cfRule type="containsBlanks" dxfId="977" priority="45">
      <formula>LEN(TRIM(C653))=0</formula>
    </cfRule>
  </conditionalFormatting>
  <conditionalFormatting sqref="E649 C649">
    <cfRule type="containsBlanks" dxfId="976" priority="43">
      <formula>LEN(TRIM(C649))=0</formula>
    </cfRule>
  </conditionalFormatting>
  <conditionalFormatting sqref="I649">
    <cfRule type="cellIs" dxfId="975" priority="42" operator="equal">
      <formula>0</formula>
    </cfRule>
  </conditionalFormatting>
  <conditionalFormatting sqref="K657">
    <cfRule type="cellIs" dxfId="974" priority="41" operator="equal">
      <formula>0</formula>
    </cfRule>
  </conditionalFormatting>
  <conditionalFormatting sqref="H661:K662">
    <cfRule type="containsBlanks" dxfId="973" priority="39">
      <formula>LEN(TRIM(H661))=0</formula>
    </cfRule>
  </conditionalFormatting>
  <conditionalFormatting sqref="C661:D662">
    <cfRule type="containsBlanks" dxfId="972" priority="40">
      <formula>LEN(TRIM(C661))=0</formula>
    </cfRule>
  </conditionalFormatting>
  <conditionalFormatting sqref="E657 C657">
    <cfRule type="containsBlanks" dxfId="971" priority="38">
      <formula>LEN(TRIM(C657))=0</formula>
    </cfRule>
  </conditionalFormatting>
  <conditionalFormatting sqref="I657">
    <cfRule type="cellIs" dxfId="970" priority="37" operator="equal">
      <formula>0</formula>
    </cfRule>
  </conditionalFormatting>
  <conditionalFormatting sqref="K665">
    <cfRule type="cellIs" dxfId="969" priority="36" operator="equal">
      <formula>0</formula>
    </cfRule>
  </conditionalFormatting>
  <conditionalFormatting sqref="H669:K670">
    <cfRule type="containsBlanks" dxfId="968" priority="34">
      <formula>LEN(TRIM(H669))=0</formula>
    </cfRule>
  </conditionalFormatting>
  <conditionalFormatting sqref="C669:D670">
    <cfRule type="containsBlanks" dxfId="967" priority="35">
      <formula>LEN(TRIM(C669))=0</formula>
    </cfRule>
  </conditionalFormatting>
  <conditionalFormatting sqref="E665 C665">
    <cfRule type="containsBlanks" dxfId="966" priority="33">
      <formula>LEN(TRIM(C665))=0</formula>
    </cfRule>
  </conditionalFormatting>
  <conditionalFormatting sqref="I665">
    <cfRule type="cellIs" dxfId="965" priority="32" operator="equal">
      <formula>0</formula>
    </cfRule>
  </conditionalFormatting>
  <conditionalFormatting sqref="K673">
    <cfRule type="cellIs" dxfId="964" priority="31" operator="equal">
      <formula>0</formula>
    </cfRule>
  </conditionalFormatting>
  <conditionalFormatting sqref="H677:K678">
    <cfRule type="containsBlanks" dxfId="963" priority="29">
      <formula>LEN(TRIM(H677))=0</formula>
    </cfRule>
  </conditionalFormatting>
  <conditionalFormatting sqref="C677:D678">
    <cfRule type="containsBlanks" dxfId="962" priority="30">
      <formula>LEN(TRIM(C677))=0</formula>
    </cfRule>
  </conditionalFormatting>
  <conditionalFormatting sqref="E673 C673">
    <cfRule type="containsBlanks" dxfId="961" priority="28">
      <formula>LEN(TRIM(C673))=0</formula>
    </cfRule>
  </conditionalFormatting>
  <conditionalFormatting sqref="I673">
    <cfRule type="cellIs" dxfId="960" priority="27" operator="equal">
      <formula>0</formula>
    </cfRule>
  </conditionalFormatting>
  <conditionalFormatting sqref="K681">
    <cfRule type="cellIs" dxfId="959" priority="26" operator="equal">
      <formula>0</formula>
    </cfRule>
  </conditionalFormatting>
  <conditionalFormatting sqref="H685:K686">
    <cfRule type="containsBlanks" dxfId="958" priority="24">
      <formula>LEN(TRIM(H685))=0</formula>
    </cfRule>
  </conditionalFormatting>
  <conditionalFormatting sqref="C685:D686">
    <cfRule type="containsBlanks" dxfId="957" priority="25">
      <formula>LEN(TRIM(C685))=0</formula>
    </cfRule>
  </conditionalFormatting>
  <conditionalFormatting sqref="E681 C681">
    <cfRule type="containsBlanks" dxfId="956" priority="23">
      <formula>LEN(TRIM(C681))=0</formula>
    </cfRule>
  </conditionalFormatting>
  <conditionalFormatting sqref="I681">
    <cfRule type="cellIs" dxfId="955" priority="22" operator="equal">
      <formula>0</formula>
    </cfRule>
  </conditionalFormatting>
  <conditionalFormatting sqref="K689">
    <cfRule type="cellIs" dxfId="954" priority="21" operator="equal">
      <formula>0</formula>
    </cfRule>
  </conditionalFormatting>
  <conditionalFormatting sqref="H693:K694">
    <cfRule type="containsBlanks" dxfId="953" priority="19">
      <formula>LEN(TRIM(H693))=0</formula>
    </cfRule>
  </conditionalFormatting>
  <conditionalFormatting sqref="C693:D694">
    <cfRule type="containsBlanks" dxfId="952" priority="20">
      <formula>LEN(TRIM(C693))=0</formula>
    </cfRule>
  </conditionalFormatting>
  <conditionalFormatting sqref="E689 C689">
    <cfRule type="containsBlanks" dxfId="951" priority="18">
      <formula>LEN(TRIM(C689))=0</formula>
    </cfRule>
  </conditionalFormatting>
  <conditionalFormatting sqref="I689">
    <cfRule type="cellIs" dxfId="950" priority="17" operator="equal">
      <formula>0</formula>
    </cfRule>
  </conditionalFormatting>
  <conditionalFormatting sqref="B712:K713 B728:K728">
    <cfRule type="containsBlanks" dxfId="949" priority="16">
      <formula>LEN(TRIM(B712))=0</formula>
    </cfRule>
  </conditionalFormatting>
  <conditionalFormatting sqref="B709:K711">
    <cfRule type="containsBlanks" dxfId="948" priority="15">
      <formula>LEN(TRIM(B709))=0</formula>
    </cfRule>
  </conditionalFormatting>
  <conditionalFormatting sqref="B725:K727">
    <cfRule type="containsBlanks" dxfId="947" priority="14">
      <formula>LEN(TRIM(B725))=0</formula>
    </cfRule>
  </conditionalFormatting>
  <conditionalFormatting sqref="B724:K724">
    <cfRule type="containsBlanks" dxfId="946" priority="13">
      <formula>LEN(TRIM(B724))=0</formula>
    </cfRule>
  </conditionalFormatting>
  <conditionalFormatting sqref="B721:K723">
    <cfRule type="containsBlanks" dxfId="945" priority="12">
      <formula>LEN(TRIM(B721))=0</formula>
    </cfRule>
  </conditionalFormatting>
  <conditionalFormatting sqref="B720:K720">
    <cfRule type="containsBlanks" dxfId="944" priority="11">
      <formula>LEN(TRIM(B720))=0</formula>
    </cfRule>
  </conditionalFormatting>
  <conditionalFormatting sqref="B717:K719">
    <cfRule type="containsBlanks" dxfId="943" priority="10">
      <formula>LEN(TRIM(B717))=0</formula>
    </cfRule>
  </conditionalFormatting>
  <conditionalFormatting sqref="B716:K716">
    <cfRule type="containsBlanks" dxfId="942" priority="9">
      <formula>LEN(TRIM(B716))=0</formula>
    </cfRule>
  </conditionalFormatting>
  <conditionalFormatting sqref="B715:K715">
    <cfRule type="containsBlanks" dxfId="941" priority="8">
      <formula>LEN(TRIM(B715))=0</formula>
    </cfRule>
  </conditionalFormatting>
  <conditionalFormatting sqref="B714:K714">
    <cfRule type="containsBlanks" dxfId="940" priority="7">
      <formula>LEN(TRIM(B714))=0</formula>
    </cfRule>
  </conditionalFormatting>
  <conditionalFormatting sqref="C235:J244">
    <cfRule type="cellIs" dxfId="939" priority="1" operator="equal">
      <formula>0</formula>
    </cfRule>
    <cfRule type="cellIs" dxfId="938" priority="2" operator="equal">
      <formula>"-"</formula>
    </cfRule>
  </conditionalFormatting>
  <dataValidations count="6">
    <dataValidation type="list" allowBlank="1" showInputMessage="1" showErrorMessage="1" sqref="B251:B280 B284:B318" xr:uid="{1BA9E51B-41AB-4A17-9D7D-54600107681E}">
      <formula1>担当者名</formula1>
    </dataValidation>
    <dataValidation type="list" allowBlank="1" showInputMessage="1" showErrorMessage="1" sqref="G9:K9" xr:uid="{77596E8C-8CB2-4720-BA51-10EEFDD57382}">
      <formula1>INDIRECT(G6:H6)</formula1>
    </dataValidation>
    <dataValidation type="list" allowBlank="1" showInputMessage="1" showErrorMessage="1" sqref="G6:H6" xr:uid="{065D8F4B-3226-4E76-96CC-E446261A9247}">
      <formula1>"消費税を補助対象に含めない,消費税を補助対象に含める"</formula1>
    </dataValidation>
    <dataValidation type="list" allowBlank="1" showInputMessage="1" showErrorMessage="1" sqref="K281" xr:uid="{B45B5CD3-C2CB-494F-961D-F34A57CF15B2}">
      <formula1>"固定費,変動費"</formula1>
    </dataValidation>
    <dataValidation allowBlank="1" showInputMessage="1" showErrorMessage="1" prompt="※事前打ち合わせ～報告会までを含む訪問回数" sqref="C216:H216 C18:H18 C40:H40 C62:H62 C84:H84 C106:H106 C128:H128 C150:H150 C172:H172 C194:H194" xr:uid="{E0DF9031-0894-4A50-9087-56A71F701266}"/>
    <dataValidation type="list" allowBlank="1" showInputMessage="1" showErrorMessage="1" sqref="C209:C210 C187:C188 E251:E280 C421:C422 C532:C533 C616:C617 C697:C698 C689:C690 C11:C12 C33:C34 C55:C56 C77:C78 C99:C100 C121:C122 C143:C144 C165:C166 E284:E318 C322:C323 C333:C334 C344:C345 C355:C356 C366:C367 C377:C378 C388:C389 C399:C400 C410:C411 C433:C434 C444:C445 C455:C456 C466:C467 C477:C478 C488:C489 C499:C500 C510:C511 C521:C522 C544:C545 C552:C553 C560:C561 C568:C569 C576:C577 C584:C585 C592:C593 C600:C601 C608:C609 C625:C626 C633:C634 C641:C642 C649:C650 C657:C658 C665:C666 C673:C674 C681:C682 B708:B732" xr:uid="{A2860465-1990-4C88-AC8A-5395D2E04645}">
      <formula1>支援対象地域</formula1>
    </dataValidation>
  </dataValidations>
  <pageMargins left="0.7" right="0.7" top="0.75" bottom="0.75" header="0.3" footer="0.3"/>
  <pageSetup paperSize="9" scale="35" fitToHeight="0" orientation="portrait" r:id="rId1"/>
  <rowBreaks count="12" manualBreakCount="12">
    <brk id="74" min="1" max="10" man="1"/>
    <brk id="140" min="1" max="10" man="1"/>
    <brk id="206" min="1" max="10" man="1"/>
    <brk id="245" min="1" max="10" man="1"/>
    <brk id="280" min="1" max="10" man="1"/>
    <brk id="318" min="1" max="10" man="1"/>
    <brk id="385" min="1" max="10" man="1"/>
    <brk id="452" min="1" max="10" man="1"/>
    <brk id="518" min="1" max="10" man="1"/>
    <brk id="589" min="1" max="10" man="1"/>
    <brk id="662" min="1" max="10" man="1"/>
    <brk id="702"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68E47-8975-4EBB-BE8A-644B0F3764D8}">
  <sheetPr codeName="Sheet9">
    <tabColor theme="8" tint="0.39997558519241921"/>
    <pageSetUpPr fitToPage="1"/>
  </sheetPr>
  <dimension ref="A1:O36"/>
  <sheetViews>
    <sheetView showGridLines="0" zoomScaleNormal="100" zoomScaleSheetLayoutView="85" workbookViewId="0"/>
  </sheetViews>
  <sheetFormatPr defaultRowHeight="14.4" x14ac:dyDescent="0.2"/>
  <cols>
    <col min="1" max="1" width="2.5546875" style="502" customWidth="1"/>
    <col min="2" max="2" width="4.88671875" style="519" customWidth="1"/>
    <col min="3" max="3" width="33.77734375" style="520" customWidth="1"/>
    <col min="4" max="4" width="16.6640625" style="502" customWidth="1"/>
    <col min="5" max="5" width="42" style="502" customWidth="1"/>
    <col min="6" max="6" width="36.77734375" style="502" customWidth="1"/>
    <col min="7" max="7" width="2.88671875" style="502" customWidth="1"/>
    <col min="8" max="15" width="13.77734375" style="504" customWidth="1"/>
    <col min="16" max="255" width="8.88671875" style="502"/>
    <col min="256" max="256" width="2.88671875" style="502" customWidth="1"/>
    <col min="257" max="257" width="14.77734375" style="502" customWidth="1"/>
    <col min="258" max="259" width="16.6640625" style="502" customWidth="1"/>
    <col min="260" max="260" width="42" style="502" customWidth="1"/>
    <col min="261" max="261" width="17" style="502" customWidth="1"/>
    <col min="262" max="262" width="17.109375" style="502" customWidth="1"/>
    <col min="263" max="263" width="2.88671875" style="502" customWidth="1"/>
    <col min="264" max="511" width="8.88671875" style="502"/>
    <col min="512" max="512" width="2.88671875" style="502" customWidth="1"/>
    <col min="513" max="513" width="14.77734375" style="502" customWidth="1"/>
    <col min="514" max="515" width="16.6640625" style="502" customWidth="1"/>
    <col min="516" max="516" width="42" style="502" customWidth="1"/>
    <col min="517" max="517" width="17" style="502" customWidth="1"/>
    <col min="518" max="518" width="17.109375" style="502" customWidth="1"/>
    <col min="519" max="519" width="2.88671875" style="502" customWidth="1"/>
    <col min="520" max="767" width="8.88671875" style="502"/>
    <col min="768" max="768" width="2.88671875" style="502" customWidth="1"/>
    <col min="769" max="769" width="14.77734375" style="502" customWidth="1"/>
    <col min="770" max="771" width="16.6640625" style="502" customWidth="1"/>
    <col min="772" max="772" width="42" style="502" customWidth="1"/>
    <col min="773" max="773" width="17" style="502" customWidth="1"/>
    <col min="774" max="774" width="17.109375" style="502" customWidth="1"/>
    <col min="775" max="775" width="2.88671875" style="502" customWidth="1"/>
    <col min="776" max="1023" width="8.88671875" style="502"/>
    <col min="1024" max="1024" width="2.88671875" style="502" customWidth="1"/>
    <col min="1025" max="1025" width="14.77734375" style="502" customWidth="1"/>
    <col min="1026" max="1027" width="16.6640625" style="502" customWidth="1"/>
    <col min="1028" max="1028" width="42" style="502" customWidth="1"/>
    <col min="1029" max="1029" width="17" style="502" customWidth="1"/>
    <col min="1030" max="1030" width="17.109375" style="502" customWidth="1"/>
    <col min="1031" max="1031" width="2.88671875" style="502" customWidth="1"/>
    <col min="1032" max="1279" width="8.88671875" style="502"/>
    <col min="1280" max="1280" width="2.88671875" style="502" customWidth="1"/>
    <col min="1281" max="1281" width="14.77734375" style="502" customWidth="1"/>
    <col min="1282" max="1283" width="16.6640625" style="502" customWidth="1"/>
    <col min="1284" max="1284" width="42" style="502" customWidth="1"/>
    <col min="1285" max="1285" width="17" style="502" customWidth="1"/>
    <col min="1286" max="1286" width="17.109375" style="502" customWidth="1"/>
    <col min="1287" max="1287" width="2.88671875" style="502" customWidth="1"/>
    <col min="1288" max="1535" width="8.88671875" style="502"/>
    <col min="1536" max="1536" width="2.88671875" style="502" customWidth="1"/>
    <col min="1537" max="1537" width="14.77734375" style="502" customWidth="1"/>
    <col min="1538" max="1539" width="16.6640625" style="502" customWidth="1"/>
    <col min="1540" max="1540" width="42" style="502" customWidth="1"/>
    <col min="1541" max="1541" width="17" style="502" customWidth="1"/>
    <col min="1542" max="1542" width="17.109375" style="502" customWidth="1"/>
    <col min="1543" max="1543" width="2.88671875" style="502" customWidth="1"/>
    <col min="1544" max="1791" width="8.88671875" style="502"/>
    <col min="1792" max="1792" width="2.88671875" style="502" customWidth="1"/>
    <col min="1793" max="1793" width="14.77734375" style="502" customWidth="1"/>
    <col min="1794" max="1795" width="16.6640625" style="502" customWidth="1"/>
    <col min="1796" max="1796" width="42" style="502" customWidth="1"/>
    <col min="1797" max="1797" width="17" style="502" customWidth="1"/>
    <col min="1798" max="1798" width="17.109375" style="502" customWidth="1"/>
    <col min="1799" max="1799" width="2.88671875" style="502" customWidth="1"/>
    <col min="1800" max="2047" width="8.88671875" style="502"/>
    <col min="2048" max="2048" width="2.88671875" style="502" customWidth="1"/>
    <col min="2049" max="2049" width="14.77734375" style="502" customWidth="1"/>
    <col min="2050" max="2051" width="16.6640625" style="502" customWidth="1"/>
    <col min="2052" max="2052" width="42" style="502" customWidth="1"/>
    <col min="2053" max="2053" width="17" style="502" customWidth="1"/>
    <col min="2054" max="2054" width="17.109375" style="502" customWidth="1"/>
    <col min="2055" max="2055" width="2.88671875" style="502" customWidth="1"/>
    <col min="2056" max="2303" width="8.88671875" style="502"/>
    <col min="2304" max="2304" width="2.88671875" style="502" customWidth="1"/>
    <col min="2305" max="2305" width="14.77734375" style="502" customWidth="1"/>
    <col min="2306" max="2307" width="16.6640625" style="502" customWidth="1"/>
    <col min="2308" max="2308" width="42" style="502" customWidth="1"/>
    <col min="2309" max="2309" width="17" style="502" customWidth="1"/>
    <col min="2310" max="2310" width="17.109375" style="502" customWidth="1"/>
    <col min="2311" max="2311" width="2.88671875" style="502" customWidth="1"/>
    <col min="2312" max="2559" width="8.88671875" style="502"/>
    <col min="2560" max="2560" width="2.88671875" style="502" customWidth="1"/>
    <col min="2561" max="2561" width="14.77734375" style="502" customWidth="1"/>
    <col min="2562" max="2563" width="16.6640625" style="502" customWidth="1"/>
    <col min="2564" max="2564" width="42" style="502" customWidth="1"/>
    <col min="2565" max="2565" width="17" style="502" customWidth="1"/>
    <col min="2566" max="2566" width="17.109375" style="502" customWidth="1"/>
    <col min="2567" max="2567" width="2.88671875" style="502" customWidth="1"/>
    <col min="2568" max="2815" width="8.88671875" style="502"/>
    <col min="2816" max="2816" width="2.88671875" style="502" customWidth="1"/>
    <col min="2817" max="2817" width="14.77734375" style="502" customWidth="1"/>
    <col min="2818" max="2819" width="16.6640625" style="502" customWidth="1"/>
    <col min="2820" max="2820" width="42" style="502" customWidth="1"/>
    <col min="2821" max="2821" width="17" style="502" customWidth="1"/>
    <col min="2822" max="2822" width="17.109375" style="502" customWidth="1"/>
    <col min="2823" max="2823" width="2.88671875" style="502" customWidth="1"/>
    <col min="2824" max="3071" width="8.88671875" style="502"/>
    <col min="3072" max="3072" width="2.88671875" style="502" customWidth="1"/>
    <col min="3073" max="3073" width="14.77734375" style="502" customWidth="1"/>
    <col min="3074" max="3075" width="16.6640625" style="502" customWidth="1"/>
    <col min="3076" max="3076" width="42" style="502" customWidth="1"/>
    <col min="3077" max="3077" width="17" style="502" customWidth="1"/>
    <col min="3078" max="3078" width="17.109375" style="502" customWidth="1"/>
    <col min="3079" max="3079" width="2.88671875" style="502" customWidth="1"/>
    <col min="3080" max="3327" width="8.88671875" style="502"/>
    <col min="3328" max="3328" width="2.88671875" style="502" customWidth="1"/>
    <col min="3329" max="3329" width="14.77734375" style="502" customWidth="1"/>
    <col min="3330" max="3331" width="16.6640625" style="502" customWidth="1"/>
    <col min="3332" max="3332" width="42" style="502" customWidth="1"/>
    <col min="3333" max="3333" width="17" style="502" customWidth="1"/>
    <col min="3334" max="3334" width="17.109375" style="502" customWidth="1"/>
    <col min="3335" max="3335" width="2.88671875" style="502" customWidth="1"/>
    <col min="3336" max="3583" width="8.88671875" style="502"/>
    <col min="3584" max="3584" width="2.88671875" style="502" customWidth="1"/>
    <col min="3585" max="3585" width="14.77734375" style="502" customWidth="1"/>
    <col min="3586" max="3587" width="16.6640625" style="502" customWidth="1"/>
    <col min="3588" max="3588" width="42" style="502" customWidth="1"/>
    <col min="3589" max="3589" width="17" style="502" customWidth="1"/>
    <col min="3590" max="3590" width="17.109375" style="502" customWidth="1"/>
    <col min="3591" max="3591" width="2.88671875" style="502" customWidth="1"/>
    <col min="3592" max="3839" width="8.88671875" style="502"/>
    <col min="3840" max="3840" width="2.88671875" style="502" customWidth="1"/>
    <col min="3841" max="3841" width="14.77734375" style="502" customWidth="1"/>
    <col min="3842" max="3843" width="16.6640625" style="502" customWidth="1"/>
    <col min="3844" max="3844" width="42" style="502" customWidth="1"/>
    <col min="3845" max="3845" width="17" style="502" customWidth="1"/>
    <col min="3846" max="3846" width="17.109375" style="502" customWidth="1"/>
    <col min="3847" max="3847" width="2.88671875" style="502" customWidth="1"/>
    <col min="3848" max="4095" width="8.88671875" style="502"/>
    <col min="4096" max="4096" width="2.88671875" style="502" customWidth="1"/>
    <col min="4097" max="4097" width="14.77734375" style="502" customWidth="1"/>
    <col min="4098" max="4099" width="16.6640625" style="502" customWidth="1"/>
    <col min="4100" max="4100" width="42" style="502" customWidth="1"/>
    <col min="4101" max="4101" width="17" style="502" customWidth="1"/>
    <col min="4102" max="4102" width="17.109375" style="502" customWidth="1"/>
    <col min="4103" max="4103" width="2.88671875" style="502" customWidth="1"/>
    <col min="4104" max="4351" width="8.88671875" style="502"/>
    <col min="4352" max="4352" width="2.88671875" style="502" customWidth="1"/>
    <col min="4353" max="4353" width="14.77734375" style="502" customWidth="1"/>
    <col min="4354" max="4355" width="16.6640625" style="502" customWidth="1"/>
    <col min="4356" max="4356" width="42" style="502" customWidth="1"/>
    <col min="4357" max="4357" width="17" style="502" customWidth="1"/>
    <col min="4358" max="4358" width="17.109375" style="502" customWidth="1"/>
    <col min="4359" max="4359" width="2.88671875" style="502" customWidth="1"/>
    <col min="4360" max="4607" width="8.88671875" style="502"/>
    <col min="4608" max="4608" width="2.88671875" style="502" customWidth="1"/>
    <col min="4609" max="4609" width="14.77734375" style="502" customWidth="1"/>
    <col min="4610" max="4611" width="16.6640625" style="502" customWidth="1"/>
    <col min="4612" max="4612" width="42" style="502" customWidth="1"/>
    <col min="4613" max="4613" width="17" style="502" customWidth="1"/>
    <col min="4614" max="4614" width="17.109375" style="502" customWidth="1"/>
    <col min="4615" max="4615" width="2.88671875" style="502" customWidth="1"/>
    <col min="4616" max="4863" width="8.88671875" style="502"/>
    <col min="4864" max="4864" width="2.88671875" style="502" customWidth="1"/>
    <col min="4865" max="4865" width="14.77734375" style="502" customWidth="1"/>
    <col min="4866" max="4867" width="16.6640625" style="502" customWidth="1"/>
    <col min="4868" max="4868" width="42" style="502" customWidth="1"/>
    <col min="4869" max="4869" width="17" style="502" customWidth="1"/>
    <col min="4870" max="4870" width="17.109375" style="502" customWidth="1"/>
    <col min="4871" max="4871" width="2.88671875" style="502" customWidth="1"/>
    <col min="4872" max="5119" width="8.88671875" style="502"/>
    <col min="5120" max="5120" width="2.88671875" style="502" customWidth="1"/>
    <col min="5121" max="5121" width="14.77734375" style="502" customWidth="1"/>
    <col min="5122" max="5123" width="16.6640625" style="502" customWidth="1"/>
    <col min="5124" max="5124" width="42" style="502" customWidth="1"/>
    <col min="5125" max="5125" width="17" style="502" customWidth="1"/>
    <col min="5126" max="5126" width="17.109375" style="502" customWidth="1"/>
    <col min="5127" max="5127" width="2.88671875" style="502" customWidth="1"/>
    <col min="5128" max="5375" width="8.88671875" style="502"/>
    <col min="5376" max="5376" width="2.88671875" style="502" customWidth="1"/>
    <col min="5377" max="5377" width="14.77734375" style="502" customWidth="1"/>
    <col min="5378" max="5379" width="16.6640625" style="502" customWidth="1"/>
    <col min="5380" max="5380" width="42" style="502" customWidth="1"/>
    <col min="5381" max="5381" width="17" style="502" customWidth="1"/>
    <col min="5382" max="5382" width="17.109375" style="502" customWidth="1"/>
    <col min="5383" max="5383" width="2.88671875" style="502" customWidth="1"/>
    <col min="5384" max="5631" width="8.88671875" style="502"/>
    <col min="5632" max="5632" width="2.88671875" style="502" customWidth="1"/>
    <col min="5633" max="5633" width="14.77734375" style="502" customWidth="1"/>
    <col min="5634" max="5635" width="16.6640625" style="502" customWidth="1"/>
    <col min="5636" max="5636" width="42" style="502" customWidth="1"/>
    <col min="5637" max="5637" width="17" style="502" customWidth="1"/>
    <col min="5638" max="5638" width="17.109375" style="502" customWidth="1"/>
    <col min="5639" max="5639" width="2.88671875" style="502" customWidth="1"/>
    <col min="5640" max="5887" width="8.88671875" style="502"/>
    <col min="5888" max="5888" width="2.88671875" style="502" customWidth="1"/>
    <col min="5889" max="5889" width="14.77734375" style="502" customWidth="1"/>
    <col min="5890" max="5891" width="16.6640625" style="502" customWidth="1"/>
    <col min="5892" max="5892" width="42" style="502" customWidth="1"/>
    <col min="5893" max="5893" width="17" style="502" customWidth="1"/>
    <col min="5894" max="5894" width="17.109375" style="502" customWidth="1"/>
    <col min="5895" max="5895" width="2.88671875" style="502" customWidth="1"/>
    <col min="5896" max="6143" width="8.88671875" style="502"/>
    <col min="6144" max="6144" width="2.88671875" style="502" customWidth="1"/>
    <col min="6145" max="6145" width="14.77734375" style="502" customWidth="1"/>
    <col min="6146" max="6147" width="16.6640625" style="502" customWidth="1"/>
    <col min="6148" max="6148" width="42" style="502" customWidth="1"/>
    <col min="6149" max="6149" width="17" style="502" customWidth="1"/>
    <col min="6150" max="6150" width="17.109375" style="502" customWidth="1"/>
    <col min="6151" max="6151" width="2.88671875" style="502" customWidth="1"/>
    <col min="6152" max="6399" width="8.88671875" style="502"/>
    <col min="6400" max="6400" width="2.88671875" style="502" customWidth="1"/>
    <col min="6401" max="6401" width="14.77734375" style="502" customWidth="1"/>
    <col min="6402" max="6403" width="16.6640625" style="502" customWidth="1"/>
    <col min="6404" max="6404" width="42" style="502" customWidth="1"/>
    <col min="6405" max="6405" width="17" style="502" customWidth="1"/>
    <col min="6406" max="6406" width="17.109375" style="502" customWidth="1"/>
    <col min="6407" max="6407" width="2.88671875" style="502" customWidth="1"/>
    <col min="6408" max="6655" width="8.88671875" style="502"/>
    <col min="6656" max="6656" width="2.88671875" style="502" customWidth="1"/>
    <col min="6657" max="6657" width="14.77734375" style="502" customWidth="1"/>
    <col min="6658" max="6659" width="16.6640625" style="502" customWidth="1"/>
    <col min="6660" max="6660" width="42" style="502" customWidth="1"/>
    <col min="6661" max="6661" width="17" style="502" customWidth="1"/>
    <col min="6662" max="6662" width="17.109375" style="502" customWidth="1"/>
    <col min="6663" max="6663" width="2.88671875" style="502" customWidth="1"/>
    <col min="6664" max="6911" width="8.88671875" style="502"/>
    <col min="6912" max="6912" width="2.88671875" style="502" customWidth="1"/>
    <col min="6913" max="6913" width="14.77734375" style="502" customWidth="1"/>
    <col min="6914" max="6915" width="16.6640625" style="502" customWidth="1"/>
    <col min="6916" max="6916" width="42" style="502" customWidth="1"/>
    <col min="6917" max="6917" width="17" style="502" customWidth="1"/>
    <col min="6918" max="6918" width="17.109375" style="502" customWidth="1"/>
    <col min="6919" max="6919" width="2.88671875" style="502" customWidth="1"/>
    <col min="6920" max="7167" width="8.88671875" style="502"/>
    <col min="7168" max="7168" width="2.88671875" style="502" customWidth="1"/>
    <col min="7169" max="7169" width="14.77734375" style="502" customWidth="1"/>
    <col min="7170" max="7171" width="16.6640625" style="502" customWidth="1"/>
    <col min="7172" max="7172" width="42" style="502" customWidth="1"/>
    <col min="7173" max="7173" width="17" style="502" customWidth="1"/>
    <col min="7174" max="7174" width="17.109375" style="502" customWidth="1"/>
    <col min="7175" max="7175" width="2.88671875" style="502" customWidth="1"/>
    <col min="7176" max="7423" width="8.88671875" style="502"/>
    <col min="7424" max="7424" width="2.88671875" style="502" customWidth="1"/>
    <col min="7425" max="7425" width="14.77734375" style="502" customWidth="1"/>
    <col min="7426" max="7427" width="16.6640625" style="502" customWidth="1"/>
    <col min="7428" max="7428" width="42" style="502" customWidth="1"/>
    <col min="7429" max="7429" width="17" style="502" customWidth="1"/>
    <col min="7430" max="7430" width="17.109375" style="502" customWidth="1"/>
    <col min="7431" max="7431" width="2.88671875" style="502" customWidth="1"/>
    <col min="7432" max="7679" width="8.88671875" style="502"/>
    <col min="7680" max="7680" width="2.88671875" style="502" customWidth="1"/>
    <col min="7681" max="7681" width="14.77734375" style="502" customWidth="1"/>
    <col min="7682" max="7683" width="16.6640625" style="502" customWidth="1"/>
    <col min="7684" max="7684" width="42" style="502" customWidth="1"/>
    <col min="7685" max="7685" width="17" style="502" customWidth="1"/>
    <col min="7686" max="7686" width="17.109375" style="502" customWidth="1"/>
    <col min="7687" max="7687" width="2.88671875" style="502" customWidth="1"/>
    <col min="7688" max="7935" width="8.88671875" style="502"/>
    <col min="7936" max="7936" width="2.88671875" style="502" customWidth="1"/>
    <col min="7937" max="7937" width="14.77734375" style="502" customWidth="1"/>
    <col min="7938" max="7939" width="16.6640625" style="502" customWidth="1"/>
    <col min="7940" max="7940" width="42" style="502" customWidth="1"/>
    <col min="7941" max="7941" width="17" style="502" customWidth="1"/>
    <col min="7942" max="7942" width="17.109375" style="502" customWidth="1"/>
    <col min="7943" max="7943" width="2.88671875" style="502" customWidth="1"/>
    <col min="7944" max="8191" width="8.88671875" style="502"/>
    <col min="8192" max="8192" width="2.88671875" style="502" customWidth="1"/>
    <col min="8193" max="8193" width="14.77734375" style="502" customWidth="1"/>
    <col min="8194" max="8195" width="16.6640625" style="502" customWidth="1"/>
    <col min="8196" max="8196" width="42" style="502" customWidth="1"/>
    <col min="8197" max="8197" width="17" style="502" customWidth="1"/>
    <col min="8198" max="8198" width="17.109375" style="502" customWidth="1"/>
    <col min="8199" max="8199" width="2.88671875" style="502" customWidth="1"/>
    <col min="8200" max="8447" width="8.88671875" style="502"/>
    <col min="8448" max="8448" width="2.88671875" style="502" customWidth="1"/>
    <col min="8449" max="8449" width="14.77734375" style="502" customWidth="1"/>
    <col min="8450" max="8451" width="16.6640625" style="502" customWidth="1"/>
    <col min="8452" max="8452" width="42" style="502" customWidth="1"/>
    <col min="8453" max="8453" width="17" style="502" customWidth="1"/>
    <col min="8454" max="8454" width="17.109375" style="502" customWidth="1"/>
    <col min="8455" max="8455" width="2.88671875" style="502" customWidth="1"/>
    <col min="8456" max="8703" width="8.88671875" style="502"/>
    <col min="8704" max="8704" width="2.88671875" style="502" customWidth="1"/>
    <col min="8705" max="8705" width="14.77734375" style="502" customWidth="1"/>
    <col min="8706" max="8707" width="16.6640625" style="502" customWidth="1"/>
    <col min="8708" max="8708" width="42" style="502" customWidth="1"/>
    <col min="8709" max="8709" width="17" style="502" customWidth="1"/>
    <col min="8710" max="8710" width="17.109375" style="502" customWidth="1"/>
    <col min="8711" max="8711" width="2.88671875" style="502" customWidth="1"/>
    <col min="8712" max="8959" width="8.88671875" style="502"/>
    <col min="8960" max="8960" width="2.88671875" style="502" customWidth="1"/>
    <col min="8961" max="8961" width="14.77734375" style="502" customWidth="1"/>
    <col min="8962" max="8963" width="16.6640625" style="502" customWidth="1"/>
    <col min="8964" max="8964" width="42" style="502" customWidth="1"/>
    <col min="8965" max="8965" width="17" style="502" customWidth="1"/>
    <col min="8966" max="8966" width="17.109375" style="502" customWidth="1"/>
    <col min="8967" max="8967" width="2.88671875" style="502" customWidth="1"/>
    <col min="8968" max="9215" width="8.88671875" style="502"/>
    <col min="9216" max="9216" width="2.88671875" style="502" customWidth="1"/>
    <col min="9217" max="9217" width="14.77734375" style="502" customWidth="1"/>
    <col min="9218" max="9219" width="16.6640625" style="502" customWidth="1"/>
    <col min="9220" max="9220" width="42" style="502" customWidth="1"/>
    <col min="9221" max="9221" width="17" style="502" customWidth="1"/>
    <col min="9222" max="9222" width="17.109375" style="502" customWidth="1"/>
    <col min="9223" max="9223" width="2.88671875" style="502" customWidth="1"/>
    <col min="9224" max="9471" width="8.88671875" style="502"/>
    <col min="9472" max="9472" width="2.88671875" style="502" customWidth="1"/>
    <col min="9473" max="9473" width="14.77734375" style="502" customWidth="1"/>
    <col min="9474" max="9475" width="16.6640625" style="502" customWidth="1"/>
    <col min="9476" max="9476" width="42" style="502" customWidth="1"/>
    <col min="9477" max="9477" width="17" style="502" customWidth="1"/>
    <col min="9478" max="9478" width="17.109375" style="502" customWidth="1"/>
    <col min="9479" max="9479" width="2.88671875" style="502" customWidth="1"/>
    <col min="9480" max="9727" width="8.88671875" style="502"/>
    <col min="9728" max="9728" width="2.88671875" style="502" customWidth="1"/>
    <col min="9729" max="9729" width="14.77734375" style="502" customWidth="1"/>
    <col min="9730" max="9731" width="16.6640625" style="502" customWidth="1"/>
    <col min="9732" max="9732" width="42" style="502" customWidth="1"/>
    <col min="9733" max="9733" width="17" style="502" customWidth="1"/>
    <col min="9734" max="9734" width="17.109375" style="502" customWidth="1"/>
    <col min="9735" max="9735" width="2.88671875" style="502" customWidth="1"/>
    <col min="9736" max="9983" width="8.88671875" style="502"/>
    <col min="9984" max="9984" width="2.88671875" style="502" customWidth="1"/>
    <col min="9985" max="9985" width="14.77734375" style="502" customWidth="1"/>
    <col min="9986" max="9987" width="16.6640625" style="502" customWidth="1"/>
    <col min="9988" max="9988" width="42" style="502" customWidth="1"/>
    <col min="9989" max="9989" width="17" style="502" customWidth="1"/>
    <col min="9990" max="9990" width="17.109375" style="502" customWidth="1"/>
    <col min="9991" max="9991" width="2.88671875" style="502" customWidth="1"/>
    <col min="9992" max="10239" width="8.88671875" style="502"/>
    <col min="10240" max="10240" width="2.88671875" style="502" customWidth="1"/>
    <col min="10241" max="10241" width="14.77734375" style="502" customWidth="1"/>
    <col min="10242" max="10243" width="16.6640625" style="502" customWidth="1"/>
    <col min="10244" max="10244" width="42" style="502" customWidth="1"/>
    <col min="10245" max="10245" width="17" style="502" customWidth="1"/>
    <col min="10246" max="10246" width="17.109375" style="502" customWidth="1"/>
    <col min="10247" max="10247" width="2.88671875" style="502" customWidth="1"/>
    <col min="10248" max="10495" width="8.88671875" style="502"/>
    <col min="10496" max="10496" width="2.88671875" style="502" customWidth="1"/>
    <col min="10497" max="10497" width="14.77734375" style="502" customWidth="1"/>
    <col min="10498" max="10499" width="16.6640625" style="502" customWidth="1"/>
    <col min="10500" max="10500" width="42" style="502" customWidth="1"/>
    <col min="10501" max="10501" width="17" style="502" customWidth="1"/>
    <col min="10502" max="10502" width="17.109375" style="502" customWidth="1"/>
    <col min="10503" max="10503" width="2.88671875" style="502" customWidth="1"/>
    <col min="10504" max="10751" width="8.88671875" style="502"/>
    <col min="10752" max="10752" width="2.88671875" style="502" customWidth="1"/>
    <col min="10753" max="10753" width="14.77734375" style="502" customWidth="1"/>
    <col min="10754" max="10755" width="16.6640625" style="502" customWidth="1"/>
    <col min="10756" max="10756" width="42" style="502" customWidth="1"/>
    <col min="10757" max="10757" width="17" style="502" customWidth="1"/>
    <col min="10758" max="10758" width="17.109375" style="502" customWidth="1"/>
    <col min="10759" max="10759" width="2.88671875" style="502" customWidth="1"/>
    <col min="10760" max="11007" width="8.88671875" style="502"/>
    <col min="11008" max="11008" width="2.88671875" style="502" customWidth="1"/>
    <col min="11009" max="11009" width="14.77734375" style="502" customWidth="1"/>
    <col min="11010" max="11011" width="16.6640625" style="502" customWidth="1"/>
    <col min="11012" max="11012" width="42" style="502" customWidth="1"/>
    <col min="11013" max="11013" width="17" style="502" customWidth="1"/>
    <col min="11014" max="11014" width="17.109375" style="502" customWidth="1"/>
    <col min="11015" max="11015" width="2.88671875" style="502" customWidth="1"/>
    <col min="11016" max="11263" width="8.88671875" style="502"/>
    <col min="11264" max="11264" width="2.88671875" style="502" customWidth="1"/>
    <col min="11265" max="11265" width="14.77734375" style="502" customWidth="1"/>
    <col min="11266" max="11267" width="16.6640625" style="502" customWidth="1"/>
    <col min="11268" max="11268" width="42" style="502" customWidth="1"/>
    <col min="11269" max="11269" width="17" style="502" customWidth="1"/>
    <col min="11270" max="11270" width="17.109375" style="502" customWidth="1"/>
    <col min="11271" max="11271" width="2.88671875" style="502" customWidth="1"/>
    <col min="11272" max="11519" width="8.88671875" style="502"/>
    <col min="11520" max="11520" width="2.88671875" style="502" customWidth="1"/>
    <col min="11521" max="11521" width="14.77734375" style="502" customWidth="1"/>
    <col min="11522" max="11523" width="16.6640625" style="502" customWidth="1"/>
    <col min="11524" max="11524" width="42" style="502" customWidth="1"/>
    <col min="11525" max="11525" width="17" style="502" customWidth="1"/>
    <col min="11526" max="11526" width="17.109375" style="502" customWidth="1"/>
    <col min="11527" max="11527" width="2.88671875" style="502" customWidth="1"/>
    <col min="11528" max="11775" width="8.88671875" style="502"/>
    <col min="11776" max="11776" width="2.88671875" style="502" customWidth="1"/>
    <col min="11777" max="11777" width="14.77734375" style="502" customWidth="1"/>
    <col min="11778" max="11779" width="16.6640625" style="502" customWidth="1"/>
    <col min="11780" max="11780" width="42" style="502" customWidth="1"/>
    <col min="11781" max="11781" width="17" style="502" customWidth="1"/>
    <col min="11782" max="11782" width="17.109375" style="502" customWidth="1"/>
    <col min="11783" max="11783" width="2.88671875" style="502" customWidth="1"/>
    <col min="11784" max="12031" width="8.88671875" style="502"/>
    <col min="12032" max="12032" width="2.88671875" style="502" customWidth="1"/>
    <col min="12033" max="12033" width="14.77734375" style="502" customWidth="1"/>
    <col min="12034" max="12035" width="16.6640625" style="502" customWidth="1"/>
    <col min="12036" max="12036" width="42" style="502" customWidth="1"/>
    <col min="12037" max="12037" width="17" style="502" customWidth="1"/>
    <col min="12038" max="12038" width="17.109375" style="502" customWidth="1"/>
    <col min="12039" max="12039" width="2.88671875" style="502" customWidth="1"/>
    <col min="12040" max="12287" width="8.88671875" style="502"/>
    <col min="12288" max="12288" width="2.88671875" style="502" customWidth="1"/>
    <col min="12289" max="12289" width="14.77734375" style="502" customWidth="1"/>
    <col min="12290" max="12291" width="16.6640625" style="502" customWidth="1"/>
    <col min="12292" max="12292" width="42" style="502" customWidth="1"/>
    <col min="12293" max="12293" width="17" style="502" customWidth="1"/>
    <col min="12294" max="12294" width="17.109375" style="502" customWidth="1"/>
    <col min="12295" max="12295" width="2.88671875" style="502" customWidth="1"/>
    <col min="12296" max="12543" width="8.88671875" style="502"/>
    <col min="12544" max="12544" width="2.88671875" style="502" customWidth="1"/>
    <col min="12545" max="12545" width="14.77734375" style="502" customWidth="1"/>
    <col min="12546" max="12547" width="16.6640625" style="502" customWidth="1"/>
    <col min="12548" max="12548" width="42" style="502" customWidth="1"/>
    <col min="12549" max="12549" width="17" style="502" customWidth="1"/>
    <col min="12550" max="12550" width="17.109375" style="502" customWidth="1"/>
    <col min="12551" max="12551" width="2.88671875" style="502" customWidth="1"/>
    <col min="12552" max="12799" width="8.88671875" style="502"/>
    <col min="12800" max="12800" width="2.88671875" style="502" customWidth="1"/>
    <col min="12801" max="12801" width="14.77734375" style="502" customWidth="1"/>
    <col min="12802" max="12803" width="16.6640625" style="502" customWidth="1"/>
    <col min="12804" max="12804" width="42" style="502" customWidth="1"/>
    <col min="12805" max="12805" width="17" style="502" customWidth="1"/>
    <col min="12806" max="12806" width="17.109375" style="502" customWidth="1"/>
    <col min="12807" max="12807" width="2.88671875" style="502" customWidth="1"/>
    <col min="12808" max="13055" width="8.88671875" style="502"/>
    <col min="13056" max="13056" width="2.88671875" style="502" customWidth="1"/>
    <col min="13057" max="13057" width="14.77734375" style="502" customWidth="1"/>
    <col min="13058" max="13059" width="16.6640625" style="502" customWidth="1"/>
    <col min="13060" max="13060" width="42" style="502" customWidth="1"/>
    <col min="13061" max="13061" width="17" style="502" customWidth="1"/>
    <col min="13062" max="13062" width="17.109375" style="502" customWidth="1"/>
    <col min="13063" max="13063" width="2.88671875" style="502" customWidth="1"/>
    <col min="13064" max="13311" width="8.88671875" style="502"/>
    <col min="13312" max="13312" width="2.88671875" style="502" customWidth="1"/>
    <col min="13313" max="13313" width="14.77734375" style="502" customWidth="1"/>
    <col min="13314" max="13315" width="16.6640625" style="502" customWidth="1"/>
    <col min="13316" max="13316" width="42" style="502" customWidth="1"/>
    <col min="13317" max="13317" width="17" style="502" customWidth="1"/>
    <col min="13318" max="13318" width="17.109375" style="502" customWidth="1"/>
    <col min="13319" max="13319" width="2.88671875" style="502" customWidth="1"/>
    <col min="13320" max="13567" width="8.88671875" style="502"/>
    <col min="13568" max="13568" width="2.88671875" style="502" customWidth="1"/>
    <col min="13569" max="13569" width="14.77734375" style="502" customWidth="1"/>
    <col min="13570" max="13571" width="16.6640625" style="502" customWidth="1"/>
    <col min="13572" max="13572" width="42" style="502" customWidth="1"/>
    <col min="13573" max="13573" width="17" style="502" customWidth="1"/>
    <col min="13574" max="13574" width="17.109375" style="502" customWidth="1"/>
    <col min="13575" max="13575" width="2.88671875" style="502" customWidth="1"/>
    <col min="13576" max="13823" width="8.88671875" style="502"/>
    <col min="13824" max="13824" width="2.88671875" style="502" customWidth="1"/>
    <col min="13825" max="13825" width="14.77734375" style="502" customWidth="1"/>
    <col min="13826" max="13827" width="16.6640625" style="502" customWidth="1"/>
    <col min="13828" max="13828" width="42" style="502" customWidth="1"/>
    <col min="13829" max="13829" width="17" style="502" customWidth="1"/>
    <col min="13830" max="13830" width="17.109375" style="502" customWidth="1"/>
    <col min="13831" max="13831" width="2.88671875" style="502" customWidth="1"/>
    <col min="13832" max="14079" width="8.88671875" style="502"/>
    <col min="14080" max="14080" width="2.88671875" style="502" customWidth="1"/>
    <col min="14081" max="14081" width="14.77734375" style="502" customWidth="1"/>
    <col min="14082" max="14083" width="16.6640625" style="502" customWidth="1"/>
    <col min="14084" max="14084" width="42" style="502" customWidth="1"/>
    <col min="14085" max="14085" width="17" style="502" customWidth="1"/>
    <col min="14086" max="14086" width="17.109375" style="502" customWidth="1"/>
    <col min="14087" max="14087" width="2.88671875" style="502" customWidth="1"/>
    <col min="14088" max="14335" width="8.88671875" style="502"/>
    <col min="14336" max="14336" width="2.88671875" style="502" customWidth="1"/>
    <col min="14337" max="14337" width="14.77734375" style="502" customWidth="1"/>
    <col min="14338" max="14339" width="16.6640625" style="502" customWidth="1"/>
    <col min="14340" max="14340" width="42" style="502" customWidth="1"/>
    <col min="14341" max="14341" width="17" style="502" customWidth="1"/>
    <col min="14342" max="14342" width="17.109375" style="502" customWidth="1"/>
    <col min="14343" max="14343" width="2.88671875" style="502" customWidth="1"/>
    <col min="14344" max="14591" width="8.88671875" style="502"/>
    <col min="14592" max="14592" width="2.88671875" style="502" customWidth="1"/>
    <col min="14593" max="14593" width="14.77734375" style="502" customWidth="1"/>
    <col min="14594" max="14595" width="16.6640625" style="502" customWidth="1"/>
    <col min="14596" max="14596" width="42" style="502" customWidth="1"/>
    <col min="14597" max="14597" width="17" style="502" customWidth="1"/>
    <col min="14598" max="14598" width="17.109375" style="502" customWidth="1"/>
    <col min="14599" max="14599" width="2.88671875" style="502" customWidth="1"/>
    <col min="14600" max="14847" width="8.88671875" style="502"/>
    <col min="14848" max="14848" width="2.88671875" style="502" customWidth="1"/>
    <col min="14849" max="14849" width="14.77734375" style="502" customWidth="1"/>
    <col min="14850" max="14851" width="16.6640625" style="502" customWidth="1"/>
    <col min="14852" max="14852" width="42" style="502" customWidth="1"/>
    <col min="14853" max="14853" width="17" style="502" customWidth="1"/>
    <col min="14854" max="14854" width="17.109375" style="502" customWidth="1"/>
    <col min="14855" max="14855" width="2.88671875" style="502" customWidth="1"/>
    <col min="14856" max="15103" width="8.88671875" style="502"/>
    <col min="15104" max="15104" width="2.88671875" style="502" customWidth="1"/>
    <col min="15105" max="15105" width="14.77734375" style="502" customWidth="1"/>
    <col min="15106" max="15107" width="16.6640625" style="502" customWidth="1"/>
    <col min="15108" max="15108" width="42" style="502" customWidth="1"/>
    <col min="15109" max="15109" width="17" style="502" customWidth="1"/>
    <col min="15110" max="15110" width="17.109375" style="502" customWidth="1"/>
    <col min="15111" max="15111" width="2.88671875" style="502" customWidth="1"/>
    <col min="15112" max="15359" width="8.88671875" style="502"/>
    <col min="15360" max="15360" width="2.88671875" style="502" customWidth="1"/>
    <col min="15361" max="15361" width="14.77734375" style="502" customWidth="1"/>
    <col min="15362" max="15363" width="16.6640625" style="502" customWidth="1"/>
    <col min="15364" max="15364" width="42" style="502" customWidth="1"/>
    <col min="15365" max="15365" width="17" style="502" customWidth="1"/>
    <col min="15366" max="15366" width="17.109375" style="502" customWidth="1"/>
    <col min="15367" max="15367" width="2.88671875" style="502" customWidth="1"/>
    <col min="15368" max="15615" width="8.88671875" style="502"/>
    <col min="15616" max="15616" width="2.88671875" style="502" customWidth="1"/>
    <col min="15617" max="15617" width="14.77734375" style="502" customWidth="1"/>
    <col min="15618" max="15619" width="16.6640625" style="502" customWidth="1"/>
    <col min="15620" max="15620" width="42" style="502" customWidth="1"/>
    <col min="15621" max="15621" width="17" style="502" customWidth="1"/>
    <col min="15622" max="15622" width="17.109375" style="502" customWidth="1"/>
    <col min="15623" max="15623" width="2.88671875" style="502" customWidth="1"/>
    <col min="15624" max="15871" width="8.88671875" style="502"/>
    <col min="15872" max="15872" width="2.88671875" style="502" customWidth="1"/>
    <col min="15873" max="15873" width="14.77734375" style="502" customWidth="1"/>
    <col min="15874" max="15875" width="16.6640625" style="502" customWidth="1"/>
    <col min="15876" max="15876" width="42" style="502" customWidth="1"/>
    <col min="15877" max="15877" width="17" style="502" customWidth="1"/>
    <col min="15878" max="15878" width="17.109375" style="502" customWidth="1"/>
    <col min="15879" max="15879" width="2.88671875" style="502" customWidth="1"/>
    <col min="15880" max="16127" width="8.88671875" style="502"/>
    <col min="16128" max="16128" width="2.88671875" style="502" customWidth="1"/>
    <col min="16129" max="16129" width="14.77734375" style="502" customWidth="1"/>
    <col min="16130" max="16131" width="16.6640625" style="502" customWidth="1"/>
    <col min="16132" max="16132" width="42" style="502" customWidth="1"/>
    <col min="16133" max="16133" width="17" style="502" customWidth="1"/>
    <col min="16134" max="16134" width="17.109375" style="502" customWidth="1"/>
    <col min="16135" max="16135" width="2.88671875" style="502" customWidth="1"/>
    <col min="16136" max="16384" width="8.88671875" style="502"/>
  </cols>
  <sheetData>
    <row r="1" spans="1:15" ht="66.75" customHeight="1" x14ac:dyDescent="0.2">
      <c r="B1" s="503"/>
      <c r="C1" s="502"/>
    </row>
    <row r="2" spans="1:15" x14ac:dyDescent="0.2">
      <c r="B2" s="1069" t="s">
        <v>459</v>
      </c>
      <c r="C2" s="1069"/>
      <c r="F2" s="505"/>
      <c r="H2" s="1070" t="s">
        <v>2</v>
      </c>
      <c r="I2" s="1071"/>
      <c r="J2" s="1071"/>
      <c r="K2" s="1071"/>
      <c r="L2" s="1071"/>
      <c r="M2" s="1071"/>
      <c r="N2" s="1071"/>
      <c r="O2" s="1071"/>
    </row>
    <row r="3" spans="1:15" ht="30.75" customHeight="1" x14ac:dyDescent="0.2">
      <c r="B3" s="1072" t="s">
        <v>460</v>
      </c>
      <c r="C3" s="1072"/>
      <c r="D3" s="1073">
        <f>'補助事業概要説明書(別添１)１～２'!$E$6</f>
        <v>0</v>
      </c>
      <c r="E3" s="1073"/>
      <c r="F3" s="1073"/>
      <c r="H3" s="1065" t="s">
        <v>461</v>
      </c>
      <c r="I3" s="1066"/>
      <c r="J3" s="1066"/>
      <c r="K3" s="1066"/>
      <c r="L3" s="1066"/>
      <c r="M3" s="1066"/>
      <c r="N3" s="1066"/>
      <c r="O3" s="1067"/>
    </row>
    <row r="4" spans="1:15" ht="25.5" customHeight="1" x14ac:dyDescent="0.2">
      <c r="B4" s="1068" t="s">
        <v>462</v>
      </c>
      <c r="C4" s="1068"/>
      <c r="D4" s="1068"/>
      <c r="E4" s="506"/>
      <c r="H4" s="1059"/>
      <c r="I4" s="1060"/>
      <c r="J4" s="1060"/>
      <c r="K4" s="1060"/>
      <c r="L4" s="1060"/>
      <c r="M4" s="1060"/>
      <c r="N4" s="1060"/>
      <c r="O4" s="1061"/>
    </row>
    <row r="5" spans="1:15" ht="48.75" customHeight="1" x14ac:dyDescent="0.2">
      <c r="A5" s="507"/>
      <c r="B5" s="508" t="s">
        <v>463</v>
      </c>
      <c r="C5" s="508" t="s">
        <v>464</v>
      </c>
      <c r="D5" s="509" t="s">
        <v>465</v>
      </c>
      <c r="E5" s="508" t="s">
        <v>466</v>
      </c>
      <c r="F5" s="508" t="s">
        <v>467</v>
      </c>
      <c r="H5" s="1065" t="s">
        <v>468</v>
      </c>
      <c r="I5" s="1060"/>
      <c r="J5" s="1060"/>
      <c r="K5" s="1060"/>
      <c r="L5" s="1060"/>
      <c r="M5" s="1060"/>
      <c r="N5" s="1060"/>
      <c r="O5" s="1061"/>
    </row>
    <row r="6" spans="1:15" ht="30" customHeight="1" x14ac:dyDescent="0.2">
      <c r="A6" s="510"/>
      <c r="B6" s="511" t="s">
        <v>469</v>
      </c>
      <c r="C6" s="512" t="s">
        <v>306</v>
      </c>
      <c r="D6" s="513" t="s">
        <v>470</v>
      </c>
      <c r="E6" s="514" t="s">
        <v>513</v>
      </c>
      <c r="F6" s="514" t="s">
        <v>471</v>
      </c>
      <c r="H6" s="1065" t="s">
        <v>472</v>
      </c>
      <c r="I6" s="1066"/>
      <c r="J6" s="1066"/>
      <c r="K6" s="1066"/>
      <c r="L6" s="1066"/>
      <c r="M6" s="1066"/>
      <c r="N6" s="1066"/>
      <c r="O6" s="1067"/>
    </row>
    <row r="7" spans="1:15" ht="30" customHeight="1" x14ac:dyDescent="0.2">
      <c r="A7" s="510"/>
      <c r="B7" s="515">
        <v>1</v>
      </c>
      <c r="C7" s="516" t="s">
        <v>514</v>
      </c>
      <c r="D7" s="517"/>
      <c r="E7" s="518"/>
      <c r="F7" s="518"/>
      <c r="H7" s="1059" t="s">
        <v>473</v>
      </c>
      <c r="I7" s="1060"/>
      <c r="J7" s="1060"/>
      <c r="K7" s="1060"/>
      <c r="L7" s="1060"/>
      <c r="M7" s="1060"/>
      <c r="N7" s="1060"/>
      <c r="O7" s="1061"/>
    </row>
    <row r="8" spans="1:15" ht="30" customHeight="1" x14ac:dyDescent="0.2">
      <c r="A8" s="510"/>
      <c r="B8" s="515">
        <v>2</v>
      </c>
      <c r="C8" s="516" t="s">
        <v>474</v>
      </c>
      <c r="D8" s="517"/>
      <c r="E8" s="518"/>
      <c r="F8" s="518"/>
      <c r="H8" s="1059"/>
      <c r="I8" s="1060"/>
      <c r="J8" s="1060"/>
      <c r="K8" s="1060"/>
      <c r="L8" s="1060"/>
      <c r="M8" s="1060"/>
      <c r="N8" s="1060"/>
      <c r="O8" s="1061"/>
    </row>
    <row r="9" spans="1:15" ht="30" customHeight="1" x14ac:dyDescent="0.2">
      <c r="A9" s="510"/>
      <c r="B9" s="515">
        <v>3</v>
      </c>
      <c r="C9" s="516" t="s">
        <v>306</v>
      </c>
      <c r="D9" s="517"/>
      <c r="E9" s="518"/>
      <c r="F9" s="518"/>
      <c r="H9" s="1059"/>
      <c r="I9" s="1060"/>
      <c r="J9" s="1060"/>
      <c r="K9" s="1060"/>
      <c r="L9" s="1060"/>
      <c r="M9" s="1060"/>
      <c r="N9" s="1060"/>
      <c r="O9" s="1061"/>
    </row>
    <row r="10" spans="1:15" ht="30" customHeight="1" x14ac:dyDescent="0.2">
      <c r="A10" s="510"/>
      <c r="B10" s="515">
        <v>4</v>
      </c>
      <c r="C10" s="516" t="s">
        <v>475</v>
      </c>
      <c r="D10" s="517"/>
      <c r="E10" s="518"/>
      <c r="F10" s="518"/>
      <c r="H10" s="1059"/>
      <c r="I10" s="1060"/>
      <c r="J10" s="1060"/>
      <c r="K10" s="1060"/>
      <c r="L10" s="1060"/>
      <c r="M10" s="1060"/>
      <c r="N10" s="1060"/>
      <c r="O10" s="1061"/>
    </row>
    <row r="11" spans="1:15" ht="30" customHeight="1" x14ac:dyDescent="0.2">
      <c r="A11" s="510"/>
      <c r="B11" s="515">
        <v>5</v>
      </c>
      <c r="C11" s="516" t="s">
        <v>476</v>
      </c>
      <c r="D11" s="517"/>
      <c r="E11" s="518"/>
      <c r="F11" s="518"/>
      <c r="H11" s="1059"/>
      <c r="I11" s="1060"/>
      <c r="J11" s="1060"/>
      <c r="K11" s="1060"/>
      <c r="L11" s="1060"/>
      <c r="M11" s="1060"/>
      <c r="N11" s="1060"/>
      <c r="O11" s="1061"/>
    </row>
    <row r="12" spans="1:15" ht="30" customHeight="1" x14ac:dyDescent="0.2">
      <c r="A12" s="510"/>
      <c r="B12" s="515">
        <v>6</v>
      </c>
      <c r="C12" s="516" t="s">
        <v>477</v>
      </c>
      <c r="D12" s="517"/>
      <c r="E12" s="518"/>
      <c r="F12" s="518"/>
      <c r="H12" s="1062"/>
      <c r="I12" s="1063"/>
      <c r="J12" s="1063"/>
      <c r="K12" s="1063"/>
      <c r="L12" s="1063"/>
      <c r="M12" s="1063"/>
      <c r="N12" s="1063"/>
      <c r="O12" s="1064"/>
    </row>
    <row r="13" spans="1:15" ht="30" customHeight="1" x14ac:dyDescent="0.2">
      <c r="A13" s="510"/>
      <c r="B13" s="515">
        <v>7</v>
      </c>
      <c r="C13" s="516" t="s">
        <v>478</v>
      </c>
      <c r="D13" s="517" t="s">
        <v>479</v>
      </c>
      <c r="E13" s="518"/>
      <c r="F13" s="518"/>
    </row>
    <row r="14" spans="1:15" ht="30" customHeight="1" x14ac:dyDescent="0.2">
      <c r="A14" s="510"/>
      <c r="B14" s="515">
        <v>8</v>
      </c>
      <c r="C14" s="516" t="s">
        <v>480</v>
      </c>
      <c r="D14" s="517" t="s">
        <v>479</v>
      </c>
      <c r="E14" s="518"/>
      <c r="F14" s="518"/>
    </row>
    <row r="15" spans="1:15" ht="30" customHeight="1" x14ac:dyDescent="0.2">
      <c r="A15" s="510"/>
      <c r="B15" s="515">
        <v>9</v>
      </c>
      <c r="C15" s="516" t="s">
        <v>481</v>
      </c>
      <c r="D15" s="517" t="s">
        <v>479</v>
      </c>
      <c r="E15" s="518"/>
      <c r="F15" s="518"/>
    </row>
    <row r="16" spans="1:15" ht="30" customHeight="1" x14ac:dyDescent="0.2">
      <c r="A16" s="510"/>
      <c r="B16" s="515">
        <v>10</v>
      </c>
      <c r="C16" s="516" t="s">
        <v>482</v>
      </c>
      <c r="D16" s="517" t="s">
        <v>479</v>
      </c>
      <c r="E16" s="518"/>
      <c r="F16" s="518"/>
    </row>
    <row r="17" spans="1:6" ht="30" customHeight="1" x14ac:dyDescent="0.2">
      <c r="A17" s="510"/>
      <c r="B17" s="515">
        <v>11</v>
      </c>
      <c r="C17" s="516" t="s">
        <v>483</v>
      </c>
      <c r="D17" s="517" t="s">
        <v>479</v>
      </c>
      <c r="E17" s="518"/>
      <c r="F17" s="518"/>
    </row>
    <row r="18" spans="1:6" ht="30" customHeight="1" x14ac:dyDescent="0.2">
      <c r="A18" s="510"/>
      <c r="B18" s="515">
        <v>12</v>
      </c>
      <c r="C18" s="516"/>
      <c r="D18" s="517"/>
      <c r="E18" s="518"/>
      <c r="F18" s="518"/>
    </row>
    <row r="19" spans="1:6" ht="30" customHeight="1" x14ac:dyDescent="0.2">
      <c r="A19" s="510"/>
      <c r="B19" s="515">
        <v>13</v>
      </c>
      <c r="C19" s="516"/>
      <c r="D19" s="517"/>
      <c r="E19" s="518"/>
      <c r="F19" s="518"/>
    </row>
    <row r="20" spans="1:6" ht="30" customHeight="1" x14ac:dyDescent="0.2">
      <c r="A20" s="510"/>
      <c r="B20" s="515">
        <v>14</v>
      </c>
      <c r="C20" s="516"/>
      <c r="D20" s="517"/>
      <c r="E20" s="518"/>
      <c r="F20" s="518"/>
    </row>
    <row r="21" spans="1:6" ht="30" customHeight="1" x14ac:dyDescent="0.2">
      <c r="A21" s="510"/>
      <c r="B21" s="515">
        <v>15</v>
      </c>
      <c r="C21" s="516"/>
      <c r="D21" s="517"/>
      <c r="E21" s="518"/>
      <c r="F21" s="518"/>
    </row>
    <row r="22" spans="1:6" ht="30" customHeight="1" x14ac:dyDescent="0.2">
      <c r="A22" s="510"/>
      <c r="B22" s="515">
        <v>16</v>
      </c>
      <c r="C22" s="516"/>
      <c r="D22" s="517"/>
      <c r="E22" s="518"/>
      <c r="F22" s="518"/>
    </row>
    <row r="23" spans="1:6" ht="30" customHeight="1" x14ac:dyDescent="0.2">
      <c r="A23" s="510"/>
      <c r="B23" s="515">
        <v>17</v>
      </c>
      <c r="C23" s="516"/>
      <c r="D23" s="517"/>
      <c r="E23" s="518"/>
      <c r="F23" s="518"/>
    </row>
    <row r="24" spans="1:6" ht="30" customHeight="1" x14ac:dyDescent="0.2">
      <c r="A24" s="510"/>
      <c r="B24" s="515">
        <v>18</v>
      </c>
      <c r="C24" s="516"/>
      <c r="D24" s="517"/>
      <c r="E24" s="518"/>
      <c r="F24" s="518"/>
    </row>
    <row r="25" spans="1:6" ht="30" customHeight="1" x14ac:dyDescent="0.2">
      <c r="A25" s="510"/>
      <c r="B25" s="515">
        <v>19</v>
      </c>
      <c r="C25" s="516"/>
      <c r="D25" s="517"/>
      <c r="E25" s="518"/>
      <c r="F25" s="518"/>
    </row>
    <row r="26" spans="1:6" ht="30" customHeight="1" x14ac:dyDescent="0.2">
      <c r="A26" s="510"/>
      <c r="B26" s="515">
        <v>20</v>
      </c>
      <c r="C26" s="516"/>
      <c r="D26" s="517"/>
      <c r="E26" s="518"/>
      <c r="F26" s="518"/>
    </row>
    <row r="27" spans="1:6" ht="30" customHeight="1" x14ac:dyDescent="0.2">
      <c r="A27" s="510"/>
      <c r="B27" s="515">
        <v>21</v>
      </c>
      <c r="C27" s="516"/>
      <c r="D27" s="517"/>
      <c r="E27" s="518"/>
      <c r="F27" s="518"/>
    </row>
    <row r="28" spans="1:6" ht="30" customHeight="1" x14ac:dyDescent="0.2">
      <c r="A28" s="510"/>
      <c r="B28" s="515">
        <v>22</v>
      </c>
      <c r="C28" s="516"/>
      <c r="D28" s="517"/>
      <c r="E28" s="518"/>
      <c r="F28" s="518"/>
    </row>
    <row r="29" spans="1:6" ht="30" customHeight="1" x14ac:dyDescent="0.2">
      <c r="A29" s="510"/>
      <c r="B29" s="515">
        <v>23</v>
      </c>
      <c r="C29" s="516"/>
      <c r="D29" s="517"/>
      <c r="E29" s="518"/>
      <c r="F29" s="518"/>
    </row>
    <row r="30" spans="1:6" ht="30" customHeight="1" x14ac:dyDescent="0.2">
      <c r="A30" s="510"/>
      <c r="B30" s="515">
        <v>24</v>
      </c>
      <c r="C30" s="516"/>
      <c r="D30" s="517"/>
      <c r="E30" s="518"/>
      <c r="F30" s="518"/>
    </row>
    <row r="31" spans="1:6" ht="30" customHeight="1" x14ac:dyDescent="0.2">
      <c r="A31" s="510"/>
      <c r="B31" s="515">
        <v>25</v>
      </c>
      <c r="C31" s="516"/>
      <c r="D31" s="517"/>
      <c r="E31" s="518"/>
      <c r="F31" s="518"/>
    </row>
    <row r="32" spans="1:6" ht="30" customHeight="1" x14ac:dyDescent="0.2">
      <c r="A32" s="510"/>
      <c r="B32" s="515">
        <v>26</v>
      </c>
      <c r="C32" s="516"/>
      <c r="D32" s="517"/>
      <c r="E32" s="518"/>
      <c r="F32" s="518"/>
    </row>
    <row r="33" spans="1:6" ht="30" customHeight="1" x14ac:dyDescent="0.2">
      <c r="A33" s="510"/>
      <c r="B33" s="515">
        <v>27</v>
      </c>
      <c r="C33" s="516"/>
      <c r="D33" s="517"/>
      <c r="E33" s="518"/>
      <c r="F33" s="518"/>
    </row>
    <row r="34" spans="1:6" ht="30" customHeight="1" x14ac:dyDescent="0.2">
      <c r="A34" s="510"/>
      <c r="B34" s="515">
        <v>28</v>
      </c>
      <c r="C34" s="516"/>
      <c r="D34" s="517"/>
      <c r="E34" s="518"/>
      <c r="F34" s="518"/>
    </row>
    <row r="35" spans="1:6" ht="30" customHeight="1" x14ac:dyDescent="0.2">
      <c r="A35" s="510"/>
      <c r="B35" s="515">
        <v>29</v>
      </c>
      <c r="C35" s="516"/>
      <c r="D35" s="517"/>
      <c r="E35" s="518"/>
      <c r="F35" s="518"/>
    </row>
    <row r="36" spans="1:6" ht="30" customHeight="1" x14ac:dyDescent="0.2">
      <c r="A36" s="510"/>
      <c r="B36" s="515">
        <v>30</v>
      </c>
      <c r="C36" s="516"/>
      <c r="D36" s="517"/>
      <c r="E36" s="518"/>
      <c r="F36" s="518"/>
    </row>
  </sheetData>
  <sheetProtection algorithmName="SHA-512" hashValue="oysCDVifuwZMebElCquluspiEukaHq9Wd46IReb1uaBTLU9ufyyq2YMn3jg48sUkGMVza9Audj6CMeF9TBS+/A==" saltValue="hfLY6fBklkZDcP765uOSvA==" spinCount="100000" sheet="1" formatCells="0" formatRows="0" deleteRows="0"/>
  <mergeCells count="15">
    <mergeCell ref="B4:D4"/>
    <mergeCell ref="H4:O4"/>
    <mergeCell ref="B2:C2"/>
    <mergeCell ref="H2:O2"/>
    <mergeCell ref="B3:C3"/>
    <mergeCell ref="D3:F3"/>
    <mergeCell ref="H3:O3"/>
    <mergeCell ref="H11:O11"/>
    <mergeCell ref="H12:O12"/>
    <mergeCell ref="H5:O5"/>
    <mergeCell ref="H6:O6"/>
    <mergeCell ref="H7:O7"/>
    <mergeCell ref="H8:O8"/>
    <mergeCell ref="H9:O9"/>
    <mergeCell ref="H10:O10"/>
  </mergeCells>
  <phoneticPr fontId="1"/>
  <conditionalFormatting sqref="D3">
    <cfRule type="cellIs" dxfId="937" priority="1" operator="equal">
      <formula>0</formula>
    </cfRule>
  </conditionalFormatting>
  <conditionalFormatting sqref="C7:F36">
    <cfRule type="containsBlanks" dxfId="936" priority="2">
      <formula>LEN(TRIM(C7))=0</formula>
    </cfRule>
  </conditionalFormatting>
  <pageMargins left="0.62992125984251968" right="0.19685039370078741" top="0.55118110236220474" bottom="0.59055118110236227" header="0.31496062992125984" footer="0.31496062992125984"/>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22</vt:i4>
      </vt:variant>
    </vt:vector>
  </HeadingPairs>
  <TitlesOfParts>
    <vt:vector size="35" baseType="lpstr">
      <vt:lpstr>提出資料チェックシート</vt:lpstr>
      <vt:lpstr>様式第１_交付申請書</vt:lpstr>
      <vt:lpstr>様式第１（別紙１・２） </vt:lpstr>
      <vt:lpstr>様式第１（別紙３）</vt:lpstr>
      <vt:lpstr>補助事業概要説明書(別添１)１～２</vt:lpstr>
      <vt:lpstr>補助事業概要説明書(別添１)３</vt:lpstr>
      <vt:lpstr>人件費単価計算書(別添２－１)</vt:lpstr>
      <vt:lpstr>支出計画書(別添２－２)</vt:lpstr>
      <vt:lpstr>単価・内規説明シート（別添２-３）</vt:lpstr>
      <vt:lpstr>専門家一覧(別添３)</vt:lpstr>
      <vt:lpstr>支援対象者(予定)一覧(別添４)</vt:lpstr>
      <vt:lpstr>拠点状況届出書（別添５）</vt:lpstr>
      <vt:lpstr>健保等級単価一覧表</vt:lpstr>
      <vt:lpstr>'拠点状況届出書（別添５）'!Print_Area</vt:lpstr>
      <vt:lpstr>'支援対象者(予定)一覧(別添４)'!Print_Area</vt:lpstr>
      <vt:lpstr>'支出計画書(別添２－２)'!Print_Area</vt:lpstr>
      <vt:lpstr>'人件費単価計算書(別添２－１)'!Print_Area</vt:lpstr>
      <vt:lpstr>'専門家一覧(別添３)'!Print_Area</vt:lpstr>
      <vt:lpstr>'単価・内規説明シート（別添２-３）'!Print_Area</vt:lpstr>
      <vt:lpstr>提出資料チェックシート!Print_Area</vt:lpstr>
      <vt:lpstr>'補助事業概要説明書(別添１)１～２'!Print_Area</vt:lpstr>
      <vt:lpstr>'補助事業概要説明書(別添１)３'!Print_Area</vt:lpstr>
      <vt:lpstr>'様式第１（別紙１・２） '!Print_Area</vt:lpstr>
      <vt:lpstr>'様式第１（別紙３）'!Print_Area</vt:lpstr>
      <vt:lpstr>様式第１_交付申請書!Print_Area</vt:lpstr>
      <vt:lpstr>'支援対象者(予定)一覧(別添４)'!Print_Titles</vt:lpstr>
      <vt:lpstr>'人件費単価計算書(別添２－１)'!Print_Titles</vt:lpstr>
      <vt:lpstr>'専門家一覧(別添３)'!Print_Titles</vt:lpstr>
      <vt:lpstr>'単価・内規説明シート（別添２-３）'!Print_Titles</vt:lpstr>
      <vt:lpstr>拠点</vt:lpstr>
      <vt:lpstr>雇用区分</vt:lpstr>
      <vt:lpstr>支援対象地域</vt:lpstr>
      <vt:lpstr>'支出計画書(別添２－２)'!消費税を補助対象に含める</vt:lpstr>
      <vt:lpstr>職員区分</vt:lpstr>
      <vt:lpstr>担当者名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2022-04-04T09:41:55Z</cp:lastPrinted>
  <dcterms:created xsi:type="dcterms:W3CDTF">2017-03-27T05:16:15Z</dcterms:created>
  <dcterms:modified xsi:type="dcterms:W3CDTF">2022-04-07T07:08:21Z</dcterms:modified>
</cp:coreProperties>
</file>