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13_ncr:1_{DAC6EB0A-443B-4CA1-8A4F-B514B77F317C}" xr6:coauthVersionLast="47" xr6:coauthVersionMax="47" xr10:uidLastSave="{00000000-0000-0000-0000-000000000000}"/>
  <workbookProtection workbookAlgorithmName="SHA-512" workbookHashValue="2pI6NWdsaouVJqYgAH8MfTmtwGIkz2mwrZ43hMngr/4QqfuiY/JgYVKTG6J1BKoN6Rs9pNRr2WW9rgsuVvEGhw==" workbookSaltValue="/gbBDhfXvWzuXv6qmBiOFA==" workbookSpinCount="100000" lockStructure="1"/>
  <bookViews>
    <workbookView xWindow="-28920" yWindow="-120" windowWidth="29040" windowHeight="15720" tabRatio="609" xr2:uid="{00000000-000D-0000-FFFF-FFFF00000000}"/>
  </bookViews>
  <sheets>
    <sheet name="入力例" sheetId="18" r:id="rId1"/>
    <sheet name="新規登録用" sheetId="14" r:id="rId2"/>
    <sheet name="基準値" sheetId="19" r:id="rId3"/>
    <sheet name="登録申請メールテンプレート" sheetId="20" r:id="rId4"/>
    <sheet name="※編集不可※選択項目" sheetId="21" state="hidden" r:id="rId5"/>
    <sheet name="読み取り用(非表示)" sheetId="15" state="hidden" r:id="rId6"/>
  </sheets>
  <externalReferences>
    <externalReference r:id="rId7"/>
    <externalReference r:id="rId8"/>
  </externalReferences>
  <definedNames>
    <definedName name="_" localSheetId="2">#REF!</definedName>
    <definedName name="_" localSheetId="3">#REF!</definedName>
    <definedName name="_" localSheetId="0">入力例!$T$12</definedName>
    <definedName name="_">新規登録用!$T$12</definedName>
    <definedName name="_xlnm._FilterDatabase" localSheetId="2" hidden="1">基準値!#REF!</definedName>
    <definedName name="_xlnm._FilterDatabase" localSheetId="1" hidden="1">新規登録用!$A$11:$AN$11</definedName>
    <definedName name="_xlnm._FilterDatabase" localSheetId="0" hidden="1">入力例!$A$11:$AN$11</definedName>
    <definedName name="_xlnm.Print_Area" localSheetId="4">※編集不可※選択項目!$A$1:$I$14</definedName>
    <definedName name="_xlnm.Print_Area" localSheetId="2">基準値!$A$1:$L$15</definedName>
    <definedName name="_xlnm.Print_Area" localSheetId="1">新規登録用!$A$1:$AO$62</definedName>
    <definedName name="_xlnm.Print_Area" localSheetId="3">登録申請メールテンプレート!$A$1:$B$28</definedName>
    <definedName name="_xlnm.Print_Area" localSheetId="0">入力例!$A$1:$AQ$52</definedName>
    <definedName name="_xlnm.Print_Titles" localSheetId="1">新規登録用!$1:$11</definedName>
    <definedName name="_xlnm.Print_Titles" localSheetId="0">入力例!$1:$11</definedName>
    <definedName name="工業会" localSheetId="2">[1]製品型番リスト管理表!$AY$5:$AY$8</definedName>
    <definedName name="工業会" localSheetId="3">[1]製品型番リスト管理表!$AY$5:$AY$8</definedName>
    <definedName name="工業会">[1]製品型番リスト管理表!$AY$5:$AY$8</definedName>
    <definedName name="無効化" localSheetId="2">[2]型番リスト!$AQ:$AQ</definedName>
    <definedName name="無効化" localSheetId="3">[2]型番リスト!$AQ:$AQ</definedName>
    <definedName name="無効化">[2]型番リスト!$AQ:$AQ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62" i="14" l="1"/>
  <c r="AC61" i="14"/>
  <c r="AC60" i="14"/>
  <c r="AC59" i="14"/>
  <c r="AC58" i="14"/>
  <c r="AC57" i="14"/>
  <c r="AC56" i="14"/>
  <c r="AC55" i="14"/>
  <c r="AC54" i="14"/>
  <c r="AC53" i="14"/>
  <c r="AC52" i="14"/>
  <c r="AC51" i="14"/>
  <c r="AC50" i="14"/>
  <c r="AC49" i="14"/>
  <c r="AC48" i="14"/>
  <c r="AC47" i="14"/>
  <c r="AC46" i="14"/>
  <c r="AC45" i="14"/>
  <c r="AC44" i="14"/>
  <c r="AC43" i="14"/>
  <c r="AC42" i="14"/>
  <c r="AC41" i="14"/>
  <c r="AC40" i="14"/>
  <c r="AC39" i="14"/>
  <c r="AC38" i="14"/>
  <c r="AC37" i="14"/>
  <c r="AC36" i="14"/>
  <c r="AC35" i="14"/>
  <c r="AC34" i="14"/>
  <c r="AC33" i="14"/>
  <c r="AC32" i="14"/>
  <c r="AC31" i="14"/>
  <c r="AC30" i="14"/>
  <c r="AC29" i="14"/>
  <c r="AC28" i="14"/>
  <c r="AC27" i="14"/>
  <c r="AC26" i="14"/>
  <c r="AC25" i="14"/>
  <c r="AC24" i="14"/>
  <c r="AC23" i="14"/>
  <c r="AC22" i="14"/>
  <c r="AC21" i="14"/>
  <c r="AC20" i="14"/>
  <c r="AC19" i="14"/>
  <c r="AC18" i="14"/>
  <c r="AC17" i="14"/>
  <c r="AC16" i="14"/>
  <c r="AC15" i="14"/>
  <c r="AC52" i="18"/>
  <c r="AC51" i="18"/>
  <c r="AC50" i="18"/>
  <c r="AC49" i="18"/>
  <c r="AC48" i="18"/>
  <c r="AC47" i="18"/>
  <c r="AC46" i="18"/>
  <c r="AC45" i="18"/>
  <c r="AC44" i="18"/>
  <c r="AC43" i="18"/>
  <c r="AC42" i="18"/>
  <c r="AC41" i="18"/>
  <c r="AC40" i="18"/>
  <c r="AC39" i="18"/>
  <c r="AC38" i="18"/>
  <c r="AC37" i="18"/>
  <c r="AC36" i="18"/>
  <c r="AC35" i="18"/>
  <c r="AC34" i="18"/>
  <c r="AC33" i="18"/>
  <c r="AC32" i="18"/>
  <c r="AC31" i="18"/>
  <c r="AC30" i="18"/>
  <c r="AC29" i="18"/>
  <c r="AC28" i="18"/>
  <c r="AC27" i="18"/>
  <c r="AC26" i="18"/>
  <c r="AC25" i="18"/>
  <c r="AC24" i="18"/>
  <c r="AC23" i="18"/>
  <c r="AC22" i="18"/>
  <c r="AC21" i="18"/>
  <c r="AC20" i="18"/>
  <c r="AC19" i="18"/>
  <c r="AC18" i="18"/>
  <c r="AC17" i="18"/>
  <c r="AC16" i="18"/>
  <c r="AC15" i="18"/>
  <c r="AC14" i="18"/>
  <c r="AC13" i="18"/>
  <c r="AL62" i="14"/>
  <c r="AM62" i="14" s="1"/>
  <c r="AK62" i="14"/>
  <c r="AJ62" i="14"/>
  <c r="AI62" i="14"/>
  <c r="AH62" i="14"/>
  <c r="AN61" i="14"/>
  <c r="AL61" i="14"/>
  <c r="AM61" i="14" s="1"/>
  <c r="AK61" i="14"/>
  <c r="AJ61" i="14"/>
  <c r="AI61" i="14"/>
  <c r="AH61" i="14"/>
  <c r="AL60" i="14"/>
  <c r="AM60" i="14" s="1"/>
  <c r="AK60" i="14"/>
  <c r="AJ60" i="14"/>
  <c r="AI60" i="14"/>
  <c r="AH60" i="14"/>
  <c r="AN59" i="14"/>
  <c r="AL59" i="14"/>
  <c r="AM59" i="14" s="1"/>
  <c r="AK59" i="14"/>
  <c r="AJ59" i="14"/>
  <c r="AI59" i="14"/>
  <c r="AH59" i="14"/>
  <c r="AL58" i="14"/>
  <c r="AM58" i="14" s="1"/>
  <c r="AK58" i="14"/>
  <c r="AJ58" i="14"/>
  <c r="AI58" i="14"/>
  <c r="AH58" i="14"/>
  <c r="AL57" i="14"/>
  <c r="AM57" i="14" s="1"/>
  <c r="AK57" i="14"/>
  <c r="AJ57" i="14"/>
  <c r="AI57" i="14"/>
  <c r="AH57" i="14"/>
  <c r="AL56" i="14"/>
  <c r="AM56" i="14" s="1"/>
  <c r="AK56" i="14"/>
  <c r="AJ56" i="14"/>
  <c r="AI56" i="14"/>
  <c r="AH56" i="14"/>
  <c r="AL55" i="14"/>
  <c r="AM55" i="14" s="1"/>
  <c r="AK55" i="14"/>
  <c r="AJ55" i="14"/>
  <c r="AI55" i="14"/>
  <c r="AH55" i="14"/>
  <c r="AL54" i="14"/>
  <c r="AM54" i="14" s="1"/>
  <c r="AK54" i="14"/>
  <c r="AJ54" i="14"/>
  <c r="AI54" i="14"/>
  <c r="AH54" i="14"/>
  <c r="AN53" i="14"/>
  <c r="AL53" i="14"/>
  <c r="AM53" i="14" s="1"/>
  <c r="AK53" i="14"/>
  <c r="AJ53" i="14"/>
  <c r="AI53" i="14"/>
  <c r="AH53" i="14"/>
  <c r="AM52" i="14"/>
  <c r="AL52" i="14"/>
  <c r="AK52" i="14"/>
  <c r="AJ52" i="14"/>
  <c r="AI52" i="14"/>
  <c r="AH52" i="14"/>
  <c r="AN51" i="14"/>
  <c r="AL51" i="14"/>
  <c r="AM51" i="14" s="1"/>
  <c r="AK51" i="14"/>
  <c r="AJ51" i="14"/>
  <c r="AI51" i="14"/>
  <c r="AH51" i="14"/>
  <c r="AL50" i="14"/>
  <c r="AM50" i="14" s="1"/>
  <c r="AK50" i="14"/>
  <c r="AJ50" i="14"/>
  <c r="AI50" i="14"/>
  <c r="AH50" i="14"/>
  <c r="AN49" i="14"/>
  <c r="AL49" i="14"/>
  <c r="AM49" i="14" s="1"/>
  <c r="AK49" i="14"/>
  <c r="AJ49" i="14"/>
  <c r="AI49" i="14"/>
  <c r="AH49" i="14"/>
  <c r="AL48" i="14"/>
  <c r="AM48" i="14" s="1"/>
  <c r="AK48" i="14"/>
  <c r="AJ48" i="14"/>
  <c r="AI48" i="14"/>
  <c r="AH48" i="14"/>
  <c r="AN47" i="14"/>
  <c r="AL47" i="14"/>
  <c r="AM47" i="14" s="1"/>
  <c r="AK47" i="14"/>
  <c r="AJ47" i="14"/>
  <c r="AI47" i="14"/>
  <c r="AH47" i="14"/>
  <c r="AL46" i="14"/>
  <c r="AM46" i="14" s="1"/>
  <c r="AK46" i="14"/>
  <c r="AJ46" i="14"/>
  <c r="AI46" i="14"/>
  <c r="AH46" i="14"/>
  <c r="AN45" i="14"/>
  <c r="AL45" i="14"/>
  <c r="AM45" i="14" s="1"/>
  <c r="AK45" i="14"/>
  <c r="AJ45" i="14"/>
  <c r="AI45" i="14"/>
  <c r="AH45" i="14"/>
  <c r="AL44" i="14"/>
  <c r="AM44" i="14" s="1"/>
  <c r="AK44" i="14"/>
  <c r="AJ44" i="14"/>
  <c r="AI44" i="14"/>
  <c r="AH44" i="14"/>
  <c r="AL43" i="14"/>
  <c r="AM43" i="14" s="1"/>
  <c r="AK43" i="14"/>
  <c r="AJ43" i="14"/>
  <c r="AI43" i="14"/>
  <c r="AH43" i="14"/>
  <c r="AL42" i="14"/>
  <c r="AM42" i="14" s="1"/>
  <c r="AK42" i="14"/>
  <c r="AJ42" i="14"/>
  <c r="AI42" i="14"/>
  <c r="AH42" i="14"/>
  <c r="AN41" i="14"/>
  <c r="AL41" i="14"/>
  <c r="AM41" i="14" s="1"/>
  <c r="AK41" i="14"/>
  <c r="AJ41" i="14"/>
  <c r="AI41" i="14"/>
  <c r="AH41" i="14"/>
  <c r="AM40" i="14"/>
  <c r="AL40" i="14"/>
  <c r="AK40" i="14"/>
  <c r="AJ40" i="14"/>
  <c r="AI40" i="14"/>
  <c r="AH40" i="14"/>
  <c r="AN39" i="14"/>
  <c r="AL39" i="14"/>
  <c r="AM39" i="14" s="1"/>
  <c r="AK39" i="14"/>
  <c r="AJ39" i="14"/>
  <c r="AI39" i="14"/>
  <c r="AH39" i="14"/>
  <c r="AL38" i="14"/>
  <c r="AM38" i="14" s="1"/>
  <c r="AK38" i="14"/>
  <c r="AJ38" i="14"/>
  <c r="AI38" i="14"/>
  <c r="AH38" i="14"/>
  <c r="AN37" i="14"/>
  <c r="AL37" i="14"/>
  <c r="AM37" i="14" s="1"/>
  <c r="AK37" i="14"/>
  <c r="AJ37" i="14"/>
  <c r="AI37" i="14"/>
  <c r="AH37" i="14"/>
  <c r="AL36" i="14"/>
  <c r="AM36" i="14" s="1"/>
  <c r="AK36" i="14"/>
  <c r="AJ36" i="14"/>
  <c r="AI36" i="14"/>
  <c r="AH36" i="14"/>
  <c r="AN35" i="14"/>
  <c r="AL35" i="14"/>
  <c r="AM35" i="14" s="1"/>
  <c r="AK35" i="14"/>
  <c r="AJ35" i="14"/>
  <c r="AI35" i="14"/>
  <c r="AH35" i="14"/>
  <c r="AL34" i="14"/>
  <c r="AM34" i="14" s="1"/>
  <c r="AK34" i="14"/>
  <c r="AJ34" i="14"/>
  <c r="AI34" i="14"/>
  <c r="AH34" i="14"/>
  <c r="AN33" i="14"/>
  <c r="AL33" i="14"/>
  <c r="AM33" i="14" s="1"/>
  <c r="AK33" i="14"/>
  <c r="AJ33" i="14"/>
  <c r="AI33" i="14"/>
  <c r="AH33" i="14"/>
  <c r="AL32" i="14"/>
  <c r="AM32" i="14" s="1"/>
  <c r="AK32" i="14"/>
  <c r="AJ32" i="14"/>
  <c r="AI32" i="14"/>
  <c r="AH32" i="14"/>
  <c r="AL31" i="14"/>
  <c r="AM31" i="14" s="1"/>
  <c r="AK31" i="14"/>
  <c r="AJ31" i="14"/>
  <c r="AI31" i="14"/>
  <c r="AH31" i="14"/>
  <c r="AL30" i="14"/>
  <c r="AM30" i="14" s="1"/>
  <c r="AK30" i="14"/>
  <c r="AJ30" i="14"/>
  <c r="AI30" i="14"/>
  <c r="AH30" i="14"/>
  <c r="AL29" i="14"/>
  <c r="AM29" i="14" s="1"/>
  <c r="AK29" i="14"/>
  <c r="AJ29" i="14"/>
  <c r="AI29" i="14"/>
  <c r="AH29" i="14"/>
  <c r="AL28" i="14"/>
  <c r="AM28" i="14" s="1"/>
  <c r="AK28" i="14"/>
  <c r="AJ28" i="14"/>
  <c r="AI28" i="14"/>
  <c r="AH28" i="14"/>
  <c r="AN27" i="14"/>
  <c r="AL27" i="14"/>
  <c r="AM27" i="14" s="1"/>
  <c r="AK27" i="14"/>
  <c r="AJ27" i="14"/>
  <c r="AI27" i="14"/>
  <c r="AH27" i="14"/>
  <c r="AN26" i="14"/>
  <c r="AL26" i="14"/>
  <c r="AM26" i="14" s="1"/>
  <c r="AK26" i="14"/>
  <c r="AJ26" i="14"/>
  <c r="AI26" i="14"/>
  <c r="AH26" i="14"/>
  <c r="AN25" i="14"/>
  <c r="AL25" i="14"/>
  <c r="AM25" i="14" s="1"/>
  <c r="AK25" i="14"/>
  <c r="AJ25" i="14"/>
  <c r="AI25" i="14"/>
  <c r="AH25" i="14"/>
  <c r="AN24" i="14"/>
  <c r="AL24" i="14"/>
  <c r="AM24" i="14" s="1"/>
  <c r="AK24" i="14"/>
  <c r="AJ24" i="14"/>
  <c r="AI24" i="14"/>
  <c r="AH24" i="14"/>
  <c r="AN23" i="14"/>
  <c r="AL23" i="14"/>
  <c r="AM23" i="14" s="1"/>
  <c r="AK23" i="14"/>
  <c r="AJ23" i="14"/>
  <c r="AI23" i="14"/>
  <c r="AH23" i="14"/>
  <c r="AL22" i="14"/>
  <c r="AM22" i="14" s="1"/>
  <c r="AK22" i="14"/>
  <c r="AJ22" i="14"/>
  <c r="AI22" i="14"/>
  <c r="AH22" i="14"/>
  <c r="AL21" i="14"/>
  <c r="AM21" i="14" s="1"/>
  <c r="AK21" i="14"/>
  <c r="AJ21" i="14"/>
  <c r="AI21" i="14"/>
  <c r="AH21" i="14"/>
  <c r="AL20" i="14"/>
  <c r="AM20" i="14" s="1"/>
  <c r="AK20" i="14"/>
  <c r="AJ20" i="14"/>
  <c r="AI20" i="14"/>
  <c r="AH20" i="14"/>
  <c r="AL19" i="14"/>
  <c r="AM19" i="14" s="1"/>
  <c r="AK19" i="14"/>
  <c r="AJ19" i="14"/>
  <c r="AI19" i="14"/>
  <c r="AH19" i="14"/>
  <c r="AL18" i="14"/>
  <c r="AM18" i="14" s="1"/>
  <c r="AK18" i="14"/>
  <c r="AJ18" i="14"/>
  <c r="AI18" i="14"/>
  <c r="AH18" i="14"/>
  <c r="AL17" i="14"/>
  <c r="AM17" i="14" s="1"/>
  <c r="AK17" i="14"/>
  <c r="AJ17" i="14"/>
  <c r="AI17" i="14"/>
  <c r="AH17" i="14"/>
  <c r="AN16" i="14"/>
  <c r="AL16" i="14"/>
  <c r="AM16" i="14" s="1"/>
  <c r="AK16" i="14"/>
  <c r="AJ16" i="14"/>
  <c r="AI16" i="14"/>
  <c r="AH16" i="14"/>
  <c r="AN15" i="14"/>
  <c r="AL15" i="14"/>
  <c r="AM15" i="14" s="1"/>
  <c r="AK15" i="14"/>
  <c r="AJ15" i="14"/>
  <c r="AI15" i="14"/>
  <c r="AH15" i="14"/>
  <c r="AL14" i="14"/>
  <c r="AK14" i="14"/>
  <c r="AJ14" i="14"/>
  <c r="AI14" i="14"/>
  <c r="AH14" i="14"/>
  <c r="T62" i="14"/>
  <c r="AN62" i="14" s="1"/>
  <c r="T61" i="14"/>
  <c r="T60" i="14"/>
  <c r="AN60" i="14" s="1"/>
  <c r="T59" i="14"/>
  <c r="T58" i="14"/>
  <c r="AN58" i="14" s="1"/>
  <c r="T57" i="14"/>
  <c r="AN57" i="14" s="1"/>
  <c r="T56" i="14"/>
  <c r="AN56" i="14" s="1"/>
  <c r="T55" i="14"/>
  <c r="AN55" i="14" s="1"/>
  <c r="T54" i="14"/>
  <c r="AN54" i="14" s="1"/>
  <c r="T53" i="14"/>
  <c r="T52" i="14"/>
  <c r="AN52" i="14" s="1"/>
  <c r="T51" i="14"/>
  <c r="T50" i="14"/>
  <c r="AN50" i="14" s="1"/>
  <c r="T49" i="14"/>
  <c r="T48" i="14"/>
  <c r="AN48" i="14" s="1"/>
  <c r="T47" i="14"/>
  <c r="T46" i="14"/>
  <c r="AN46" i="14" s="1"/>
  <c r="T45" i="14"/>
  <c r="T44" i="14"/>
  <c r="AN44" i="14" s="1"/>
  <c r="T43" i="14"/>
  <c r="AN43" i="14" s="1"/>
  <c r="T42" i="14"/>
  <c r="AN42" i="14" s="1"/>
  <c r="T41" i="14"/>
  <c r="T40" i="14"/>
  <c r="AN40" i="14" s="1"/>
  <c r="T39" i="14"/>
  <c r="T38" i="14"/>
  <c r="AN38" i="14" s="1"/>
  <c r="T37" i="14"/>
  <c r="T36" i="14"/>
  <c r="AN36" i="14" s="1"/>
  <c r="T35" i="14"/>
  <c r="T34" i="14"/>
  <c r="AN34" i="14" s="1"/>
  <c r="T33" i="14"/>
  <c r="T32" i="14"/>
  <c r="AN32" i="14" s="1"/>
  <c r="T31" i="14"/>
  <c r="AN31" i="14" s="1"/>
  <c r="T30" i="14"/>
  <c r="AN30" i="14" s="1"/>
  <c r="T29" i="14"/>
  <c r="AN29" i="14" s="1"/>
  <c r="T28" i="14"/>
  <c r="AN28" i="14" s="1"/>
  <c r="T27" i="14"/>
  <c r="T26" i="14"/>
  <c r="T25" i="14"/>
  <c r="T24" i="14"/>
  <c r="T23" i="14"/>
  <c r="T22" i="14"/>
  <c r="AN22" i="14" s="1"/>
  <c r="T21" i="14"/>
  <c r="AN21" i="14" s="1"/>
  <c r="T20" i="14"/>
  <c r="AN20" i="14" s="1"/>
  <c r="T19" i="14"/>
  <c r="AN19" i="14" s="1"/>
  <c r="T18" i="14"/>
  <c r="AN18" i="14" s="1"/>
  <c r="T17" i="14"/>
  <c r="AN17" i="14" s="1"/>
  <c r="T16" i="14"/>
  <c r="T15" i="14"/>
  <c r="T14" i="14"/>
  <c r="AN14" i="14" s="1"/>
  <c r="Q62" i="14"/>
  <c r="Q61" i="14"/>
  <c r="Q60" i="14"/>
  <c r="Q59" i="14"/>
  <c r="Q58" i="14"/>
  <c r="Q57" i="14"/>
  <c r="Q56" i="14"/>
  <c r="Q55" i="14"/>
  <c r="Q54" i="14"/>
  <c r="Q53" i="14"/>
  <c r="Q52" i="14"/>
  <c r="Q51" i="14"/>
  <c r="Q50" i="14"/>
  <c r="Q49" i="14"/>
  <c r="Q48" i="14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E62" i="14"/>
  <c r="D62" i="14"/>
  <c r="E61" i="14"/>
  <c r="D61" i="14"/>
  <c r="E60" i="14"/>
  <c r="D60" i="14"/>
  <c r="E59" i="14"/>
  <c r="D59" i="14"/>
  <c r="E58" i="14"/>
  <c r="D58" i="14"/>
  <c r="E57" i="14"/>
  <c r="D57" i="14"/>
  <c r="E56" i="14"/>
  <c r="D56" i="14"/>
  <c r="E55" i="14"/>
  <c r="D55" i="14"/>
  <c r="E54" i="14"/>
  <c r="D54" i="14"/>
  <c r="E53" i="14"/>
  <c r="D53" i="14"/>
  <c r="E52" i="14"/>
  <c r="D52" i="14"/>
  <c r="E51" i="14"/>
  <c r="D51" i="14"/>
  <c r="E50" i="14"/>
  <c r="D50" i="14"/>
  <c r="E49" i="14"/>
  <c r="D49" i="14"/>
  <c r="E48" i="14"/>
  <c r="D48" i="14"/>
  <c r="E47" i="14"/>
  <c r="D47" i="14"/>
  <c r="E46" i="14"/>
  <c r="D46" i="14"/>
  <c r="E45" i="14"/>
  <c r="D45" i="14"/>
  <c r="E44" i="14"/>
  <c r="D44" i="14"/>
  <c r="E43" i="14"/>
  <c r="D43" i="14"/>
  <c r="E42" i="14"/>
  <c r="D42" i="14"/>
  <c r="E41" i="14"/>
  <c r="D41" i="14"/>
  <c r="E40" i="14"/>
  <c r="D40" i="14"/>
  <c r="E39" i="14"/>
  <c r="D39" i="14"/>
  <c r="E38" i="14"/>
  <c r="D38" i="14"/>
  <c r="E37" i="14"/>
  <c r="D37" i="14"/>
  <c r="E36" i="14"/>
  <c r="D36" i="14"/>
  <c r="E35" i="14"/>
  <c r="D35" i="14"/>
  <c r="E34" i="14"/>
  <c r="D34" i="14"/>
  <c r="E33" i="14"/>
  <c r="D33" i="14"/>
  <c r="E32" i="14"/>
  <c r="D32" i="14"/>
  <c r="E31" i="14"/>
  <c r="D31" i="14"/>
  <c r="E30" i="14"/>
  <c r="D30" i="14"/>
  <c r="E29" i="14"/>
  <c r="D29" i="14"/>
  <c r="E28" i="14"/>
  <c r="D28" i="14"/>
  <c r="E27" i="14"/>
  <c r="D27" i="14"/>
  <c r="E26" i="14"/>
  <c r="D26" i="14"/>
  <c r="E25" i="14"/>
  <c r="D25" i="14"/>
  <c r="E24" i="14"/>
  <c r="D24" i="14"/>
  <c r="E23" i="14"/>
  <c r="D23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H62" i="14" l="1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AL13" i="14"/>
  <c r="AM14" i="14" s="1"/>
  <c r="AK13" i="14"/>
  <c r="AJ13" i="14"/>
  <c r="AI13" i="14"/>
  <c r="AH12" i="14"/>
  <c r="AF4" i="14"/>
  <c r="T13" i="14"/>
  <c r="AN13" i="14" s="1"/>
  <c r="T12" i="14"/>
  <c r="Q13" i="14"/>
  <c r="AC14" i="14" l="1"/>
  <c r="E14" i="14"/>
  <c r="D14" i="14"/>
  <c r="AM13" i="14"/>
  <c r="AL13" i="18"/>
  <c r="AK13" i="18"/>
  <c r="AJ13" i="18"/>
  <c r="AI13" i="18"/>
  <c r="AH14" i="18"/>
  <c r="AH13" i="18"/>
  <c r="AH12" i="18"/>
  <c r="T13" i="18" l="1"/>
  <c r="AN13" i="18" s="1"/>
  <c r="Q52" i="18" l="1"/>
  <c r="Q51" i="18"/>
  <c r="Q50" i="18"/>
  <c r="Q49" i="18"/>
  <c r="Q48" i="18"/>
  <c r="Q47" i="18"/>
  <c r="Q46" i="18"/>
  <c r="Q45" i="18"/>
  <c r="Q44" i="18"/>
  <c r="Q43" i="18"/>
  <c r="Q42" i="18"/>
  <c r="Q41" i="18"/>
  <c r="Q40" i="18"/>
  <c r="Q39" i="18"/>
  <c r="Q38" i="18"/>
  <c r="Q37" i="18"/>
  <c r="Q36" i="18"/>
  <c r="Q35" i="18"/>
  <c r="Q34" i="18"/>
  <c r="Q33" i="18"/>
  <c r="Q32" i="18"/>
  <c r="Q31" i="18"/>
  <c r="Q30" i="18"/>
  <c r="Q29" i="18"/>
  <c r="Q28" i="18"/>
  <c r="Q27" i="18"/>
  <c r="Q26" i="18"/>
  <c r="Q25" i="18"/>
  <c r="Q24" i="18"/>
  <c r="Q23" i="18"/>
  <c r="Q22" i="18"/>
  <c r="Q20" i="18"/>
  <c r="Q19" i="18"/>
  <c r="Q18" i="18"/>
  <c r="Q17" i="18"/>
  <c r="Q16" i="18"/>
  <c r="Q15" i="18"/>
  <c r="Q14" i="18"/>
  <c r="Q13" i="18"/>
  <c r="H13" i="18"/>
  <c r="B52" i="18"/>
  <c r="E52" i="18" s="1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0" i="18"/>
  <c r="B19" i="18"/>
  <c r="B18" i="18"/>
  <c r="B17" i="18"/>
  <c r="B16" i="18"/>
  <c r="B15" i="18"/>
  <c r="B14" i="18"/>
  <c r="B13" i="18"/>
  <c r="E13" i="18" s="1"/>
  <c r="Z6" i="18"/>
  <c r="Y6" i="18"/>
  <c r="X6" i="18"/>
  <c r="W6" i="18"/>
  <c r="V6" i="18"/>
  <c r="U6" i="18"/>
  <c r="T6" i="18"/>
  <c r="S6" i="18"/>
  <c r="R6" i="18"/>
  <c r="Q6" i="18"/>
  <c r="P6" i="18"/>
  <c r="O6" i="18"/>
  <c r="N6" i="18"/>
  <c r="M6" i="18"/>
  <c r="L6" i="18"/>
  <c r="K6" i="18"/>
  <c r="J6" i="18"/>
  <c r="I6" i="18"/>
  <c r="AL52" i="18"/>
  <c r="AM52" i="18" s="1"/>
  <c r="AK52" i="18"/>
  <c r="AJ52" i="18"/>
  <c r="AI52" i="18"/>
  <c r="AH52" i="18"/>
  <c r="AL51" i="18"/>
  <c r="AM51" i="18" s="1"/>
  <c r="AK51" i="18"/>
  <c r="AJ51" i="18"/>
  <c r="AI51" i="18"/>
  <c r="AH51" i="18"/>
  <c r="AL50" i="18"/>
  <c r="AM50" i="18" s="1"/>
  <c r="AK50" i="18"/>
  <c r="AJ50" i="18"/>
  <c r="AI50" i="18"/>
  <c r="AH50" i="18"/>
  <c r="AL49" i="18"/>
  <c r="AM49" i="18" s="1"/>
  <c r="AK49" i="18"/>
  <c r="AJ49" i="18"/>
  <c r="AI49" i="18"/>
  <c r="AH49" i="18"/>
  <c r="AL48" i="18"/>
  <c r="AM48" i="18" s="1"/>
  <c r="AK48" i="18"/>
  <c r="AJ48" i="18"/>
  <c r="AI48" i="18"/>
  <c r="AH48" i="18"/>
  <c r="AL47" i="18"/>
  <c r="AM47" i="18" s="1"/>
  <c r="AK47" i="18"/>
  <c r="AJ47" i="18"/>
  <c r="AI47" i="18"/>
  <c r="AH47" i="18"/>
  <c r="AL46" i="18"/>
  <c r="AM46" i="18" s="1"/>
  <c r="AK46" i="18"/>
  <c r="AJ46" i="18"/>
  <c r="AI46" i="18"/>
  <c r="AH46" i="18"/>
  <c r="AL45" i="18"/>
  <c r="AM45" i="18" s="1"/>
  <c r="AK45" i="18"/>
  <c r="AJ45" i="18"/>
  <c r="AI45" i="18"/>
  <c r="AH45" i="18"/>
  <c r="AL44" i="18"/>
  <c r="AM44" i="18" s="1"/>
  <c r="AK44" i="18"/>
  <c r="AJ44" i="18"/>
  <c r="AI44" i="18"/>
  <c r="AH44" i="18"/>
  <c r="AL43" i="18"/>
  <c r="AM43" i="18" s="1"/>
  <c r="AK43" i="18"/>
  <c r="AJ43" i="18"/>
  <c r="AI43" i="18"/>
  <c r="AH43" i="18"/>
  <c r="AL42" i="18"/>
  <c r="AM42" i="18" s="1"/>
  <c r="AK42" i="18"/>
  <c r="AJ42" i="18"/>
  <c r="AI42" i="18"/>
  <c r="AH42" i="18"/>
  <c r="AL41" i="18"/>
  <c r="AM41" i="18" s="1"/>
  <c r="AK41" i="18"/>
  <c r="AJ41" i="18"/>
  <c r="AI41" i="18"/>
  <c r="AH41" i="18"/>
  <c r="AL40" i="18"/>
  <c r="AM40" i="18" s="1"/>
  <c r="AK40" i="18"/>
  <c r="AJ40" i="18"/>
  <c r="AI40" i="18"/>
  <c r="AH40" i="18"/>
  <c r="AL39" i="18"/>
  <c r="AM39" i="18" s="1"/>
  <c r="AK39" i="18"/>
  <c r="AJ39" i="18"/>
  <c r="AI39" i="18"/>
  <c r="AH39" i="18"/>
  <c r="AL38" i="18"/>
  <c r="AM38" i="18" s="1"/>
  <c r="AK38" i="18"/>
  <c r="AJ38" i="18"/>
  <c r="AI38" i="18"/>
  <c r="AH38" i="18"/>
  <c r="AL37" i="18"/>
  <c r="AM37" i="18" s="1"/>
  <c r="AK37" i="18"/>
  <c r="AJ37" i="18"/>
  <c r="AI37" i="18"/>
  <c r="AH37" i="18"/>
  <c r="AL36" i="18"/>
  <c r="AM36" i="18" s="1"/>
  <c r="AK36" i="18"/>
  <c r="AJ36" i="18"/>
  <c r="AI36" i="18"/>
  <c r="AH36" i="18"/>
  <c r="AL35" i="18"/>
  <c r="AM35" i="18" s="1"/>
  <c r="AK35" i="18"/>
  <c r="AJ35" i="18"/>
  <c r="AI35" i="18"/>
  <c r="AH35" i="18"/>
  <c r="AM34" i="18"/>
  <c r="AL34" i="18"/>
  <c r="AK34" i="18"/>
  <c r="AJ34" i="18"/>
  <c r="AI34" i="18"/>
  <c r="AH34" i="18"/>
  <c r="AL33" i="18"/>
  <c r="AM33" i="18" s="1"/>
  <c r="AK33" i="18"/>
  <c r="AJ33" i="18"/>
  <c r="AI33" i="18"/>
  <c r="AH33" i="18"/>
  <c r="AL32" i="18"/>
  <c r="AM32" i="18" s="1"/>
  <c r="AK32" i="18"/>
  <c r="AJ32" i="18"/>
  <c r="AI32" i="18"/>
  <c r="AH32" i="18"/>
  <c r="AL31" i="18"/>
  <c r="AM31" i="18" s="1"/>
  <c r="AK31" i="18"/>
  <c r="AJ31" i="18"/>
  <c r="AI31" i="18"/>
  <c r="AH31" i="18"/>
  <c r="AM30" i="18"/>
  <c r="AL30" i="18"/>
  <c r="AK30" i="18"/>
  <c r="AJ30" i="18"/>
  <c r="AI30" i="18"/>
  <c r="AH30" i="18"/>
  <c r="AL29" i="18"/>
  <c r="AM29" i="18" s="1"/>
  <c r="AK29" i="18"/>
  <c r="AJ29" i="18"/>
  <c r="AI29" i="18"/>
  <c r="AH29" i="18"/>
  <c r="AL28" i="18"/>
  <c r="AM28" i="18" s="1"/>
  <c r="AK28" i="18"/>
  <c r="AJ28" i="18"/>
  <c r="AI28" i="18"/>
  <c r="AH28" i="18"/>
  <c r="AL27" i="18"/>
  <c r="AM27" i="18" s="1"/>
  <c r="AK27" i="18"/>
  <c r="AJ27" i="18"/>
  <c r="AI27" i="18"/>
  <c r="AH27" i="18"/>
  <c r="AL26" i="18"/>
  <c r="AM26" i="18" s="1"/>
  <c r="AK26" i="18"/>
  <c r="AJ26" i="18"/>
  <c r="AI26" i="18"/>
  <c r="AH26" i="18"/>
  <c r="AL25" i="18"/>
  <c r="AM25" i="18" s="1"/>
  <c r="AK25" i="18"/>
  <c r="AJ25" i="18"/>
  <c r="AI25" i="18"/>
  <c r="AH25" i="18"/>
  <c r="AL24" i="18"/>
  <c r="AM24" i="18" s="1"/>
  <c r="AK24" i="18"/>
  <c r="AJ24" i="18"/>
  <c r="AI24" i="18"/>
  <c r="AH24" i="18"/>
  <c r="AL23" i="18"/>
  <c r="AM23" i="18" s="1"/>
  <c r="AK23" i="18"/>
  <c r="AJ23" i="18"/>
  <c r="AI23" i="18"/>
  <c r="AH23" i="18"/>
  <c r="AM22" i="18"/>
  <c r="AL22" i="18"/>
  <c r="AK22" i="18"/>
  <c r="AJ22" i="18"/>
  <c r="AI22" i="18"/>
  <c r="AH22" i="18"/>
  <c r="AM21" i="18"/>
  <c r="AL21" i="18"/>
  <c r="AK21" i="18"/>
  <c r="AJ21" i="18"/>
  <c r="AI21" i="18"/>
  <c r="AH21" i="18"/>
  <c r="AL20" i="18"/>
  <c r="AK20" i="18"/>
  <c r="AJ20" i="18"/>
  <c r="AI20" i="18"/>
  <c r="AH20" i="18"/>
  <c r="AL19" i="18"/>
  <c r="AK19" i="18"/>
  <c r="AJ19" i="18"/>
  <c r="AI19" i="18"/>
  <c r="AH19" i="18"/>
  <c r="AL18" i="18"/>
  <c r="AK18" i="18"/>
  <c r="AJ18" i="18"/>
  <c r="AI18" i="18"/>
  <c r="AH18" i="18"/>
  <c r="AL17" i="18"/>
  <c r="AM18" i="18" s="1"/>
  <c r="AK17" i="18"/>
  <c r="AJ17" i="18"/>
  <c r="AI17" i="18"/>
  <c r="AH17" i="18"/>
  <c r="AL16" i="18"/>
  <c r="AK16" i="18"/>
  <c r="AJ16" i="18"/>
  <c r="AI16" i="18"/>
  <c r="AH16" i="18"/>
  <c r="AL15" i="18"/>
  <c r="AM15" i="18" s="1"/>
  <c r="AK15" i="18"/>
  <c r="AJ15" i="18"/>
  <c r="AI15" i="18"/>
  <c r="AH15" i="18"/>
  <c r="AL14" i="18"/>
  <c r="AK14" i="18"/>
  <c r="AJ14" i="18"/>
  <c r="AI14" i="18"/>
  <c r="D52" i="18" l="1"/>
  <c r="AK54" i="18"/>
  <c r="AM20" i="18"/>
  <c r="AM14" i="18"/>
  <c r="AM13" i="18"/>
  <c r="AM54" i="18" s="1"/>
  <c r="AM16" i="18"/>
  <c r="AJ54" i="18"/>
  <c r="AM19" i="18"/>
  <c r="AM17" i="18"/>
  <c r="AK64" i="14" l="1"/>
  <c r="AJ64" i="14"/>
  <c r="Z6" i="14"/>
  <c r="Y6" i="14"/>
  <c r="X6" i="14"/>
  <c r="W6" i="14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I6" i="14"/>
  <c r="AH13" i="14"/>
  <c r="T20" i="18" l="1"/>
  <c r="AN20" i="18" s="1"/>
  <c r="T19" i="18"/>
  <c r="AN19" i="18" s="1"/>
  <c r="T18" i="18"/>
  <c r="AN18" i="18" s="1"/>
  <c r="T17" i="18"/>
  <c r="AN17" i="18" s="1"/>
  <c r="T16" i="18"/>
  <c r="AN16" i="18" s="1"/>
  <c r="T15" i="18"/>
  <c r="AN15" i="18" s="1"/>
  <c r="T14" i="18"/>
  <c r="AN14" i="18" s="1"/>
  <c r="T12" i="18"/>
  <c r="AM64" i="14" l="1"/>
  <c r="H12" i="18"/>
  <c r="H52" i="18"/>
  <c r="T52" i="18"/>
  <c r="AN52" i="18" s="1"/>
  <c r="A52" i="18"/>
  <c r="H51" i="18"/>
  <c r="T51" i="18"/>
  <c r="AN51" i="18" s="1"/>
  <c r="A51" i="18"/>
  <c r="H50" i="18"/>
  <c r="T50" i="18"/>
  <c r="AN50" i="18" s="1"/>
  <c r="A50" i="18"/>
  <c r="H49" i="18"/>
  <c r="T49" i="18"/>
  <c r="AN49" i="18" s="1"/>
  <c r="A49" i="18"/>
  <c r="H48" i="18"/>
  <c r="T48" i="18"/>
  <c r="AN48" i="18" s="1"/>
  <c r="A48" i="18"/>
  <c r="E50" i="18" l="1"/>
  <c r="D48" i="18"/>
  <c r="E51" i="18"/>
  <c r="E49" i="18"/>
  <c r="E48" i="18"/>
  <c r="D49" i="18"/>
  <c r="D51" i="18"/>
  <c r="D50" i="18"/>
  <c r="G6" i="14"/>
  <c r="F6" i="14"/>
  <c r="E6" i="14"/>
  <c r="D6" i="14"/>
  <c r="C6" i="14"/>
  <c r="B6" i="14"/>
  <c r="AN64" i="14" l="1"/>
  <c r="B13" i="14"/>
  <c r="AC13" i="14" l="1"/>
  <c r="E13" i="14"/>
  <c r="D13" i="14"/>
  <c r="T47" i="18"/>
  <c r="AN47" i="18" s="1"/>
  <c r="T46" i="18"/>
  <c r="AN46" i="18" s="1"/>
  <c r="T45" i="18"/>
  <c r="AN45" i="18" s="1"/>
  <c r="T44" i="18"/>
  <c r="AN44" i="18" s="1"/>
  <c r="T43" i="18"/>
  <c r="AN43" i="18" s="1"/>
  <c r="T42" i="18"/>
  <c r="AN42" i="18" s="1"/>
  <c r="T41" i="18"/>
  <c r="AN41" i="18" s="1"/>
  <c r="T40" i="18"/>
  <c r="AN40" i="18" s="1"/>
  <c r="T39" i="18"/>
  <c r="AN39" i="18" s="1"/>
  <c r="T38" i="18"/>
  <c r="AN38" i="18" s="1"/>
  <c r="T37" i="18"/>
  <c r="AN37" i="18" s="1"/>
  <c r="T36" i="18"/>
  <c r="AN36" i="18" s="1"/>
  <c r="T35" i="18"/>
  <c r="AN35" i="18" s="1"/>
  <c r="T34" i="18"/>
  <c r="AN34" i="18" s="1"/>
  <c r="T33" i="18"/>
  <c r="AN33" i="18" s="1"/>
  <c r="T32" i="18"/>
  <c r="AN32" i="18" s="1"/>
  <c r="T31" i="18"/>
  <c r="AN31" i="18" s="1"/>
  <c r="T30" i="18"/>
  <c r="AN30" i="18" s="1"/>
  <c r="T29" i="18"/>
  <c r="AN29" i="18" s="1"/>
  <c r="T28" i="18"/>
  <c r="AN28" i="18" s="1"/>
  <c r="T27" i="18"/>
  <c r="AN27" i="18" s="1"/>
  <c r="T26" i="18"/>
  <c r="AN26" i="18" s="1"/>
  <c r="T25" i="18"/>
  <c r="AN25" i="18" s="1"/>
  <c r="T24" i="18"/>
  <c r="AN24" i="18" s="1"/>
  <c r="T23" i="18"/>
  <c r="AN23" i="18" s="1"/>
  <c r="T22" i="18"/>
  <c r="AN22" i="18" s="1"/>
  <c r="T21" i="18"/>
  <c r="AN21" i="18" s="1"/>
  <c r="G4" i="14"/>
  <c r="AI10" i="14" l="1"/>
  <c r="AI64" i="14" s="1"/>
  <c r="AK65" i="14" s="1"/>
  <c r="AN54" i="18"/>
  <c r="E20" i="18"/>
  <c r="D20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D13" i="18"/>
  <c r="H14" i="18" l="1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12" i="14"/>
  <c r="AF4" i="18" l="1"/>
  <c r="A47" i="18" l="1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Q21" i="18"/>
  <c r="B21" i="18"/>
  <c r="G4" i="18" s="1"/>
  <c r="AI10" i="18" s="1"/>
  <c r="AI54" i="18" s="1"/>
  <c r="AK55" i="18" s="1"/>
  <c r="A21" i="18"/>
  <c r="A20" i="18"/>
  <c r="A19" i="18"/>
  <c r="A18" i="18"/>
  <c r="A17" i="18"/>
  <c r="A16" i="18"/>
  <c r="A15" i="18"/>
  <c r="A14" i="18"/>
  <c r="A13" i="18"/>
  <c r="G6" i="18"/>
  <c r="F6" i="18"/>
  <c r="E6" i="18"/>
  <c r="D6" i="18"/>
  <c r="C6" i="18"/>
  <c r="B6" i="18"/>
  <c r="E28" i="18" l="1"/>
  <c r="D28" i="18"/>
  <c r="E32" i="18"/>
  <c r="D32" i="18"/>
  <c r="E36" i="18"/>
  <c r="D36" i="18"/>
  <c r="E40" i="18"/>
  <c r="D40" i="18"/>
  <c r="E44" i="18"/>
  <c r="D44" i="18"/>
  <c r="E27" i="18"/>
  <c r="D27" i="18"/>
  <c r="E43" i="18"/>
  <c r="D43" i="18"/>
  <c r="D22" i="18"/>
  <c r="E22" i="18"/>
  <c r="E26" i="18"/>
  <c r="D26" i="18"/>
  <c r="D30" i="18"/>
  <c r="E30" i="18"/>
  <c r="E35" i="18"/>
  <c r="D35" i="18"/>
  <c r="E39" i="18"/>
  <c r="D39" i="18"/>
  <c r="E47" i="18"/>
  <c r="D47" i="18"/>
  <c r="E34" i="18"/>
  <c r="D34" i="18"/>
  <c r="D38" i="18"/>
  <c r="E38" i="18"/>
  <c r="D42" i="18"/>
  <c r="E42" i="18"/>
  <c r="E46" i="18"/>
  <c r="D46" i="18"/>
  <c r="E24" i="18"/>
  <c r="D24" i="18"/>
  <c r="E23" i="18"/>
  <c r="D23" i="18"/>
  <c r="E31" i="18"/>
  <c r="D31" i="18"/>
  <c r="D25" i="18"/>
  <c r="E25" i="18"/>
  <c r="E29" i="18"/>
  <c r="D29" i="18"/>
  <c r="E21" i="18"/>
  <c r="D21" i="18"/>
  <c r="E33" i="18"/>
  <c r="D33" i="18"/>
  <c r="D37" i="18"/>
  <c r="E37" i="18"/>
  <c r="E41" i="18"/>
  <c r="D41" i="18"/>
  <c r="D45" i="18"/>
  <c r="E45" i="18"/>
  <c r="E3" i="15" l="1"/>
  <c r="C3" i="15" l="1"/>
  <c r="B3" i="15" l="1"/>
  <c r="F3" i="15" l="1"/>
  <c r="D3" i="15"/>
  <c r="A62" i="14" l="1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Q12" i="14" l="1"/>
</calcChain>
</file>

<file path=xl/sharedStrings.xml><?xml version="1.0" encoding="utf-8"?>
<sst xmlns="http://schemas.openxmlformats.org/spreadsheetml/2006/main" count="424" uniqueCount="155">
  <si>
    <t>製品名</t>
    <rPh sb="0" eb="3">
      <t>セイヒンメイ</t>
    </rPh>
    <phoneticPr fontId="18"/>
  </si>
  <si>
    <t>備考</t>
    <rPh sb="0" eb="2">
      <t>ビコウ</t>
    </rPh>
    <phoneticPr fontId="18"/>
  </si>
  <si>
    <t>型番</t>
    <rPh sb="0" eb="2">
      <t>カタバン</t>
    </rPh>
    <phoneticPr fontId="18"/>
  </si>
  <si>
    <t>単位</t>
    <rPh sb="0" eb="2">
      <t>タンイ</t>
    </rPh>
    <phoneticPr fontId="18"/>
  </si>
  <si>
    <t>確認結果</t>
    <rPh sb="0" eb="2">
      <t>カクニン</t>
    </rPh>
    <rPh sb="2" eb="4">
      <t>ケッカ</t>
    </rPh>
    <phoneticPr fontId="18"/>
  </si>
  <si>
    <t>生産性指標</t>
    <rPh sb="0" eb="3">
      <t>セイサンセイ</t>
    </rPh>
    <rPh sb="3" eb="5">
      <t>シヒョウ</t>
    </rPh>
    <phoneticPr fontId="18"/>
  </si>
  <si>
    <t>詳細</t>
    <rPh sb="0" eb="2">
      <t>ショウサイ</t>
    </rPh>
    <phoneticPr fontId="18"/>
  </si>
  <si>
    <t>(例)</t>
    <phoneticPr fontId="18"/>
  </si>
  <si>
    <t>あり</t>
    <phoneticPr fontId="18"/>
  </si>
  <si>
    <t>SII HP
公表項目</t>
    <rPh sb="7" eb="9">
      <t>コウヒョウ</t>
    </rPh>
    <rPh sb="9" eb="11">
      <t>コウモク</t>
    </rPh>
    <phoneticPr fontId="18"/>
  </si>
  <si>
    <t>公表</t>
    <rPh sb="0" eb="2">
      <t>コウヒョウ</t>
    </rPh>
    <phoneticPr fontId="18"/>
  </si>
  <si>
    <t>非公表</t>
    <rPh sb="0" eb="1">
      <t>ヒ</t>
    </rPh>
    <rPh sb="1" eb="3">
      <t>コウヒョウ</t>
    </rPh>
    <phoneticPr fontId="18"/>
  </si>
  <si>
    <t>No.</t>
    <phoneticPr fontId="18"/>
  </si>
  <si>
    <t>必須</t>
    <rPh sb="0" eb="2">
      <t>ヒッス</t>
    </rPh>
    <phoneticPr fontId="18"/>
  </si>
  <si>
    <t>任意</t>
    <rPh sb="0" eb="2">
      <t>ニンイ</t>
    </rPh>
    <phoneticPr fontId="18"/>
  </si>
  <si>
    <t>工業会確認用</t>
    <phoneticPr fontId="18"/>
  </si>
  <si>
    <t>未入力：</t>
    <rPh sb="0" eb="3">
      <t>ミニュウリョク</t>
    </rPh>
    <phoneticPr fontId="18"/>
  </si>
  <si>
    <t>重複：</t>
    <rPh sb="0" eb="2">
      <t>チョウフク</t>
    </rPh>
    <phoneticPr fontId="18"/>
  </si>
  <si>
    <t>エラー表示欄</t>
    <rPh sb="3" eb="5">
      <t>ヒョウジ</t>
    </rPh>
    <rPh sb="5" eb="6">
      <t>ラン</t>
    </rPh>
    <phoneticPr fontId="18"/>
  </si>
  <si>
    <t>重複
判定</t>
    <rPh sb="0" eb="2">
      <t>チョウフク</t>
    </rPh>
    <rPh sb="3" eb="5">
      <t>ハンテイ</t>
    </rPh>
    <phoneticPr fontId="18"/>
  </si>
  <si>
    <t>年平均
向上率判定</t>
    <rPh sb="0" eb="3">
      <t>ネンヘイキン</t>
    </rPh>
    <rPh sb="4" eb="6">
      <t>コウジョウ</t>
    </rPh>
    <rPh sb="6" eb="7">
      <t>リツ</t>
    </rPh>
    <rPh sb="7" eb="9">
      <t>ハンテイ</t>
    </rPh>
    <phoneticPr fontId="18"/>
  </si>
  <si>
    <t>項番</t>
    <rPh sb="0" eb="2">
      <t>コウバン</t>
    </rPh>
    <phoneticPr fontId="18"/>
  </si>
  <si>
    <t>自動表示</t>
    <rPh sb="0" eb="2">
      <t>ジドウ</t>
    </rPh>
    <rPh sb="2" eb="4">
      <t>ヒョウジ</t>
    </rPh>
    <phoneticPr fontId="18"/>
  </si>
  <si>
    <t>OK数</t>
    <rPh sb="2" eb="3">
      <t>スウ</t>
    </rPh>
    <phoneticPr fontId="18"/>
  </si>
  <si>
    <t>OK</t>
    <phoneticPr fontId="18"/>
  </si>
  <si>
    <t>メーカー</t>
    <phoneticPr fontId="18"/>
  </si>
  <si>
    <t>設備種別</t>
    <rPh sb="0" eb="2">
      <t>セツビ</t>
    </rPh>
    <rPh sb="2" eb="4">
      <t>シュベツ</t>
    </rPh>
    <phoneticPr fontId="18"/>
  </si>
  <si>
    <t>ファイル名</t>
    <rPh sb="4" eb="5">
      <t>メイ</t>
    </rPh>
    <phoneticPr fontId="18"/>
  </si>
  <si>
    <t>送信日</t>
    <rPh sb="0" eb="2">
      <t>ソウシン</t>
    </rPh>
    <phoneticPr fontId="18"/>
  </si>
  <si>
    <t>型番数</t>
    <rPh sb="0" eb="2">
      <t>カタバン</t>
    </rPh>
    <rPh sb="2" eb="3">
      <t>スウ</t>
    </rPh>
    <phoneticPr fontId="18"/>
  </si>
  <si>
    <t>１ショット当たりの加工時間</t>
    <rPh sb="5" eb="6">
      <t>ア</t>
    </rPh>
    <rPh sb="9" eb="11">
      <t>カコウ</t>
    </rPh>
    <rPh sb="11" eb="13">
      <t>ジカン</t>
    </rPh>
    <phoneticPr fontId="18"/>
  </si>
  <si>
    <t>生産効率</t>
    <phoneticPr fontId="18"/>
  </si>
  <si>
    <t>■製品型番登録申請メールテンプレート</t>
    <rPh sb="1" eb="3">
      <t>セイヒン</t>
    </rPh>
    <rPh sb="3" eb="5">
      <t>カタバン</t>
    </rPh>
    <rPh sb="5" eb="7">
      <t>トウロク</t>
    </rPh>
    <rPh sb="7" eb="9">
      <t>シンセイ</t>
    </rPh>
    <phoneticPr fontId="18"/>
  </si>
  <si>
    <t>件名</t>
    <rPh sb="0" eb="2">
      <t>ケンメイ</t>
    </rPh>
    <phoneticPr fontId="18"/>
  </si>
  <si>
    <t>製造事業者名</t>
    <rPh sb="0" eb="2">
      <t>セイゾウ</t>
    </rPh>
    <rPh sb="2" eb="4">
      <t>ジギョウ</t>
    </rPh>
    <rPh sb="4" eb="5">
      <t>シャ</t>
    </rPh>
    <rPh sb="5" eb="6">
      <t>メイ</t>
    </rPh>
    <phoneticPr fontId="18"/>
  </si>
  <si>
    <t>一代前モデル生産性指標</t>
    <rPh sb="0" eb="3">
      <t>イチダイマエ</t>
    </rPh>
    <rPh sb="6" eb="9">
      <t>セイサンセイ</t>
    </rPh>
    <rPh sb="9" eb="11">
      <t>シヒョウ</t>
    </rPh>
    <phoneticPr fontId="18"/>
  </si>
  <si>
    <t>登録製品型番生産性指標</t>
    <rPh sb="0" eb="2">
      <t>トウロク</t>
    </rPh>
    <rPh sb="2" eb="4">
      <t>セイヒン</t>
    </rPh>
    <rPh sb="4" eb="6">
      <t>カタバン</t>
    </rPh>
    <rPh sb="6" eb="9">
      <t>セイサンセイ</t>
    </rPh>
    <rPh sb="9" eb="11">
      <t>シヒョウ</t>
    </rPh>
    <phoneticPr fontId="18"/>
  </si>
  <si>
    <t>宛先</t>
    <rPh sb="0" eb="2">
      <t>アテサキ</t>
    </rPh>
    <phoneticPr fontId="18"/>
  </si>
  <si>
    <t xml:space="preserve">
メール本文</t>
    <rPh sb="4" eb="6">
      <t>ホンブン</t>
    </rPh>
    <phoneticPr fontId="18"/>
  </si>
  <si>
    <r>
      <t xml:space="preserve">製造事業者名
(フリガナ)
</t>
    </r>
    <r>
      <rPr>
        <b/>
        <sz val="14"/>
        <color rgb="FFFF0000"/>
        <rFont val="Meiryo UI"/>
        <family val="3"/>
        <charset val="128"/>
      </rPr>
      <t>※法人格は不要です</t>
    </r>
    <rPh sb="0" eb="2">
      <t>セイゾウ</t>
    </rPh>
    <rPh sb="2" eb="4">
      <t>ジギョウ</t>
    </rPh>
    <rPh sb="4" eb="5">
      <t>シャ</t>
    </rPh>
    <rPh sb="5" eb="6">
      <t>メイ</t>
    </rPh>
    <rPh sb="15" eb="17">
      <t>ホウジン</t>
    </rPh>
    <rPh sb="17" eb="18">
      <t>カク</t>
    </rPh>
    <rPh sb="19" eb="21">
      <t>フヨウ</t>
    </rPh>
    <phoneticPr fontId="18"/>
  </si>
  <si>
    <t>申請年月日</t>
    <phoneticPr fontId="18"/>
  </si>
  <si>
    <t>申請製品数</t>
    <phoneticPr fontId="18"/>
  </si>
  <si>
    <t>入力要否</t>
    <rPh sb="0" eb="2">
      <t>ニュウリョク</t>
    </rPh>
    <rPh sb="2" eb="4">
      <t>ヨウヒ</t>
    </rPh>
    <phoneticPr fontId="18"/>
  </si>
  <si>
    <t>生産性指標の
年平均向上率：</t>
    <rPh sb="0" eb="3">
      <t>セイサンセイ</t>
    </rPh>
    <rPh sb="3" eb="5">
      <t>シヒョウ</t>
    </rPh>
    <rPh sb="7" eb="10">
      <t>ネンヘイキン</t>
    </rPh>
    <rPh sb="10" eb="12">
      <t>コウジョウ</t>
    </rPh>
    <rPh sb="12" eb="13">
      <t>リツ</t>
    </rPh>
    <phoneticPr fontId="18"/>
  </si>
  <si>
    <t>ダイカストマシン</t>
    <phoneticPr fontId="18"/>
  </si>
  <si>
    <t>ホットチャンバー</t>
    <phoneticPr fontId="18"/>
  </si>
  <si>
    <t>ダイカストマシンＸシリーズ</t>
    <phoneticPr fontId="18"/>
  </si>
  <si>
    <t>種別</t>
    <rPh sb="0" eb="2">
      <t>シュベツ</t>
    </rPh>
    <phoneticPr fontId="18"/>
  </si>
  <si>
    <t>設備区分</t>
    <rPh sb="0" eb="2">
      <t>セツビ</t>
    </rPh>
    <rPh sb="2" eb="4">
      <t>クブン</t>
    </rPh>
    <phoneticPr fontId="18"/>
  </si>
  <si>
    <t>指標</t>
    <rPh sb="0" eb="2">
      <t>シヒョウ</t>
    </rPh>
    <phoneticPr fontId="18"/>
  </si>
  <si>
    <t>生産性向上要件
証明書発行実績</t>
    <rPh sb="0" eb="3">
      <t>セイサンセイ</t>
    </rPh>
    <rPh sb="3" eb="5">
      <t>コウジョウ</t>
    </rPh>
    <rPh sb="5" eb="7">
      <t>ヨウケン</t>
    </rPh>
    <rPh sb="8" eb="11">
      <t>ショウメイショ</t>
    </rPh>
    <rPh sb="11" eb="13">
      <t>ハッコウ</t>
    </rPh>
    <rPh sb="13" eb="15">
      <t>ジッセキ</t>
    </rPh>
    <phoneticPr fontId="18"/>
  </si>
  <si>
    <t>非公表</t>
    <rPh sb="0" eb="3">
      <t>ヒコウヒョウ</t>
    </rPh>
    <phoneticPr fontId="18"/>
  </si>
  <si>
    <t>ワイルドカードの内訳一覧</t>
    <phoneticPr fontId="18"/>
  </si>
  <si>
    <t>型番表示用</t>
    <rPh sb="0" eb="2">
      <t>カタバン</t>
    </rPh>
    <rPh sb="2" eb="5">
      <t>ヒョウジヨウ</t>
    </rPh>
    <phoneticPr fontId="18"/>
  </si>
  <si>
    <t>なし</t>
    <phoneticPr fontId="18"/>
  </si>
  <si>
    <t>ワイルドカード
未入力判定</t>
    <phoneticPr fontId="18"/>
  </si>
  <si>
    <t>ホットチャンバー</t>
  </si>
  <si>
    <t>コールドチャンバー</t>
  </si>
  <si>
    <t>なし</t>
  </si>
  <si>
    <t>生産効率</t>
  </si>
  <si>
    <t>エネルギー効率</t>
  </si>
  <si>
    <t>s</t>
  </si>
  <si>
    <t>あり</t>
  </si>
  <si>
    <t>サーボ油圧ポンプ式</t>
  </si>
  <si>
    <t>電動稼働式</t>
  </si>
  <si>
    <t>AAAダイカストマシン</t>
  </si>
  <si>
    <t>aaaaa</t>
  </si>
  <si>
    <t>bbbb</t>
  </si>
  <si>
    <t>cccc</t>
  </si>
  <si>
    <t>AAA-1</t>
  </si>
  <si>
    <t>aaa-bbbb</t>
  </si>
  <si>
    <t>abc■</t>
  </si>
  <si>
    <t>DEF■</t>
  </si>
  <si>
    <t>kwh</t>
  </si>
  <si>
    <t>時間当たりの消費電力量</t>
  </si>
  <si>
    <t>サーボ油圧ポンプ式</t>
    <rPh sb="3" eb="5">
      <t>ユアツ</t>
    </rPh>
    <rPh sb="8" eb="9">
      <t>シキ</t>
    </rPh>
    <phoneticPr fontId="18"/>
  </si>
  <si>
    <t>ダイカストマシン</t>
  </si>
  <si>
    <t>ダイカストマシンＸシリーズ</t>
  </si>
  <si>
    <t>未入力項目があります。
ご確認のうえ未入力の項目に入力してください。</t>
    <rPh sb="0" eb="3">
      <t>ミニュウリョク</t>
    </rPh>
    <rPh sb="3" eb="5">
      <t>コウモク</t>
    </rPh>
    <rPh sb="13" eb="15">
      <t>カクニン</t>
    </rPh>
    <rPh sb="18" eb="19">
      <t>ミ</t>
    </rPh>
    <rPh sb="19" eb="21">
      <t>ニュウリョク</t>
    </rPh>
    <rPh sb="22" eb="24">
      <t>コウモク</t>
    </rPh>
    <rPh sb="25" eb="27">
      <t>ニュウリョク</t>
    </rPh>
    <phoneticPr fontId="18"/>
  </si>
  <si>
    <t>年平均向上率が1％未満です。
向上率が1%未満のものは申請できませんのでご確認ください。</t>
    <phoneticPr fontId="18"/>
  </si>
  <si>
    <t>※指標として「生産効率」を選択する場合は、同一生産量を製造した際にエネルギー使用量が削減されていること。</t>
  </si>
  <si>
    <t>生産設備における補助対象設備の基準は、下表の通りとする。</t>
    <phoneticPr fontId="18"/>
  </si>
  <si>
    <t>マルマルマル</t>
  </si>
  <si>
    <t>マルマルマル</t>
    <phoneticPr fontId="18"/>
  </si>
  <si>
    <t>製造事業者名
(フリガナ)</t>
    <rPh sb="0" eb="2">
      <t>セイゾウ</t>
    </rPh>
    <rPh sb="2" eb="4">
      <t>ジギョウ</t>
    </rPh>
    <rPh sb="4" eb="5">
      <t>シャ</t>
    </rPh>
    <rPh sb="5" eb="6">
      <t>メイ</t>
    </rPh>
    <phoneticPr fontId="18"/>
  </si>
  <si>
    <t>○○○株式会社</t>
    <phoneticPr fontId="18"/>
  </si>
  <si>
    <t>○○○株式会社</t>
    <rPh sb="3" eb="7">
      <t>カブシキカイシャ</t>
    </rPh>
    <phoneticPr fontId="18"/>
  </si>
  <si>
    <t>○○○株式会社</t>
    <phoneticPr fontId="18"/>
  </si>
  <si>
    <t>最終更新日</t>
    <rPh sb="0" eb="2">
      <t>サイシュウ</t>
    </rPh>
    <rPh sb="2" eb="5">
      <t>コウシンビ</t>
    </rPh>
    <phoneticPr fontId="18"/>
  </si>
  <si>
    <t>Ver.</t>
    <phoneticPr fontId="18"/>
  </si>
  <si>
    <t>-</t>
    <phoneticPr fontId="18"/>
  </si>
  <si>
    <t>サーボ油圧ポンプ式</t>
    <phoneticPr fontId="18"/>
  </si>
  <si>
    <t>電動稼働式</t>
    <phoneticPr fontId="18"/>
  </si>
  <si>
    <t>必須(条件有)</t>
    <rPh sb="0" eb="2">
      <t>ヒッス</t>
    </rPh>
    <rPh sb="3" eb="5">
      <t>ジョウケン</t>
    </rPh>
    <rPh sb="5" eb="6">
      <t>アリ</t>
    </rPh>
    <phoneticPr fontId="18"/>
  </si>
  <si>
    <t>性能区分1
(標準装備)</t>
    <rPh sb="0" eb="4">
      <t>セイノウクブン</t>
    </rPh>
    <rPh sb="7" eb="11">
      <t>ヒョウジュンソウビ</t>
    </rPh>
    <phoneticPr fontId="18"/>
  </si>
  <si>
    <t>性能区分2
(オプション)</t>
    <rPh sb="0" eb="4">
      <t>セイノウクブン</t>
    </rPh>
    <phoneticPr fontId="18"/>
  </si>
  <si>
    <t>一代前モデル
販売開始年
(西暦年)</t>
    <rPh sb="0" eb="3">
      <t>イチダイマエ</t>
    </rPh>
    <rPh sb="7" eb="9">
      <t>ハンバイ</t>
    </rPh>
    <rPh sb="9" eb="11">
      <t>カイシ</t>
    </rPh>
    <rPh sb="11" eb="12">
      <t>ネン</t>
    </rPh>
    <rPh sb="14" eb="16">
      <t>セイレキ</t>
    </rPh>
    <rPh sb="16" eb="17">
      <t>ネン</t>
    </rPh>
    <phoneticPr fontId="18"/>
  </si>
  <si>
    <t>登録製品型番
販売開始年
(西暦年)</t>
    <rPh sb="0" eb="2">
      <t>トウロク</t>
    </rPh>
    <rPh sb="2" eb="4">
      <t>セイヒン</t>
    </rPh>
    <rPh sb="4" eb="6">
      <t>カタバン</t>
    </rPh>
    <phoneticPr fontId="18"/>
  </si>
  <si>
    <t>生産性指標の
年平均向上率
(％)</t>
    <rPh sb="0" eb="3">
      <t>セイサンセイ</t>
    </rPh>
    <rPh sb="3" eb="5">
      <t>シヒョウ</t>
    </rPh>
    <rPh sb="7" eb="10">
      <t>ネンヘイキン</t>
    </rPh>
    <rPh sb="10" eb="12">
      <t>コウジョウ</t>
    </rPh>
    <rPh sb="12" eb="13">
      <t>リツ</t>
    </rPh>
    <phoneticPr fontId="18"/>
  </si>
  <si>
    <t>希望小売価格
(千円)</t>
    <rPh sb="0" eb="6">
      <t>キボウコウリカカク</t>
    </rPh>
    <rPh sb="8" eb="9">
      <t>セン</t>
    </rPh>
    <rPh sb="9" eb="10">
      <t>エン</t>
    </rPh>
    <phoneticPr fontId="18"/>
  </si>
  <si>
    <r>
      <t xml:space="preserve">能力値
型締力(kN)
</t>
    </r>
    <r>
      <rPr>
        <sz val="14"/>
        <color rgb="FFFF0000"/>
        <rFont val="Meiryo UI"/>
        <family val="3"/>
        <charset val="128"/>
      </rPr>
      <t>※整数で入力</t>
    </r>
    <rPh sb="0" eb="3">
      <t>ノウリョクチ</t>
    </rPh>
    <rPh sb="4" eb="5">
      <t>カタ</t>
    </rPh>
    <rPh sb="5" eb="6">
      <t>シメ</t>
    </rPh>
    <rPh sb="6" eb="7">
      <t>チカラ</t>
    </rPh>
    <rPh sb="12" eb="18">
      <t>コメセイスウデニュウリョク</t>
    </rPh>
    <phoneticPr fontId="18"/>
  </si>
  <si>
    <t>1.0</t>
    <phoneticPr fontId="18"/>
  </si>
  <si>
    <r>
      <t xml:space="preserve">型番+[オプション]
</t>
    </r>
    <r>
      <rPr>
        <sz val="14"/>
        <color rgb="FFFF0000"/>
        <rFont val="Meiryo UI"/>
        <family val="3"/>
        <charset val="128"/>
      </rPr>
      <t>※ポータル表示用</t>
    </r>
    <rPh sb="0" eb="2">
      <t>カタバン</t>
    </rPh>
    <rPh sb="16" eb="19">
      <t>ヒョウジヨウ</t>
    </rPh>
    <phoneticPr fontId="18"/>
  </si>
  <si>
    <r>
      <t xml:space="preserve">型番+[オプション]
</t>
    </r>
    <r>
      <rPr>
        <sz val="14"/>
        <color rgb="FFFF0000"/>
        <rFont val="Meiryo UI"/>
        <family val="3"/>
        <charset val="128"/>
      </rPr>
      <t>※ポータル表示用</t>
    </r>
    <rPh sb="0" eb="2">
      <t>カタバン</t>
    </rPh>
    <rPh sb="11" eb="19">
      <t>コメポータルヒョウジヨウ</t>
    </rPh>
    <phoneticPr fontId="18"/>
  </si>
  <si>
    <t>種別</t>
    <phoneticPr fontId="18"/>
  </si>
  <si>
    <t>必須仕様有無</t>
    <rPh sb="0" eb="2">
      <t>ヒッス</t>
    </rPh>
    <rPh sb="2" eb="6">
      <t>シヨウウム</t>
    </rPh>
    <phoneticPr fontId="18"/>
  </si>
  <si>
    <t>標準装備</t>
    <rPh sb="0" eb="4">
      <t>ヒョウジュンソウビ</t>
    </rPh>
    <phoneticPr fontId="18"/>
  </si>
  <si>
    <t>オプション装備</t>
    <rPh sb="5" eb="7">
      <t>ソウビ</t>
    </rPh>
    <phoneticPr fontId="18"/>
  </si>
  <si>
    <t>生産性指標</t>
    <phoneticPr fontId="18"/>
  </si>
  <si>
    <t>登録製品型番販売開始年(西暦年)</t>
    <rPh sb="0" eb="2">
      <t>トウロク</t>
    </rPh>
    <rPh sb="2" eb="4">
      <t>セイヒン</t>
    </rPh>
    <rPh sb="4" eb="6">
      <t>カタバン</t>
    </rPh>
    <rPh sb="6" eb="8">
      <t>ハンバイ</t>
    </rPh>
    <rPh sb="8" eb="10">
      <t>カイシ</t>
    </rPh>
    <rPh sb="10" eb="11">
      <t>ネン</t>
    </rPh>
    <rPh sb="12" eb="15">
      <t>セイレキネン</t>
    </rPh>
    <phoneticPr fontId="18"/>
  </si>
  <si>
    <t>性能証明書発行実績</t>
    <phoneticPr fontId="18"/>
  </si>
  <si>
    <t>プルダウン項目</t>
    <rPh sb="5" eb="7">
      <t>コウモク</t>
    </rPh>
    <phoneticPr fontId="18"/>
  </si>
  <si>
    <t>プルダウン項目</t>
  </si>
  <si>
    <t>コールドチャンバー</t>
    <phoneticPr fontId="18"/>
  </si>
  <si>
    <t>電動稼働式</t>
    <rPh sb="0" eb="2">
      <t>デンドウ</t>
    </rPh>
    <rPh sb="2" eb="4">
      <t>カドウ</t>
    </rPh>
    <rPh sb="4" eb="5">
      <t>シキ</t>
    </rPh>
    <phoneticPr fontId="18"/>
  </si>
  <si>
    <t>yyyy/mm/dd</t>
    <phoneticPr fontId="18"/>
  </si>
  <si>
    <t>必須仕様有無</t>
    <phoneticPr fontId="18"/>
  </si>
  <si>
    <t>必須仕様有無</t>
    <phoneticPr fontId="18"/>
  </si>
  <si>
    <t>必須仕様内容</t>
    <rPh sb="0" eb="6">
      <t>ヒッスシヨウナイヨウ</t>
    </rPh>
    <phoneticPr fontId="18"/>
  </si>
  <si>
    <t>ダイカストマシンＸシリーズ</t>
    <phoneticPr fontId="18"/>
  </si>
  <si>
    <t>aaaa-bbbb■</t>
    <phoneticPr fontId="18"/>
  </si>
  <si>
    <t>aaaa-bbbb■</t>
    <phoneticPr fontId="18"/>
  </si>
  <si>
    <t>あり</t>
    <phoneticPr fontId="18"/>
  </si>
  <si>
    <t>▲▲仕様</t>
  </si>
  <si>
    <t>▲▲仕様</t>
    <phoneticPr fontId="18"/>
  </si>
  <si>
    <t>○○</t>
  </si>
  <si>
    <t>なし</t>
    <phoneticPr fontId="18"/>
  </si>
  <si>
    <t>備考
振り分け</t>
    <phoneticPr fontId="18"/>
  </si>
  <si>
    <t>備考
(自由記入)</t>
    <rPh sb="0" eb="2">
      <t>ビコウ</t>
    </rPh>
    <rPh sb="4" eb="6">
      <t>ジユウ</t>
    </rPh>
    <rPh sb="6" eb="8">
      <t>キニュウ</t>
    </rPh>
    <phoneticPr fontId="18"/>
  </si>
  <si>
    <t>工業会向け備考</t>
    <rPh sb="0" eb="3">
      <t>コウギョウカイ</t>
    </rPh>
    <rPh sb="3" eb="4">
      <t>ム</t>
    </rPh>
    <rPh sb="5" eb="7">
      <t>ビコウ</t>
    </rPh>
    <phoneticPr fontId="18"/>
  </si>
  <si>
    <t>基本情報
未入力判定</t>
    <rPh sb="0" eb="4">
      <t>キホンジョウホウ</t>
    </rPh>
    <rPh sb="5" eb="8">
      <t>ミニュウリョク</t>
    </rPh>
    <rPh sb="8" eb="10">
      <t>ハンテイ</t>
    </rPh>
    <phoneticPr fontId="18"/>
  </si>
  <si>
    <t>必須
未入力判定</t>
    <rPh sb="0" eb="2">
      <t>ヒッス</t>
    </rPh>
    <rPh sb="3" eb="6">
      <t>ミニュウリョク</t>
    </rPh>
    <rPh sb="6" eb="8">
      <t>ハンテイ</t>
    </rPh>
    <phoneticPr fontId="18"/>
  </si>
  <si>
    <t>必須仕様内容
未入力判定</t>
    <rPh sb="0" eb="6">
      <t>ヒッスシヨウナイヨウ</t>
    </rPh>
    <rPh sb="7" eb="12">
      <t>ミニュウリョクハンテイ</t>
    </rPh>
    <phoneticPr fontId="18"/>
  </si>
  <si>
    <t>重複判定用</t>
    <rPh sb="0" eb="5">
      <t>チョウフクハンテイヨウ</t>
    </rPh>
    <phoneticPr fontId="8"/>
  </si>
  <si>
    <t>性能区分1　※SFDCのみ</t>
    <rPh sb="0" eb="4">
      <t>セイノウクブン</t>
    </rPh>
    <phoneticPr fontId="18"/>
  </si>
  <si>
    <r>
      <t xml:space="preserve">数値
</t>
    </r>
    <r>
      <rPr>
        <sz val="14"/>
        <color rgb="FFFF0000"/>
        <rFont val="Meiryo UI"/>
        <family val="3"/>
        <charset val="128"/>
      </rPr>
      <t>※小数点第三位まで
入力</t>
    </r>
    <rPh sb="0" eb="2">
      <t>スウチ</t>
    </rPh>
    <rPh sb="4" eb="7">
      <t>ショウスウテン</t>
    </rPh>
    <rPh sb="7" eb="8">
      <t>ダイ</t>
    </rPh>
    <rPh sb="8" eb="9">
      <t>サン</t>
    </rPh>
    <rPh sb="9" eb="10">
      <t>イ</t>
    </rPh>
    <rPh sb="13" eb="15">
      <t>ニュウリョク</t>
    </rPh>
    <phoneticPr fontId="18"/>
  </si>
  <si>
    <r>
      <t xml:space="preserve">数値
</t>
    </r>
    <r>
      <rPr>
        <sz val="14"/>
        <color rgb="FFFF0000"/>
        <rFont val="Meiryo UI"/>
        <family val="3"/>
        <charset val="128"/>
      </rPr>
      <t>※小数点第三位まで
入力</t>
    </r>
    <rPh sb="0" eb="2">
      <t>スウチシスウ</t>
    </rPh>
    <rPh sb="4" eb="7">
      <t>ショウスウテン</t>
    </rPh>
    <rPh sb="7" eb="8">
      <t>ダイ</t>
    </rPh>
    <rPh sb="8" eb="9">
      <t>サン</t>
    </rPh>
    <rPh sb="9" eb="10">
      <t>イ</t>
    </rPh>
    <rPh sb="13" eb="15">
      <t>ニュウリョク</t>
    </rPh>
    <phoneticPr fontId="18"/>
  </si>
  <si>
    <t>-GK(○○タイプ)</t>
  </si>
  <si>
    <t>＜年平均1％以上について＞</t>
    <phoneticPr fontId="18"/>
  </si>
  <si>
    <t>（例）</t>
    <phoneticPr fontId="18"/>
  </si>
  <si>
    <t>指標は3(2018－2015)％以上(年平均1％以上のため)向上している必要がある。</t>
    <phoneticPr fontId="18"/>
  </si>
  <si>
    <t>登録製品型番販売開始年：2018年、同一製造事業者内の一代前モデル販売開始年：2015年の場合、生産性の向上に資するものの</t>
    <rPh sb="45" eb="47">
      <t>バアイ</t>
    </rPh>
    <phoneticPr fontId="18"/>
  </si>
  <si>
    <t>非表示</t>
    <rPh sb="0" eb="3">
      <t>ヒヒョウジ</t>
    </rPh>
    <phoneticPr fontId="18"/>
  </si>
  <si>
    <t>型番+[オプション]　※「なし」の場合は型番のみ</t>
    <rPh sb="17" eb="19">
      <t>バアイ</t>
    </rPh>
    <rPh sb="20" eb="22">
      <t>カタバン</t>
    </rPh>
    <phoneticPr fontId="18"/>
  </si>
  <si>
    <t>型番・性能区分2(オプション)が重複しています。
ご確認のうえ、型番・性能区分2(オプション)の組み合わせが
重複しないよう修正してください。</t>
    <rPh sb="0" eb="2">
      <t>カタバン</t>
    </rPh>
    <rPh sb="3" eb="7">
      <t>セイノウクブン</t>
    </rPh>
    <rPh sb="16" eb="18">
      <t>ジュウフク</t>
    </rPh>
    <rPh sb="26" eb="28">
      <t>カクニン</t>
    </rPh>
    <rPh sb="32" eb="34">
      <t>カタバン</t>
    </rPh>
    <rPh sb="35" eb="37">
      <t>セイノウ</t>
    </rPh>
    <rPh sb="37" eb="39">
      <t>クブン</t>
    </rPh>
    <rPh sb="48" eb="49">
      <t>ク</t>
    </rPh>
    <rPh sb="50" eb="51">
      <t>ア</t>
    </rPh>
    <rPh sb="55" eb="57">
      <t>チョウフク</t>
    </rPh>
    <rPh sb="62" eb="64">
      <t>シュウセイ</t>
    </rPh>
    <phoneticPr fontId="18"/>
  </si>
  <si>
    <t>-</t>
  </si>
  <si>
    <t>-</t>
    <phoneticPr fontId="18"/>
  </si>
  <si>
    <t>-</t>
    <phoneticPr fontId="18"/>
  </si>
  <si>
    <t>st-kataban@sii.or.jp</t>
  </si>
  <si>
    <t>【製品型番登録】令和7年度補正 省エネ事業 申請書類の提出 (製造事業者名)</t>
    <phoneticPr fontId="18"/>
  </si>
  <si>
    <r>
      <rPr>
        <sz val="12"/>
        <color rgb="FF000000"/>
        <rFont val="游ゴシック Medium"/>
        <family val="3"/>
        <charset val="128"/>
      </rPr>
      <t>一般社団法人環境共創イニシアチブ
事業第１部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游ゴシック Medium"/>
        <family val="3"/>
        <charset val="128"/>
      </rPr>
      <t>製品型番登録担当</t>
    </r>
    <r>
      <rPr>
        <sz val="12"/>
        <color rgb="FF000000"/>
        <rFont val="Calibri"/>
        <family val="2"/>
      </rPr>
      <t xml:space="preserve">  </t>
    </r>
    <r>
      <rPr>
        <sz val="12"/>
        <color rgb="FF000000"/>
        <rFont val="游ゴシック Medium"/>
        <family val="3"/>
        <charset val="128"/>
      </rPr>
      <t>宛
令和7年度補正予算 省エネルギー投資促進・需要構造転換支援事業および、
省エネルギー投資促進支援事業での、指定設備に係る製品型番登録を申請いたします。
以下のファイルを送付いたします。
・補助対象設備登録申請書
・製品型番リスト
・製品カタログ</t>
    </r>
    <r>
      <rPr>
        <sz val="12"/>
        <color rgb="FF000000"/>
        <rFont val="Calibri"/>
        <family val="2"/>
      </rPr>
      <t>(</t>
    </r>
    <r>
      <rPr>
        <sz val="12"/>
        <color rgb="FF000000"/>
        <rFont val="游ゴシック Medium"/>
        <family val="3"/>
        <charset val="128"/>
      </rPr>
      <t>仕様書等</t>
    </r>
    <r>
      <rPr>
        <sz val="12"/>
        <color rgb="FF000000"/>
        <rFont val="Calibri"/>
        <family val="2"/>
      </rPr>
      <t xml:space="preserve">)
</t>
    </r>
    <r>
      <rPr>
        <sz val="12"/>
        <color rgb="FF000000"/>
        <rFont val="游ゴシック Medium"/>
        <family val="3"/>
        <charset val="128"/>
      </rPr>
      <t xml:space="preserve">・商業登記簿謄本
</t>
    </r>
    <r>
      <rPr>
        <sz val="12"/>
        <color rgb="FF000000"/>
        <rFont val="Calibri"/>
        <family val="2"/>
      </rPr>
      <t xml:space="preserve">----------------------------------------------------------------------------------------------------------------
</t>
    </r>
    <r>
      <rPr>
        <sz val="12"/>
        <color rgb="FF000000"/>
        <rFont val="游ゴシック Medium"/>
        <family val="3"/>
        <charset val="128"/>
      </rPr>
      <t xml:space="preserve">製造事業者名：
担当者：
電話番号：
メールアドレス：
</t>
    </r>
    <r>
      <rPr>
        <sz val="12"/>
        <color rgb="FF000000"/>
        <rFont val="Calibri"/>
        <family val="2"/>
      </rPr>
      <t>----------------------------------------------------------------------------------------------------------------</t>
    </r>
    <phoneticPr fontId="18"/>
  </si>
  <si>
    <t>令和7年度補正</t>
  </si>
  <si>
    <t>GX要件にかかわる書類の提出</t>
    <rPh sb="2" eb="4">
      <t>ヨウケン</t>
    </rPh>
    <rPh sb="9" eb="11">
      <t>ショルイ</t>
    </rPh>
    <rPh sb="12" eb="14">
      <t>テイシュツ</t>
    </rPh>
    <phoneticPr fontId="18"/>
  </si>
  <si>
    <r>
      <t xml:space="preserve">【製品型番登録申請についてのお願い】
・製品型番登録要領をよくご確認いただいたうえで、製品型番登録申請を行ってください。
・エラー表示欄の各項目でエラー表示がないことをご確認のうえ、本リストを提出してください。
・本ファイル内「基準値」シートを参照いただき、基準値を満たす型番の入力をお願いいたします。
※基準値を満たしていない場合は行が赤く表示されます。
</t>
    </r>
    <r>
      <rPr>
        <b/>
        <sz val="18"/>
        <color rgb="FFFF0000"/>
        <rFont val="Meiryo UI"/>
        <family val="3"/>
        <charset val="128"/>
      </rPr>
      <t>・型番リストに入力した全ての事項が確認できるカタログ(仕様書等)を必ず提出してください。</t>
    </r>
    <r>
      <rPr>
        <b/>
        <sz val="18"/>
        <color theme="1"/>
        <rFont val="Meiryo UI"/>
        <family val="3"/>
        <charset val="128"/>
      </rPr>
      <t>　</t>
    </r>
    <r>
      <rPr>
        <b/>
        <sz val="14"/>
        <color theme="1"/>
        <rFont val="Meiryo UI"/>
        <family val="3"/>
        <charset val="128"/>
      </rPr>
      <t xml:space="preserve">
あわせて、製品名、型番、数値が、カタログ(仕様書等)の記載と一致していることを確認してください。</t>
    </r>
    <rPh sb="1" eb="3">
      <t>セイヒン</t>
    </rPh>
    <rPh sb="3" eb="5">
      <t>カタバン</t>
    </rPh>
    <rPh sb="5" eb="7">
      <t>トウロク</t>
    </rPh>
    <rPh sb="7" eb="9">
      <t>シンセイ</t>
    </rPh>
    <rPh sb="20" eb="22">
      <t>セイヒン</t>
    </rPh>
    <rPh sb="32" eb="34">
      <t>カクニン</t>
    </rPh>
    <rPh sb="43" eb="45">
      <t>セイヒン</t>
    </rPh>
    <rPh sb="65" eb="67">
      <t>ヒョウジ</t>
    </rPh>
    <rPh sb="67" eb="68">
      <t>ラン</t>
    </rPh>
    <rPh sb="69" eb="70">
      <t>カク</t>
    </rPh>
    <rPh sb="70" eb="72">
      <t>コウモク</t>
    </rPh>
    <rPh sb="76" eb="78">
      <t>ヒョウジ</t>
    </rPh>
    <rPh sb="85" eb="87">
      <t>カクニン</t>
    </rPh>
    <rPh sb="91" eb="92">
      <t>ホン</t>
    </rPh>
    <rPh sb="96" eb="98">
      <t>テイシュツ</t>
    </rPh>
    <rPh sb="209" eb="210">
      <t>トウ</t>
    </rPh>
    <rPh sb="249" eb="250">
      <t>トウ</t>
    </rPh>
    <rPh sb="264" eb="266">
      <t>カクニン</t>
    </rPh>
    <phoneticPr fontId="18"/>
  </si>
  <si>
    <t>メーカー強化枠
フラグ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</si>
</sst>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.0_);[Red]\(0.0\)"/>
    <numFmt numFmtId="177" formatCode="0;\-0;;@"/>
    <numFmt numFmtId="178" formatCode="0_);[Red]\(0\)"/>
    <numFmt numFmtId="179" formatCode="0.0_ "/>
  </numFmts>
  <fonts count="7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9"/>
      <color indexed="12"/>
      <name val="ＭＳ Ｐゴシック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color rgb="FF000000"/>
      <name val="ＭＳ Ｐ明朝"/>
      <family val="1"/>
      <charset val="128"/>
    </font>
    <font>
      <u/>
      <sz val="12"/>
      <color rgb="FFFF0000"/>
      <name val="ＭＳ Ｐ明朝"/>
      <family val="1"/>
      <charset val="128"/>
    </font>
    <font>
      <sz val="12"/>
      <color theme="1"/>
      <name val="Wingdings"/>
      <charset val="2"/>
    </font>
    <font>
      <sz val="12"/>
      <color rgb="FF000000"/>
      <name val="Calibri"/>
      <family val="2"/>
    </font>
    <font>
      <sz val="14"/>
      <color rgb="FFFF0000"/>
      <name val="Meiryo UI"/>
      <family val="3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2"/>
      <color rgb="FF000000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2"/>
      <color theme="1"/>
      <name val="ＭＳ Ｐ明朝"/>
      <family val="1"/>
      <charset val="128"/>
    </font>
    <font>
      <sz val="12"/>
      <color rgb="FF000000"/>
      <name val="Calibri"/>
      <family val="3"/>
      <charset val="128"/>
    </font>
    <font>
      <b/>
      <sz val="24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DEADA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8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6" fontId="19" fillId="0" borderId="0" applyFont="0" applyFill="0" applyBorder="0" applyAlignment="0" applyProtection="0"/>
    <xf numFmtId="0" fontId="39" fillId="5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</cellStyleXfs>
  <cellXfs count="280">
    <xf numFmtId="0" fontId="0" fillId="0" borderId="0" xfId="0">
      <alignment vertical="center"/>
    </xf>
    <xf numFmtId="0" fontId="42" fillId="0" borderId="0" xfId="169" applyFont="1">
      <alignment vertical="center"/>
    </xf>
    <xf numFmtId="0" fontId="43" fillId="0" borderId="0" xfId="169" applyFont="1" applyAlignment="1">
      <alignment horizontal="center" vertical="center"/>
    </xf>
    <xf numFmtId="0" fontId="48" fillId="37" borderId="37" xfId="169" applyFont="1" applyFill="1" applyBorder="1" applyAlignment="1">
      <alignment horizontal="center" vertical="center"/>
    </xf>
    <xf numFmtId="0" fontId="44" fillId="0" borderId="0" xfId="169" applyFont="1">
      <alignment vertical="center"/>
    </xf>
    <xf numFmtId="0" fontId="44" fillId="40" borderId="0" xfId="0" applyFont="1" applyFill="1" applyAlignment="1">
      <alignment horizontal="center" vertical="center" wrapText="1"/>
    </xf>
    <xf numFmtId="0" fontId="44" fillId="40" borderId="0" xfId="169" applyFont="1" applyFill="1" applyAlignment="1">
      <alignment horizontal="center" vertical="center" wrapText="1"/>
    </xf>
    <xf numFmtId="0" fontId="44" fillId="0" borderId="0" xfId="0" applyFont="1">
      <alignment vertical="center"/>
    </xf>
    <xf numFmtId="0" fontId="44" fillId="0" borderId="0" xfId="169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51" fillId="43" borderId="25" xfId="169" applyFont="1" applyFill="1" applyBorder="1" applyAlignment="1">
      <alignment horizontal="center" vertical="center"/>
    </xf>
    <xf numFmtId="0" fontId="51" fillId="43" borderId="27" xfId="169" applyFont="1" applyFill="1" applyBorder="1" applyAlignment="1">
      <alignment horizontal="center" vertical="center" wrapText="1"/>
    </xf>
    <xf numFmtId="0" fontId="51" fillId="43" borderId="29" xfId="169" applyFont="1" applyFill="1" applyBorder="1" applyAlignment="1">
      <alignment horizontal="center" vertical="center"/>
    </xf>
    <xf numFmtId="0" fontId="51" fillId="36" borderId="12" xfId="171" applyFont="1" applyFill="1" applyBorder="1" applyAlignment="1">
      <alignment horizontal="center" vertical="center"/>
    </xf>
    <xf numFmtId="0" fontId="51" fillId="36" borderId="28" xfId="171" applyFont="1" applyFill="1" applyBorder="1" applyAlignment="1">
      <alignment horizontal="center" vertical="center"/>
    </xf>
    <xf numFmtId="177" fontId="52" fillId="33" borderId="10" xfId="102" applyNumberFormat="1" applyFont="1" applyFill="1" applyBorder="1" applyAlignment="1" applyProtection="1">
      <alignment horizontal="center" vertical="center" shrinkToFit="1"/>
    </xf>
    <xf numFmtId="49" fontId="52" fillId="0" borderId="10" xfId="102" applyNumberFormat="1" applyFont="1" applyFill="1" applyBorder="1" applyAlignment="1" applyProtection="1">
      <alignment horizontal="center" vertical="center" shrinkToFit="1"/>
      <protection locked="0"/>
    </xf>
    <xf numFmtId="0" fontId="52" fillId="0" borderId="10" xfId="102" applyNumberFormat="1" applyFont="1" applyBorder="1" applyAlignment="1" applyProtection="1">
      <alignment horizontal="center" vertical="center" shrinkToFit="1"/>
      <protection locked="0"/>
    </xf>
    <xf numFmtId="49" fontId="52" fillId="0" borderId="10" xfId="102" applyNumberFormat="1" applyFont="1" applyBorder="1" applyAlignment="1" applyProtection="1">
      <alignment horizontal="center" vertical="center" shrinkToFit="1"/>
      <protection locked="0"/>
    </xf>
    <xf numFmtId="0" fontId="52" fillId="33" borderId="10" xfId="102" applyNumberFormat="1" applyFont="1" applyFill="1" applyBorder="1" applyAlignment="1" applyProtection="1">
      <alignment horizontal="center" vertical="center" shrinkToFit="1"/>
    </xf>
    <xf numFmtId="0" fontId="52" fillId="0" borderId="11" xfId="102" applyNumberFormat="1" applyFont="1" applyBorder="1" applyAlignment="1" applyProtection="1">
      <alignment horizontal="center" vertical="center" shrinkToFit="1"/>
      <protection locked="0"/>
    </xf>
    <xf numFmtId="0" fontId="51" fillId="42" borderId="27" xfId="169" applyFont="1" applyFill="1" applyBorder="1" applyAlignment="1">
      <alignment horizontal="center" vertical="center" shrinkToFit="1"/>
    </xf>
    <xf numFmtId="0" fontId="51" fillId="42" borderId="10" xfId="169" applyFont="1" applyFill="1" applyBorder="1" applyAlignment="1">
      <alignment horizontal="center" vertical="center" shrinkToFit="1"/>
    </xf>
    <xf numFmtId="0" fontId="51" fillId="42" borderId="10" xfId="102" applyNumberFormat="1" applyFont="1" applyFill="1" applyBorder="1" applyAlignment="1" applyProtection="1">
      <alignment horizontal="center" vertical="center" shrinkToFit="1"/>
    </xf>
    <xf numFmtId="49" fontId="51" fillId="42" borderId="10" xfId="102" applyNumberFormat="1" applyFont="1" applyFill="1" applyBorder="1" applyAlignment="1" applyProtection="1">
      <alignment horizontal="center" vertical="center" shrinkToFit="1"/>
    </xf>
    <xf numFmtId="0" fontId="51" fillId="42" borderId="11" xfId="102" applyNumberFormat="1" applyFont="1" applyFill="1" applyBorder="1" applyAlignment="1" applyProtection="1">
      <alignment horizontal="center" vertical="center" shrinkToFit="1"/>
    </xf>
    <xf numFmtId="0" fontId="51" fillId="42" borderId="28" xfId="171" applyFont="1" applyFill="1" applyBorder="1" applyAlignment="1">
      <alignment horizontal="left" vertical="center" shrinkToFit="1"/>
    </xf>
    <xf numFmtId="0" fontId="55" fillId="0" borderId="11" xfId="170" applyFont="1" applyBorder="1" applyAlignment="1">
      <alignment horizontal="center" vertical="center" wrapText="1" shrinkToFit="1"/>
    </xf>
    <xf numFmtId="0" fontId="50" fillId="39" borderId="27" xfId="170" applyFont="1" applyFill="1" applyBorder="1" applyAlignment="1">
      <alignment horizontal="center" vertical="center"/>
    </xf>
    <xf numFmtId="0" fontId="47" fillId="35" borderId="10" xfId="170" applyFont="1" applyFill="1" applyBorder="1" applyAlignment="1">
      <alignment horizontal="center" vertical="center"/>
    </xf>
    <xf numFmtId="0" fontId="47" fillId="38" borderId="10" xfId="170" applyFont="1" applyFill="1" applyBorder="1" applyAlignment="1">
      <alignment horizontal="center" vertical="center"/>
    </xf>
    <xf numFmtId="0" fontId="50" fillId="39" borderId="32" xfId="169" applyFont="1" applyFill="1" applyBorder="1" applyAlignment="1">
      <alignment horizontal="center" vertical="center" wrapText="1"/>
    </xf>
    <xf numFmtId="0" fontId="43" fillId="0" borderId="0" xfId="169" applyFont="1">
      <alignment vertical="center"/>
    </xf>
    <xf numFmtId="0" fontId="52" fillId="0" borderId="27" xfId="169" applyFont="1" applyBorder="1" applyAlignment="1">
      <alignment horizontal="center" vertical="center" shrinkToFit="1"/>
    </xf>
    <xf numFmtId="0" fontId="42" fillId="0" borderId="0" xfId="169" applyFont="1" applyAlignment="1">
      <alignment horizontal="center" vertical="center"/>
    </xf>
    <xf numFmtId="0" fontId="52" fillId="33" borderId="10" xfId="169" applyFont="1" applyFill="1" applyBorder="1" applyAlignment="1">
      <alignment horizontal="center" vertical="center" shrinkToFit="1"/>
    </xf>
    <xf numFmtId="0" fontId="51" fillId="33" borderId="10" xfId="102" applyNumberFormat="1" applyFont="1" applyFill="1" applyBorder="1" applyAlignment="1" applyProtection="1">
      <alignment horizontal="center" vertical="center" shrinkToFit="1"/>
    </xf>
    <xf numFmtId="0" fontId="51" fillId="33" borderId="10" xfId="169" applyFont="1" applyFill="1" applyBorder="1" applyAlignment="1">
      <alignment horizontal="center" vertical="center" shrinkToFit="1"/>
    </xf>
    <xf numFmtId="0" fontId="52" fillId="0" borderId="32" xfId="169" applyFont="1" applyBorder="1" applyAlignment="1">
      <alignment horizontal="center" vertical="center" shrinkToFit="1"/>
    </xf>
    <xf numFmtId="49" fontId="52" fillId="0" borderId="49" xfId="102" applyNumberFormat="1" applyFont="1" applyFill="1" applyBorder="1" applyAlignment="1" applyProtection="1">
      <alignment horizontal="center" vertical="center" shrinkToFit="1"/>
      <protection locked="0"/>
    </xf>
    <xf numFmtId="0" fontId="52" fillId="33" borderId="49" xfId="102" applyNumberFormat="1" applyFont="1" applyFill="1" applyBorder="1" applyAlignment="1" applyProtection="1">
      <alignment horizontal="center" vertical="center" shrinkToFit="1"/>
    </xf>
    <xf numFmtId="0" fontId="52" fillId="0" borderId="49" xfId="102" applyNumberFormat="1" applyFont="1" applyBorder="1" applyAlignment="1" applyProtection="1">
      <alignment horizontal="center" vertical="center" shrinkToFit="1"/>
      <protection locked="0"/>
    </xf>
    <xf numFmtId="49" fontId="52" fillId="0" borderId="49" xfId="102" applyNumberFormat="1" applyFont="1" applyBorder="1" applyAlignment="1" applyProtection="1">
      <alignment horizontal="center" vertical="center" shrinkToFit="1"/>
      <protection locked="0"/>
    </xf>
    <xf numFmtId="0" fontId="52" fillId="0" borderId="40" xfId="102" applyNumberFormat="1" applyFont="1" applyBorder="1" applyAlignment="1" applyProtection="1">
      <alignment horizontal="center" vertical="center" shrinkToFit="1"/>
      <protection locked="0"/>
    </xf>
    <xf numFmtId="0" fontId="51" fillId="33" borderId="49" xfId="102" applyNumberFormat="1" applyFont="1" applyFill="1" applyBorder="1" applyAlignment="1" applyProtection="1">
      <alignment horizontal="center" vertical="center" shrinkToFit="1"/>
    </xf>
    <xf numFmtId="0" fontId="45" fillId="0" borderId="0" xfId="170" applyFont="1" applyAlignment="1">
      <alignment horizontal="center" vertical="center"/>
    </xf>
    <xf numFmtId="0" fontId="47" fillId="0" borderId="0" xfId="170" applyFont="1" applyAlignment="1">
      <alignment horizontal="center" vertical="center"/>
    </xf>
    <xf numFmtId="178" fontId="43" fillId="0" borderId="0" xfId="169" applyNumberFormat="1" applyFont="1">
      <alignment vertical="center"/>
    </xf>
    <xf numFmtId="178" fontId="42" fillId="0" borderId="0" xfId="169" applyNumberFormat="1" applyFont="1">
      <alignment vertical="center"/>
    </xf>
    <xf numFmtId="0" fontId="56" fillId="0" borderId="0" xfId="169" applyFont="1">
      <alignment vertical="center"/>
    </xf>
    <xf numFmtId="0" fontId="58" fillId="0" borderId="0" xfId="169" applyFont="1" applyAlignment="1">
      <alignment horizontal="center" vertical="center" wrapText="1" readingOrder="1"/>
    </xf>
    <xf numFmtId="0" fontId="59" fillId="0" borderId="0" xfId="0" applyFont="1" applyAlignment="1">
      <alignment horizontal="left" vertical="center" readingOrder="1"/>
    </xf>
    <xf numFmtId="0" fontId="60" fillId="0" borderId="0" xfId="0" applyFont="1" applyAlignment="1">
      <alignment horizontal="left" vertical="center" indent="1" readingOrder="1"/>
    </xf>
    <xf numFmtId="0" fontId="1" fillId="0" borderId="0" xfId="179">
      <alignment vertical="center"/>
    </xf>
    <xf numFmtId="0" fontId="56" fillId="0" borderId="0" xfId="0" applyFont="1">
      <alignment vertical="center"/>
    </xf>
    <xf numFmtId="0" fontId="55" fillId="0" borderId="0" xfId="170" applyFont="1" applyAlignment="1">
      <alignment horizontal="left" vertical="center" shrinkToFit="1"/>
    </xf>
    <xf numFmtId="14" fontId="47" fillId="0" borderId="0" xfId="170" applyNumberFormat="1" applyFont="1" applyAlignment="1">
      <alignment horizontal="center" vertical="center"/>
    </xf>
    <xf numFmtId="0" fontId="57" fillId="0" borderId="0" xfId="0" applyFont="1" applyAlignment="1">
      <alignment horizontal="left" vertical="center" wrapText="1"/>
    </xf>
    <xf numFmtId="0" fontId="56" fillId="0" borderId="0" xfId="0" applyFont="1" applyAlignment="1">
      <alignment horizontal="center" vertical="center"/>
    </xf>
    <xf numFmtId="0" fontId="52" fillId="0" borderId="10" xfId="169" applyFont="1" applyBorder="1" applyAlignment="1">
      <alignment horizontal="center" vertical="center" shrinkToFit="1"/>
    </xf>
    <xf numFmtId="49" fontId="52" fillId="0" borderId="10" xfId="102" applyNumberFormat="1" applyFont="1" applyFill="1" applyBorder="1" applyAlignment="1" applyProtection="1">
      <alignment horizontal="center" vertical="center" shrinkToFit="1"/>
    </xf>
    <xf numFmtId="177" fontId="52" fillId="0" borderId="10" xfId="102" applyNumberFormat="1" applyFont="1" applyFill="1" applyBorder="1" applyAlignment="1" applyProtection="1">
      <alignment horizontal="center" vertical="center" shrinkToFit="1"/>
    </xf>
    <xf numFmtId="0" fontId="52" fillId="0" borderId="10" xfId="102" applyNumberFormat="1" applyFont="1" applyBorder="1" applyAlignment="1" applyProtection="1">
      <alignment horizontal="center" vertical="center" shrinkToFit="1"/>
    </xf>
    <xf numFmtId="49" fontId="52" fillId="0" borderId="10" xfId="102" applyNumberFormat="1" applyFont="1" applyBorder="1" applyAlignment="1" applyProtection="1">
      <alignment horizontal="center" vertical="center" shrinkToFit="1"/>
    </xf>
    <xf numFmtId="0" fontId="52" fillId="0" borderId="11" xfId="102" applyNumberFormat="1" applyFont="1" applyBorder="1" applyAlignment="1" applyProtection="1">
      <alignment horizontal="center" vertical="center" shrinkToFit="1"/>
    </xf>
    <xf numFmtId="0" fontId="51" fillId="0" borderId="28" xfId="171" applyFont="1" applyBorder="1" applyAlignment="1">
      <alignment horizontal="left" vertical="center" shrinkToFit="1"/>
    </xf>
    <xf numFmtId="0" fontId="51" fillId="0" borderId="50" xfId="171" applyFont="1" applyBorder="1" applyAlignment="1">
      <alignment horizontal="left" vertical="center" shrinkToFit="1"/>
    </xf>
    <xf numFmtId="0" fontId="48" fillId="0" borderId="0" xfId="169" applyFont="1" applyAlignment="1">
      <alignment horizontal="center" vertical="center"/>
    </xf>
    <xf numFmtId="14" fontId="48" fillId="0" borderId="0" xfId="169" applyNumberFormat="1" applyFont="1" applyAlignment="1">
      <alignment horizontal="center" vertical="center"/>
    </xf>
    <xf numFmtId="14" fontId="48" fillId="0" borderId="0" xfId="169" applyNumberFormat="1" applyFont="1" applyAlignment="1">
      <alignment horizontal="right" vertical="center"/>
    </xf>
    <xf numFmtId="49" fontId="48" fillId="0" borderId="0" xfId="169" applyNumberFormat="1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7" fillId="37" borderId="35" xfId="169" applyFont="1" applyFill="1" applyBorder="1" applyAlignment="1">
      <alignment horizontal="center" vertical="center"/>
    </xf>
    <xf numFmtId="49" fontId="51" fillId="0" borderId="10" xfId="102" applyNumberFormat="1" applyFont="1" applyFill="1" applyBorder="1" applyAlignment="1" applyProtection="1">
      <alignment horizontal="center" vertical="center" shrinkToFit="1"/>
      <protection locked="0"/>
    </xf>
    <xf numFmtId="0" fontId="44" fillId="34" borderId="51" xfId="169" applyFont="1" applyFill="1" applyBorder="1">
      <alignment vertical="center"/>
    </xf>
    <xf numFmtId="0" fontId="44" fillId="34" borderId="52" xfId="169" applyFont="1" applyFill="1" applyBorder="1">
      <alignment vertical="center"/>
    </xf>
    <xf numFmtId="0" fontId="51" fillId="0" borderId="11" xfId="102" applyNumberFormat="1" applyFont="1" applyBorder="1" applyAlignment="1" applyProtection="1">
      <alignment horizontal="center" vertical="center" shrinkToFit="1"/>
      <protection locked="0"/>
    </xf>
    <xf numFmtId="0" fontId="51" fillId="0" borderId="40" xfId="102" applyNumberFormat="1" applyFont="1" applyBorder="1" applyAlignment="1" applyProtection="1">
      <alignment horizontal="center" vertical="center" shrinkToFit="1"/>
      <protection locked="0"/>
    </xf>
    <xf numFmtId="0" fontId="51" fillId="0" borderId="11" xfId="178" applyNumberFormat="1" applyFont="1" applyFill="1" applyBorder="1" applyAlignment="1" applyProtection="1">
      <alignment horizontal="center" vertical="center"/>
    </xf>
    <xf numFmtId="0" fontId="51" fillId="0" borderId="11" xfId="102" applyNumberFormat="1" applyFont="1" applyBorder="1" applyAlignment="1" applyProtection="1">
      <alignment horizontal="center" vertical="center" shrinkToFit="1"/>
    </xf>
    <xf numFmtId="0" fontId="65" fillId="0" borderId="0" xfId="43" applyFont="1">
      <alignment vertical="center"/>
    </xf>
    <xf numFmtId="0" fontId="66" fillId="44" borderId="53" xfId="43" applyFont="1" applyFill="1" applyBorder="1">
      <alignment vertical="center"/>
    </xf>
    <xf numFmtId="0" fontId="66" fillId="44" borderId="53" xfId="43" applyFont="1" applyFill="1" applyBorder="1" applyAlignment="1">
      <alignment vertical="center" wrapText="1"/>
    </xf>
    <xf numFmtId="49" fontId="66" fillId="44" borderId="54" xfId="43" applyNumberFormat="1" applyFont="1" applyFill="1" applyBorder="1">
      <alignment vertical="center"/>
    </xf>
    <xf numFmtId="0" fontId="66" fillId="0" borderId="10" xfId="43" applyFont="1" applyBorder="1" applyAlignment="1">
      <alignment horizontal="left" vertical="center" shrinkToFit="1"/>
    </xf>
    <xf numFmtId="0" fontId="66" fillId="0" borderId="11" xfId="43" applyFont="1" applyBorder="1">
      <alignment vertical="center"/>
    </xf>
    <xf numFmtId="0" fontId="66" fillId="0" borderId="43" xfId="43" applyFont="1" applyBorder="1">
      <alignment vertical="center"/>
    </xf>
    <xf numFmtId="0" fontId="66" fillId="0" borderId="10" xfId="43" applyFont="1" applyBorder="1">
      <alignment vertical="center"/>
    </xf>
    <xf numFmtId="0" fontId="66" fillId="0" borderId="10" xfId="43" applyFont="1" applyBorder="1" applyAlignment="1">
      <alignment horizontal="left" vertical="center"/>
    </xf>
    <xf numFmtId="0" fontId="66" fillId="0" borderId="0" xfId="43" applyFont="1">
      <alignment vertical="center"/>
    </xf>
    <xf numFmtId="0" fontId="67" fillId="0" borderId="0" xfId="179" applyFont="1">
      <alignment vertical="center"/>
    </xf>
    <xf numFmtId="0" fontId="32" fillId="0" borderId="10" xfId="179" applyFont="1" applyBorder="1" applyAlignment="1">
      <alignment horizontal="center" vertical="center"/>
    </xf>
    <xf numFmtId="0" fontId="32" fillId="0" borderId="43" xfId="179" applyFont="1" applyBorder="1" applyAlignment="1">
      <alignment horizontal="center" vertical="center"/>
    </xf>
    <xf numFmtId="14" fontId="47" fillId="0" borderId="10" xfId="170" applyNumberFormat="1" applyFont="1" applyBorder="1" applyAlignment="1">
      <alignment horizontal="center" vertical="center"/>
    </xf>
    <xf numFmtId="0" fontId="51" fillId="45" borderId="26" xfId="169" applyFont="1" applyFill="1" applyBorder="1" applyAlignment="1">
      <alignment horizontal="center" vertical="center"/>
    </xf>
    <xf numFmtId="0" fontId="51" fillId="45" borderId="10" xfId="169" applyFont="1" applyFill="1" applyBorder="1" applyAlignment="1">
      <alignment horizontal="center" vertical="center"/>
    </xf>
    <xf numFmtId="0" fontId="51" fillId="46" borderId="26" xfId="169" applyFont="1" applyFill="1" applyBorder="1" applyAlignment="1">
      <alignment horizontal="center" vertical="center"/>
    </xf>
    <xf numFmtId="0" fontId="51" fillId="46" borderId="10" xfId="169" applyFont="1" applyFill="1" applyBorder="1" applyAlignment="1">
      <alignment horizontal="center" vertical="center"/>
    </xf>
    <xf numFmtId="0" fontId="51" fillId="46" borderId="10" xfId="0" applyFont="1" applyFill="1" applyBorder="1" applyAlignment="1">
      <alignment horizontal="center" vertical="center"/>
    </xf>
    <xf numFmtId="178" fontId="51" fillId="46" borderId="26" xfId="169" applyNumberFormat="1" applyFont="1" applyFill="1" applyBorder="1" applyAlignment="1">
      <alignment horizontal="center" vertical="center"/>
    </xf>
    <xf numFmtId="178" fontId="51" fillId="46" borderId="11" xfId="169" applyNumberFormat="1" applyFont="1" applyFill="1" applyBorder="1" applyAlignment="1">
      <alignment horizontal="center" vertical="center"/>
    </xf>
    <xf numFmtId="0" fontId="52" fillId="46" borderId="10" xfId="0" applyFont="1" applyFill="1" applyBorder="1" applyAlignment="1">
      <alignment horizontal="center" vertical="center" wrapText="1"/>
    </xf>
    <xf numFmtId="0" fontId="52" fillId="46" borderId="10" xfId="0" applyFont="1" applyFill="1" applyBorder="1" applyAlignment="1">
      <alignment horizontal="center" vertical="center"/>
    </xf>
    <xf numFmtId="178" fontId="52" fillId="46" borderId="11" xfId="0" applyNumberFormat="1" applyFont="1" applyFill="1" applyBorder="1" applyAlignment="1">
      <alignment horizontal="center" vertical="center" wrapText="1"/>
    </xf>
    <xf numFmtId="0" fontId="52" fillId="46" borderId="48" xfId="0" applyFont="1" applyFill="1" applyBorder="1" applyAlignment="1">
      <alignment horizontal="center" vertical="center"/>
    </xf>
    <xf numFmtId="0" fontId="52" fillId="46" borderId="26" xfId="0" applyFont="1" applyFill="1" applyBorder="1" applyAlignment="1">
      <alignment horizontal="center" vertical="center"/>
    </xf>
    <xf numFmtId="0" fontId="52" fillId="47" borderId="30" xfId="169" applyFont="1" applyFill="1" applyBorder="1" applyAlignment="1">
      <alignment horizontal="center" vertical="center"/>
    </xf>
    <xf numFmtId="178" fontId="52" fillId="47" borderId="30" xfId="169" applyNumberFormat="1" applyFont="1" applyFill="1" applyBorder="1" applyAlignment="1">
      <alignment horizontal="center" vertical="center"/>
    </xf>
    <xf numFmtId="0" fontId="51" fillId="47" borderId="30" xfId="169" applyFont="1" applyFill="1" applyBorder="1" applyAlignment="1">
      <alignment horizontal="center" vertical="center"/>
    </xf>
    <xf numFmtId="0" fontId="52" fillId="47" borderId="49" xfId="0" applyFont="1" applyFill="1" applyBorder="1" applyAlignment="1">
      <alignment horizontal="center" vertical="center"/>
    </xf>
    <xf numFmtId="0" fontId="52" fillId="48" borderId="49" xfId="0" applyFont="1" applyFill="1" applyBorder="1" applyAlignment="1">
      <alignment horizontal="center" vertical="center"/>
    </xf>
    <xf numFmtId="0" fontId="52" fillId="49" borderId="30" xfId="169" applyFont="1" applyFill="1" applyBorder="1" applyAlignment="1">
      <alignment horizontal="center" vertical="center"/>
    </xf>
    <xf numFmtId="14" fontId="47" fillId="0" borderId="10" xfId="170" applyNumberFormat="1" applyFont="1" applyBorder="1" applyAlignment="1" applyProtection="1">
      <alignment horizontal="center" vertical="center"/>
      <protection locked="0"/>
    </xf>
    <xf numFmtId="0" fontId="52" fillId="0" borderId="10" xfId="102" applyNumberFormat="1" applyFont="1" applyFill="1" applyBorder="1" applyAlignment="1" applyProtection="1">
      <alignment horizontal="center" vertical="center" shrinkToFit="1"/>
    </xf>
    <xf numFmtId="0" fontId="51" fillId="50" borderId="10" xfId="102" applyNumberFormat="1" applyFont="1" applyFill="1" applyBorder="1" applyAlignment="1" applyProtection="1">
      <alignment horizontal="center" vertical="center" shrinkToFit="1"/>
    </xf>
    <xf numFmtId="0" fontId="51" fillId="42" borderId="10" xfId="171" applyFont="1" applyFill="1" applyBorder="1" applyAlignment="1">
      <alignment horizontal="center" vertical="center" shrinkToFit="1"/>
    </xf>
    <xf numFmtId="0" fontId="51" fillId="0" borderId="10" xfId="171" applyFont="1" applyBorder="1" applyAlignment="1">
      <alignment horizontal="center" vertical="center" shrinkToFit="1"/>
    </xf>
    <xf numFmtId="0" fontId="51" fillId="0" borderId="49" xfId="171" applyFont="1" applyBorder="1" applyAlignment="1">
      <alignment horizontal="center" vertical="center" shrinkToFit="1"/>
    </xf>
    <xf numFmtId="0" fontId="51" fillId="0" borderId="27" xfId="102" applyNumberFormat="1" applyFont="1" applyFill="1" applyBorder="1" applyAlignment="1" applyProtection="1">
      <alignment horizontal="center" vertical="center"/>
    </xf>
    <xf numFmtId="0" fontId="51" fillId="0" borderId="28" xfId="102" applyNumberFormat="1" applyFont="1" applyFill="1" applyBorder="1" applyAlignment="1" applyProtection="1">
      <alignment horizontal="center" vertical="center"/>
    </xf>
    <xf numFmtId="0" fontId="51" fillId="0" borderId="32" xfId="102" applyNumberFormat="1" applyFont="1" applyFill="1" applyBorder="1" applyAlignment="1" applyProtection="1">
      <alignment horizontal="center" vertical="center"/>
    </xf>
    <xf numFmtId="0" fontId="51" fillId="0" borderId="50" xfId="102" applyNumberFormat="1" applyFont="1" applyFill="1" applyBorder="1" applyAlignment="1" applyProtection="1">
      <alignment horizontal="center" vertical="center"/>
    </xf>
    <xf numFmtId="0" fontId="51" fillId="42" borderId="27" xfId="102" applyNumberFormat="1" applyFont="1" applyFill="1" applyBorder="1" applyAlignment="1" applyProtection="1">
      <alignment horizontal="center" vertical="center"/>
    </xf>
    <xf numFmtId="0" fontId="51" fillId="42" borderId="28" xfId="102" applyNumberFormat="1" applyFont="1" applyFill="1" applyBorder="1" applyAlignment="1" applyProtection="1">
      <alignment horizontal="center" vertical="center"/>
    </xf>
    <xf numFmtId="0" fontId="44" fillId="34" borderId="0" xfId="169" applyFont="1" applyFill="1" applyAlignment="1">
      <alignment horizontal="center" vertical="center"/>
    </xf>
    <xf numFmtId="0" fontId="42" fillId="34" borderId="0" xfId="169" applyFont="1" applyFill="1">
      <alignment vertical="center"/>
    </xf>
    <xf numFmtId="0" fontId="66" fillId="51" borderId="53" xfId="43" applyFont="1" applyFill="1" applyBorder="1">
      <alignment vertical="center"/>
    </xf>
    <xf numFmtId="49" fontId="66" fillId="51" borderId="54" xfId="43" applyNumberFormat="1" applyFont="1" applyFill="1" applyBorder="1">
      <alignment vertical="center"/>
    </xf>
    <xf numFmtId="0" fontId="70" fillId="0" borderId="0" xfId="169" applyFont="1">
      <alignment vertical="center"/>
    </xf>
    <xf numFmtId="0" fontId="58" fillId="0" borderId="0" xfId="0" applyFont="1">
      <alignment vertical="center"/>
    </xf>
    <xf numFmtId="0" fontId="63" fillId="0" borderId="0" xfId="169" applyFont="1" applyAlignment="1">
      <alignment horizontal="center" vertical="center" wrapText="1" readingOrder="1"/>
    </xf>
    <xf numFmtId="0" fontId="64" fillId="0" borderId="0" xfId="169" applyFont="1" applyAlignment="1">
      <alignment horizontal="center" vertical="center"/>
    </xf>
    <xf numFmtId="0" fontId="63" fillId="0" borderId="0" xfId="0" applyFont="1" applyAlignment="1">
      <alignment horizontal="left" vertical="center" readingOrder="1"/>
    </xf>
    <xf numFmtId="0" fontId="64" fillId="0" borderId="0" xfId="169" applyFont="1">
      <alignment vertical="center"/>
    </xf>
    <xf numFmtId="0" fontId="63" fillId="0" borderId="0" xfId="0" applyFont="1" applyAlignment="1">
      <alignment horizontal="right" vertical="center" readingOrder="1"/>
    </xf>
    <xf numFmtId="0" fontId="52" fillId="0" borderId="10" xfId="102" applyNumberFormat="1" applyFont="1" applyFill="1" applyBorder="1" applyAlignment="1" applyProtection="1">
      <alignment horizontal="center" vertical="center" shrinkToFit="1"/>
      <protection locked="0"/>
    </xf>
    <xf numFmtId="0" fontId="52" fillId="0" borderId="49" xfId="102" applyNumberFormat="1" applyFont="1" applyFill="1" applyBorder="1" applyAlignment="1" applyProtection="1">
      <alignment horizontal="center" vertical="center" shrinkToFit="1"/>
      <protection locked="0"/>
    </xf>
    <xf numFmtId="179" fontId="51" fillId="33" borderId="10" xfId="177" applyNumberFormat="1" applyFont="1" applyFill="1" applyBorder="1" applyAlignment="1" applyProtection="1">
      <alignment horizontal="center" vertical="center" shrinkToFit="1"/>
    </xf>
    <xf numFmtId="179" fontId="51" fillId="33" borderId="49" xfId="177" applyNumberFormat="1" applyFont="1" applyFill="1" applyBorder="1" applyAlignment="1" applyProtection="1">
      <alignment horizontal="center" vertical="center" shrinkToFit="1"/>
    </xf>
    <xf numFmtId="49" fontId="52" fillId="42" borderId="10" xfId="102" applyNumberFormat="1" applyFont="1" applyFill="1" applyBorder="1" applyAlignment="1" applyProtection="1">
      <alignment horizontal="center" vertical="center" shrinkToFit="1"/>
    </xf>
    <xf numFmtId="0" fontId="48" fillId="0" borderId="0" xfId="169" applyFont="1">
      <alignment vertical="center"/>
    </xf>
    <xf numFmtId="0" fontId="56" fillId="40" borderId="0" xfId="0" applyFont="1" applyFill="1" applyAlignment="1">
      <alignment horizontal="center" vertical="center" wrapText="1"/>
    </xf>
    <xf numFmtId="0" fontId="56" fillId="40" borderId="0" xfId="169" applyFont="1" applyFill="1" applyAlignment="1">
      <alignment horizontal="center" vertical="center" wrapText="1"/>
    </xf>
    <xf numFmtId="0" fontId="52" fillId="0" borderId="43" xfId="102" applyNumberFormat="1" applyFont="1" applyBorder="1" applyAlignment="1" applyProtection="1">
      <alignment horizontal="center" vertical="center" shrinkToFit="1"/>
      <protection locked="0"/>
    </xf>
    <xf numFmtId="0" fontId="42" fillId="0" borderId="22" xfId="169" applyFont="1" applyBorder="1">
      <alignment vertical="center"/>
    </xf>
    <xf numFmtId="0" fontId="62" fillId="49" borderId="30" xfId="169" applyFont="1" applyFill="1" applyBorder="1" applyAlignment="1">
      <alignment horizontal="center" vertical="center"/>
    </xf>
    <xf numFmtId="0" fontId="51" fillId="45" borderId="10" xfId="0" applyFont="1" applyFill="1" applyBorder="1" applyAlignment="1">
      <alignment horizontal="center" vertical="center"/>
    </xf>
    <xf numFmtId="0" fontId="52" fillId="46" borderId="58" xfId="0" applyFont="1" applyFill="1" applyBorder="1" applyAlignment="1">
      <alignment horizontal="center" vertical="center"/>
    </xf>
    <xf numFmtId="0" fontId="51" fillId="46" borderId="28" xfId="0" applyFont="1" applyFill="1" applyBorder="1" applyAlignment="1">
      <alignment horizontal="center" vertical="center"/>
    </xf>
    <xf numFmtId="0" fontId="52" fillId="48" borderId="50" xfId="0" applyFont="1" applyFill="1" applyBorder="1" applyAlignment="1">
      <alignment horizontal="center" vertical="center"/>
    </xf>
    <xf numFmtId="49" fontId="51" fillId="42" borderId="28" xfId="102" applyNumberFormat="1" applyFont="1" applyFill="1" applyBorder="1" applyAlignment="1" applyProtection="1">
      <alignment horizontal="center" vertical="center" shrinkToFit="1"/>
    </xf>
    <xf numFmtId="0" fontId="51" fillId="49" borderId="26" xfId="169" applyFont="1" applyFill="1" applyBorder="1" applyAlignment="1">
      <alignment horizontal="center" vertical="center"/>
    </xf>
    <xf numFmtId="0" fontId="51" fillId="49" borderId="10" xfId="169" applyFont="1" applyFill="1" applyBorder="1" applyAlignment="1">
      <alignment horizontal="center" vertical="center"/>
    </xf>
    <xf numFmtId="49" fontId="51" fillId="0" borderId="10" xfId="102" applyNumberFormat="1" applyFont="1" applyFill="1" applyBorder="1" applyAlignment="1" applyProtection="1">
      <alignment horizontal="center" vertical="center" shrinkToFit="1"/>
    </xf>
    <xf numFmtId="49" fontId="51" fillId="0" borderId="28" xfId="102" applyNumberFormat="1" applyFont="1" applyFill="1" applyBorder="1" applyAlignment="1" applyProtection="1">
      <alignment horizontal="center" vertical="center" shrinkToFit="1"/>
    </xf>
    <xf numFmtId="49" fontId="51" fillId="0" borderId="10" xfId="102" quotePrefix="1" applyNumberFormat="1" applyFont="1" applyFill="1" applyBorder="1" applyAlignment="1" applyProtection="1">
      <alignment horizontal="center" vertical="center" shrinkToFit="1"/>
    </xf>
    <xf numFmtId="49" fontId="51" fillId="0" borderId="10" xfId="102" quotePrefix="1" applyNumberFormat="1" applyFont="1" applyFill="1" applyBorder="1" applyAlignment="1" applyProtection="1">
      <alignment horizontal="center" vertical="center" shrinkToFit="1"/>
      <protection locked="0"/>
    </xf>
    <xf numFmtId="49" fontId="51" fillId="0" borderId="28" xfId="102" applyNumberFormat="1" applyFont="1" applyFill="1" applyBorder="1" applyAlignment="1" applyProtection="1">
      <alignment horizontal="center" vertical="center" shrinkToFit="1"/>
      <protection locked="0"/>
    </xf>
    <xf numFmtId="49" fontId="51" fillId="0" borderId="49" xfId="102" applyNumberFormat="1" applyFont="1" applyFill="1" applyBorder="1" applyAlignment="1" applyProtection="1">
      <alignment horizontal="center" vertical="center" shrinkToFit="1"/>
      <protection locked="0"/>
    </xf>
    <xf numFmtId="49" fontId="51" fillId="0" borderId="50" xfId="102" applyNumberFormat="1" applyFont="1" applyFill="1" applyBorder="1" applyAlignment="1" applyProtection="1">
      <alignment horizontal="center" vertical="center" shrinkToFit="1"/>
      <protection locked="0"/>
    </xf>
    <xf numFmtId="49" fontId="51" fillId="42" borderId="11" xfId="102" quotePrefix="1" applyNumberFormat="1" applyFont="1" applyFill="1" applyBorder="1" applyAlignment="1" applyProtection="1">
      <alignment horizontal="center" vertical="center" shrinkToFit="1"/>
    </xf>
    <xf numFmtId="0" fontId="51" fillId="33" borderId="10" xfId="169" applyNumberFormat="1" applyFont="1" applyFill="1" applyBorder="1" applyAlignment="1">
      <alignment horizontal="center" vertical="center" shrinkToFit="1"/>
    </xf>
    <xf numFmtId="0" fontId="51" fillId="42" borderId="10" xfId="169" applyNumberFormat="1" applyFont="1" applyFill="1" applyBorder="1" applyAlignment="1">
      <alignment horizontal="center" vertical="center" shrinkToFit="1"/>
    </xf>
    <xf numFmtId="0" fontId="52" fillId="33" borderId="10" xfId="169" applyNumberFormat="1" applyFont="1" applyFill="1" applyBorder="1" applyAlignment="1">
      <alignment horizontal="center" vertical="center" shrinkToFit="1"/>
    </xf>
    <xf numFmtId="0" fontId="51" fillId="0" borderId="10" xfId="169" applyNumberFormat="1" applyFont="1" applyBorder="1" applyAlignment="1" applyProtection="1">
      <alignment horizontal="center" vertical="center" shrinkToFit="1"/>
      <protection locked="0"/>
    </xf>
    <xf numFmtId="0" fontId="52" fillId="33" borderId="49" xfId="169" applyNumberFormat="1" applyFont="1" applyFill="1" applyBorder="1" applyAlignment="1">
      <alignment horizontal="center" vertical="center" shrinkToFit="1"/>
    </xf>
    <xf numFmtId="0" fontId="51" fillId="0" borderId="49" xfId="169" applyNumberFormat="1" applyFont="1" applyBorder="1" applyAlignment="1" applyProtection="1">
      <alignment horizontal="center" vertical="center" shrinkToFit="1"/>
      <protection locked="0"/>
    </xf>
    <xf numFmtId="0" fontId="51" fillId="0" borderId="11" xfId="178" applyNumberFormat="1" applyFont="1" applyFill="1" applyBorder="1" applyAlignment="1" applyProtection="1">
      <alignment horizontal="center" vertical="center" shrinkToFit="1"/>
      <protection locked="0"/>
    </xf>
    <xf numFmtId="0" fontId="51" fillId="0" borderId="40" xfId="178" applyNumberFormat="1" applyFont="1" applyFill="1" applyBorder="1" applyAlignment="1" applyProtection="1">
      <alignment horizontal="center" vertical="center" shrinkToFit="1"/>
      <protection locked="0"/>
    </xf>
    <xf numFmtId="0" fontId="27" fillId="0" borderId="10" xfId="181" applyFont="1" applyFill="1" applyBorder="1" applyAlignment="1" applyProtection="1">
      <alignment vertical="center" wrapText="1"/>
    </xf>
    <xf numFmtId="0" fontId="69" fillId="0" borderId="43" xfId="179" applyFont="1" applyBorder="1">
      <alignment vertical="center"/>
    </xf>
    <xf numFmtId="0" fontId="51" fillId="42" borderId="13" xfId="102" applyNumberFormat="1" applyFont="1" applyFill="1" applyBorder="1" applyAlignment="1" applyProtection="1">
      <alignment horizontal="center" vertical="center"/>
    </xf>
    <xf numFmtId="0" fontId="51" fillId="0" borderId="13" xfId="102" applyNumberFormat="1" applyFont="1" applyFill="1" applyBorder="1" applyAlignment="1" applyProtection="1">
      <alignment horizontal="center" vertical="center"/>
    </xf>
    <xf numFmtId="0" fontId="51" fillId="0" borderId="46" xfId="102" applyNumberFormat="1" applyFont="1" applyFill="1" applyBorder="1" applyAlignment="1" applyProtection="1">
      <alignment horizontal="center" vertical="center"/>
    </xf>
    <xf numFmtId="0" fontId="52" fillId="38" borderId="59" xfId="169" applyFont="1" applyFill="1" applyBorder="1" applyAlignment="1">
      <alignment horizontal="center" vertical="center" wrapText="1"/>
    </xf>
    <xf numFmtId="0" fontId="52" fillId="38" borderId="60" xfId="169" applyFont="1" applyFill="1" applyBorder="1" applyAlignment="1">
      <alignment horizontal="center" vertical="center" wrapText="1"/>
    </xf>
    <xf numFmtId="0" fontId="52" fillId="38" borderId="61" xfId="169" applyFont="1" applyFill="1" applyBorder="1" applyAlignment="1">
      <alignment horizontal="center" vertical="center" wrapText="1"/>
    </xf>
    <xf numFmtId="0" fontId="52" fillId="38" borderId="41" xfId="169" applyFont="1" applyFill="1" applyBorder="1" applyAlignment="1">
      <alignment horizontal="center" vertical="center" wrapText="1"/>
    </xf>
    <xf numFmtId="0" fontId="52" fillId="38" borderId="38" xfId="169" applyFont="1" applyFill="1" applyBorder="1" applyAlignment="1">
      <alignment horizontal="center" vertical="center" wrapText="1"/>
    </xf>
    <xf numFmtId="0" fontId="52" fillId="38" borderId="39" xfId="169" applyFont="1" applyFill="1" applyBorder="1" applyAlignment="1">
      <alignment horizontal="center" vertical="center" wrapText="1"/>
    </xf>
    <xf numFmtId="0" fontId="52" fillId="38" borderId="55" xfId="169" applyFont="1" applyFill="1" applyBorder="1" applyAlignment="1">
      <alignment horizontal="center" vertical="center" wrapText="1"/>
    </xf>
    <xf numFmtId="0" fontId="52" fillId="38" borderId="56" xfId="169" applyFont="1" applyFill="1" applyBorder="1" applyAlignment="1">
      <alignment horizontal="center" vertical="center" wrapText="1"/>
    </xf>
    <xf numFmtId="0" fontId="52" fillId="38" borderId="57" xfId="169" applyFont="1" applyFill="1" applyBorder="1" applyAlignment="1">
      <alignment horizontal="center" vertical="center" wrapText="1"/>
    </xf>
    <xf numFmtId="0" fontId="50" fillId="37" borderId="22" xfId="169" applyFont="1" applyFill="1" applyBorder="1" applyAlignment="1">
      <alignment horizontal="center" vertical="center"/>
    </xf>
    <xf numFmtId="0" fontId="50" fillId="37" borderId="23" xfId="169" applyFont="1" applyFill="1" applyBorder="1" applyAlignment="1">
      <alignment horizontal="center" vertical="center"/>
    </xf>
    <xf numFmtId="0" fontId="50" fillId="37" borderId="0" xfId="169" applyFont="1" applyFill="1" applyAlignment="1">
      <alignment horizontal="center" vertical="center"/>
    </xf>
    <xf numFmtId="0" fontId="50" fillId="37" borderId="24" xfId="169" applyFont="1" applyFill="1" applyBorder="1" applyAlignment="1">
      <alignment horizontal="center" vertical="center"/>
    </xf>
    <xf numFmtId="0" fontId="50" fillId="37" borderId="17" xfId="169" applyFont="1" applyFill="1" applyBorder="1" applyAlignment="1">
      <alignment horizontal="center" vertical="center"/>
    </xf>
    <xf numFmtId="0" fontId="50" fillId="37" borderId="31" xfId="169" applyFont="1" applyFill="1" applyBorder="1" applyAlignment="1">
      <alignment horizontal="center" vertical="center"/>
    </xf>
    <xf numFmtId="0" fontId="52" fillId="0" borderId="41" xfId="169" applyFont="1" applyBorder="1" applyAlignment="1">
      <alignment horizontal="center" vertical="center"/>
    </xf>
    <xf numFmtId="0" fontId="52" fillId="0" borderId="38" xfId="169" applyFont="1" applyBorder="1" applyAlignment="1">
      <alignment horizontal="center" vertical="center"/>
    </xf>
    <xf numFmtId="0" fontId="52" fillId="0" borderId="39" xfId="169" applyFont="1" applyBorder="1" applyAlignment="1">
      <alignment horizontal="center" vertical="center"/>
    </xf>
    <xf numFmtId="0" fontId="52" fillId="45" borderId="42" xfId="169" applyFont="1" applyFill="1" applyBorder="1" applyAlignment="1">
      <alignment horizontal="center" vertical="center" wrapText="1"/>
    </xf>
    <xf numFmtId="0" fontId="52" fillId="45" borderId="19" xfId="169" applyFont="1" applyFill="1" applyBorder="1" applyAlignment="1">
      <alignment horizontal="center" vertical="center"/>
    </xf>
    <xf numFmtId="0" fontId="52" fillId="45" borderId="14" xfId="169" applyFont="1" applyFill="1" applyBorder="1" applyAlignment="1">
      <alignment horizontal="center" vertical="center"/>
    </xf>
    <xf numFmtId="0" fontId="52" fillId="45" borderId="42" xfId="169" applyFont="1" applyFill="1" applyBorder="1" applyAlignment="1">
      <alignment horizontal="center" vertical="center"/>
    </xf>
    <xf numFmtId="0" fontId="52" fillId="46" borderId="42" xfId="169" applyFont="1" applyFill="1" applyBorder="1" applyAlignment="1">
      <alignment horizontal="center" vertical="center" wrapText="1"/>
    </xf>
    <xf numFmtId="0" fontId="52" fillId="46" borderId="19" xfId="169" applyFont="1" applyFill="1" applyBorder="1" applyAlignment="1">
      <alignment horizontal="center" vertical="center"/>
    </xf>
    <xf numFmtId="0" fontId="52" fillId="46" borderId="14" xfId="169" applyFont="1" applyFill="1" applyBorder="1" applyAlignment="1">
      <alignment horizontal="center" vertical="center"/>
    </xf>
    <xf numFmtId="0" fontId="52" fillId="49" borderId="42" xfId="169" applyFont="1" applyFill="1" applyBorder="1" applyAlignment="1">
      <alignment horizontal="center" vertical="center" wrapText="1"/>
    </xf>
    <xf numFmtId="0" fontId="52" fillId="49" borderId="19" xfId="169" applyFont="1" applyFill="1" applyBorder="1" applyAlignment="1">
      <alignment horizontal="center" vertical="center"/>
    </xf>
    <xf numFmtId="0" fontId="52" fillId="49" borderId="14" xfId="169" applyFont="1" applyFill="1" applyBorder="1" applyAlignment="1">
      <alignment horizontal="center" vertical="center"/>
    </xf>
    <xf numFmtId="0" fontId="52" fillId="46" borderId="34" xfId="0" applyFont="1" applyFill="1" applyBorder="1" applyAlignment="1">
      <alignment horizontal="center" vertical="center" wrapText="1"/>
    </xf>
    <xf numFmtId="0" fontId="52" fillId="46" borderId="16" xfId="0" applyFont="1" applyFill="1" applyBorder="1" applyAlignment="1">
      <alignment horizontal="center" vertical="center"/>
    </xf>
    <xf numFmtId="0" fontId="52" fillId="46" borderId="14" xfId="0" applyFont="1" applyFill="1" applyBorder="1" applyAlignment="1">
      <alignment horizontal="center" vertical="center"/>
    </xf>
    <xf numFmtId="0" fontId="52" fillId="45" borderId="34" xfId="0" applyFont="1" applyFill="1" applyBorder="1" applyAlignment="1">
      <alignment horizontal="center" vertical="center" wrapText="1"/>
    </xf>
    <xf numFmtId="0" fontId="52" fillId="45" borderId="16" xfId="0" applyFont="1" applyFill="1" applyBorder="1" applyAlignment="1">
      <alignment horizontal="center" vertical="center"/>
    </xf>
    <xf numFmtId="0" fontId="52" fillId="45" borderId="14" xfId="0" applyFont="1" applyFill="1" applyBorder="1" applyAlignment="1">
      <alignment horizontal="center" vertical="center"/>
    </xf>
    <xf numFmtId="0" fontId="52" fillId="46" borderId="33" xfId="0" applyFont="1" applyFill="1" applyBorder="1" applyAlignment="1">
      <alignment horizontal="center" vertical="center"/>
    </xf>
    <xf numFmtId="0" fontId="52" fillId="46" borderId="22" xfId="0" applyFont="1" applyFill="1" applyBorder="1" applyAlignment="1">
      <alignment horizontal="center" vertical="center"/>
    </xf>
    <xf numFmtId="0" fontId="52" fillId="46" borderId="15" xfId="0" applyFont="1" applyFill="1" applyBorder="1" applyAlignment="1">
      <alignment horizontal="center" vertical="center"/>
    </xf>
    <xf numFmtId="0" fontId="52" fillId="46" borderId="17" xfId="0" applyFont="1" applyFill="1" applyBorder="1" applyAlignment="1">
      <alignment horizontal="center" vertical="center"/>
    </xf>
    <xf numFmtId="0" fontId="52" fillId="46" borderId="42" xfId="0" applyFont="1" applyFill="1" applyBorder="1" applyAlignment="1">
      <alignment horizontal="center" vertical="center" wrapText="1"/>
    </xf>
    <xf numFmtId="0" fontId="52" fillId="46" borderId="19" xfId="0" applyFont="1" applyFill="1" applyBorder="1" applyAlignment="1">
      <alignment horizontal="center" vertical="center" wrapText="1"/>
    </xf>
    <xf numFmtId="0" fontId="52" fillId="46" borderId="14" xfId="0" applyFont="1" applyFill="1" applyBorder="1" applyAlignment="1">
      <alignment horizontal="center" vertical="center" wrapText="1"/>
    </xf>
    <xf numFmtId="0" fontId="53" fillId="0" borderId="11" xfId="169" applyFont="1" applyBorder="1" applyAlignment="1">
      <alignment horizontal="center" vertical="center" wrapText="1"/>
    </xf>
    <xf numFmtId="0" fontId="53" fillId="0" borderId="13" xfId="169" applyFont="1" applyBorder="1" applyAlignment="1">
      <alignment horizontal="center" vertical="center" wrapText="1"/>
    </xf>
    <xf numFmtId="0" fontId="53" fillId="0" borderId="45" xfId="169" applyFont="1" applyBorder="1" applyAlignment="1">
      <alignment horizontal="center" vertical="center" wrapText="1"/>
    </xf>
    <xf numFmtId="0" fontId="53" fillId="0" borderId="40" xfId="169" applyFont="1" applyBorder="1" applyAlignment="1">
      <alignment horizontal="center" vertical="center" wrapText="1"/>
    </xf>
    <xf numFmtId="0" fontId="53" fillId="0" borderId="46" xfId="169" applyFont="1" applyBorder="1" applyAlignment="1">
      <alignment horizontal="center" vertical="center" wrapText="1"/>
    </xf>
    <xf numFmtId="0" fontId="53" fillId="0" borderId="47" xfId="169" applyFont="1" applyBorder="1" applyAlignment="1">
      <alignment horizontal="center" vertical="center" wrapText="1"/>
    </xf>
    <xf numFmtId="0" fontId="52" fillId="46" borderId="34" xfId="0" applyFont="1" applyFill="1" applyBorder="1" applyAlignment="1">
      <alignment horizontal="center" vertical="center"/>
    </xf>
    <xf numFmtId="0" fontId="52" fillId="46" borderId="18" xfId="0" applyFont="1" applyFill="1" applyBorder="1" applyAlignment="1">
      <alignment horizontal="center" vertical="center"/>
    </xf>
    <xf numFmtId="0" fontId="72" fillId="0" borderId="11" xfId="170" applyFont="1" applyBorder="1" applyAlignment="1">
      <alignment horizontal="center" vertical="center" wrapText="1"/>
    </xf>
    <xf numFmtId="0" fontId="72" fillId="0" borderId="13" xfId="170" applyFont="1" applyBorder="1" applyAlignment="1">
      <alignment horizontal="center" vertical="center" wrapText="1"/>
    </xf>
    <xf numFmtId="0" fontId="72" fillId="0" borderId="12" xfId="170" applyFont="1" applyBorder="1" applyAlignment="1">
      <alignment horizontal="center" vertical="center" wrapText="1"/>
    </xf>
    <xf numFmtId="0" fontId="47" fillId="34" borderId="13" xfId="0" applyFont="1" applyFill="1" applyBorder="1" applyAlignment="1">
      <alignment horizontal="center" vertical="center"/>
    </xf>
    <xf numFmtId="0" fontId="47" fillId="34" borderId="12" xfId="0" applyFont="1" applyFill="1" applyBorder="1" applyAlignment="1">
      <alignment horizontal="center" vertical="center"/>
    </xf>
    <xf numFmtId="0" fontId="50" fillId="0" borderId="11" xfId="170" applyFont="1" applyBorder="1" applyAlignment="1">
      <alignment horizontal="left" vertical="center" wrapText="1"/>
    </xf>
    <xf numFmtId="0" fontId="50" fillId="0" borderId="13" xfId="170" applyFont="1" applyBorder="1" applyAlignment="1">
      <alignment horizontal="left" vertical="center" wrapText="1"/>
    </xf>
    <xf numFmtId="0" fontId="50" fillId="0" borderId="12" xfId="170" applyFont="1" applyBorder="1" applyAlignment="1">
      <alignment horizontal="left" vertical="center" wrapText="1"/>
    </xf>
    <xf numFmtId="0" fontId="46" fillId="41" borderId="44" xfId="170" applyFont="1" applyFill="1" applyBorder="1" applyAlignment="1">
      <alignment horizontal="center" vertical="center"/>
    </xf>
    <xf numFmtId="0" fontId="46" fillId="41" borderId="22" xfId="170" applyFont="1" applyFill="1" applyBorder="1" applyAlignment="1">
      <alignment horizontal="center" vertical="center"/>
    </xf>
    <xf numFmtId="0" fontId="46" fillId="41" borderId="23" xfId="170" applyFont="1" applyFill="1" applyBorder="1" applyAlignment="1">
      <alignment horizontal="center" vertical="center"/>
    </xf>
    <xf numFmtId="0" fontId="55" fillId="0" borderId="11" xfId="170" applyFont="1" applyBorder="1" applyAlignment="1">
      <alignment horizontal="center" vertical="center"/>
    </xf>
    <xf numFmtId="0" fontId="55" fillId="0" borderId="36" xfId="170" applyFont="1" applyBorder="1" applyAlignment="1">
      <alignment horizontal="center" vertical="center"/>
    </xf>
    <xf numFmtId="0" fontId="55" fillId="0" borderId="21" xfId="169" applyFont="1" applyBorder="1" applyAlignment="1">
      <alignment horizontal="left" vertical="center" wrapText="1" shrinkToFit="1"/>
    </xf>
    <xf numFmtId="0" fontId="55" fillId="0" borderId="18" xfId="169" applyFont="1" applyBorder="1" applyAlignment="1">
      <alignment horizontal="left" vertical="center" wrapText="1" shrinkToFit="1"/>
    </xf>
    <xf numFmtId="0" fontId="55" fillId="0" borderId="20" xfId="169" applyFont="1" applyBorder="1" applyAlignment="1">
      <alignment horizontal="left" vertical="center" wrapText="1" shrinkToFit="1"/>
    </xf>
    <xf numFmtId="0" fontId="55" fillId="0" borderId="12" xfId="169" applyFont="1" applyBorder="1" applyAlignment="1">
      <alignment horizontal="left" vertical="center" wrapText="1" shrinkToFit="1"/>
    </xf>
    <xf numFmtId="0" fontId="45" fillId="36" borderId="11" xfId="170" applyFont="1" applyFill="1" applyBorder="1" applyAlignment="1">
      <alignment horizontal="center" vertical="center"/>
    </xf>
    <xf numFmtId="0" fontId="45" fillId="36" borderId="13" xfId="170" applyFont="1" applyFill="1" applyBorder="1" applyAlignment="1">
      <alignment horizontal="center" vertical="center"/>
    </xf>
    <xf numFmtId="0" fontId="45" fillId="36" borderId="12" xfId="170" applyFont="1" applyFill="1" applyBorder="1" applyAlignment="1">
      <alignment horizontal="center" vertical="center"/>
    </xf>
    <xf numFmtId="0" fontId="52" fillId="46" borderId="55" xfId="169" applyFont="1" applyFill="1" applyBorder="1" applyAlignment="1">
      <alignment horizontal="center" vertical="center"/>
    </xf>
    <xf numFmtId="0" fontId="52" fillId="46" borderId="56" xfId="169" applyFont="1" applyFill="1" applyBorder="1" applyAlignment="1">
      <alignment horizontal="center" vertical="center"/>
    </xf>
    <xf numFmtId="0" fontId="52" fillId="46" borderId="57" xfId="169" applyFont="1" applyFill="1" applyBorder="1" applyAlignment="1">
      <alignment horizontal="center" vertical="center"/>
    </xf>
    <xf numFmtId="0" fontId="52" fillId="46" borderId="42" xfId="0" applyFont="1" applyFill="1" applyBorder="1" applyAlignment="1">
      <alignment horizontal="center" vertical="center"/>
    </xf>
    <xf numFmtId="0" fontId="52" fillId="46" borderId="19" xfId="0" applyFont="1" applyFill="1" applyBorder="1" applyAlignment="1">
      <alignment horizontal="center" vertical="center"/>
    </xf>
    <xf numFmtId="38" fontId="52" fillId="46" borderId="42" xfId="102" applyFont="1" applyFill="1" applyBorder="1" applyAlignment="1" applyProtection="1">
      <alignment horizontal="center" vertical="center" wrapText="1"/>
    </xf>
    <xf numFmtId="38" fontId="52" fillId="46" borderId="19" xfId="102" applyFont="1" applyFill="1" applyBorder="1" applyAlignment="1" applyProtection="1">
      <alignment horizontal="center" vertical="center"/>
    </xf>
    <xf numFmtId="38" fontId="52" fillId="46" borderId="14" xfId="102" applyFont="1" applyFill="1" applyBorder="1" applyAlignment="1" applyProtection="1">
      <alignment horizontal="center" vertical="center"/>
    </xf>
    <xf numFmtId="0" fontId="52" fillId="45" borderId="19" xfId="169" applyFont="1" applyFill="1" applyBorder="1" applyAlignment="1">
      <alignment horizontal="center" vertical="center" wrapText="1"/>
    </xf>
    <xf numFmtId="0" fontId="52" fillId="45" borderId="14" xfId="169" applyFont="1" applyFill="1" applyBorder="1" applyAlignment="1">
      <alignment horizontal="center" vertical="center" wrapText="1"/>
    </xf>
    <xf numFmtId="176" fontId="52" fillId="46" borderId="42" xfId="0" applyNumberFormat="1" applyFont="1" applyFill="1" applyBorder="1" applyAlignment="1">
      <alignment horizontal="center" vertical="center" wrapText="1"/>
    </xf>
    <xf numFmtId="176" fontId="52" fillId="46" borderId="19" xfId="0" applyNumberFormat="1" applyFont="1" applyFill="1" applyBorder="1" applyAlignment="1">
      <alignment horizontal="center" vertical="center"/>
    </xf>
    <xf numFmtId="176" fontId="52" fillId="46" borderId="14" xfId="0" applyNumberFormat="1" applyFont="1" applyFill="1" applyBorder="1" applyAlignment="1">
      <alignment horizontal="center" vertical="center"/>
    </xf>
    <xf numFmtId="0" fontId="55" fillId="0" borderId="21" xfId="170" applyFont="1" applyBorder="1" applyAlignment="1" applyProtection="1">
      <alignment horizontal="left" vertical="center" wrapText="1" shrinkToFit="1"/>
      <protection locked="0"/>
    </xf>
    <xf numFmtId="0" fontId="55" fillId="0" borderId="18" xfId="170" applyFont="1" applyBorder="1" applyAlignment="1" applyProtection="1">
      <alignment horizontal="left" vertical="center" wrapText="1" shrinkToFit="1"/>
      <protection locked="0"/>
    </xf>
    <xf numFmtId="0" fontId="55" fillId="0" borderId="20" xfId="170" applyFont="1" applyBorder="1" applyAlignment="1" applyProtection="1">
      <alignment horizontal="left" vertical="center" wrapText="1" shrinkToFit="1"/>
      <protection locked="0"/>
    </xf>
    <xf numFmtId="0" fontId="55" fillId="0" borderId="12" xfId="170" applyFont="1" applyBorder="1" applyAlignment="1" applyProtection="1">
      <alignment horizontal="left" vertical="center" wrapText="1" shrinkToFit="1"/>
      <protection locked="0"/>
    </xf>
    <xf numFmtId="0" fontId="63" fillId="0" borderId="0" xfId="169" applyFont="1" applyAlignment="1">
      <alignment horizontal="center" vertical="center" wrapText="1" readingOrder="1"/>
    </xf>
    <xf numFmtId="0" fontId="63" fillId="0" borderId="0" xfId="169" applyFont="1" applyAlignment="1">
      <alignment horizontal="left" vertical="center" wrapText="1" readingOrder="1"/>
    </xf>
    <xf numFmtId="0" fontId="64" fillId="0" borderId="0" xfId="169" applyFont="1" applyAlignment="1">
      <alignment vertical="center" wrapText="1"/>
    </xf>
    <xf numFmtId="0" fontId="32" fillId="0" borderId="43" xfId="179" applyFont="1" applyBorder="1" applyAlignment="1">
      <alignment horizontal="center" vertical="top" wrapText="1"/>
    </xf>
    <xf numFmtId="0" fontId="32" fillId="0" borderId="19" xfId="179" applyFont="1" applyBorder="1" applyAlignment="1">
      <alignment horizontal="center" vertical="top" wrapText="1"/>
    </xf>
    <xf numFmtId="0" fontId="32" fillId="0" borderId="14" xfId="179" applyFont="1" applyBorder="1" applyAlignment="1">
      <alignment horizontal="center" vertical="top" wrapText="1"/>
    </xf>
    <xf numFmtId="0" fontId="71" fillId="0" borderId="43" xfId="179" applyFont="1" applyBorder="1" applyAlignment="1">
      <alignment vertical="center" wrapText="1"/>
    </xf>
    <xf numFmtId="0" fontId="61" fillId="0" borderId="19" xfId="179" applyFont="1" applyBorder="1" applyAlignment="1">
      <alignment vertical="center" wrapText="1"/>
    </xf>
    <xf numFmtId="0" fontId="61" fillId="0" borderId="14" xfId="179" applyFont="1" applyBorder="1" applyAlignment="1">
      <alignment vertical="center" wrapText="1"/>
    </xf>
    <xf numFmtId="0" fontId="42" fillId="0" borderId="0" xfId="169" applyFont="1" applyProtection="1">
      <alignment vertical="center"/>
      <protection locked="0"/>
    </xf>
    <xf numFmtId="0" fontId="72" fillId="0" borderId="11" xfId="170" applyFont="1" applyBorder="1" applyAlignment="1" applyProtection="1">
      <alignment horizontal="center" vertical="center" wrapText="1"/>
      <protection locked="0"/>
    </xf>
    <xf numFmtId="0" fontId="72" fillId="0" borderId="13" xfId="170" applyFont="1" applyBorder="1" applyAlignment="1" applyProtection="1">
      <alignment horizontal="center" vertical="center" wrapText="1"/>
      <protection locked="0"/>
    </xf>
    <xf numFmtId="0" fontId="72" fillId="0" borderId="12" xfId="170" applyFont="1" applyBorder="1" applyAlignment="1" applyProtection="1">
      <alignment horizontal="center" vertical="center" wrapText="1"/>
      <protection locked="0"/>
    </xf>
    <xf numFmtId="0" fontId="51" fillId="49" borderId="26" xfId="169" applyFont="1" applyFill="1" applyBorder="1" applyAlignment="1" applyProtection="1">
      <alignment horizontal="center" vertical="center"/>
    </xf>
    <xf numFmtId="0" fontId="51" fillId="49" borderId="10" xfId="169" applyFont="1" applyFill="1" applyBorder="1" applyAlignment="1" applyProtection="1">
      <alignment horizontal="center" vertical="center"/>
    </xf>
    <xf numFmtId="0" fontId="62" fillId="49" borderId="30" xfId="169" applyFont="1" applyFill="1" applyBorder="1" applyAlignment="1" applyProtection="1">
      <alignment horizontal="center" vertical="center"/>
    </xf>
    <xf numFmtId="0" fontId="52" fillId="49" borderId="42" xfId="169" applyFont="1" applyFill="1" applyBorder="1" applyAlignment="1" applyProtection="1">
      <alignment horizontal="center" vertical="center" wrapText="1"/>
    </xf>
    <xf numFmtId="0" fontId="52" fillId="49" borderId="19" xfId="169" applyFont="1" applyFill="1" applyBorder="1" applyAlignment="1" applyProtection="1">
      <alignment horizontal="center" vertical="center"/>
    </xf>
    <xf numFmtId="0" fontId="52" fillId="49" borderId="14" xfId="169" applyFont="1" applyFill="1" applyBorder="1" applyAlignment="1" applyProtection="1">
      <alignment horizontal="center" vertical="center"/>
    </xf>
  </cellXfs>
  <cellStyles count="182">
    <cellStyle name="20% - アクセント 1" xfId="19" builtinId="30" customBuiltin="1"/>
    <cellStyle name="20% - アクセント 1 2" xfId="44" xr:uid="{00000000-0005-0000-0000-000001000000}"/>
    <cellStyle name="20% - アクセント 2" xfId="23" builtinId="34" customBuiltin="1"/>
    <cellStyle name="20% - アクセント 2 2" xfId="45" xr:uid="{00000000-0005-0000-0000-000003000000}"/>
    <cellStyle name="20% - アクセント 3" xfId="27" builtinId="38" customBuiltin="1"/>
    <cellStyle name="20% - アクセント 3 2" xfId="46" xr:uid="{00000000-0005-0000-0000-000005000000}"/>
    <cellStyle name="20% - アクセント 4" xfId="31" builtinId="42" customBuiltin="1"/>
    <cellStyle name="20% - アクセント 4 2" xfId="47" xr:uid="{00000000-0005-0000-0000-000007000000}"/>
    <cellStyle name="20% - アクセント 5" xfId="35" builtinId="46" customBuiltin="1"/>
    <cellStyle name="20% - アクセント 5 2" xfId="48" xr:uid="{00000000-0005-0000-0000-000009000000}"/>
    <cellStyle name="20% - アクセント 6" xfId="39" builtinId="50" customBuiltin="1"/>
    <cellStyle name="20% - アクセント 6 2" xfId="49" xr:uid="{00000000-0005-0000-0000-00000B000000}"/>
    <cellStyle name="40% - アクセント 1" xfId="20" builtinId="31" customBuiltin="1"/>
    <cellStyle name="40% - アクセント 1 2" xfId="50" xr:uid="{00000000-0005-0000-0000-00000D000000}"/>
    <cellStyle name="40% - アクセント 2" xfId="24" builtinId="35" customBuiltin="1"/>
    <cellStyle name="40% - アクセント 2 2" xfId="51" xr:uid="{00000000-0005-0000-0000-00000F000000}"/>
    <cellStyle name="40% - アクセント 3" xfId="28" builtinId="39" customBuiltin="1"/>
    <cellStyle name="40% - アクセント 3 2" xfId="52" xr:uid="{00000000-0005-0000-0000-000011000000}"/>
    <cellStyle name="40% - アクセント 4" xfId="32" builtinId="43" customBuiltin="1"/>
    <cellStyle name="40% - アクセント 4 2" xfId="53" xr:uid="{00000000-0005-0000-0000-000013000000}"/>
    <cellStyle name="40% - アクセント 5" xfId="36" builtinId="47" customBuiltin="1"/>
    <cellStyle name="40% - アクセント 5 2" xfId="54" xr:uid="{00000000-0005-0000-0000-000015000000}"/>
    <cellStyle name="40% - アクセント 6" xfId="40" builtinId="51" customBuiltin="1"/>
    <cellStyle name="40% - アクセント 6 2" xfId="55" xr:uid="{00000000-0005-0000-0000-000017000000}"/>
    <cellStyle name="60% - アクセント 1" xfId="21" builtinId="32" customBuiltin="1"/>
    <cellStyle name="60% - アクセント 1 2" xfId="56" xr:uid="{00000000-0005-0000-0000-000019000000}"/>
    <cellStyle name="60% - アクセント 2" xfId="25" builtinId="36" customBuiltin="1"/>
    <cellStyle name="60% - アクセント 2 2" xfId="57" xr:uid="{00000000-0005-0000-0000-00001B000000}"/>
    <cellStyle name="60% - アクセント 3" xfId="29" builtinId="40" customBuiltin="1"/>
    <cellStyle name="60% - アクセント 3 2" xfId="58" xr:uid="{00000000-0005-0000-0000-00001D000000}"/>
    <cellStyle name="60% - アクセント 4" xfId="33" builtinId="44" customBuiltin="1"/>
    <cellStyle name="60% - アクセント 4 2" xfId="59" xr:uid="{00000000-0005-0000-0000-00001F000000}"/>
    <cellStyle name="60% - アクセント 5" xfId="37" builtinId="48" customBuiltin="1"/>
    <cellStyle name="60% - アクセント 5 2" xfId="60" xr:uid="{00000000-0005-0000-0000-000021000000}"/>
    <cellStyle name="60% - アクセント 6" xfId="41" builtinId="52" customBuiltin="1"/>
    <cellStyle name="60% - アクセント 6 2" xfId="61" xr:uid="{00000000-0005-0000-0000-000023000000}"/>
    <cellStyle name="アクセント 1" xfId="18" builtinId="29" customBuiltin="1"/>
    <cellStyle name="アクセント 1 2" xfId="62" xr:uid="{00000000-0005-0000-0000-000025000000}"/>
    <cellStyle name="アクセント 2" xfId="22" builtinId="33" customBuiltin="1"/>
    <cellStyle name="アクセント 2 2" xfId="63" xr:uid="{00000000-0005-0000-0000-000027000000}"/>
    <cellStyle name="アクセント 3" xfId="26" builtinId="37" customBuiltin="1"/>
    <cellStyle name="アクセント 3 2" xfId="64" xr:uid="{00000000-0005-0000-0000-000029000000}"/>
    <cellStyle name="アクセント 4" xfId="30" builtinId="41" customBuiltin="1"/>
    <cellStyle name="アクセント 4 2" xfId="65" xr:uid="{00000000-0005-0000-0000-00002B000000}"/>
    <cellStyle name="アクセント 5" xfId="34" builtinId="45" customBuiltin="1"/>
    <cellStyle name="アクセント 5 2" xfId="66" xr:uid="{00000000-0005-0000-0000-00002D000000}"/>
    <cellStyle name="アクセント 6" xfId="38" builtinId="49" customBuiltin="1"/>
    <cellStyle name="アクセント 6 2" xfId="67" xr:uid="{00000000-0005-0000-0000-00002F000000}"/>
    <cellStyle name="タイトル" xfId="1" builtinId="15" customBuiltin="1"/>
    <cellStyle name="タイトル 2" xfId="68" xr:uid="{00000000-0005-0000-0000-000031000000}"/>
    <cellStyle name="チェック セル" xfId="13" builtinId="23" customBuiltin="1"/>
    <cellStyle name="チェック セル 2" xfId="69" xr:uid="{00000000-0005-0000-0000-000033000000}"/>
    <cellStyle name="どちらでもない" xfId="8" builtinId="28" customBuiltin="1"/>
    <cellStyle name="どちらでもない 2" xfId="70" xr:uid="{00000000-0005-0000-0000-000035000000}"/>
    <cellStyle name="パーセント" xfId="177" builtinId="5"/>
    <cellStyle name="パーセント 2" xfId="71" xr:uid="{00000000-0005-0000-0000-000036000000}"/>
    <cellStyle name="パーセント 2 2" xfId="72" xr:uid="{00000000-0005-0000-0000-000037000000}"/>
    <cellStyle name="パーセント 2 2 2" xfId="73" xr:uid="{00000000-0005-0000-0000-000038000000}"/>
    <cellStyle name="パーセント 2 2 2 2" xfId="74" xr:uid="{00000000-0005-0000-0000-000039000000}"/>
    <cellStyle name="パーセント 2 2 2 3" xfId="75" xr:uid="{00000000-0005-0000-0000-00003A000000}"/>
    <cellStyle name="パーセント 2 2 3" xfId="76" xr:uid="{00000000-0005-0000-0000-00003B000000}"/>
    <cellStyle name="パーセント 2 2 3 2" xfId="77" xr:uid="{00000000-0005-0000-0000-00003C000000}"/>
    <cellStyle name="パーセント 2 2 3 3" xfId="78" xr:uid="{00000000-0005-0000-0000-00003D000000}"/>
    <cellStyle name="パーセント 2 2 4" xfId="79" xr:uid="{00000000-0005-0000-0000-00003E000000}"/>
    <cellStyle name="パーセント 2 2 4 2" xfId="80" xr:uid="{00000000-0005-0000-0000-00003F000000}"/>
    <cellStyle name="パーセント 2 2 4 3" xfId="81" xr:uid="{00000000-0005-0000-0000-000040000000}"/>
    <cellStyle name="パーセント 2 2 5" xfId="82" xr:uid="{00000000-0005-0000-0000-000041000000}"/>
    <cellStyle name="パーセント 2 2 6" xfId="83" xr:uid="{00000000-0005-0000-0000-000042000000}"/>
    <cellStyle name="パーセント 2 3" xfId="84" xr:uid="{00000000-0005-0000-0000-000043000000}"/>
    <cellStyle name="パーセント 2 3 2" xfId="85" xr:uid="{00000000-0005-0000-0000-000044000000}"/>
    <cellStyle name="パーセント 2 3 3" xfId="86" xr:uid="{00000000-0005-0000-0000-000045000000}"/>
    <cellStyle name="パーセント 2 4" xfId="87" xr:uid="{00000000-0005-0000-0000-000046000000}"/>
    <cellStyle name="パーセント 2 4 2" xfId="88" xr:uid="{00000000-0005-0000-0000-000047000000}"/>
    <cellStyle name="パーセント 2 4 3" xfId="89" xr:uid="{00000000-0005-0000-0000-000048000000}"/>
    <cellStyle name="パーセント 2 5" xfId="90" xr:uid="{00000000-0005-0000-0000-000049000000}"/>
    <cellStyle name="パーセント 2 5 2" xfId="91" xr:uid="{00000000-0005-0000-0000-00004A000000}"/>
    <cellStyle name="パーセント 2 5 3" xfId="92" xr:uid="{00000000-0005-0000-0000-00004B000000}"/>
    <cellStyle name="パーセント 2 6" xfId="93" xr:uid="{00000000-0005-0000-0000-00004C000000}"/>
    <cellStyle name="パーセント 2 7" xfId="94" xr:uid="{00000000-0005-0000-0000-00004D000000}"/>
    <cellStyle name="ハイパーリンク" xfId="181" builtinId="8"/>
    <cellStyle name="ハイパーリンク 2" xfId="95" xr:uid="{00000000-0005-0000-0000-00004F000000}"/>
    <cellStyle name="ハイパーリンク 3" xfId="96" xr:uid="{00000000-0005-0000-0000-000050000000}"/>
    <cellStyle name="ハイパーリンク 3 2" xfId="180" xr:uid="{15DF68F4-BB1D-4B99-80B0-FB77D8260742}"/>
    <cellStyle name="メモ" xfId="15" builtinId="10" customBuiltin="1"/>
    <cellStyle name="メモ 2" xfId="97" xr:uid="{00000000-0005-0000-0000-000052000000}"/>
    <cellStyle name="リンク セル" xfId="12" builtinId="24" customBuiltin="1"/>
    <cellStyle name="リンク セル 2" xfId="98" xr:uid="{00000000-0005-0000-0000-000054000000}"/>
    <cellStyle name="悪い" xfId="7" builtinId="27" customBuiltin="1"/>
    <cellStyle name="悪い 2" xfId="99" xr:uid="{00000000-0005-0000-0000-000056000000}"/>
    <cellStyle name="計算" xfId="11" builtinId="22" customBuiltin="1"/>
    <cellStyle name="計算 2" xfId="100" xr:uid="{00000000-0005-0000-0000-000058000000}"/>
    <cellStyle name="警告文" xfId="14" builtinId="11" customBuiltin="1"/>
    <cellStyle name="警告文 2" xfId="101" xr:uid="{00000000-0005-0000-0000-00005A000000}"/>
    <cellStyle name="桁区切り" xfId="178" builtinId="6"/>
    <cellStyle name="桁区切り 2" xfId="102" xr:uid="{00000000-0005-0000-0000-00005C000000}"/>
    <cellStyle name="桁区切り 2 2" xfId="103" xr:uid="{00000000-0005-0000-0000-00005D000000}"/>
    <cellStyle name="桁区切り 3" xfId="104" xr:uid="{00000000-0005-0000-0000-00005E000000}"/>
    <cellStyle name="桁区切り 4" xfId="105" xr:uid="{00000000-0005-0000-0000-00005F000000}"/>
    <cellStyle name="桁区切り 5" xfId="106" xr:uid="{00000000-0005-0000-0000-000060000000}"/>
    <cellStyle name="桁区切り 5 2" xfId="107" xr:uid="{00000000-0005-0000-0000-000061000000}"/>
    <cellStyle name="桁区切り 6" xfId="108" xr:uid="{00000000-0005-0000-0000-000062000000}"/>
    <cellStyle name="桁区切り 6 2" xfId="109" xr:uid="{00000000-0005-0000-0000-000063000000}"/>
    <cellStyle name="見出し 1" xfId="2" builtinId="16" customBuiltin="1"/>
    <cellStyle name="見出し 1 2" xfId="110" xr:uid="{00000000-0005-0000-0000-000065000000}"/>
    <cellStyle name="見出し 2" xfId="3" builtinId="17" customBuiltin="1"/>
    <cellStyle name="見出し 2 2" xfId="111" xr:uid="{00000000-0005-0000-0000-000067000000}"/>
    <cellStyle name="見出し 3" xfId="4" builtinId="18" customBuiltin="1"/>
    <cellStyle name="見出し 3 2" xfId="112" xr:uid="{00000000-0005-0000-0000-000069000000}"/>
    <cellStyle name="見出し 4" xfId="5" builtinId="19" customBuiltin="1"/>
    <cellStyle name="見出し 4 2" xfId="113" xr:uid="{00000000-0005-0000-0000-00006B000000}"/>
    <cellStyle name="集計" xfId="17" builtinId="25" customBuiltin="1"/>
    <cellStyle name="集計 2" xfId="114" xr:uid="{00000000-0005-0000-0000-00006D000000}"/>
    <cellStyle name="出力" xfId="10" builtinId="21" customBuiltin="1"/>
    <cellStyle name="出力 2" xfId="115" xr:uid="{00000000-0005-0000-0000-00006F000000}"/>
    <cellStyle name="説明文" xfId="16" builtinId="53" customBuiltin="1"/>
    <cellStyle name="説明文 2" xfId="116" xr:uid="{00000000-0005-0000-0000-000071000000}"/>
    <cellStyle name="通貨 2" xfId="117" xr:uid="{00000000-0005-0000-0000-000072000000}"/>
    <cellStyle name="入力" xfId="9" builtinId="20" customBuiltin="1"/>
    <cellStyle name="入力 2" xfId="118" xr:uid="{00000000-0005-0000-0000-000074000000}"/>
    <cellStyle name="標準" xfId="0" builtinId="0"/>
    <cellStyle name="標準 2" xfId="43" xr:uid="{00000000-0005-0000-0000-000076000000}"/>
    <cellStyle name="標準 2 2" xfId="42" xr:uid="{00000000-0005-0000-0000-000077000000}"/>
    <cellStyle name="標準 2 2 2" xfId="119" xr:uid="{00000000-0005-0000-0000-000078000000}"/>
    <cellStyle name="標準 2 2 2 2" xfId="120" xr:uid="{00000000-0005-0000-0000-000079000000}"/>
    <cellStyle name="標準 2 2 2 2 2" xfId="121" xr:uid="{00000000-0005-0000-0000-00007A000000}"/>
    <cellStyle name="標準 2 2 2 2 3" xfId="122" xr:uid="{00000000-0005-0000-0000-00007B000000}"/>
    <cellStyle name="標準 2 2 2 3" xfId="123" xr:uid="{00000000-0005-0000-0000-00007C000000}"/>
    <cellStyle name="標準 2 2 2 3 2" xfId="124" xr:uid="{00000000-0005-0000-0000-00007D000000}"/>
    <cellStyle name="標準 2 2 2 3 3" xfId="125" xr:uid="{00000000-0005-0000-0000-00007E000000}"/>
    <cellStyle name="標準 2 2 2 4" xfId="126" xr:uid="{00000000-0005-0000-0000-00007F000000}"/>
    <cellStyle name="標準 2 2 2 4 2" xfId="127" xr:uid="{00000000-0005-0000-0000-000080000000}"/>
    <cellStyle name="標準 2 2 2 4 3" xfId="128" xr:uid="{00000000-0005-0000-0000-000081000000}"/>
    <cellStyle name="標準 2 2 2 5" xfId="129" xr:uid="{00000000-0005-0000-0000-000082000000}"/>
    <cellStyle name="標準 2 2 2 6" xfId="130" xr:uid="{00000000-0005-0000-0000-000083000000}"/>
    <cellStyle name="標準 2 2 3" xfId="131" xr:uid="{00000000-0005-0000-0000-000084000000}"/>
    <cellStyle name="標準 2 2 3 2" xfId="132" xr:uid="{00000000-0005-0000-0000-000085000000}"/>
    <cellStyle name="標準 2 2 3 3" xfId="133" xr:uid="{00000000-0005-0000-0000-000086000000}"/>
    <cellStyle name="標準 2 2 4" xfId="134" xr:uid="{00000000-0005-0000-0000-000087000000}"/>
    <cellStyle name="標準 2 2 4 2" xfId="135" xr:uid="{00000000-0005-0000-0000-000088000000}"/>
    <cellStyle name="標準 2 2 4 3" xfId="136" xr:uid="{00000000-0005-0000-0000-000089000000}"/>
    <cellStyle name="標準 2 2 5" xfId="137" xr:uid="{00000000-0005-0000-0000-00008A000000}"/>
    <cellStyle name="標準 2 2 5 2" xfId="138" xr:uid="{00000000-0005-0000-0000-00008B000000}"/>
    <cellStyle name="標準 2 2 5 3" xfId="139" xr:uid="{00000000-0005-0000-0000-00008C000000}"/>
    <cellStyle name="標準 2 2 5 4" xfId="140" xr:uid="{00000000-0005-0000-0000-00008D000000}"/>
    <cellStyle name="標準 2 2 6" xfId="141" xr:uid="{00000000-0005-0000-0000-00008E000000}"/>
    <cellStyle name="標準 2 2 7" xfId="142" xr:uid="{00000000-0005-0000-0000-00008F000000}"/>
    <cellStyle name="標準 2 3" xfId="143" xr:uid="{00000000-0005-0000-0000-000090000000}"/>
    <cellStyle name="標準 2 4" xfId="144" xr:uid="{00000000-0005-0000-0000-000091000000}"/>
    <cellStyle name="標準 3" xfId="145" xr:uid="{00000000-0005-0000-0000-000092000000}"/>
    <cellStyle name="標準 3 2" xfId="146" xr:uid="{00000000-0005-0000-0000-000093000000}"/>
    <cellStyle name="標準 3 2 2" xfId="147" xr:uid="{00000000-0005-0000-0000-000094000000}"/>
    <cellStyle name="標準 3 2 2 2" xfId="148" xr:uid="{00000000-0005-0000-0000-000095000000}"/>
    <cellStyle name="標準 3 2 2 3" xfId="149" xr:uid="{00000000-0005-0000-0000-000096000000}"/>
    <cellStyle name="標準 3 2 3" xfId="150" xr:uid="{00000000-0005-0000-0000-000097000000}"/>
    <cellStyle name="標準 3 2 3 2" xfId="151" xr:uid="{00000000-0005-0000-0000-000098000000}"/>
    <cellStyle name="標準 3 2 3 3" xfId="152" xr:uid="{00000000-0005-0000-0000-000099000000}"/>
    <cellStyle name="標準 3 2 4" xfId="153" xr:uid="{00000000-0005-0000-0000-00009A000000}"/>
    <cellStyle name="標準 3 2 4 2" xfId="154" xr:uid="{00000000-0005-0000-0000-00009B000000}"/>
    <cellStyle name="標準 3 2 4 3" xfId="155" xr:uid="{00000000-0005-0000-0000-00009C000000}"/>
    <cellStyle name="標準 3 2 5" xfId="156" xr:uid="{00000000-0005-0000-0000-00009D000000}"/>
    <cellStyle name="標準 3 2 6" xfId="157" xr:uid="{00000000-0005-0000-0000-00009E000000}"/>
    <cellStyle name="標準 3 3" xfId="158" xr:uid="{00000000-0005-0000-0000-00009F000000}"/>
    <cellStyle name="標準 3 3 2" xfId="159" xr:uid="{00000000-0005-0000-0000-0000A0000000}"/>
    <cellStyle name="標準 3 3 3" xfId="160" xr:uid="{00000000-0005-0000-0000-0000A1000000}"/>
    <cellStyle name="標準 3 4" xfId="161" xr:uid="{00000000-0005-0000-0000-0000A2000000}"/>
    <cellStyle name="標準 3 4 2" xfId="162" xr:uid="{00000000-0005-0000-0000-0000A3000000}"/>
    <cellStyle name="標準 3 4 3" xfId="163" xr:uid="{00000000-0005-0000-0000-0000A4000000}"/>
    <cellStyle name="標準 3 5" xfId="164" xr:uid="{00000000-0005-0000-0000-0000A5000000}"/>
    <cellStyle name="標準 3 5 2" xfId="165" xr:uid="{00000000-0005-0000-0000-0000A6000000}"/>
    <cellStyle name="標準 3 5 3" xfId="166" xr:uid="{00000000-0005-0000-0000-0000A7000000}"/>
    <cellStyle name="標準 3 6" xfId="167" xr:uid="{00000000-0005-0000-0000-0000A8000000}"/>
    <cellStyle name="標準 3 7" xfId="168" xr:uid="{00000000-0005-0000-0000-0000A9000000}"/>
    <cellStyle name="標準 4" xfId="169" xr:uid="{00000000-0005-0000-0000-0000AA000000}"/>
    <cellStyle name="標準 4 2" xfId="170" xr:uid="{00000000-0005-0000-0000-0000AB000000}"/>
    <cellStyle name="標準 5" xfId="171" xr:uid="{00000000-0005-0000-0000-0000AC000000}"/>
    <cellStyle name="標準 6" xfId="172" xr:uid="{00000000-0005-0000-0000-0000AD000000}"/>
    <cellStyle name="標準 6 2" xfId="173" xr:uid="{00000000-0005-0000-0000-0000AE000000}"/>
    <cellStyle name="標準 7" xfId="174" xr:uid="{00000000-0005-0000-0000-0000AF000000}"/>
    <cellStyle name="標準 7 2" xfId="175" xr:uid="{00000000-0005-0000-0000-0000B0000000}"/>
    <cellStyle name="標準 8" xfId="179" xr:uid="{1A4F5F8B-6278-4698-8F72-DE7219C7630D}"/>
    <cellStyle name="良い" xfId="6" builtinId="26" customBuiltin="1"/>
    <cellStyle name="良い 2" xfId="176" xr:uid="{00000000-0005-0000-0000-0000B2000000}"/>
  </cellStyles>
  <dxfs count="22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D9D9D9"/>
      <color rgb="FFDBEEF4"/>
      <color rgb="FF93CDDD"/>
      <color rgb="FFF2F2F2"/>
      <color rgb="FFBFBFBF"/>
      <color rgb="FFEBF1DE"/>
      <color rgb="FFFDEADA"/>
      <color rgb="FFFFFFCC"/>
      <color rgb="FFFF66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415637</xdr:colOff>
      <xdr:row>21</xdr:row>
      <xdr:rowOff>394853</xdr:rowOff>
    </xdr:from>
    <xdr:to>
      <xdr:col>21</xdr:col>
      <xdr:colOff>398902</xdr:colOff>
      <xdr:row>26</xdr:row>
      <xdr:rowOff>322348</xdr:rowOff>
    </xdr:to>
    <xdr:sp macro="" textlink="">
      <xdr:nvSpPr>
        <xdr:cNvPr id="50" name="吹き出し: 角を丸めた四角形 49">
          <a:extLst>
            <a:ext uri="{FF2B5EF4-FFF2-40B4-BE49-F238E27FC236}">
              <a16:creationId xmlns:a16="http://schemas.microsoft.com/office/drawing/2014/main" id="{8F3866F3-1851-4417-9F2D-3FF25177AEAA}"/>
            </a:ext>
          </a:extLst>
        </xdr:cNvPr>
        <xdr:cNvSpPr/>
      </xdr:nvSpPr>
      <xdr:spPr>
        <a:xfrm>
          <a:off x="36700692" y="13002489"/>
          <a:ext cx="3972220" cy="2085111"/>
        </a:xfrm>
        <a:prstGeom prst="wedgeRoundRectCallout">
          <a:avLst>
            <a:gd name="adj1" fmla="val 21322"/>
            <a:gd name="adj2" fmla="val -8958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j-ea"/>
              <a:ea typeface="+mj-ea"/>
            </a:rPr>
            <a:t>　⑭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生産性向上要件証明書発行実績</a:t>
          </a:r>
          <a:r>
            <a:rPr kumimoji="1" lang="ja-JP" altLang="en-US" sz="1600" b="1" baseline="0">
              <a:solidFill>
                <a:srgbClr val="000000"/>
              </a:solidFill>
              <a:latin typeface="+mj-ea"/>
              <a:ea typeface="+mj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⑭生産性向上要件証明書発行実績を選択してください</a:t>
          </a:r>
          <a:endParaRPr kumimoji="1" lang="en-US" altLang="ja-JP" sz="1600" b="1" u="sng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プルダウンで選択</a:t>
          </a:r>
          <a:endParaRPr kumimoji="1" lang="en-US" altLang="ja-JP" sz="1600" b="1" u="sng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21</xdr:col>
      <xdr:colOff>363802</xdr:colOff>
      <xdr:row>1</xdr:row>
      <xdr:rowOff>779319</xdr:rowOff>
    </xdr:from>
    <xdr:to>
      <xdr:col>24</xdr:col>
      <xdr:colOff>2264189</xdr:colOff>
      <xdr:row>2</xdr:row>
      <xdr:rowOff>1771614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5811439-551B-442D-BA73-0DB285BE66EB}"/>
            </a:ext>
          </a:extLst>
        </xdr:cNvPr>
        <xdr:cNvGrpSpPr>
          <a:grpSpLocks/>
        </xdr:cNvGrpSpPr>
      </xdr:nvGrpSpPr>
      <xdr:grpSpPr>
        <a:xfrm>
          <a:off x="38737083" y="1302674"/>
          <a:ext cx="7674961" cy="2897295"/>
          <a:chOff x="24658307" y="547688"/>
          <a:chExt cx="6520933" cy="2663598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726C992F-E4A0-43DB-9EC4-33E80595F0A9}"/>
              </a:ext>
            </a:extLst>
          </xdr:cNvPr>
          <xdr:cNvSpPr/>
        </xdr:nvSpPr>
        <xdr:spPr>
          <a:xfrm>
            <a:off x="24658307" y="547688"/>
            <a:ext cx="6520933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76DF126B-2945-4C9A-B93D-5CFA7B26340F}"/>
              </a:ext>
            </a:extLst>
          </xdr:cNvPr>
          <xdr:cNvGrpSpPr/>
        </xdr:nvGrpSpPr>
        <xdr:grpSpPr>
          <a:xfrm>
            <a:off x="25405543" y="849725"/>
            <a:ext cx="5537535" cy="514041"/>
            <a:chOff x="20797189" y="530440"/>
            <a:chExt cx="2593462" cy="313765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41757FF1-1B6B-4060-A2C4-E856F3014198}"/>
                </a:ext>
              </a:extLst>
            </xdr:cNvPr>
            <xdr:cNvSpPr/>
          </xdr:nvSpPr>
          <xdr:spPr>
            <a:xfrm>
              <a:off x="20797189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96792D02-52E6-4C9C-8E94-03A63210DFD8}"/>
                </a:ext>
              </a:extLst>
            </xdr:cNvPr>
            <xdr:cNvSpPr/>
          </xdr:nvSpPr>
          <xdr:spPr>
            <a:xfrm>
              <a:off x="21747647" y="530440"/>
              <a:ext cx="1643004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6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C8994E21-5C41-4D10-AF14-3C3590EC9F13}"/>
                </a:ext>
              </a:extLst>
            </xdr:cNvPr>
            <xdr:cNvCxnSpPr>
              <a:stCxn id="13" idx="3"/>
              <a:endCxn id="14" idx="1"/>
            </xdr:cNvCxnSpPr>
          </xdr:nvCxnSpPr>
          <xdr:spPr>
            <a:xfrm>
              <a:off x="21571078" y="687323"/>
              <a:ext cx="176569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C7F003A3-F958-4937-932B-9A115907AEB2}"/>
              </a:ext>
            </a:extLst>
          </xdr:cNvPr>
          <xdr:cNvGrpSpPr/>
        </xdr:nvGrpSpPr>
        <xdr:grpSpPr>
          <a:xfrm>
            <a:off x="25406225" y="1584070"/>
            <a:ext cx="5529220" cy="514041"/>
            <a:chOff x="20808759" y="530440"/>
            <a:chExt cx="2589409" cy="313765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0C73C1AD-8A41-4F6C-BCB8-5A8A3EE607F2}"/>
                </a:ext>
              </a:extLst>
            </xdr:cNvPr>
            <xdr:cNvSpPr/>
          </xdr:nvSpPr>
          <xdr:spPr>
            <a:xfrm>
              <a:off x="20808759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AE6431BD-F902-4F16-9D43-F7D5AFE94598}"/>
                </a:ext>
              </a:extLst>
            </xdr:cNvPr>
            <xdr:cNvSpPr/>
          </xdr:nvSpPr>
          <xdr:spPr>
            <a:xfrm>
              <a:off x="21762409" y="530440"/>
              <a:ext cx="1635759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6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9AE3BE35-519D-43DE-8C92-8DE58A203221}"/>
                </a:ext>
              </a:extLst>
            </xdr:cNvPr>
            <xdr:cNvCxnSpPr>
              <a:stCxn id="10" idx="3"/>
              <a:endCxn id="11" idx="1"/>
            </xdr:cNvCxnSpPr>
          </xdr:nvCxnSpPr>
          <xdr:spPr>
            <a:xfrm>
              <a:off x="21581964" y="687323"/>
              <a:ext cx="180445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51A4E887-3241-4F94-AB36-4655FDCAEC57}"/>
              </a:ext>
            </a:extLst>
          </xdr:cNvPr>
          <xdr:cNvGrpSpPr/>
        </xdr:nvGrpSpPr>
        <xdr:grpSpPr>
          <a:xfrm>
            <a:off x="25406241" y="2326559"/>
            <a:ext cx="5538191" cy="513770"/>
            <a:chOff x="20808765" y="534306"/>
            <a:chExt cx="2593663" cy="315946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2201878A-8033-485B-93FC-49ECCCD3C5F6}"/>
                </a:ext>
              </a:extLst>
            </xdr:cNvPr>
            <xdr:cNvSpPr/>
          </xdr:nvSpPr>
          <xdr:spPr>
            <a:xfrm>
              <a:off x="2080876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AD17897A-A4A1-4F07-A383-316D1922D703}"/>
                </a:ext>
              </a:extLst>
            </xdr:cNvPr>
            <xdr:cNvSpPr/>
          </xdr:nvSpPr>
          <xdr:spPr>
            <a:xfrm>
              <a:off x="21758221" y="534306"/>
              <a:ext cx="1644207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6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生産性指標の年平均向上率が</a:t>
              </a:r>
              <a:r>
                <a:rPr kumimoji="1" lang="en-US" altLang="ja-JP" sz="16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1%</a:t>
              </a:r>
              <a:r>
                <a:rPr kumimoji="1" lang="ja-JP" altLang="en-US" sz="16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未満</a:t>
              </a:r>
            </a:p>
          </xdr:txBody>
        </xdr:sp>
        <xdr:cxnSp macro="">
          <xdr:nvCxnSpPr>
            <xdr:cNvPr id="9" name="直線コネクタ 8">
              <a:extLst>
                <a:ext uri="{FF2B5EF4-FFF2-40B4-BE49-F238E27FC236}">
                  <a16:creationId xmlns:a16="http://schemas.microsoft.com/office/drawing/2014/main" id="{4C29FF19-39BC-42BF-974F-89168CAFBFD4}"/>
                </a:ext>
              </a:extLst>
            </xdr:cNvPr>
            <xdr:cNvCxnSpPr>
              <a:stCxn id="7" idx="3"/>
              <a:endCxn id="8" idx="1"/>
            </xdr:cNvCxnSpPr>
          </xdr:nvCxnSpPr>
          <xdr:spPr>
            <a:xfrm flipV="1">
              <a:off x="21581970" y="691597"/>
              <a:ext cx="176251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33</xdr:col>
      <xdr:colOff>86592</xdr:colOff>
      <xdr:row>1</xdr:row>
      <xdr:rowOff>414400</xdr:rowOff>
    </xdr:from>
    <xdr:to>
      <xdr:col>42</xdr:col>
      <xdr:colOff>340179</xdr:colOff>
      <xdr:row>2</xdr:row>
      <xdr:rowOff>780410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24C781EC-7A48-43A4-99AE-4B66B6493F4B}"/>
            </a:ext>
          </a:extLst>
        </xdr:cNvPr>
        <xdr:cNvSpPr/>
      </xdr:nvSpPr>
      <xdr:spPr>
        <a:xfrm>
          <a:off x="48963449" y="917864"/>
          <a:ext cx="6648944" cy="175393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latin typeface="+mn-ea"/>
              <a:ea typeface="+mn-ea"/>
            </a:rPr>
            <a:t>非表示部分</a:t>
          </a:r>
        </a:p>
      </xdr:txBody>
    </xdr:sp>
    <xdr:clientData/>
  </xdr:twoCellAnchor>
  <xdr:twoCellAnchor editAs="oneCell">
    <xdr:from>
      <xdr:col>15</xdr:col>
      <xdr:colOff>22368</xdr:colOff>
      <xdr:row>1</xdr:row>
      <xdr:rowOff>0</xdr:rowOff>
    </xdr:from>
    <xdr:to>
      <xdr:col>15</xdr:col>
      <xdr:colOff>608674</xdr:colOff>
      <xdr:row>3</xdr:row>
      <xdr:rowOff>1849236</xdr:rowOff>
    </xdr:to>
    <xdr:sp macro="" textlink="">
      <xdr:nvSpPr>
        <xdr:cNvPr id="33" name="右中かっこ 32">
          <a:extLst>
            <a:ext uri="{FF2B5EF4-FFF2-40B4-BE49-F238E27FC236}">
              <a16:creationId xmlns:a16="http://schemas.microsoft.com/office/drawing/2014/main" id="{F8303648-E97C-4181-874D-BAC2C59946F0}"/>
            </a:ext>
          </a:extLst>
        </xdr:cNvPr>
        <xdr:cNvSpPr/>
      </xdr:nvSpPr>
      <xdr:spPr>
        <a:xfrm>
          <a:off x="30606277" y="519545"/>
          <a:ext cx="586306" cy="5663046"/>
        </a:xfrm>
        <a:prstGeom prst="rightBrace">
          <a:avLst>
            <a:gd name="adj1" fmla="val 45299"/>
            <a:gd name="adj2" fmla="val 47793"/>
          </a:avLst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15</xdr:col>
      <xdr:colOff>1047654</xdr:colOff>
      <xdr:row>1</xdr:row>
      <xdr:rowOff>102103</xdr:rowOff>
    </xdr:from>
    <xdr:to>
      <xdr:col>20</xdr:col>
      <xdr:colOff>441385</xdr:colOff>
      <xdr:row>2</xdr:row>
      <xdr:rowOff>648122</xdr:rowOff>
    </xdr:to>
    <xdr:sp macro="" textlink="">
      <xdr:nvSpPr>
        <xdr:cNvPr id="34" name="吹き出し: 角を丸めた四角形 33">
          <a:extLst>
            <a:ext uri="{FF2B5EF4-FFF2-40B4-BE49-F238E27FC236}">
              <a16:creationId xmlns:a16="http://schemas.microsoft.com/office/drawing/2014/main" id="{55886B14-3008-4426-BF37-FA591C9CAE7E}"/>
            </a:ext>
          </a:extLst>
        </xdr:cNvPr>
        <xdr:cNvSpPr/>
      </xdr:nvSpPr>
      <xdr:spPr>
        <a:xfrm>
          <a:off x="31631563" y="621648"/>
          <a:ext cx="5797648" cy="2451019"/>
        </a:xfrm>
        <a:prstGeom prst="wedgeRoundRectCallout">
          <a:avLst>
            <a:gd name="adj1" fmla="val -56884"/>
            <a:gd name="adj2" fmla="val 55765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エラー表示欄　</a:t>
          </a:r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入力内容に不備があった場合表示されます</a:t>
          </a:r>
          <a:endParaRPr kumimoji="1" lang="en-US" altLang="ja-JP" sz="1600" b="1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表示された場合は内容に従い修正してください</a:t>
          </a:r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1</xdr:col>
      <xdr:colOff>1270577</xdr:colOff>
      <xdr:row>21</xdr:row>
      <xdr:rowOff>34633</xdr:rowOff>
    </xdr:from>
    <xdr:to>
      <xdr:col>2</xdr:col>
      <xdr:colOff>1886874</xdr:colOff>
      <xdr:row>25</xdr:row>
      <xdr:rowOff>58305</xdr:rowOff>
    </xdr:to>
    <xdr:sp macro="" textlink="">
      <xdr:nvSpPr>
        <xdr:cNvPr id="36" name="吹き出し: 角を丸めた四角形 35">
          <a:extLst>
            <a:ext uri="{FF2B5EF4-FFF2-40B4-BE49-F238E27FC236}">
              <a16:creationId xmlns:a16="http://schemas.microsoft.com/office/drawing/2014/main" id="{983734F2-B4B3-4056-BD5E-F12E3AC6B9A7}"/>
            </a:ext>
          </a:extLst>
        </xdr:cNvPr>
        <xdr:cNvSpPr/>
      </xdr:nvSpPr>
      <xdr:spPr>
        <a:xfrm>
          <a:off x="2326986" y="13456224"/>
          <a:ext cx="3924878" cy="1749140"/>
        </a:xfrm>
        <a:prstGeom prst="wedgeRoundRectCallout">
          <a:avLst>
            <a:gd name="adj1" fmla="val -9380"/>
            <a:gd name="adj2" fmla="val -8439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①種別　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①種別を選択してください</a:t>
          </a:r>
          <a:endParaRPr kumimoji="1" lang="en-US" altLang="ja-JP" sz="1600" b="0" u="none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1</xdr:col>
      <xdr:colOff>62925</xdr:colOff>
      <xdr:row>25</xdr:row>
      <xdr:rowOff>346363</xdr:rowOff>
    </xdr:from>
    <xdr:to>
      <xdr:col>3</xdr:col>
      <xdr:colOff>835084</xdr:colOff>
      <xdr:row>34</xdr:row>
      <xdr:rowOff>359872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85FCE6AA-E513-465F-9951-2B9B0F7BD22B}"/>
            </a:ext>
          </a:extLst>
        </xdr:cNvPr>
        <xdr:cNvSpPr/>
      </xdr:nvSpPr>
      <xdr:spPr>
        <a:xfrm>
          <a:off x="1119334" y="15499772"/>
          <a:ext cx="6898986" cy="3913910"/>
        </a:xfrm>
        <a:prstGeom prst="rect">
          <a:avLst/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◆製品型番リスト　入力ルール◆</a:t>
          </a:r>
          <a:endParaRPr kumimoji="1" lang="en-US" altLang="ja-JP" sz="1600" b="1" u="sng">
            <a:solidFill>
              <a:srgbClr val="FF0000"/>
            </a:solidFill>
            <a:latin typeface="+mj-ea"/>
            <a:ea typeface="+mj-ea"/>
            <a:cs typeface="Meiryo UI" panose="020B0604030504040204" pitchFamily="50" charset="-128"/>
          </a:endParaRPr>
        </a:p>
        <a:p>
          <a:pPr algn="l"/>
          <a:endParaRPr kumimoji="1" lang="en-US" altLang="ja-JP" sz="1600" b="1">
            <a:solidFill>
              <a:srgbClr val="FF0000"/>
            </a:solidFill>
            <a:latin typeface="+mj-ea"/>
            <a:ea typeface="+mj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・製品名、型番、数値はカタログ</a:t>
          </a:r>
          <a:r>
            <a:rPr kumimoji="1" lang="en-US" altLang="ja-JP" sz="1600" b="0" u="sng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(</a:t>
          </a:r>
          <a:r>
            <a:rPr kumimoji="1" lang="ja-JP" altLang="en-US" sz="1600" b="0" u="sng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仕様書等</a:t>
          </a:r>
          <a:r>
            <a:rPr kumimoji="1" lang="en-US" altLang="ja-JP" sz="1600" b="0" u="sng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)</a:t>
          </a:r>
          <a:r>
            <a:rPr kumimoji="1" lang="ja-JP" altLang="en-US" sz="1600" b="0" u="sng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の記載と一致させること</a:t>
          </a:r>
          <a:endParaRPr kumimoji="1" lang="en-US" altLang="ja-JP" sz="1600" b="0" u="sng">
            <a:solidFill>
              <a:srgbClr val="FF0000"/>
            </a:solidFill>
            <a:latin typeface="+mj-ea"/>
            <a:ea typeface="+mj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j-ea"/>
            <a:ea typeface="+mj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・数値の入力欄においては、単位記号は入れないこと</a:t>
          </a:r>
          <a:endParaRPr kumimoji="1" lang="en-US" altLang="ja-JP" sz="1600" b="0" u="sng">
            <a:solidFill>
              <a:srgbClr val="FF0000"/>
            </a:solidFill>
            <a:latin typeface="+mj-ea"/>
            <a:ea typeface="+mj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j-ea"/>
            <a:ea typeface="+mj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・半角</a:t>
          </a:r>
          <a:r>
            <a:rPr kumimoji="1" lang="en-US" altLang="ja-JP" sz="1600" b="0" u="sng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全角入力について</a:t>
          </a:r>
          <a:endParaRPr kumimoji="1" lang="en-US" altLang="ja-JP" sz="1600" b="0" u="sng">
            <a:solidFill>
              <a:srgbClr val="FF0000"/>
            </a:solidFill>
            <a:latin typeface="+mj-ea"/>
            <a:ea typeface="+mj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英数字、記号</a:t>
          </a:r>
          <a:r>
            <a:rPr kumimoji="1" lang="en-US" altLang="ja-JP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(/</a:t>
          </a:r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スラッシュ、</a:t>
          </a:r>
          <a:r>
            <a:rPr kumimoji="1" lang="en-US" altLang="ja-JP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-</a:t>
          </a:r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ハイフン等</a:t>
          </a:r>
          <a:r>
            <a:rPr kumimoji="1" lang="en-US" altLang="ja-JP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)</a:t>
          </a:r>
          <a:r>
            <a:rPr kumimoji="1" lang="ja-JP" altLang="en-US" sz="1600" b="0" baseline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　</a:t>
          </a:r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→　半角</a:t>
          </a:r>
          <a:endParaRPr kumimoji="1" lang="en-US" altLang="ja-JP" sz="1600" b="0">
            <a:solidFill>
              <a:srgbClr val="FF0000"/>
            </a:solidFill>
            <a:latin typeface="+mj-ea"/>
            <a:ea typeface="+mj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漢字、片仮名、平仮名　→　全角</a:t>
          </a:r>
          <a:endParaRPr kumimoji="1" lang="en-US" altLang="ja-JP" sz="1600" b="0">
            <a:solidFill>
              <a:srgbClr val="FF0000"/>
            </a:solidFill>
            <a:latin typeface="+mj-ea"/>
            <a:ea typeface="+mj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j-ea"/>
            <a:ea typeface="+mj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・生産性指標の年平均向上率が</a:t>
          </a:r>
          <a:r>
            <a:rPr kumimoji="1" lang="en-US" altLang="ja-JP" sz="1600" b="0" u="sng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1</a:t>
          </a:r>
          <a:r>
            <a:rPr kumimoji="1" lang="ja-JP" altLang="en-US" sz="1600" b="0" u="sng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％以上であること</a:t>
          </a:r>
          <a:endParaRPr kumimoji="1" lang="en-US" altLang="ja-JP" sz="1600" b="0" u="sng">
            <a:solidFill>
              <a:srgbClr val="FF0000"/>
            </a:solidFill>
            <a:latin typeface="+mj-ea"/>
            <a:ea typeface="+mj-ea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5</xdr:col>
      <xdr:colOff>17316</xdr:colOff>
      <xdr:row>19</xdr:row>
      <xdr:rowOff>409286</xdr:rowOff>
    </xdr:from>
    <xdr:to>
      <xdr:col>6</xdr:col>
      <xdr:colOff>3201899</xdr:colOff>
      <xdr:row>21</xdr:row>
      <xdr:rowOff>174458</xdr:rowOff>
    </xdr:to>
    <xdr:sp macro="" textlink="">
      <xdr:nvSpPr>
        <xdr:cNvPr id="38" name="右中かっこ 37">
          <a:extLst>
            <a:ext uri="{FF2B5EF4-FFF2-40B4-BE49-F238E27FC236}">
              <a16:creationId xmlns:a16="http://schemas.microsoft.com/office/drawing/2014/main" id="{D768B814-2F56-446C-8FCF-F69B3490F690}"/>
            </a:ext>
          </a:extLst>
        </xdr:cNvPr>
        <xdr:cNvSpPr/>
      </xdr:nvSpPr>
      <xdr:spPr>
        <a:xfrm rot="5400000">
          <a:off x="14150307" y="8997750"/>
          <a:ext cx="638066" cy="7048501"/>
        </a:xfrm>
        <a:prstGeom prst="rightBrace">
          <a:avLst>
            <a:gd name="adj1" fmla="val 53633"/>
            <a:gd name="adj2" fmla="val 53767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4</xdr:col>
      <xdr:colOff>274740</xdr:colOff>
      <xdr:row>22</xdr:row>
      <xdr:rowOff>430352</xdr:rowOff>
    </xdr:from>
    <xdr:to>
      <xdr:col>5</xdr:col>
      <xdr:colOff>2269372</xdr:colOff>
      <xdr:row>31</xdr:row>
      <xdr:rowOff>399760</xdr:rowOff>
    </xdr:to>
    <xdr:sp macro="" textlink="">
      <xdr:nvSpPr>
        <xdr:cNvPr id="39" name="吹き出し: 角を丸めた四角形 38">
          <a:extLst>
            <a:ext uri="{FF2B5EF4-FFF2-40B4-BE49-F238E27FC236}">
              <a16:creationId xmlns:a16="http://schemas.microsoft.com/office/drawing/2014/main" id="{DB44E0FA-CE55-42E5-8997-2A82E5AE79C9}"/>
            </a:ext>
          </a:extLst>
        </xdr:cNvPr>
        <xdr:cNvSpPr/>
      </xdr:nvSpPr>
      <xdr:spPr>
        <a:xfrm>
          <a:off x="8356558" y="13603716"/>
          <a:ext cx="4834122" cy="3930653"/>
        </a:xfrm>
        <a:prstGeom prst="wedgeRoundRectCallout">
          <a:avLst>
            <a:gd name="adj1" fmla="val 46703"/>
            <a:gd name="adj2" fmla="val -66273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②製品名　③型番　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②製品名を入力してください</a:t>
          </a:r>
          <a:endParaRPr kumimoji="1" lang="en-US" altLang="ja-JP" sz="1600" b="1" u="sng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j-ea"/>
              <a:ea typeface="+mj-ea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+mj-ea"/>
              <a:ea typeface="+mj-ea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+mj-ea"/>
              <a:ea typeface="+mj-ea"/>
            </a:rPr>
            <a:t>仕様書等</a:t>
          </a:r>
          <a:r>
            <a:rPr kumimoji="1" lang="en-US" altLang="ja-JP" sz="1600" b="0">
              <a:solidFill>
                <a:srgbClr val="000000"/>
              </a:solidFill>
              <a:latin typeface="+mj-ea"/>
              <a:ea typeface="+mj-ea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+mj-ea"/>
              <a:ea typeface="+mj-ea"/>
            </a:rPr>
            <a:t>に記載の製品名を入力</a:t>
          </a:r>
          <a:endParaRPr kumimoji="1" lang="en-US" altLang="ja-JP" sz="1600" b="0">
            <a:solidFill>
              <a:srgbClr val="000000"/>
            </a:solidFill>
            <a:latin typeface="+mj-ea"/>
            <a:ea typeface="+mj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③型番を入力してください</a:t>
          </a:r>
          <a:endParaRPr kumimoji="1" lang="en-US" altLang="ja-JP" sz="1600" b="1" u="sng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原則カタログ</a:t>
          </a:r>
          <a:r>
            <a:rPr kumimoji="1" lang="en-US" altLang="ja-JP" sz="1600" b="0" u="none">
              <a:solidFill>
                <a:srgbClr val="000000"/>
              </a:solidFill>
              <a:latin typeface="+mj-ea"/>
              <a:ea typeface="+mj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仕様書等</a:t>
          </a:r>
          <a:r>
            <a:rPr kumimoji="1" lang="en-US" altLang="ja-JP" sz="1600" b="0" u="none">
              <a:solidFill>
                <a:srgbClr val="000000"/>
              </a:solidFill>
              <a:latin typeface="+mj-ea"/>
              <a:ea typeface="+mj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に記載の型番を入力</a:t>
          </a:r>
          <a:endParaRPr kumimoji="1" lang="en-US" altLang="ja-JP" sz="1600" b="0" u="none">
            <a:solidFill>
              <a:srgbClr val="000000"/>
            </a:solidFill>
            <a:latin typeface="+mj-ea"/>
            <a:ea typeface="+mj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ワイルドカード「■」を用いる場合、</a:t>
          </a:r>
          <a:endParaRPr kumimoji="1" lang="en-US" altLang="ja-JP" sz="1600" b="0" u="none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ワイルドカードの内訳一覧に、枝番の情報を入力</a:t>
          </a:r>
        </a:p>
      </xdr:txBody>
    </xdr:sp>
    <xdr:clientData/>
  </xdr:twoCellAnchor>
  <xdr:twoCellAnchor editAs="oneCell">
    <xdr:from>
      <xdr:col>9</xdr:col>
      <xdr:colOff>31461</xdr:colOff>
      <xdr:row>20</xdr:row>
      <xdr:rowOff>31465</xdr:rowOff>
    </xdr:from>
    <xdr:to>
      <xdr:col>11</xdr:col>
      <xdr:colOff>19914</xdr:colOff>
      <xdr:row>21</xdr:row>
      <xdr:rowOff>227053</xdr:rowOff>
    </xdr:to>
    <xdr:sp macro="" textlink="">
      <xdr:nvSpPr>
        <xdr:cNvPr id="42" name="右中かっこ 41">
          <a:extLst>
            <a:ext uri="{FF2B5EF4-FFF2-40B4-BE49-F238E27FC236}">
              <a16:creationId xmlns:a16="http://schemas.microsoft.com/office/drawing/2014/main" id="{C5F1B1BA-5E48-4F40-B5D2-DB7D3D95CC10}"/>
            </a:ext>
          </a:extLst>
        </xdr:cNvPr>
        <xdr:cNvSpPr/>
      </xdr:nvSpPr>
      <xdr:spPr>
        <a:xfrm rot="5400000">
          <a:off x="19950022" y="11493449"/>
          <a:ext cx="628542" cy="3681846"/>
        </a:xfrm>
        <a:prstGeom prst="rightBrace">
          <a:avLst>
            <a:gd name="adj1" fmla="val 53633"/>
            <a:gd name="adj2" fmla="val 44129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8</xdr:col>
      <xdr:colOff>602962</xdr:colOff>
      <xdr:row>36</xdr:row>
      <xdr:rowOff>221962</xdr:rowOff>
    </xdr:from>
    <xdr:to>
      <xdr:col>11</xdr:col>
      <xdr:colOff>1011440</xdr:colOff>
      <xdr:row>44</xdr:row>
      <xdr:rowOff>209263</xdr:rowOff>
    </xdr:to>
    <xdr:sp macro="" textlink="">
      <xdr:nvSpPr>
        <xdr:cNvPr id="43" name="吹き出し: 角を丸めた四角形 42">
          <a:extLst>
            <a:ext uri="{FF2B5EF4-FFF2-40B4-BE49-F238E27FC236}">
              <a16:creationId xmlns:a16="http://schemas.microsoft.com/office/drawing/2014/main" id="{2674B826-28E5-49C8-A2E6-B179A6C8F25F}"/>
            </a:ext>
          </a:extLst>
        </xdr:cNvPr>
        <xdr:cNvSpPr/>
      </xdr:nvSpPr>
      <xdr:spPr>
        <a:xfrm>
          <a:off x="18700462" y="19375871"/>
          <a:ext cx="6477000" cy="3463638"/>
        </a:xfrm>
        <a:prstGeom prst="wedgeRoundRectCallout">
          <a:avLst>
            <a:gd name="adj1" fmla="val 7482"/>
            <a:gd name="adj2" fmla="val -23462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⑤性能区分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1(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標準装備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</a:t>
          </a:r>
          <a:r>
            <a:rPr kumimoji="1" lang="ja-JP" altLang="en-US" sz="1600" b="1" baseline="0">
              <a:solidFill>
                <a:srgbClr val="000000"/>
              </a:solidFill>
              <a:latin typeface="+mj-ea"/>
              <a:ea typeface="+mj-ea"/>
            </a:rPr>
            <a:t>⑥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性能区分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2(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オプション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⑤性能区分</a:t>
          </a:r>
          <a:r>
            <a:rPr kumimoji="1" lang="en-US" altLang="ja-JP" sz="1600" b="1" u="sng">
              <a:solidFill>
                <a:srgbClr val="000000"/>
              </a:solidFill>
              <a:latin typeface="+mj-ea"/>
              <a:ea typeface="+mj-ea"/>
            </a:rPr>
            <a:t>1</a:t>
          </a:r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　標準装備を選択してください</a:t>
          </a:r>
          <a:endParaRPr kumimoji="1" lang="en-US" altLang="ja-JP" sz="1600" b="1" u="sng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j-ea"/>
              <a:ea typeface="+mj-ea"/>
            </a:rPr>
            <a:t>本体に標準装備されている制御をプルダウンで選択</a:t>
          </a:r>
          <a:endParaRPr kumimoji="1" lang="en-US" altLang="ja-JP" sz="1600" b="0">
            <a:solidFill>
              <a:srgbClr val="000000"/>
            </a:solidFill>
            <a:latin typeface="+mj-ea"/>
            <a:ea typeface="+mj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⑥性能区分</a:t>
          </a:r>
          <a:r>
            <a:rPr kumimoji="1" lang="en-US" altLang="ja-JP" sz="1600" b="1" u="sng">
              <a:solidFill>
                <a:srgbClr val="000000"/>
              </a:solidFill>
              <a:latin typeface="+mj-ea"/>
              <a:ea typeface="+mj-ea"/>
            </a:rPr>
            <a:t>2</a:t>
          </a:r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　オプションを選択してください</a:t>
          </a:r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　</a:t>
          </a:r>
          <a:endParaRPr kumimoji="1" lang="en-US" altLang="ja-JP" sz="1600" b="0" u="none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オプション品となる制御をプルダウンで選択</a:t>
          </a:r>
          <a:endParaRPr kumimoji="1" lang="en-US" altLang="ja-JP" sz="1600" b="1" u="none" baseline="0">
            <a:solidFill>
              <a:srgbClr val="0000CC"/>
            </a:solidFill>
            <a:latin typeface="+mj-ea"/>
            <a:ea typeface="+mj-ea"/>
          </a:endParaRPr>
        </a:p>
        <a:p>
          <a:pPr algn="l"/>
          <a:endParaRPr kumimoji="1" lang="en-US" altLang="ja-JP" sz="1600" b="1" u="none" baseline="0">
            <a:solidFill>
              <a:srgbClr val="0000CC"/>
            </a:solidFill>
            <a:latin typeface="+mj-ea"/>
            <a:ea typeface="+mj-ea"/>
          </a:endParaRPr>
        </a:p>
        <a:p>
          <a:pPr algn="l"/>
          <a:r>
            <a:rPr kumimoji="1" lang="en-US" altLang="ja-JP" sz="1600" b="1" u="none" baseline="0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600" b="1" u="none" baseline="0">
              <a:solidFill>
                <a:srgbClr val="FF0000"/>
              </a:solidFill>
              <a:latin typeface="+mj-ea"/>
              <a:ea typeface="+mj-ea"/>
            </a:rPr>
            <a:t>いずれかの選択が必要です</a:t>
          </a:r>
          <a:r>
            <a:rPr kumimoji="1" lang="ja-JP" altLang="en-US" sz="1600" b="0" u="none" baseline="0">
              <a:solidFill>
                <a:srgbClr val="FF0000"/>
              </a:solidFill>
              <a:latin typeface="+mj-ea"/>
              <a:ea typeface="+mj-ea"/>
            </a:rPr>
            <a:t>。</a:t>
          </a:r>
          <a:endParaRPr kumimoji="1" lang="en-US" altLang="ja-JP" sz="1600" b="1" u="none" baseline="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11</xdr:col>
      <xdr:colOff>69273</xdr:colOff>
      <xdr:row>20</xdr:row>
      <xdr:rowOff>17321</xdr:rowOff>
    </xdr:from>
    <xdr:to>
      <xdr:col>13</xdr:col>
      <xdr:colOff>21127</xdr:colOff>
      <xdr:row>21</xdr:row>
      <xdr:rowOff>205924</xdr:rowOff>
    </xdr:to>
    <xdr:sp macro="" textlink="">
      <xdr:nvSpPr>
        <xdr:cNvPr id="44" name="右中かっこ 43">
          <a:extLst>
            <a:ext uri="{FF2B5EF4-FFF2-40B4-BE49-F238E27FC236}">
              <a16:creationId xmlns:a16="http://schemas.microsoft.com/office/drawing/2014/main" id="{F46999FF-B191-4868-8EEC-3C9785A6D387}"/>
            </a:ext>
          </a:extLst>
        </xdr:cNvPr>
        <xdr:cNvSpPr/>
      </xdr:nvSpPr>
      <xdr:spPr>
        <a:xfrm rot="5400000">
          <a:off x="23984726" y="11049959"/>
          <a:ext cx="625367" cy="3948545"/>
        </a:xfrm>
        <a:prstGeom prst="rightBrace">
          <a:avLst>
            <a:gd name="adj1" fmla="val 53633"/>
            <a:gd name="adj2" fmla="val 50130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11</xdr:col>
      <xdr:colOff>24241</xdr:colOff>
      <xdr:row>23</xdr:row>
      <xdr:rowOff>27375</xdr:rowOff>
    </xdr:from>
    <xdr:to>
      <xdr:col>13</xdr:col>
      <xdr:colOff>705422</xdr:colOff>
      <xdr:row>29</xdr:row>
      <xdr:rowOff>322694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C76237FA-808E-4102-9E46-D041E0607A92}"/>
            </a:ext>
          </a:extLst>
        </xdr:cNvPr>
        <xdr:cNvSpPr/>
      </xdr:nvSpPr>
      <xdr:spPr>
        <a:xfrm>
          <a:off x="22711059" y="14314875"/>
          <a:ext cx="4391891" cy="2899397"/>
        </a:xfrm>
        <a:prstGeom prst="wedgeRoundRectCallout">
          <a:avLst>
            <a:gd name="adj1" fmla="val -7597"/>
            <a:gd name="adj2" fmla="val -71576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生産性指標　⑦指標　⑧詳細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⑦生産性指標を選択してください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プルダウンで選択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⑧生産性指標の詳細を入力してください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詳細を入力</a:t>
          </a:r>
        </a:p>
      </xdr:txBody>
    </xdr:sp>
    <xdr:clientData/>
  </xdr:twoCellAnchor>
  <xdr:twoCellAnchor editAs="oneCell">
    <xdr:from>
      <xdr:col>15</xdr:col>
      <xdr:colOff>1427886</xdr:colOff>
      <xdr:row>2</xdr:row>
      <xdr:rowOff>907316</xdr:rowOff>
    </xdr:from>
    <xdr:to>
      <xdr:col>21</xdr:col>
      <xdr:colOff>207810</xdr:colOff>
      <xdr:row>3</xdr:row>
      <xdr:rowOff>1219259</xdr:rowOff>
    </xdr:to>
    <xdr:sp macro="" textlink="">
      <xdr:nvSpPr>
        <xdr:cNvPr id="54" name="吹き出し: 角を丸めた四角形 53">
          <a:extLst>
            <a:ext uri="{FF2B5EF4-FFF2-40B4-BE49-F238E27FC236}">
              <a16:creationId xmlns:a16="http://schemas.microsoft.com/office/drawing/2014/main" id="{17BD8444-8953-465B-985F-D0A0C422C21F}"/>
            </a:ext>
          </a:extLst>
        </xdr:cNvPr>
        <xdr:cNvSpPr/>
      </xdr:nvSpPr>
      <xdr:spPr>
        <a:xfrm>
          <a:off x="32011795" y="3331861"/>
          <a:ext cx="6576916" cy="2216943"/>
        </a:xfrm>
        <a:prstGeom prst="wedgeRoundRectCallout">
          <a:avLst>
            <a:gd name="adj1" fmla="val 60750"/>
            <a:gd name="adj2" fmla="val -34337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セルが着色された場合、情報が誤って入力されている可能性があります</a:t>
          </a:r>
        </a:p>
        <a:p>
          <a:pPr algn="l"/>
          <a:endParaRPr kumimoji="1" lang="ja-JP" altLang="en-US" sz="16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凡例の内容に従い、入力内容を確認し、修正してください</a:t>
          </a:r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3</xdr:col>
      <xdr:colOff>2267321</xdr:colOff>
      <xdr:row>32</xdr:row>
      <xdr:rowOff>106795</xdr:rowOff>
    </xdr:from>
    <xdr:to>
      <xdr:col>5</xdr:col>
      <xdr:colOff>2304586</xdr:colOff>
      <xdr:row>38</xdr:row>
      <xdr:rowOff>205913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3256933B-9EEF-4682-9566-0841E50E33E8}"/>
            </a:ext>
          </a:extLst>
        </xdr:cNvPr>
        <xdr:cNvSpPr/>
      </xdr:nvSpPr>
      <xdr:spPr>
        <a:xfrm>
          <a:off x="7861094" y="18290886"/>
          <a:ext cx="5785631" cy="2692401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600" b="1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◆型番・性能区分</a:t>
          </a:r>
          <a:r>
            <a:rPr kumimoji="1" lang="en-US" altLang="ja-JP" sz="1600" b="1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2(</a:t>
          </a:r>
          <a:r>
            <a:rPr kumimoji="1" lang="ja-JP" altLang="en-US" sz="1600" b="1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オプション</a:t>
          </a:r>
          <a:r>
            <a:rPr kumimoji="1" lang="en-US" altLang="ja-JP" sz="1600" b="1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)</a:t>
          </a:r>
          <a:r>
            <a:rPr kumimoji="1" lang="ja-JP" altLang="en-US" sz="1600" b="1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の重複について◆</a:t>
          </a:r>
          <a:endParaRPr kumimoji="1" lang="en-US" altLang="ja-JP" sz="1600" b="1" u="sng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型番、性能区分</a:t>
          </a:r>
          <a:r>
            <a:rPr kumimoji="1" lang="en-US" altLang="ja-JP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2(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オプション</a:t>
          </a:r>
          <a:r>
            <a:rPr kumimoji="1" lang="en-US" altLang="ja-JP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)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の組み合わせ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が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重複している場合は、</a:t>
          </a:r>
          <a:endParaRPr kumimoji="1" lang="en-US" altLang="ja-JP" sz="1600" b="0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セルが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オレンジ色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に着色される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。</a:t>
          </a:r>
          <a:endParaRPr kumimoji="1" lang="en-US" altLang="ja-JP" sz="1600" b="0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ja-JP" altLang="en-US" sz="1600" b="1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　</a:t>
          </a:r>
          <a:endParaRPr kumimoji="1" lang="en-US" altLang="ja-JP" sz="1600" b="1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ja-JP" altLang="en-US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→</a:t>
          </a:r>
          <a:r>
            <a:rPr kumimoji="1" lang="ja-JP" altLang="en-US" sz="1600" b="0" u="sng" baseline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　</a:t>
          </a:r>
          <a:r>
            <a:rPr kumimoji="1" lang="ja-JP" altLang="en-US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一意の</a:t>
          </a:r>
          <a:r>
            <a:rPr kumimoji="1" lang="ja-JP" altLang="ja-JP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型番</a:t>
          </a:r>
          <a:r>
            <a:rPr kumimoji="1" lang="en-US" altLang="ja-JP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×</a:t>
          </a:r>
          <a:r>
            <a:rPr kumimoji="1" lang="ja-JP" altLang="en-US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性能区分</a:t>
          </a:r>
          <a:r>
            <a:rPr kumimoji="1" lang="en-US" altLang="ja-JP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2(</a:t>
          </a:r>
          <a:r>
            <a:rPr kumimoji="1" lang="ja-JP" altLang="en-US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オプション</a:t>
          </a:r>
          <a:r>
            <a:rPr kumimoji="1" lang="en-US" altLang="ja-JP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)</a:t>
          </a:r>
          <a:r>
            <a:rPr kumimoji="1" lang="ja-JP" altLang="en-US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であることを確認のうえ、</a:t>
          </a:r>
          <a:endParaRPr kumimoji="1" lang="en-US" altLang="ja-JP" sz="1600" b="0" u="sng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ja-JP" altLang="en-US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入力すること</a:t>
          </a:r>
          <a:endParaRPr lang="ja-JP" altLang="ja-JP" sz="1600" b="0" u="sng">
            <a:solidFill>
              <a:srgbClr val="FF0000"/>
            </a:solidFill>
            <a:effectLst/>
            <a:latin typeface="+mj-ea"/>
            <a:ea typeface="+mj-ea"/>
          </a:endParaRPr>
        </a:p>
      </xdr:txBody>
    </xdr:sp>
    <xdr:clientData/>
  </xdr:twoCellAnchor>
  <xdr:twoCellAnchor editAs="oneCell">
    <xdr:from>
      <xdr:col>22</xdr:col>
      <xdr:colOff>2940625</xdr:colOff>
      <xdr:row>28</xdr:row>
      <xdr:rowOff>83414</xdr:rowOff>
    </xdr:from>
    <xdr:to>
      <xdr:col>25</xdr:col>
      <xdr:colOff>2610425</xdr:colOff>
      <xdr:row>46</xdr:row>
      <xdr:rowOff>131558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9A5D4448-E264-48DF-9A9A-9A20A25840D9}"/>
            </a:ext>
          </a:extLst>
        </xdr:cNvPr>
        <xdr:cNvGrpSpPr/>
      </xdr:nvGrpSpPr>
      <xdr:grpSpPr>
        <a:xfrm>
          <a:off x="42699880" y="16953228"/>
          <a:ext cx="7202690" cy="7843231"/>
          <a:chOff x="40576501" y="13923817"/>
          <a:chExt cx="7905752" cy="6664648"/>
        </a:xfrm>
      </xdr:grpSpPr>
      <xdr:sp macro="" textlink="">
        <xdr:nvSpPr>
          <xdr:cNvPr id="62" name="吹き出し: 角を丸めた四角形 61">
            <a:extLst>
              <a:ext uri="{FF2B5EF4-FFF2-40B4-BE49-F238E27FC236}">
                <a16:creationId xmlns:a16="http://schemas.microsoft.com/office/drawing/2014/main" id="{62F4C2C7-9246-4C6D-A3A8-A46C9EA529A9}"/>
              </a:ext>
            </a:extLst>
          </xdr:cNvPr>
          <xdr:cNvSpPr/>
        </xdr:nvSpPr>
        <xdr:spPr>
          <a:xfrm>
            <a:off x="40576501" y="13923817"/>
            <a:ext cx="7905752" cy="6664648"/>
          </a:xfrm>
          <a:prstGeom prst="wedgeRoundRectCallout">
            <a:avLst>
              <a:gd name="adj1" fmla="val 653"/>
              <a:gd name="adj2" fmla="val -93746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+mj-ea"/>
                <a:ea typeface="+mj-ea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+mj-ea"/>
                <a:ea typeface="+mj-ea"/>
              </a:rPr>
              <a:t>　⑱ワイルドカードの内訳一覧　</a:t>
            </a:r>
            <a:r>
              <a:rPr kumimoji="1" lang="en-US" altLang="ja-JP" sz="1600" b="1">
                <a:solidFill>
                  <a:srgbClr val="000000"/>
                </a:solidFill>
                <a:latin typeface="+mj-ea"/>
                <a:ea typeface="+mj-ea"/>
              </a:rPr>
              <a:t>】</a:t>
            </a:r>
            <a:endParaRPr kumimoji="1" lang="en-US" altLang="ja-JP" sz="1600">
              <a:solidFill>
                <a:srgbClr val="000000"/>
              </a:solidFill>
              <a:latin typeface="+mj-ea"/>
              <a:ea typeface="+mj-ea"/>
            </a:endParaRP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+mj-ea"/>
                <a:ea typeface="+mj-ea"/>
              </a:rPr>
              <a:t>⑱</a:t>
            </a:r>
            <a:r>
              <a:rPr kumimoji="1" lang="en-US" altLang="ja-JP" sz="1600" b="1" u="sng">
                <a:solidFill>
                  <a:srgbClr val="000000"/>
                </a:solidFill>
                <a:latin typeface="+mj-ea"/>
                <a:ea typeface="+mj-ea"/>
              </a:rPr>
              <a:t>(</a:t>
            </a:r>
            <a:r>
              <a:rPr kumimoji="1" lang="ja-JP" altLang="en-US" sz="1600" b="1" u="sng">
                <a:solidFill>
                  <a:srgbClr val="000000"/>
                </a:solidFill>
                <a:latin typeface="+mj-ea"/>
                <a:ea typeface="+mj-ea"/>
              </a:rPr>
              <a:t>ワイルドカードを用いた場合</a:t>
            </a:r>
            <a:r>
              <a:rPr kumimoji="1" lang="en-US" altLang="ja-JP" sz="1600" b="1" u="sng">
                <a:solidFill>
                  <a:srgbClr val="000000"/>
                </a:solidFill>
                <a:latin typeface="+mj-ea"/>
                <a:ea typeface="+mj-ea"/>
              </a:rPr>
              <a:t>)</a:t>
            </a:r>
            <a:r>
              <a:rPr kumimoji="1" lang="ja-JP" altLang="en-US" sz="1600" b="1" u="sng">
                <a:solidFill>
                  <a:srgbClr val="000000"/>
                </a:solidFill>
                <a:latin typeface="+mj-ea"/>
                <a:ea typeface="+mj-ea"/>
              </a:rPr>
              <a:t>ワイルドカードの内訳一覧を入力してください</a:t>
            </a: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+mj-ea"/>
                <a:ea typeface="+mj-ea"/>
              </a:rPr>
              <a:t>カタログ</a:t>
            </a:r>
            <a:r>
              <a:rPr kumimoji="1" lang="en-US" altLang="ja-JP" sz="1600" b="0" u="none">
                <a:solidFill>
                  <a:srgbClr val="000000"/>
                </a:solidFill>
                <a:latin typeface="+mj-ea"/>
                <a:ea typeface="+mj-ea"/>
              </a:rPr>
              <a:t>(</a:t>
            </a:r>
            <a:r>
              <a:rPr kumimoji="1" lang="ja-JP" altLang="en-US" sz="1600" b="0" u="none">
                <a:solidFill>
                  <a:srgbClr val="000000"/>
                </a:solidFill>
                <a:latin typeface="+mj-ea"/>
                <a:ea typeface="+mj-ea"/>
              </a:rPr>
              <a:t>仕様書等</a:t>
            </a:r>
            <a:r>
              <a:rPr kumimoji="1" lang="en-US" altLang="ja-JP" sz="1600" b="0" u="none">
                <a:solidFill>
                  <a:srgbClr val="000000"/>
                </a:solidFill>
                <a:latin typeface="+mj-ea"/>
                <a:ea typeface="+mj-ea"/>
              </a:rPr>
              <a:t>)</a:t>
            </a:r>
            <a:r>
              <a:rPr kumimoji="1" lang="ja-JP" altLang="en-US" sz="1600" b="0" u="none">
                <a:solidFill>
                  <a:srgbClr val="000000"/>
                </a:solidFill>
                <a:latin typeface="+mj-ea"/>
                <a:ea typeface="+mj-ea"/>
              </a:rPr>
              <a:t>に記載の型番を入力、入力方法は以下を参照</a:t>
            </a:r>
          </a:p>
          <a:p>
            <a:pPr algn="l"/>
            <a:endParaRPr kumimoji="1" lang="en-US" altLang="ja-JP" sz="1600" b="1">
              <a:solidFill>
                <a:srgbClr val="000000"/>
              </a:solidFill>
              <a:latin typeface="+mj-ea"/>
              <a:ea typeface="+mj-ea"/>
            </a:endParaRPr>
          </a:p>
        </xdr:txBody>
      </xdr:sp>
      <xdr:sp macro="" textlink="">
        <xdr:nvSpPr>
          <xdr:cNvPr id="63" name="四角形: 角を丸くする 62">
            <a:extLst>
              <a:ext uri="{FF2B5EF4-FFF2-40B4-BE49-F238E27FC236}">
                <a16:creationId xmlns:a16="http://schemas.microsoft.com/office/drawing/2014/main" id="{608DC201-5A10-42AF-9593-9A508F6D0116}"/>
              </a:ext>
            </a:extLst>
          </xdr:cNvPr>
          <xdr:cNvSpPr/>
        </xdr:nvSpPr>
        <xdr:spPr>
          <a:xfrm>
            <a:off x="40761666" y="15240359"/>
            <a:ext cx="7535423" cy="4492792"/>
          </a:xfrm>
          <a:prstGeom prst="roundRect">
            <a:avLst>
              <a:gd name="adj" fmla="val 2502"/>
            </a:avLst>
          </a:prstGeom>
          <a:solidFill>
            <a:sysClr val="window" lastClr="FFFFFF"/>
          </a:solidFill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600" b="1" u="sng" baseline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◆ワイルドカードの内訳一覧　入力方法について◆</a:t>
            </a:r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型番に「■」を入力した場合、該当する枝番、枝番の意味する仕様・内容等を「ワイルドカードの内訳一覧」にカンマ区切りで入力してください</a:t>
            </a:r>
            <a:b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</a:br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■に含まれる可能性のある枝番をすべて入力してください。</a:t>
            </a:r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ただし、能力や性能値が異なる場合は別の型番として入力してください</a:t>
            </a:r>
          </a:p>
          <a:p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入力例）　　　　　　</a:t>
            </a:r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カタログ記載型番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XYZ-123FL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XYZ-123GK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性能値・能力値が確定する代表型番部分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性能値・能力値に影響のない枝番部分　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-GK(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l"/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→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リストに入力する型番　　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 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：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XYZ-123■</a:t>
            </a:r>
            <a:endParaRPr kumimoji="0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algn="l"/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→　内訳一覧に入力する枝番　：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),-GK(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枝番が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2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文字以上あっても、黒四角は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1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枝番と枝番の示す仕様はカンマ区切り入力</a:t>
            </a:r>
            <a:endParaRPr lang="ja-JP" altLang="ja-JP" sz="16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 editAs="oneCell">
    <xdr:from>
      <xdr:col>24</xdr:col>
      <xdr:colOff>3282833</xdr:colOff>
      <xdr:row>17</xdr:row>
      <xdr:rowOff>408791</xdr:rowOff>
    </xdr:from>
    <xdr:to>
      <xdr:col>26</xdr:col>
      <xdr:colOff>0</xdr:colOff>
      <xdr:row>23</xdr:row>
      <xdr:rowOff>190500</xdr:rowOff>
    </xdr:to>
    <xdr:sp macro="" textlink="">
      <xdr:nvSpPr>
        <xdr:cNvPr id="64" name="吹き出し: 角を丸めた四角形 63">
          <a:extLst>
            <a:ext uri="{FF2B5EF4-FFF2-40B4-BE49-F238E27FC236}">
              <a16:creationId xmlns:a16="http://schemas.microsoft.com/office/drawing/2014/main" id="{DC5CACC5-2D14-4DE2-88BE-70F4B150A452}"/>
            </a:ext>
          </a:extLst>
        </xdr:cNvPr>
        <xdr:cNvSpPr/>
      </xdr:nvSpPr>
      <xdr:spPr>
        <a:xfrm>
          <a:off x="54371469" y="11336564"/>
          <a:ext cx="3237460" cy="2379436"/>
        </a:xfrm>
        <a:prstGeom prst="wedgeRoundRectCallout">
          <a:avLst>
            <a:gd name="adj1" fmla="val -9890"/>
            <a:gd name="adj2" fmla="val -9803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　⑲備考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j-ea"/>
            <a:ea typeface="+mj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⑲備考を入力してください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j-ea"/>
            <a:ea typeface="+mj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必要に応じて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文字以内で入力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j-ea"/>
            <a:ea typeface="+mj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任意項目</a:t>
          </a:r>
          <a:endParaRPr kumimoji="1" lang="en-US" altLang="ja-JP" sz="1600" b="0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13</xdr:col>
      <xdr:colOff>1</xdr:colOff>
      <xdr:row>20</xdr:row>
      <xdr:rowOff>0</xdr:rowOff>
    </xdr:from>
    <xdr:to>
      <xdr:col>15</xdr:col>
      <xdr:colOff>1</xdr:colOff>
      <xdr:row>21</xdr:row>
      <xdr:rowOff>206902</xdr:rowOff>
    </xdr:to>
    <xdr:sp macro="" textlink="">
      <xdr:nvSpPr>
        <xdr:cNvPr id="40" name="右中かっこ 39">
          <a:extLst>
            <a:ext uri="{FF2B5EF4-FFF2-40B4-BE49-F238E27FC236}">
              <a16:creationId xmlns:a16="http://schemas.microsoft.com/office/drawing/2014/main" id="{08197320-8622-49DF-8848-77DE74F89F15}"/>
            </a:ext>
          </a:extLst>
        </xdr:cNvPr>
        <xdr:cNvSpPr/>
      </xdr:nvSpPr>
      <xdr:spPr>
        <a:xfrm rot="5400000">
          <a:off x="26786520" y="11694481"/>
          <a:ext cx="632871" cy="3221181"/>
        </a:xfrm>
        <a:prstGeom prst="rightBrace">
          <a:avLst>
            <a:gd name="adj1" fmla="val 53633"/>
            <a:gd name="adj2" fmla="val 49569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17</xdr:col>
      <xdr:colOff>0</xdr:colOff>
      <xdr:row>19</xdr:row>
      <xdr:rowOff>429922</xdr:rowOff>
    </xdr:from>
    <xdr:to>
      <xdr:col>19</xdr:col>
      <xdr:colOff>0</xdr:colOff>
      <xdr:row>21</xdr:row>
      <xdr:rowOff>191235</xdr:rowOff>
    </xdr:to>
    <xdr:sp macro="" textlink="">
      <xdr:nvSpPr>
        <xdr:cNvPr id="41" name="右中かっこ 40">
          <a:extLst>
            <a:ext uri="{FF2B5EF4-FFF2-40B4-BE49-F238E27FC236}">
              <a16:creationId xmlns:a16="http://schemas.microsoft.com/office/drawing/2014/main" id="{28BF2877-6E35-4F7D-A480-010CAF8317D2}"/>
            </a:ext>
          </a:extLst>
        </xdr:cNvPr>
        <xdr:cNvSpPr/>
      </xdr:nvSpPr>
      <xdr:spPr>
        <a:xfrm rot="5400000">
          <a:off x="32954617" y="11705942"/>
          <a:ext cx="627222" cy="2597727"/>
        </a:xfrm>
        <a:prstGeom prst="rightBrace">
          <a:avLst>
            <a:gd name="adj1" fmla="val 53633"/>
            <a:gd name="adj2" fmla="val 49542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14</xdr:col>
      <xdr:colOff>638171</xdr:colOff>
      <xdr:row>21</xdr:row>
      <xdr:rowOff>264391</xdr:rowOff>
    </xdr:from>
    <xdr:to>
      <xdr:col>17</xdr:col>
      <xdr:colOff>1733</xdr:colOff>
      <xdr:row>28</xdr:row>
      <xdr:rowOff>16182</xdr:rowOff>
    </xdr:to>
    <xdr:sp macro="" textlink="">
      <xdr:nvSpPr>
        <xdr:cNvPr id="52" name="吹き出し: 角を丸めた四角形 51">
          <a:extLst>
            <a:ext uri="{FF2B5EF4-FFF2-40B4-BE49-F238E27FC236}">
              <a16:creationId xmlns:a16="http://schemas.microsoft.com/office/drawing/2014/main" id="{4BE7E98D-8122-47B7-A6B1-9F5B07A371F8}"/>
            </a:ext>
          </a:extLst>
        </xdr:cNvPr>
        <xdr:cNvSpPr/>
      </xdr:nvSpPr>
      <xdr:spPr>
        <a:xfrm>
          <a:off x="34980126" y="12923982"/>
          <a:ext cx="3975392" cy="2775488"/>
        </a:xfrm>
        <a:prstGeom prst="wedgeRoundRectCallout">
          <a:avLst>
            <a:gd name="adj1" fmla="val 6402"/>
            <a:gd name="adj2" fmla="val -79296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j-ea"/>
              <a:ea typeface="+mj-ea"/>
            </a:rPr>
            <a:t>　登録製品型番生産性指標</a:t>
          </a:r>
          <a:endParaRPr kumimoji="1" lang="en-US" altLang="ja-JP" sz="1600" b="1" baseline="0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⑪数値　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】</a:t>
          </a:r>
          <a:endParaRPr kumimoji="1" lang="en-US" altLang="ja-JP" sz="1600">
            <a:solidFill>
              <a:srgbClr val="000000"/>
            </a:solidFill>
            <a:latin typeface="+mj-ea"/>
            <a:ea typeface="+mj-ea"/>
          </a:endParaRPr>
        </a:p>
        <a:p>
          <a:pPr algn="l"/>
          <a:endParaRPr kumimoji="1" lang="en-US" altLang="ja-JP" sz="1600" b="1" u="none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⑪登録製品型番生産指標の数値を入力してください</a:t>
          </a:r>
          <a:endParaRPr kumimoji="1" lang="en-US" altLang="ja-JP" sz="1600" b="0" u="sng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j-ea"/>
              <a:ea typeface="+mj-ea"/>
            </a:rPr>
            <a:t>小数点第三位まで入力</a:t>
          </a:r>
          <a:endParaRPr kumimoji="1" lang="en-US" altLang="ja-JP" sz="1600" b="0">
            <a:solidFill>
              <a:srgbClr val="000000"/>
            </a:solidFill>
            <a:latin typeface="+mj-ea"/>
            <a:ea typeface="+mj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j-ea"/>
              <a:ea typeface="+mj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生産性指標の単位は自動表示</a:t>
          </a:r>
          <a:endParaRPr kumimoji="1" lang="en-US" altLang="ja-JP" sz="1600" b="1" u="sng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12</xdr:col>
      <xdr:colOff>571501</xdr:colOff>
      <xdr:row>30</xdr:row>
      <xdr:rowOff>221830</xdr:rowOff>
    </xdr:from>
    <xdr:to>
      <xdr:col>15</xdr:col>
      <xdr:colOff>37958</xdr:colOff>
      <xdr:row>38</xdr:row>
      <xdr:rowOff>-1</xdr:rowOff>
    </xdr:to>
    <xdr:sp macro="" textlink="">
      <xdr:nvSpPr>
        <xdr:cNvPr id="53" name="吹き出し: 角を丸めた四角形 52">
          <a:extLst>
            <a:ext uri="{FF2B5EF4-FFF2-40B4-BE49-F238E27FC236}">
              <a16:creationId xmlns:a16="http://schemas.microsoft.com/office/drawing/2014/main" id="{C712246C-ED79-4831-9BF4-8580695A00B2}"/>
            </a:ext>
          </a:extLst>
        </xdr:cNvPr>
        <xdr:cNvSpPr/>
      </xdr:nvSpPr>
      <xdr:spPr>
        <a:xfrm>
          <a:off x="30705137" y="16778012"/>
          <a:ext cx="5354639" cy="3241806"/>
        </a:xfrm>
        <a:prstGeom prst="wedgeRoundRectCallout">
          <a:avLst>
            <a:gd name="adj1" fmla="val 16745"/>
            <a:gd name="adj2" fmla="val -16784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一代前モデル生産性指標　⑨数値　⑩単位　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】</a:t>
          </a:r>
          <a:endParaRPr kumimoji="1" lang="en-US" altLang="ja-JP" sz="1600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一代前モデル生産性指標の</a:t>
          </a:r>
          <a:r>
            <a:rPr kumimoji="1" lang="ja-JP" altLang="en-US" sz="1600" b="1" u="none">
              <a:solidFill>
                <a:srgbClr val="000000"/>
              </a:solidFill>
              <a:latin typeface="+mj-ea"/>
              <a:ea typeface="+mj-ea"/>
            </a:rPr>
            <a:t>　</a:t>
          </a:r>
          <a:endParaRPr kumimoji="1" lang="en-US" altLang="ja-JP" sz="1600" b="1" u="none">
            <a:solidFill>
              <a:srgbClr val="000000"/>
            </a:solidFill>
            <a:latin typeface="+mj-ea"/>
            <a:ea typeface="+mj-ea"/>
          </a:endParaRPr>
        </a:p>
        <a:p>
          <a:pPr algn="l"/>
          <a:endParaRPr kumimoji="1" lang="en-US" altLang="ja-JP" sz="1600" b="1" u="none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⑨数値を入力してください</a:t>
          </a:r>
          <a:endParaRPr kumimoji="1" lang="en-US" altLang="ja-JP" sz="1600" b="0" u="sng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j-ea"/>
              <a:ea typeface="+mj-ea"/>
            </a:rPr>
            <a:t>小数点第三位まで入力</a:t>
          </a:r>
          <a:endParaRPr kumimoji="1" lang="ja-JP" altLang="en-US" sz="1600" b="1" u="sng">
            <a:solidFill>
              <a:srgbClr val="FF0000"/>
            </a:solidFill>
            <a:latin typeface="+mj-ea"/>
            <a:ea typeface="+mj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⑩単位を入力してください</a:t>
          </a:r>
          <a:endParaRPr kumimoji="1" lang="en-US" altLang="ja-JP" sz="1600" b="0" u="none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生産性指標の単位を入力</a:t>
          </a:r>
          <a:endParaRPr kumimoji="1" lang="en-US" altLang="ja-JP" sz="1600" b="0" u="none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15</xdr:col>
      <xdr:colOff>1647996</xdr:colOff>
      <xdr:row>28</xdr:row>
      <xdr:rowOff>309849</xdr:rowOff>
    </xdr:from>
    <xdr:to>
      <xdr:col>20</xdr:col>
      <xdr:colOff>1276933</xdr:colOff>
      <xdr:row>35</xdr:row>
      <xdr:rowOff>304799</xdr:rowOff>
    </xdr:to>
    <xdr:sp macro="" textlink="">
      <xdr:nvSpPr>
        <xdr:cNvPr id="55" name="吹き出し: 角を丸めた四角形 54">
          <a:extLst>
            <a:ext uri="{FF2B5EF4-FFF2-40B4-BE49-F238E27FC236}">
              <a16:creationId xmlns:a16="http://schemas.microsoft.com/office/drawing/2014/main" id="{F50D5C72-02C1-42EA-8DA2-B80BACD9A05F}"/>
            </a:ext>
          </a:extLst>
        </xdr:cNvPr>
        <xdr:cNvSpPr/>
      </xdr:nvSpPr>
      <xdr:spPr>
        <a:xfrm>
          <a:off x="33063178" y="16000122"/>
          <a:ext cx="6734010" cy="3025633"/>
        </a:xfrm>
        <a:prstGeom prst="wedgeRoundRectCallout">
          <a:avLst>
            <a:gd name="adj1" fmla="val -11417"/>
            <a:gd name="adj2" fmla="val -14957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j-ea"/>
              <a:ea typeface="+mj-ea"/>
            </a:rPr>
            <a:t>　⑫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一代前モデル販売開始年　⑬登録製品型番販売開始年　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⑫一代前モデル販売開始年を入力してください</a:t>
          </a:r>
          <a:endParaRPr kumimoji="1" lang="en-US" altLang="ja-JP" sz="1600" b="1" u="sng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西暦で入力</a:t>
          </a:r>
          <a:endParaRPr kumimoji="1" lang="en-US" altLang="ja-JP" sz="1600" b="0" u="none">
            <a:solidFill>
              <a:srgbClr val="000000"/>
            </a:solidFill>
            <a:latin typeface="+mj-ea"/>
            <a:ea typeface="+mj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⑬登録製品型番販売開始年を入力してください</a:t>
          </a:r>
          <a:endParaRPr kumimoji="1" lang="en-US" altLang="ja-JP" sz="1600" b="1" u="sng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西暦をプルダウンで選択</a:t>
          </a:r>
          <a:endParaRPr kumimoji="1" lang="en-US" altLang="ja-JP" sz="1600" b="0" u="none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20</xdr:col>
      <xdr:colOff>1368133</xdr:colOff>
      <xdr:row>27</xdr:row>
      <xdr:rowOff>278819</xdr:rowOff>
    </xdr:from>
    <xdr:to>
      <xdr:col>22</xdr:col>
      <xdr:colOff>2035886</xdr:colOff>
      <xdr:row>31</xdr:row>
      <xdr:rowOff>322696</xdr:rowOff>
    </xdr:to>
    <xdr:sp macro="" textlink="">
      <xdr:nvSpPr>
        <xdr:cNvPr id="46" name="吹き出し: 角を丸めた四角形 45">
          <a:extLst>
            <a:ext uri="{FF2B5EF4-FFF2-40B4-BE49-F238E27FC236}">
              <a16:creationId xmlns:a16="http://schemas.microsoft.com/office/drawing/2014/main" id="{DB6A6A11-D869-4912-AE78-9846D9540701}"/>
            </a:ext>
          </a:extLst>
        </xdr:cNvPr>
        <xdr:cNvSpPr/>
      </xdr:nvSpPr>
      <xdr:spPr>
        <a:xfrm>
          <a:off x="44507724" y="15536137"/>
          <a:ext cx="3815216" cy="1782045"/>
        </a:xfrm>
        <a:prstGeom prst="wedgeRoundRectCallout">
          <a:avLst>
            <a:gd name="adj1" fmla="val -23870"/>
            <a:gd name="adj2" fmla="val -233321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⑮</a:t>
          </a:r>
          <a:r>
            <a:rPr kumimoji="1" lang="ja-JP" altLang="en-US" sz="1600" b="1" baseline="0">
              <a:solidFill>
                <a:srgbClr val="000000"/>
              </a:solidFill>
              <a:latin typeface="+mj-ea"/>
              <a:ea typeface="+mj-ea"/>
            </a:rPr>
            <a:t>能力値</a:t>
          </a:r>
          <a:r>
            <a:rPr kumimoji="1" lang="en-US" altLang="ja-JP" sz="1600" b="1" baseline="0">
              <a:solidFill>
                <a:srgbClr val="000000"/>
              </a:solidFill>
              <a:latin typeface="+mj-ea"/>
              <a:ea typeface="+mj-ea"/>
            </a:rPr>
            <a:t>/</a:t>
          </a:r>
          <a:r>
            <a:rPr kumimoji="1" lang="ja-JP" altLang="en-US" sz="1600" b="1" baseline="0">
              <a:solidFill>
                <a:srgbClr val="000000"/>
              </a:solidFill>
              <a:latin typeface="+mj-ea"/>
              <a:ea typeface="+mj-ea"/>
            </a:rPr>
            <a:t>型締力　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】</a:t>
          </a:r>
        </a:p>
        <a:p>
          <a:pPr algn="l"/>
          <a:endParaRPr kumimoji="1" lang="en-US" altLang="ja-JP" sz="1600" b="0" u="none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⑮能力値</a:t>
          </a:r>
          <a:r>
            <a:rPr kumimoji="1" lang="en-US" altLang="ja-JP" sz="1600" b="1" u="sng">
              <a:solidFill>
                <a:srgbClr val="000000"/>
              </a:solidFill>
              <a:latin typeface="+mj-ea"/>
              <a:ea typeface="+mj-ea"/>
            </a:rPr>
            <a:t>/</a:t>
          </a:r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型締力を入力してください</a:t>
          </a:r>
          <a:endParaRPr kumimoji="1" lang="en-US" altLang="ja-JP" sz="1600" b="1" u="sng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単位　：　</a:t>
          </a:r>
          <a:r>
            <a:rPr kumimoji="1" lang="en-US" altLang="ja-JP" sz="1600" b="1" u="none">
              <a:solidFill>
                <a:srgbClr val="FF0000"/>
              </a:solidFill>
              <a:latin typeface="+mj-ea"/>
              <a:ea typeface="+mj-ea"/>
            </a:rPr>
            <a:t>kN</a:t>
          </a:r>
          <a:endParaRPr kumimoji="1" lang="en-US" altLang="ja-JP" sz="1600" b="1" u="sng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21</xdr:col>
      <xdr:colOff>315190</xdr:colOff>
      <xdr:row>32</xdr:row>
      <xdr:rowOff>138256</xdr:rowOff>
    </xdr:from>
    <xdr:to>
      <xdr:col>22</xdr:col>
      <xdr:colOff>2189825</xdr:colOff>
      <xdr:row>36</xdr:row>
      <xdr:rowOff>21126</xdr:rowOff>
    </xdr:to>
    <xdr:sp macro="" textlink="">
      <xdr:nvSpPr>
        <xdr:cNvPr id="48" name="吹き出し: 角を丸めた四角形 47">
          <a:extLst>
            <a:ext uri="{FF2B5EF4-FFF2-40B4-BE49-F238E27FC236}">
              <a16:creationId xmlns:a16="http://schemas.microsoft.com/office/drawing/2014/main" id="{59199C52-40E0-4B40-B286-B03802245ED1}"/>
            </a:ext>
          </a:extLst>
        </xdr:cNvPr>
        <xdr:cNvSpPr/>
      </xdr:nvSpPr>
      <xdr:spPr>
        <a:xfrm>
          <a:off x="45013417" y="17560347"/>
          <a:ext cx="3478067" cy="1610878"/>
        </a:xfrm>
        <a:prstGeom prst="wedgeRoundRectCallout">
          <a:avLst>
            <a:gd name="adj1" fmla="val -27536"/>
            <a:gd name="adj2" fmla="val -84132"/>
            <a:gd name="adj3" fmla="val 16667"/>
          </a:avLst>
        </a:prstGeom>
        <a:solidFill>
          <a:srgbClr val="FFFF00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rgbClr val="FF0000"/>
              </a:solidFill>
              <a:latin typeface="+mj-ea"/>
              <a:ea typeface="+mj-ea"/>
            </a:rPr>
            <a:t>【</a:t>
          </a:r>
          <a:r>
            <a:rPr kumimoji="1" lang="ja-JP" altLang="en-US" sz="1600" b="1" u="none">
              <a:solidFill>
                <a:srgbClr val="FF0000"/>
              </a:solidFill>
              <a:latin typeface="+mj-ea"/>
              <a:ea typeface="+mj-ea"/>
            </a:rPr>
            <a:t>注意</a:t>
          </a:r>
          <a:r>
            <a:rPr kumimoji="1" lang="en-US" altLang="ja-JP" sz="1600" b="1" u="none">
              <a:solidFill>
                <a:srgbClr val="FF0000"/>
              </a:solidFill>
              <a:latin typeface="+mj-ea"/>
              <a:ea typeface="+mj-ea"/>
            </a:rPr>
            <a:t>】</a:t>
          </a:r>
        </a:p>
        <a:p>
          <a:pPr algn="l"/>
          <a:r>
            <a:rPr kumimoji="1" lang="ja-JP" altLang="en-US" sz="1600" b="1" u="none">
              <a:solidFill>
                <a:srgbClr val="FF0000"/>
              </a:solidFill>
              <a:latin typeface="+mj-ea"/>
              <a:ea typeface="+mj-ea"/>
            </a:rPr>
            <a:t>単位は　</a:t>
          </a:r>
          <a:r>
            <a:rPr kumimoji="1" lang="en-US" altLang="ja-JP" sz="1600" b="1" u="none">
              <a:solidFill>
                <a:srgbClr val="FF0000"/>
              </a:solidFill>
              <a:latin typeface="+mj-ea"/>
              <a:ea typeface="+mj-ea"/>
            </a:rPr>
            <a:t>t</a:t>
          </a:r>
          <a:r>
            <a:rPr kumimoji="1" lang="ja-JP" altLang="en-US" sz="1600" b="1" u="none">
              <a:solidFill>
                <a:srgbClr val="FF0000"/>
              </a:solidFill>
              <a:latin typeface="+mj-ea"/>
              <a:ea typeface="+mj-ea"/>
            </a:rPr>
            <a:t>　ではなく　</a:t>
          </a:r>
          <a:r>
            <a:rPr kumimoji="1" lang="en-US" altLang="ja-JP" sz="1600" b="1" u="none">
              <a:solidFill>
                <a:srgbClr val="FF0000"/>
              </a:solidFill>
              <a:latin typeface="+mj-ea"/>
              <a:ea typeface="+mj-ea"/>
            </a:rPr>
            <a:t>kN</a:t>
          </a:r>
          <a:r>
            <a:rPr kumimoji="1" lang="ja-JP" altLang="en-US" sz="1600" b="1" u="none">
              <a:solidFill>
                <a:srgbClr val="FF0000"/>
              </a:solidFill>
              <a:latin typeface="+mj-ea"/>
              <a:ea typeface="+mj-ea"/>
            </a:rPr>
            <a:t>　で入力してください。</a:t>
          </a:r>
        </a:p>
      </xdr:txBody>
    </xdr:sp>
    <xdr:clientData/>
  </xdr:twoCellAnchor>
  <xdr:twoCellAnchor editAs="oneCell">
    <xdr:from>
      <xdr:col>6</xdr:col>
      <xdr:colOff>2576946</xdr:colOff>
      <xdr:row>0</xdr:row>
      <xdr:rowOff>394564</xdr:rowOff>
    </xdr:from>
    <xdr:to>
      <xdr:col>9</xdr:col>
      <xdr:colOff>1335520</xdr:colOff>
      <xdr:row>1</xdr:row>
      <xdr:rowOff>1715827</xdr:rowOff>
    </xdr:to>
    <xdr:sp macro="" textlink="">
      <xdr:nvSpPr>
        <xdr:cNvPr id="49" name="吹き出し: 角を丸めた四角形 48">
          <a:extLst>
            <a:ext uri="{FF2B5EF4-FFF2-40B4-BE49-F238E27FC236}">
              <a16:creationId xmlns:a16="http://schemas.microsoft.com/office/drawing/2014/main" id="{DE48E1AE-A316-4885-9FB2-35B9260A3DC4}"/>
            </a:ext>
          </a:extLst>
        </xdr:cNvPr>
        <xdr:cNvSpPr/>
      </xdr:nvSpPr>
      <xdr:spPr>
        <a:xfrm>
          <a:off x="15614073" y="394564"/>
          <a:ext cx="3817791" cy="1841790"/>
        </a:xfrm>
        <a:prstGeom prst="wedgeRoundRectCallout">
          <a:avLst>
            <a:gd name="adj1" fmla="val -73241"/>
            <a:gd name="adj2" fmla="val -1204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rgbClr val="000000"/>
              </a:solidFill>
              <a:latin typeface="+mj-ea"/>
              <a:ea typeface="+mj-ea"/>
            </a:rPr>
            <a:t>【</a:t>
          </a:r>
          <a:r>
            <a:rPr kumimoji="1" lang="ja-JP" altLang="en-US" sz="1600" b="1" u="none">
              <a:solidFill>
                <a:srgbClr val="000000"/>
              </a:solidFill>
              <a:latin typeface="+mj-ea"/>
              <a:ea typeface="+mj-ea"/>
            </a:rPr>
            <a:t>　製造事業者名</a:t>
          </a:r>
          <a:r>
            <a:rPr kumimoji="1" lang="en-US" altLang="ja-JP" sz="1600" b="1" u="none">
              <a:solidFill>
                <a:srgbClr val="000000"/>
              </a:solidFill>
              <a:latin typeface="+mj-ea"/>
              <a:ea typeface="+mj-ea"/>
            </a:rPr>
            <a:t>(</a:t>
          </a:r>
          <a:r>
            <a:rPr kumimoji="1" lang="ja-JP" altLang="en-US" sz="1600" b="1" u="none">
              <a:solidFill>
                <a:srgbClr val="000000"/>
              </a:solidFill>
              <a:latin typeface="+mj-ea"/>
              <a:ea typeface="+mj-ea"/>
            </a:rPr>
            <a:t>フリガナ</a:t>
          </a:r>
          <a:r>
            <a:rPr kumimoji="1" lang="en-US" altLang="ja-JP" sz="1600" b="1" u="none">
              <a:solidFill>
                <a:srgbClr val="000000"/>
              </a:solidFill>
              <a:latin typeface="+mj-ea"/>
              <a:ea typeface="+mj-ea"/>
            </a:rPr>
            <a:t>)</a:t>
          </a:r>
          <a:r>
            <a:rPr kumimoji="1" lang="ja-JP" altLang="en-US" sz="1600" b="1" u="none">
              <a:solidFill>
                <a:srgbClr val="000000"/>
              </a:solidFill>
              <a:latin typeface="+mj-ea"/>
              <a:ea typeface="+mj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j-ea"/>
              <a:ea typeface="+mj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事業者名</a:t>
          </a:r>
          <a:r>
            <a:rPr kumimoji="1" lang="en-US" altLang="ja-JP" sz="1600" b="0" u="none">
              <a:solidFill>
                <a:srgbClr val="000000"/>
              </a:solidFill>
              <a:latin typeface="+mj-ea"/>
              <a:ea typeface="+mj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フリガナ</a:t>
          </a:r>
          <a:r>
            <a:rPr kumimoji="1" lang="en-US" altLang="ja-JP" sz="1600" b="0" u="none">
              <a:solidFill>
                <a:srgbClr val="000000"/>
              </a:solidFill>
              <a:latin typeface="+mj-ea"/>
              <a:ea typeface="+mj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を入力してください　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・全角カタカナで入力</a:t>
          </a: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j-ea"/>
              <a:ea typeface="+mj-ea"/>
            </a:rPr>
            <a:t>・法人格は省略</a:t>
          </a:r>
          <a:endParaRPr kumimoji="1" lang="en-US" altLang="ja-JP" sz="1600" b="0" u="none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6</xdr:col>
      <xdr:colOff>2615045</xdr:colOff>
      <xdr:row>2</xdr:row>
      <xdr:rowOff>1449778</xdr:rowOff>
    </xdr:from>
    <xdr:to>
      <xdr:col>9</xdr:col>
      <xdr:colOff>1425346</xdr:colOff>
      <xdr:row>3</xdr:row>
      <xdr:rowOff>1122911</xdr:rowOff>
    </xdr:to>
    <xdr:sp macro="" textlink="">
      <xdr:nvSpPr>
        <xdr:cNvPr id="57" name="吹き出し: 角を丸めた四角形 56">
          <a:extLst>
            <a:ext uri="{FF2B5EF4-FFF2-40B4-BE49-F238E27FC236}">
              <a16:creationId xmlns:a16="http://schemas.microsoft.com/office/drawing/2014/main" id="{A0FB67F4-FB35-44D6-B956-E485D0C1128D}"/>
            </a:ext>
          </a:extLst>
        </xdr:cNvPr>
        <xdr:cNvSpPr/>
      </xdr:nvSpPr>
      <xdr:spPr>
        <a:xfrm>
          <a:off x="15652172" y="3472542"/>
          <a:ext cx="3868883" cy="1599665"/>
        </a:xfrm>
        <a:prstGeom prst="wedgeRoundRectCallout">
          <a:avLst>
            <a:gd name="adj1" fmla="val -52246"/>
            <a:gd name="adj2" fmla="val -8321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j-ea"/>
              <a:ea typeface="+mj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j-ea"/>
              <a:ea typeface="+mj-ea"/>
            </a:rPr>
            <a:t>　申請年月日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j-ea"/>
              <a:ea typeface="+mj-ea"/>
            </a:rPr>
            <a:t>】</a:t>
          </a:r>
        </a:p>
        <a:p>
          <a:pPr algn="l"/>
          <a:r>
            <a:rPr kumimoji="1" lang="en-US" altLang="ja-JP" sz="1600" b="0" u="none">
              <a:solidFill>
                <a:sysClr val="windowText" lastClr="000000"/>
              </a:solidFill>
              <a:latin typeface="+mj-ea"/>
              <a:ea typeface="+mj-ea"/>
            </a:rPr>
            <a:t>SII</a:t>
          </a:r>
          <a:r>
            <a:rPr kumimoji="1" lang="ja-JP" altLang="en-US" sz="1600" b="0" u="none">
              <a:solidFill>
                <a:sysClr val="windowText" lastClr="000000"/>
              </a:solidFill>
              <a:latin typeface="+mj-ea"/>
              <a:ea typeface="+mj-ea"/>
            </a:rPr>
            <a:t>へメール申請を行った日付を入力してください</a:t>
          </a:r>
        </a:p>
      </xdr:txBody>
    </xdr:sp>
    <xdr:clientData/>
  </xdr:twoCellAnchor>
  <xdr:twoCellAnchor editAs="oneCell">
    <xdr:from>
      <xdr:col>2</xdr:col>
      <xdr:colOff>2559109</xdr:colOff>
      <xdr:row>0</xdr:row>
      <xdr:rowOff>476477</xdr:rowOff>
    </xdr:from>
    <xdr:to>
      <xdr:col>4</xdr:col>
      <xdr:colOff>55766</xdr:colOff>
      <xdr:row>1</xdr:row>
      <xdr:rowOff>1622192</xdr:rowOff>
    </xdr:to>
    <xdr:sp macro="" textlink="">
      <xdr:nvSpPr>
        <xdr:cNvPr id="58" name="吹き出し: 角を丸めた四角形 57">
          <a:extLst>
            <a:ext uri="{FF2B5EF4-FFF2-40B4-BE49-F238E27FC236}">
              <a16:creationId xmlns:a16="http://schemas.microsoft.com/office/drawing/2014/main" id="{8E731E80-9731-43B3-8062-8D088A3579E5}"/>
            </a:ext>
          </a:extLst>
        </xdr:cNvPr>
        <xdr:cNvSpPr/>
      </xdr:nvSpPr>
      <xdr:spPr>
        <a:xfrm>
          <a:off x="6317154" y="476477"/>
          <a:ext cx="3111558" cy="1672880"/>
        </a:xfrm>
        <a:prstGeom prst="wedgeRoundRectCallout">
          <a:avLst>
            <a:gd name="adj1" fmla="val -67322"/>
            <a:gd name="adj2" fmla="val -5985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製造事業者名　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】</a:t>
          </a:r>
          <a:endParaRPr kumimoji="1" lang="en-US" altLang="ja-JP" sz="1600" b="0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事業者名を入力してください</a:t>
          </a:r>
          <a:endParaRPr kumimoji="1" lang="en-US" altLang="ja-JP" sz="1600" b="0" u="none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・</a:t>
          </a:r>
          <a:r>
            <a:rPr kumimoji="1" lang="en-US" altLang="ja-JP" sz="1600" b="0" u="none">
              <a:solidFill>
                <a:srgbClr val="000000"/>
              </a:solidFill>
              <a:latin typeface="+mj-ea"/>
              <a:ea typeface="+mj-ea"/>
            </a:rPr>
            <a:t>50</a:t>
          </a:r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字以内</a:t>
          </a:r>
          <a:endParaRPr kumimoji="1" lang="en-US" altLang="ja-JP" sz="1600" b="0" u="none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j-ea"/>
              <a:ea typeface="+mj-ea"/>
            </a:rPr>
            <a:t>・法人格は省略せずに入力</a:t>
          </a:r>
          <a:endParaRPr kumimoji="1" lang="en-US" altLang="ja-JP" sz="1600" b="0" u="none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23</xdr:col>
      <xdr:colOff>457196</xdr:colOff>
      <xdr:row>21</xdr:row>
      <xdr:rowOff>196721</xdr:rowOff>
    </xdr:from>
    <xdr:to>
      <xdr:col>24</xdr:col>
      <xdr:colOff>2188669</xdr:colOff>
      <xdr:row>26</xdr:row>
      <xdr:rowOff>96749</xdr:rowOff>
    </xdr:to>
    <xdr:sp macro="" textlink="">
      <xdr:nvSpPr>
        <xdr:cNvPr id="61" name="吹き出し: 角を丸めた四角形 60">
          <a:extLst>
            <a:ext uri="{FF2B5EF4-FFF2-40B4-BE49-F238E27FC236}">
              <a16:creationId xmlns:a16="http://schemas.microsoft.com/office/drawing/2014/main" id="{C0921E9F-85FD-4D28-8DEA-5D44487A3F7C}"/>
            </a:ext>
          </a:extLst>
        </xdr:cNvPr>
        <xdr:cNvSpPr/>
      </xdr:nvSpPr>
      <xdr:spPr>
        <a:xfrm>
          <a:off x="45027269" y="12804357"/>
          <a:ext cx="3162302" cy="2037324"/>
        </a:xfrm>
        <a:prstGeom prst="wedgeRoundRectCallout">
          <a:avLst>
            <a:gd name="adj1" fmla="val -32722"/>
            <a:gd name="adj2" fmla="val -104425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⑰希望小売価格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千円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⑰希望小売価格</a:t>
          </a:r>
          <a:r>
            <a:rPr kumimoji="1" lang="en-US" altLang="ja-JP" sz="1600" b="1" u="sng">
              <a:solidFill>
                <a:srgbClr val="000000"/>
              </a:solidFill>
              <a:latin typeface="+mj-ea"/>
              <a:ea typeface="+mj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千円</a:t>
          </a:r>
          <a:r>
            <a:rPr kumimoji="1" lang="en-US" altLang="ja-JP" sz="1600" b="1" u="sng">
              <a:solidFill>
                <a:srgbClr val="000000"/>
              </a:solidFill>
              <a:latin typeface="+mj-ea"/>
              <a:ea typeface="+mj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を入力してください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単位に注意して入力</a:t>
          </a:r>
          <a:endParaRPr kumimoji="1" lang="en-US" altLang="ja-JP" sz="1600" b="0" u="none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j-ea"/>
              <a:ea typeface="+mj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任意項目</a:t>
          </a:r>
        </a:p>
      </xdr:txBody>
    </xdr:sp>
    <xdr:clientData/>
  </xdr:twoCellAnchor>
  <xdr:twoCellAnchor editAs="oneCell">
    <xdr:from>
      <xdr:col>21</xdr:col>
      <xdr:colOff>1406236</xdr:colOff>
      <xdr:row>20</xdr:row>
      <xdr:rowOff>311730</xdr:rowOff>
    </xdr:from>
    <xdr:to>
      <xdr:col>23</xdr:col>
      <xdr:colOff>320675</xdr:colOff>
      <xdr:row>27</xdr:row>
      <xdr:rowOff>93751</xdr:rowOff>
    </xdr:to>
    <xdr:sp macro="" textlink="">
      <xdr:nvSpPr>
        <xdr:cNvPr id="51" name="吹き出し: 角を丸めた四角形 50">
          <a:extLst>
            <a:ext uri="{FF2B5EF4-FFF2-40B4-BE49-F238E27FC236}">
              <a16:creationId xmlns:a16="http://schemas.microsoft.com/office/drawing/2014/main" id="{10666AB6-E0DC-4AAB-8241-418607E1DA80}"/>
            </a:ext>
          </a:extLst>
        </xdr:cNvPr>
        <xdr:cNvSpPr/>
      </xdr:nvSpPr>
      <xdr:spPr>
        <a:xfrm>
          <a:off x="40008463" y="13300366"/>
          <a:ext cx="3710939" cy="2822863"/>
        </a:xfrm>
        <a:prstGeom prst="wedgeRoundRectCallout">
          <a:avLst>
            <a:gd name="adj1" fmla="val -8104"/>
            <a:gd name="adj2" fmla="val -62389"/>
            <a:gd name="adj3" fmla="val 16667"/>
          </a:avLst>
        </a:prstGeom>
        <a:solidFill>
          <a:srgbClr val="FFFFCC"/>
        </a:solidFill>
        <a:ln w="349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⑯必須仕様内容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⑯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(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必須仕様有無がありの場合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必須仕様内容を入力してください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見積書で表記する際の仕様名を入力してください</a:t>
          </a:r>
        </a:p>
      </xdr:txBody>
    </xdr:sp>
    <xdr:clientData/>
  </xdr:twoCellAnchor>
  <xdr:twoCellAnchor editAs="oneCell">
    <xdr:from>
      <xdr:col>6</xdr:col>
      <xdr:colOff>987133</xdr:colOff>
      <xdr:row>22</xdr:row>
      <xdr:rowOff>2</xdr:rowOff>
    </xdr:from>
    <xdr:to>
      <xdr:col>9</xdr:col>
      <xdr:colOff>1200148</xdr:colOff>
      <xdr:row>36</xdr:row>
      <xdr:rowOff>21131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186925BF-2C7F-FCF6-55C8-5E74E6592F30}"/>
            </a:ext>
          </a:extLst>
        </xdr:cNvPr>
        <xdr:cNvGrpSpPr/>
      </xdr:nvGrpSpPr>
      <xdr:grpSpPr>
        <a:xfrm>
          <a:off x="16365678" y="14270184"/>
          <a:ext cx="5256416" cy="6078682"/>
          <a:chOff x="15846135" y="14529954"/>
          <a:chExt cx="5559137" cy="6078682"/>
        </a:xfrm>
      </xdr:grpSpPr>
      <xdr:sp macro="" textlink="">
        <xdr:nvSpPr>
          <xdr:cNvPr id="18" name="吹き出し: 角を丸めた四角形 17">
            <a:extLst>
              <a:ext uri="{FF2B5EF4-FFF2-40B4-BE49-F238E27FC236}">
                <a16:creationId xmlns:a16="http://schemas.microsoft.com/office/drawing/2014/main" id="{85D882A7-AC02-4069-AD08-D5AFDB6F40C1}"/>
              </a:ext>
            </a:extLst>
          </xdr:cNvPr>
          <xdr:cNvSpPr/>
        </xdr:nvSpPr>
        <xdr:spPr>
          <a:xfrm>
            <a:off x="15846135" y="14529954"/>
            <a:ext cx="5559137" cy="6078682"/>
          </a:xfrm>
          <a:prstGeom prst="wedgeRoundRectCallout">
            <a:avLst>
              <a:gd name="adj1" fmla="val 15816"/>
              <a:gd name="adj2" fmla="val -63197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+mj-ea"/>
                <a:ea typeface="+mj-ea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+mj-ea"/>
                <a:ea typeface="+mj-ea"/>
              </a:rPr>
              <a:t>　④必須仕様有無　</a:t>
            </a:r>
            <a:r>
              <a:rPr kumimoji="1" lang="en-US" altLang="ja-JP" sz="1600" b="1">
                <a:solidFill>
                  <a:srgbClr val="000000"/>
                </a:solidFill>
                <a:latin typeface="+mj-ea"/>
                <a:ea typeface="+mj-ea"/>
              </a:rPr>
              <a:t>】</a:t>
            </a:r>
          </a:p>
          <a:p>
            <a:pPr algn="l"/>
            <a:endParaRPr kumimoji="1" lang="en-US" altLang="ja-JP" sz="1600">
              <a:solidFill>
                <a:srgbClr val="000000"/>
              </a:solidFill>
              <a:latin typeface="+mj-ea"/>
              <a:ea typeface="+mj-ea"/>
            </a:endParaRP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+mj-ea"/>
                <a:ea typeface="+mj-ea"/>
              </a:rPr>
              <a:t>④必須仕様の有無を選択してください</a:t>
            </a:r>
            <a:endParaRPr kumimoji="1" lang="en-US" altLang="ja-JP" sz="1600" b="0" u="none">
              <a:solidFill>
                <a:srgbClr val="000000"/>
              </a:solidFill>
              <a:latin typeface="+mj-ea"/>
              <a:ea typeface="+mj-ea"/>
            </a:endParaRP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+mj-ea"/>
                <a:ea typeface="+mj-ea"/>
              </a:rPr>
              <a:t>プルダウンで選択</a:t>
            </a:r>
            <a:endParaRPr kumimoji="1" lang="en-US" altLang="ja-JP" sz="1600" b="0" u="none">
              <a:solidFill>
                <a:srgbClr val="000000"/>
              </a:solidFill>
              <a:latin typeface="+mj-ea"/>
              <a:ea typeface="+mj-ea"/>
            </a:endParaRPr>
          </a:p>
        </xdr:txBody>
      </xdr:sp>
      <xdr:sp macro="" textlink="">
        <xdr:nvSpPr>
          <xdr:cNvPr id="19" name="四角形: 角を丸くする 18">
            <a:extLst>
              <a:ext uri="{FF2B5EF4-FFF2-40B4-BE49-F238E27FC236}">
                <a16:creationId xmlns:a16="http://schemas.microsoft.com/office/drawing/2014/main" id="{F57DA5E3-F6F6-45CE-8F55-909BC5105DFD}"/>
              </a:ext>
            </a:extLst>
          </xdr:cNvPr>
          <xdr:cNvSpPr/>
        </xdr:nvSpPr>
        <xdr:spPr>
          <a:xfrm>
            <a:off x="15950044" y="16019317"/>
            <a:ext cx="5351319" cy="3775364"/>
          </a:xfrm>
          <a:prstGeom prst="roundRect">
            <a:avLst>
              <a:gd name="adj" fmla="val 4878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◆必須仕様有無について◆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該当の型番で複数の仕様があり、一部の仕様のみ基準を満たす場合、「あり」を選択してください</a:t>
            </a:r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r>
              <a:rPr kumimoji="1" lang="ja-JP" altLang="en-US" sz="1600" b="0" u="sng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+mn-ea"/>
                <a:cs typeface="+mn-cs"/>
              </a:rPr>
              <a:t>→　「あり」を選択した場合は、必須仕様内容に基準を満たす仕様の詳細を入力してください</a:t>
            </a:r>
            <a:endParaRPr kumimoji="1" lang="en-US" altLang="ja-JP" sz="1600" b="0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r>
              <a:rPr kumimoji="1" lang="en-US" altLang="ja-JP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※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標準仕様のみで基準を満たす場合や、すべての仕様で基準を満たす場合には、「なし」を選択してください</a:t>
            </a:r>
            <a:endParaRPr kumimoji="1" lang="en-US" altLang="ja-JP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 editAs="oneCell">
    <xdr:from>
      <xdr:col>3</xdr:col>
      <xdr:colOff>2105024</xdr:colOff>
      <xdr:row>2</xdr:row>
      <xdr:rowOff>1554826</xdr:rowOff>
    </xdr:from>
    <xdr:to>
      <xdr:col>5</xdr:col>
      <xdr:colOff>779086</xdr:colOff>
      <xdr:row>3</xdr:row>
      <xdr:rowOff>1772805</xdr:rowOff>
    </xdr:to>
    <xdr:sp macro="" textlink="">
      <xdr:nvSpPr>
        <xdr:cNvPr id="21" name="吹き出し: 角を丸めた四角形 20">
          <a:extLst>
            <a:ext uri="{FF2B5EF4-FFF2-40B4-BE49-F238E27FC236}">
              <a16:creationId xmlns:a16="http://schemas.microsoft.com/office/drawing/2014/main" id="{A08D4472-C15B-4BA8-A833-8F6F65602AB9}"/>
            </a:ext>
          </a:extLst>
        </xdr:cNvPr>
        <xdr:cNvSpPr/>
      </xdr:nvSpPr>
      <xdr:spPr>
        <a:xfrm>
          <a:off x="8528684" y="3970366"/>
          <a:ext cx="4272857" cy="2124884"/>
        </a:xfrm>
        <a:prstGeom prst="wedgeRoundRectCallout">
          <a:avLst>
            <a:gd name="adj1" fmla="val -61051"/>
            <a:gd name="adj2" fmla="val -4696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【</a:t>
          </a:r>
          <a:r>
            <a:rPr kumimoji="1" lang="ja-JP" altLang="en-US" sz="1600" b="1" u="none">
              <a:solidFill>
                <a:schemeClr val="tx1"/>
              </a:solidFill>
              <a:latin typeface="+mj-ea"/>
              <a:ea typeface="+mj-ea"/>
            </a:rPr>
            <a:t>　</a:t>
          </a:r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GX</a:t>
          </a:r>
          <a:r>
            <a:rPr kumimoji="1" lang="ja-JP" altLang="en-US" sz="1600" b="1" u="none">
              <a:solidFill>
                <a:schemeClr val="tx1"/>
              </a:solidFill>
              <a:latin typeface="+mj-ea"/>
              <a:ea typeface="+mj-ea"/>
            </a:rPr>
            <a:t>要件にかかわる書類の提出　</a:t>
          </a:r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chemeClr val="tx1"/>
              </a:solidFill>
              <a:latin typeface="+mj-ea"/>
              <a:ea typeface="+mj-ea"/>
            </a:rPr>
            <a:t>該当の書類を提出する、もしくは提出予定の場合は「あり」を選択してください</a:t>
          </a:r>
          <a:endParaRPr kumimoji="1" lang="en-US" altLang="ja-JP" sz="1600" b="0" u="none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en-US" altLang="ja-JP" sz="1600" b="0" u="none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600" b="0" u="none">
              <a:solidFill>
                <a:srgbClr val="FF0000"/>
              </a:solidFill>
              <a:latin typeface="+mj-ea"/>
              <a:ea typeface="+mj-ea"/>
            </a:rPr>
            <a:t>提出予定の場合は、登録申請メールに提出予定日を記載してください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813956</xdr:colOff>
      <xdr:row>2</xdr:row>
      <xdr:rowOff>0</xdr:rowOff>
    </xdr:from>
    <xdr:to>
      <xdr:col>20</xdr:col>
      <xdr:colOff>762001</xdr:colOff>
      <xdr:row>3</xdr:row>
      <xdr:rowOff>1273196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F1653562-F2B1-4B20-86C4-D64FE30E4992}"/>
            </a:ext>
          </a:extLst>
        </xdr:cNvPr>
        <xdr:cNvGrpSpPr/>
      </xdr:nvGrpSpPr>
      <xdr:grpSpPr>
        <a:xfrm>
          <a:off x="29894993" y="2424545"/>
          <a:ext cx="7650826" cy="3182006"/>
          <a:chOff x="24658307" y="547688"/>
          <a:chExt cx="6520933" cy="2663598"/>
        </a:xfrm>
      </xdr:grpSpPr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CF9763C3-6500-4120-9882-FC8499677289}"/>
              </a:ext>
            </a:extLst>
          </xdr:cNvPr>
          <xdr:cNvSpPr/>
        </xdr:nvSpPr>
        <xdr:spPr>
          <a:xfrm>
            <a:off x="24658307" y="547688"/>
            <a:ext cx="6520933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18" name="グループ化 17">
            <a:extLst>
              <a:ext uri="{FF2B5EF4-FFF2-40B4-BE49-F238E27FC236}">
                <a16:creationId xmlns:a16="http://schemas.microsoft.com/office/drawing/2014/main" id="{ECFCAD5D-376A-42DD-9CB2-FE519E08D0CA}"/>
              </a:ext>
            </a:extLst>
          </xdr:cNvPr>
          <xdr:cNvGrpSpPr/>
        </xdr:nvGrpSpPr>
        <xdr:grpSpPr>
          <a:xfrm>
            <a:off x="25406267" y="849725"/>
            <a:ext cx="5274630" cy="514041"/>
            <a:chOff x="20797532" y="530440"/>
            <a:chExt cx="2470333" cy="313765"/>
          </a:xfrm>
        </xdr:grpSpPr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08F511FC-442C-4A79-B58E-A1595F576469}"/>
                </a:ext>
              </a:extLst>
            </xdr:cNvPr>
            <xdr:cNvSpPr/>
          </xdr:nvSpPr>
          <xdr:spPr>
            <a:xfrm>
              <a:off x="20797532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8" name="正方形/長方形 27">
              <a:extLst>
                <a:ext uri="{FF2B5EF4-FFF2-40B4-BE49-F238E27FC236}">
                  <a16:creationId xmlns:a16="http://schemas.microsoft.com/office/drawing/2014/main" id="{6FEAD3C1-2C75-40B1-B693-22ADDCC7F39B}"/>
                </a:ext>
              </a:extLst>
            </xdr:cNvPr>
            <xdr:cNvSpPr/>
          </xdr:nvSpPr>
          <xdr:spPr>
            <a:xfrm>
              <a:off x="21756220" y="530440"/>
              <a:ext cx="1511645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29" name="直線コネクタ 28">
              <a:extLst>
                <a:ext uri="{FF2B5EF4-FFF2-40B4-BE49-F238E27FC236}">
                  <a16:creationId xmlns:a16="http://schemas.microsoft.com/office/drawing/2014/main" id="{3B16A2D3-33AF-47D5-9EBC-1CD65C699E11}"/>
                </a:ext>
              </a:extLst>
            </xdr:cNvPr>
            <xdr:cNvCxnSpPr>
              <a:stCxn id="27" idx="3"/>
              <a:endCxn id="28" idx="1"/>
            </xdr:cNvCxnSpPr>
          </xdr:nvCxnSpPr>
          <xdr:spPr>
            <a:xfrm>
              <a:off x="21571421" y="687322"/>
              <a:ext cx="184799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9" name="グループ化 18">
            <a:extLst>
              <a:ext uri="{FF2B5EF4-FFF2-40B4-BE49-F238E27FC236}">
                <a16:creationId xmlns:a16="http://schemas.microsoft.com/office/drawing/2014/main" id="{FE9A06F8-EE10-4A13-ACB9-34102A6F0CBC}"/>
              </a:ext>
            </a:extLst>
          </xdr:cNvPr>
          <xdr:cNvGrpSpPr/>
        </xdr:nvGrpSpPr>
        <xdr:grpSpPr>
          <a:xfrm>
            <a:off x="25406945" y="1584070"/>
            <a:ext cx="5285911" cy="514041"/>
            <a:chOff x="20809096" y="530440"/>
            <a:chExt cx="2475464" cy="313765"/>
          </a:xfrm>
        </xdr:grpSpPr>
        <xdr:sp macro="" textlink="">
          <xdr:nvSpPr>
            <xdr:cNvPr id="24" name="正方形/長方形 23">
              <a:extLst>
                <a:ext uri="{FF2B5EF4-FFF2-40B4-BE49-F238E27FC236}">
                  <a16:creationId xmlns:a16="http://schemas.microsoft.com/office/drawing/2014/main" id="{E4114C6C-F2F4-47D2-9A63-EA94B5BADB5A}"/>
                </a:ext>
              </a:extLst>
            </xdr:cNvPr>
            <xdr:cNvSpPr/>
          </xdr:nvSpPr>
          <xdr:spPr>
            <a:xfrm>
              <a:off x="20809096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0C912950-65A6-4D5C-BADF-039F89D20522}"/>
                </a:ext>
              </a:extLst>
            </xdr:cNvPr>
            <xdr:cNvSpPr/>
          </xdr:nvSpPr>
          <xdr:spPr>
            <a:xfrm>
              <a:off x="21761813" y="530440"/>
              <a:ext cx="1522747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26" name="直線コネクタ 25">
              <a:extLst>
                <a:ext uri="{FF2B5EF4-FFF2-40B4-BE49-F238E27FC236}">
                  <a16:creationId xmlns:a16="http://schemas.microsoft.com/office/drawing/2014/main" id="{521A5EB5-3E72-4910-9FC7-82E845113348}"/>
                </a:ext>
              </a:extLst>
            </xdr:cNvPr>
            <xdr:cNvCxnSpPr>
              <a:stCxn id="24" idx="3"/>
              <a:endCxn id="25" idx="1"/>
            </xdr:cNvCxnSpPr>
          </xdr:nvCxnSpPr>
          <xdr:spPr>
            <a:xfrm>
              <a:off x="21582301" y="687323"/>
              <a:ext cx="179512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4A2E263E-5FA2-404D-97F5-B89765D36A43}"/>
              </a:ext>
            </a:extLst>
          </xdr:cNvPr>
          <xdr:cNvGrpSpPr/>
        </xdr:nvGrpSpPr>
        <xdr:grpSpPr>
          <a:xfrm>
            <a:off x="25406959" y="2326559"/>
            <a:ext cx="5282278" cy="513770"/>
            <a:chOff x="20809101" y="534306"/>
            <a:chExt cx="2473813" cy="315946"/>
          </a:xfrm>
        </xdr:grpSpPr>
        <xdr:sp macro="" textlink="">
          <xdr:nvSpPr>
            <xdr:cNvPr id="21" name="正方形/長方形 20">
              <a:extLst>
                <a:ext uri="{FF2B5EF4-FFF2-40B4-BE49-F238E27FC236}">
                  <a16:creationId xmlns:a16="http://schemas.microsoft.com/office/drawing/2014/main" id="{3EB48703-93BE-4277-B0F4-35DA57B45A8F}"/>
                </a:ext>
              </a:extLst>
            </xdr:cNvPr>
            <xdr:cNvSpPr/>
          </xdr:nvSpPr>
          <xdr:spPr>
            <a:xfrm>
              <a:off x="20809101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2" name="正方形/長方形 21">
              <a:extLst>
                <a:ext uri="{FF2B5EF4-FFF2-40B4-BE49-F238E27FC236}">
                  <a16:creationId xmlns:a16="http://schemas.microsoft.com/office/drawing/2014/main" id="{7DAD3697-3609-4866-8443-33848EF4E72B}"/>
                </a:ext>
              </a:extLst>
            </xdr:cNvPr>
            <xdr:cNvSpPr/>
          </xdr:nvSpPr>
          <xdr:spPr>
            <a:xfrm>
              <a:off x="21763525" y="534306"/>
              <a:ext cx="1519389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生産性指標の年平均向上率が</a:t>
              </a:r>
              <a:r>
                <a:rPr kumimoji="1" lang="en-US" altLang="ja-JP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1%</a:t>
              </a:r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未満</a:t>
              </a:r>
            </a:p>
          </xdr:txBody>
        </xdr:sp>
        <xdr:cxnSp macro="">
          <xdr:nvCxnSpPr>
            <xdr:cNvPr id="23" name="直線コネクタ 22">
              <a:extLst>
                <a:ext uri="{FF2B5EF4-FFF2-40B4-BE49-F238E27FC236}">
                  <a16:creationId xmlns:a16="http://schemas.microsoft.com/office/drawing/2014/main" id="{2871A177-4059-4EE4-9A58-601725D6F5B9}"/>
                </a:ext>
              </a:extLst>
            </xdr:cNvPr>
            <xdr:cNvCxnSpPr>
              <a:stCxn id="21" idx="3"/>
              <a:endCxn id="22" idx="1"/>
            </xdr:cNvCxnSpPr>
          </xdr:nvCxnSpPr>
          <xdr:spPr>
            <a:xfrm flipV="1">
              <a:off x="21582306" y="691597"/>
              <a:ext cx="181219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33</xdr:col>
      <xdr:colOff>17318</xdr:colOff>
      <xdr:row>1</xdr:row>
      <xdr:rowOff>762000</xdr:rowOff>
    </xdr:from>
    <xdr:to>
      <xdr:col>39</xdr:col>
      <xdr:colOff>779320</xdr:colOff>
      <xdr:row>2</xdr:row>
      <xdr:rowOff>366010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8F05EE5B-E3F7-40A3-A093-29430F192A12}"/>
            </a:ext>
          </a:extLst>
        </xdr:cNvPr>
        <xdr:cNvSpPr/>
      </xdr:nvSpPr>
      <xdr:spPr>
        <a:xfrm>
          <a:off x="49149000" y="1264227"/>
          <a:ext cx="8382002" cy="11106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  <xdr:twoCellAnchor>
    <xdr:from>
      <xdr:col>20</xdr:col>
      <xdr:colOff>1330036</xdr:colOff>
      <xdr:row>3</xdr:row>
      <xdr:rowOff>852054</xdr:rowOff>
    </xdr:from>
    <xdr:to>
      <xdr:col>22</xdr:col>
      <xdr:colOff>2854037</xdr:colOff>
      <xdr:row>4</xdr:row>
      <xdr:rowOff>232063</xdr:rowOff>
    </xdr:to>
    <xdr:sp macro="" textlink="">
      <xdr:nvSpPr>
        <xdr:cNvPr id="33" name="吹き出し: 角を丸めた四角形 32">
          <a:extLst>
            <a:ext uri="{FF2B5EF4-FFF2-40B4-BE49-F238E27FC236}">
              <a16:creationId xmlns:a16="http://schemas.microsoft.com/office/drawing/2014/main" id="{B8FECB78-B284-46FB-87A8-0559C0F0D4F9}"/>
            </a:ext>
          </a:extLst>
        </xdr:cNvPr>
        <xdr:cNvSpPr/>
      </xdr:nvSpPr>
      <xdr:spPr>
        <a:xfrm>
          <a:off x="39516627" y="4367645"/>
          <a:ext cx="4675910" cy="886691"/>
        </a:xfrm>
        <a:prstGeom prst="wedgeRoundRectCallout">
          <a:avLst>
            <a:gd name="adj1" fmla="val -24046"/>
            <a:gd name="adj2" fmla="val 89588"/>
            <a:gd name="adj3" fmla="val 16667"/>
          </a:avLst>
        </a:prstGeom>
        <a:solidFill>
          <a:srgbClr val="FFFF00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rgbClr val="FF0000"/>
              </a:solidFill>
              <a:latin typeface="ＭＳ Ｐゴシック" panose="020B0600070205080204" pitchFamily="50" charset="-128"/>
              <a:ea typeface="+mn-ea"/>
            </a:rPr>
            <a:t>【</a:t>
          </a:r>
          <a:r>
            <a:rPr kumimoji="1" lang="ja-JP" altLang="en-US" sz="1600" b="1" u="none">
              <a:solidFill>
                <a:srgbClr val="FF0000"/>
              </a:solidFill>
              <a:latin typeface="ＭＳ Ｐゴシック" panose="020B0600070205080204" pitchFamily="50" charset="-128"/>
              <a:ea typeface="+mn-ea"/>
            </a:rPr>
            <a:t>注意</a:t>
          </a:r>
          <a:r>
            <a:rPr kumimoji="1" lang="en-US" altLang="ja-JP" sz="1600" b="1" u="none">
              <a:solidFill>
                <a:srgbClr val="FF0000"/>
              </a:solidFill>
              <a:latin typeface="ＭＳ Ｐゴシック" panose="020B0600070205080204" pitchFamily="50" charset="-128"/>
              <a:ea typeface="+mn-ea"/>
            </a:rPr>
            <a:t>】</a:t>
          </a:r>
        </a:p>
        <a:p>
          <a:pPr algn="l"/>
          <a:r>
            <a:rPr kumimoji="1" lang="ja-JP" altLang="en-US" sz="1600" b="1" u="none">
              <a:solidFill>
                <a:srgbClr val="FF0000"/>
              </a:solidFill>
              <a:latin typeface="ＭＳ Ｐゴシック" panose="020B0600070205080204" pitchFamily="50" charset="-128"/>
              <a:ea typeface="+mn-ea"/>
            </a:rPr>
            <a:t>単位は　</a:t>
          </a:r>
          <a:r>
            <a:rPr kumimoji="1" lang="en-US" altLang="ja-JP" sz="1600" b="1" u="none">
              <a:solidFill>
                <a:srgbClr val="FF0000"/>
              </a:solidFill>
              <a:latin typeface="ＭＳ Ｐゴシック" panose="020B0600070205080204" pitchFamily="50" charset="-128"/>
              <a:ea typeface="+mn-ea"/>
            </a:rPr>
            <a:t>t</a:t>
          </a:r>
          <a:r>
            <a:rPr kumimoji="1" lang="ja-JP" altLang="en-US" sz="1600" b="1" u="none">
              <a:solidFill>
                <a:srgbClr val="FF0000"/>
              </a:solidFill>
              <a:latin typeface="ＭＳ Ｐゴシック" panose="020B0600070205080204" pitchFamily="50" charset="-128"/>
              <a:ea typeface="+mn-ea"/>
            </a:rPr>
            <a:t>　ではなく　</a:t>
          </a:r>
          <a:r>
            <a:rPr kumimoji="1" lang="en-US" altLang="ja-JP" sz="1600" b="1" u="none">
              <a:solidFill>
                <a:srgbClr val="FF0000"/>
              </a:solidFill>
              <a:latin typeface="ＭＳ Ｐゴシック" panose="020B0600070205080204" pitchFamily="50" charset="-128"/>
              <a:ea typeface="+mn-ea"/>
            </a:rPr>
            <a:t>kN</a:t>
          </a:r>
          <a:r>
            <a:rPr kumimoji="1" lang="ja-JP" altLang="en-US" sz="1600" b="1" u="none">
              <a:solidFill>
                <a:srgbClr val="FF0000"/>
              </a:solidFill>
              <a:latin typeface="ＭＳ Ｐゴシック" panose="020B0600070205080204" pitchFamily="50" charset="-128"/>
              <a:ea typeface="+mn-ea"/>
            </a:rPr>
            <a:t>　で入力してください。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34925</xdr:rowOff>
    </xdr:from>
    <xdr:to>
      <xdr:col>3</xdr:col>
      <xdr:colOff>1418167</xdr:colOff>
      <xdr:row>2</xdr:row>
      <xdr:rowOff>39158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865937C0-ED0C-463C-8E05-32B95052DA9F}"/>
            </a:ext>
          </a:extLst>
        </xdr:cNvPr>
        <xdr:cNvSpPr/>
      </xdr:nvSpPr>
      <xdr:spPr>
        <a:xfrm>
          <a:off x="25400" y="34925"/>
          <a:ext cx="3964517" cy="404283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ダイカストマシン／基準値</a:t>
          </a:r>
        </a:p>
      </xdr:txBody>
    </xdr:sp>
    <xdr:clientData/>
  </xdr:twoCellAnchor>
  <xdr:twoCellAnchor>
    <xdr:from>
      <xdr:col>1</xdr:col>
      <xdr:colOff>276225</xdr:colOff>
      <xdr:row>4</xdr:row>
      <xdr:rowOff>142875</xdr:rowOff>
    </xdr:from>
    <xdr:to>
      <xdr:col>8</xdr:col>
      <xdr:colOff>38100</xdr:colOff>
      <xdr:row>8</xdr:row>
      <xdr:rowOff>1933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2E2B2E2C-FF9A-4378-813D-646E24507CEB}"/>
            </a:ext>
          </a:extLst>
        </xdr:cNvPr>
        <xdr:cNvGrpSpPr/>
      </xdr:nvGrpSpPr>
      <xdr:grpSpPr>
        <a:xfrm>
          <a:off x="573405" y="950595"/>
          <a:ext cx="6036945" cy="1604038"/>
          <a:chOff x="381000" y="2867025"/>
          <a:chExt cx="6991350" cy="1621183"/>
        </a:xfrm>
      </xdr:grpSpPr>
      <xdr:pic>
        <xdr:nvPicPr>
          <xdr:cNvPr id="5" name="図 4">
            <a:extLst>
              <a:ext uri="{FF2B5EF4-FFF2-40B4-BE49-F238E27FC236}">
                <a16:creationId xmlns:a16="http://schemas.microsoft.com/office/drawing/2014/main" id="{CDC431B1-60F2-6FAC-077F-DEC21E9EA1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81000" y="2867025"/>
            <a:ext cx="6991350" cy="1621183"/>
          </a:xfrm>
          <a:prstGeom prst="rect">
            <a:avLst/>
          </a:prstGeom>
        </xdr:spPr>
      </xdr:pic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6D0BC84F-F14F-C09D-300B-E1BD08436D10}"/>
              </a:ext>
            </a:extLst>
          </xdr:cNvPr>
          <xdr:cNvSpPr txBox="1"/>
        </xdr:nvSpPr>
        <xdr:spPr>
          <a:xfrm>
            <a:off x="1219200" y="3352800"/>
            <a:ext cx="6115050" cy="571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2015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年以降に販売が開始されたモデルであること。</a:t>
            </a:r>
          </a:p>
          <a:p>
            <a:pPr algn="l"/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最新モデルである必要はないが、中古品は対象外である。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)</a:t>
            </a:r>
            <a:endPara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AC1AFD52-10CD-5002-1E3D-D1AE483DA8AB}"/>
              </a:ext>
            </a:extLst>
          </xdr:cNvPr>
          <xdr:cNvSpPr txBox="1"/>
        </xdr:nvSpPr>
        <xdr:spPr>
          <a:xfrm>
            <a:off x="1219200" y="3933825"/>
            <a:ext cx="6115050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生産性の向上に資するものの指標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エネルギー効率、生産効率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※)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が同一の製造事業者における一代前モデルと比較して年平均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1%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以上向上している設備であること。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4639236</xdr:colOff>
      <xdr:row>10</xdr:row>
      <xdr:rowOff>212912</xdr:rowOff>
    </xdr:from>
    <xdr:to>
      <xdr:col>5</xdr:col>
      <xdr:colOff>163891</xdr:colOff>
      <xdr:row>17</xdr:row>
      <xdr:rowOff>54984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479AC9E6-AACC-48C3-84E9-3F30792F9968}"/>
            </a:ext>
          </a:extLst>
        </xdr:cNvPr>
        <xdr:cNvSpPr/>
      </xdr:nvSpPr>
      <xdr:spPr>
        <a:xfrm>
          <a:off x="5558118" y="2902324"/>
          <a:ext cx="3716155" cy="1567778"/>
        </a:xfrm>
        <a:prstGeom prst="wedgeRoundRectCallout">
          <a:avLst>
            <a:gd name="adj1" fmla="val -122316"/>
            <a:gd name="adj2" fmla="val 4260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 u="none">
              <a:solidFill>
                <a:srgbClr val="000000"/>
              </a:solidFill>
              <a:latin typeface="+mn-ea"/>
              <a:ea typeface="+mn-ea"/>
            </a:rPr>
            <a:t>GX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要件にかかわる書類を提出する場合は、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該当の書類名を追記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して下さい。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また、提出予定の場合は</a:t>
          </a:r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提出予定日を記載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してください。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1116806</xdr:colOff>
      <xdr:row>16</xdr:row>
      <xdr:rowOff>144462</xdr:rowOff>
    </xdr:from>
    <xdr:to>
      <xdr:col>6</xdr:col>
      <xdr:colOff>870744</xdr:colOff>
      <xdr:row>20</xdr:row>
      <xdr:rowOff>68262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730F59B-CC9A-41B6-BFA8-6E1A89366E70}"/>
            </a:ext>
          </a:extLst>
        </xdr:cNvPr>
        <xdr:cNvSpPr/>
      </xdr:nvSpPr>
      <xdr:spPr>
        <a:xfrm>
          <a:off x="2105025" y="3144837"/>
          <a:ext cx="6207125" cy="542925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編集不可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30;&#65297;&#24180;&#24230;%20&#35036;&#27491;&#65288;&#29983;&#29987;&#35373;&#20633;&#30465;&#12456;&#12493;&#65289;/03&#12288;&#35506;&#38988;&#12539;&#12479;&#12473;&#12463;/&#35069;&#21697;&#22411;&#30058;&#12510;&#12473;&#12479;&#36939;&#29992;/&#35069;&#21697;&#22411;&#30058;&#12522;&#12473;&#12488;&#31649;&#2970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411;&#30058;&#12510;&#12473;&#12479;/4.&#36914;&#25431;&#31649;&#29702;/&#22411;&#30058;&#12522;&#12473;&#12488;&#31649;&#29702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ール管理表"/>
      <sheetName val="製品型番リスト管理表"/>
      <sheetName val="工業会提出用リスト"/>
      <sheetName val="不備内容管理表"/>
      <sheetName val="メーカー情報管一覧"/>
    </sheetNames>
    <sheetDataSet>
      <sheetData sheetId="0"/>
      <sheetData sheetId="1">
        <row r="5">
          <cell r="AY5" t="str">
            <v>日本工作機械工業会</v>
          </cell>
        </row>
        <row r="6">
          <cell r="AY6" t="str">
            <v>日本産業機械工業会</v>
          </cell>
        </row>
        <row r="7">
          <cell r="AY7" t="str">
            <v>日本印刷機械工業会</v>
          </cell>
        </row>
        <row r="8">
          <cell r="AY8" t="str">
            <v>日本鍛圧機械工業会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棚卸対象メーカーID"/>
      <sheetName val="リストベース"/>
      <sheetName val="モデルチェンジ管理"/>
      <sheetName val="メーカー情報"/>
      <sheetName val="型番リスト"/>
      <sheetName val="不備内容管理表"/>
      <sheetName val="変更・削除管理"/>
      <sheetName val="サンプルチェック数算出方法"/>
      <sheetName val="MC&amp;変更用FMT作成表"/>
      <sheetName val="型番マスタ運用担当"/>
      <sheetName val="data"/>
      <sheetName val="管理伝票"/>
      <sheetName val="申CS"/>
      <sheetName val="Sheet1"/>
    </sheetNames>
    <sheetDataSet>
      <sheetData sheetId="0"/>
      <sheetData sheetId="1"/>
      <sheetData sheetId="2"/>
      <sheetData sheetId="3"/>
      <sheetData sheetId="4">
        <row r="1">
          <cell r="AQ1">
            <v>0</v>
          </cell>
        </row>
        <row r="3">
          <cell r="AQ3" t="str">
            <v>受付or審査</v>
          </cell>
        </row>
        <row r="4">
          <cell r="AQ4" t="str">
            <v>レコード無効化フラグ</v>
          </cell>
        </row>
        <row r="5">
          <cell r="AQ5">
            <v>0</v>
          </cell>
        </row>
        <row r="6">
          <cell r="AQ6" t="str">
            <v>レコード無効化フラグ</v>
          </cell>
        </row>
        <row r="7">
          <cell r="AQ7" t="str">
            <v>×</v>
          </cell>
        </row>
        <row r="8">
          <cell r="AQ8">
            <v>0</v>
          </cell>
        </row>
        <row r="9">
          <cell r="AQ9">
            <v>0</v>
          </cell>
        </row>
        <row r="10">
          <cell r="AQ10">
            <v>0</v>
          </cell>
        </row>
        <row r="11">
          <cell r="AQ11">
            <v>0</v>
          </cell>
        </row>
        <row r="12">
          <cell r="AQ12">
            <v>0</v>
          </cell>
        </row>
        <row r="13">
          <cell r="AQ13">
            <v>0</v>
          </cell>
        </row>
        <row r="14">
          <cell r="AQ14" t="str">
            <v>×</v>
          </cell>
        </row>
        <row r="15">
          <cell r="AQ15">
            <v>0</v>
          </cell>
        </row>
        <row r="16">
          <cell r="AQ16">
            <v>0</v>
          </cell>
        </row>
        <row r="17">
          <cell r="AQ17" t="str">
            <v>×</v>
          </cell>
        </row>
        <row r="18">
          <cell r="AQ18">
            <v>0</v>
          </cell>
        </row>
        <row r="19">
          <cell r="AQ19" t="str">
            <v>×</v>
          </cell>
        </row>
        <row r="20">
          <cell r="AQ20">
            <v>0</v>
          </cell>
        </row>
        <row r="21">
          <cell r="AQ21" t="str">
            <v>×</v>
          </cell>
        </row>
        <row r="22">
          <cell r="AQ22">
            <v>0</v>
          </cell>
        </row>
        <row r="23">
          <cell r="AQ23" t="str">
            <v>×</v>
          </cell>
        </row>
        <row r="24">
          <cell r="AQ24" t="str">
            <v>×</v>
          </cell>
        </row>
        <row r="25">
          <cell r="AQ25" t="str">
            <v>×</v>
          </cell>
        </row>
        <row r="26">
          <cell r="AQ26" t="str">
            <v>×</v>
          </cell>
        </row>
        <row r="27">
          <cell r="AQ27" t="str">
            <v>×</v>
          </cell>
        </row>
        <row r="28">
          <cell r="AQ28" t="str">
            <v>×</v>
          </cell>
        </row>
        <row r="29">
          <cell r="AQ29" t="str">
            <v>×</v>
          </cell>
        </row>
        <row r="30">
          <cell r="AQ30" t="str">
            <v>×</v>
          </cell>
        </row>
        <row r="31">
          <cell r="AQ31" t="str">
            <v>×</v>
          </cell>
        </row>
        <row r="32">
          <cell r="AQ32" t="str">
            <v>×</v>
          </cell>
        </row>
        <row r="33">
          <cell r="AQ33" t="str">
            <v>×</v>
          </cell>
        </row>
        <row r="34">
          <cell r="AQ34">
            <v>0</v>
          </cell>
        </row>
        <row r="35">
          <cell r="AQ35">
            <v>0</v>
          </cell>
        </row>
        <row r="36">
          <cell r="AQ36">
            <v>0</v>
          </cell>
        </row>
        <row r="37">
          <cell r="AQ37">
            <v>0</v>
          </cell>
        </row>
        <row r="38">
          <cell r="AQ38">
            <v>0</v>
          </cell>
        </row>
        <row r="39">
          <cell r="AQ39">
            <v>0</v>
          </cell>
        </row>
        <row r="40">
          <cell r="AQ40">
            <v>0</v>
          </cell>
        </row>
        <row r="41">
          <cell r="AQ41">
            <v>0</v>
          </cell>
        </row>
        <row r="42">
          <cell r="AQ42">
            <v>0</v>
          </cell>
        </row>
        <row r="43">
          <cell r="AQ43">
            <v>0</v>
          </cell>
        </row>
        <row r="44">
          <cell r="AQ44">
            <v>0</v>
          </cell>
        </row>
        <row r="45">
          <cell r="AQ45" t="str">
            <v>×</v>
          </cell>
        </row>
        <row r="46">
          <cell r="AQ46" t="str">
            <v>×</v>
          </cell>
        </row>
        <row r="47">
          <cell r="AQ47">
            <v>0</v>
          </cell>
        </row>
        <row r="48">
          <cell r="AQ48" t="str">
            <v>×</v>
          </cell>
        </row>
        <row r="49">
          <cell r="AQ49">
            <v>0</v>
          </cell>
        </row>
        <row r="50">
          <cell r="AQ50" t="str">
            <v>×</v>
          </cell>
        </row>
        <row r="51">
          <cell r="AQ51">
            <v>0</v>
          </cell>
        </row>
        <row r="52">
          <cell r="AQ52">
            <v>0</v>
          </cell>
        </row>
        <row r="53">
          <cell r="AQ53">
            <v>0</v>
          </cell>
        </row>
        <row r="54">
          <cell r="AQ54">
            <v>0</v>
          </cell>
        </row>
        <row r="55">
          <cell r="AQ55">
            <v>0</v>
          </cell>
        </row>
        <row r="56">
          <cell r="AQ56" t="str">
            <v>×</v>
          </cell>
        </row>
        <row r="57">
          <cell r="AQ57" t="str">
            <v>×</v>
          </cell>
        </row>
        <row r="58">
          <cell r="AQ58">
            <v>0</v>
          </cell>
        </row>
        <row r="59">
          <cell r="AQ59">
            <v>0</v>
          </cell>
        </row>
        <row r="60">
          <cell r="AQ60" t="str">
            <v>×</v>
          </cell>
        </row>
        <row r="61">
          <cell r="AQ61">
            <v>0</v>
          </cell>
        </row>
        <row r="62">
          <cell r="AQ62">
            <v>0</v>
          </cell>
        </row>
        <row r="63">
          <cell r="AQ63" t="str">
            <v>×</v>
          </cell>
        </row>
        <row r="64">
          <cell r="AQ64">
            <v>0</v>
          </cell>
        </row>
        <row r="65">
          <cell r="AQ65">
            <v>0</v>
          </cell>
        </row>
        <row r="66">
          <cell r="AQ66">
            <v>0</v>
          </cell>
        </row>
        <row r="67">
          <cell r="AQ67" t="str">
            <v>×</v>
          </cell>
        </row>
        <row r="68">
          <cell r="AQ68" t="str">
            <v>×</v>
          </cell>
        </row>
        <row r="69">
          <cell r="AQ69">
            <v>0</v>
          </cell>
        </row>
        <row r="70">
          <cell r="AQ70">
            <v>0</v>
          </cell>
        </row>
        <row r="71">
          <cell r="AQ71">
            <v>0</v>
          </cell>
        </row>
        <row r="72">
          <cell r="AQ72" t="str">
            <v>×</v>
          </cell>
        </row>
        <row r="73">
          <cell r="AQ73" t="str">
            <v>×</v>
          </cell>
        </row>
        <row r="74">
          <cell r="AQ74">
            <v>0</v>
          </cell>
        </row>
        <row r="75">
          <cell r="AQ75" t="str">
            <v>×</v>
          </cell>
        </row>
        <row r="76">
          <cell r="AQ76">
            <v>0</v>
          </cell>
        </row>
        <row r="77">
          <cell r="AQ77" t="str">
            <v>×</v>
          </cell>
        </row>
        <row r="78">
          <cell r="AQ78">
            <v>0</v>
          </cell>
        </row>
        <row r="79">
          <cell r="AQ79">
            <v>0</v>
          </cell>
        </row>
        <row r="80">
          <cell r="AQ80">
            <v>0</v>
          </cell>
        </row>
        <row r="81">
          <cell r="AQ81">
            <v>0</v>
          </cell>
        </row>
        <row r="82">
          <cell r="AQ82" t="str">
            <v>×</v>
          </cell>
        </row>
        <row r="83">
          <cell r="AQ83">
            <v>0</v>
          </cell>
        </row>
        <row r="84">
          <cell r="AQ84" t="str">
            <v>×</v>
          </cell>
        </row>
        <row r="85">
          <cell r="AQ85" t="str">
            <v>×</v>
          </cell>
        </row>
        <row r="86">
          <cell r="AQ86" t="str">
            <v>×</v>
          </cell>
        </row>
        <row r="87">
          <cell r="AQ87" t="str">
            <v>×</v>
          </cell>
        </row>
        <row r="88">
          <cell r="AQ88">
            <v>0</v>
          </cell>
        </row>
        <row r="89">
          <cell r="AQ89">
            <v>0</v>
          </cell>
        </row>
        <row r="90">
          <cell r="AQ90">
            <v>0</v>
          </cell>
        </row>
        <row r="91">
          <cell r="AQ91" t="str">
            <v>×</v>
          </cell>
        </row>
        <row r="92">
          <cell r="AQ92">
            <v>0</v>
          </cell>
        </row>
        <row r="93">
          <cell r="AQ93">
            <v>0</v>
          </cell>
        </row>
        <row r="94">
          <cell r="AQ94" t="str">
            <v>×</v>
          </cell>
        </row>
        <row r="95">
          <cell r="AQ95">
            <v>0</v>
          </cell>
        </row>
        <row r="96">
          <cell r="AQ96">
            <v>0</v>
          </cell>
        </row>
        <row r="97">
          <cell r="AQ97">
            <v>0</v>
          </cell>
        </row>
        <row r="98">
          <cell r="AQ98">
            <v>0</v>
          </cell>
        </row>
        <row r="99">
          <cell r="AQ99" t="str">
            <v>×</v>
          </cell>
        </row>
        <row r="100">
          <cell r="AQ100" t="str">
            <v>×</v>
          </cell>
        </row>
        <row r="101">
          <cell r="AQ101">
            <v>0</v>
          </cell>
        </row>
        <row r="102">
          <cell r="AQ102" t="str">
            <v>×</v>
          </cell>
        </row>
        <row r="103">
          <cell r="AQ103">
            <v>0</v>
          </cell>
        </row>
        <row r="104">
          <cell r="AQ104" t="str">
            <v>×</v>
          </cell>
        </row>
        <row r="105">
          <cell r="AQ105">
            <v>0</v>
          </cell>
        </row>
        <row r="106">
          <cell r="AQ106" t="str">
            <v>×</v>
          </cell>
        </row>
        <row r="107">
          <cell r="AQ107">
            <v>0</v>
          </cell>
        </row>
        <row r="108">
          <cell r="AQ108" t="str">
            <v>×</v>
          </cell>
        </row>
        <row r="109">
          <cell r="AQ109">
            <v>0</v>
          </cell>
        </row>
        <row r="110">
          <cell r="AQ110" t="str">
            <v>×</v>
          </cell>
        </row>
        <row r="111">
          <cell r="AQ111" t="str">
            <v>×</v>
          </cell>
        </row>
        <row r="112">
          <cell r="AQ112">
            <v>0</v>
          </cell>
        </row>
        <row r="113">
          <cell r="AQ113">
            <v>0</v>
          </cell>
        </row>
        <row r="114">
          <cell r="AQ114">
            <v>0</v>
          </cell>
        </row>
        <row r="115">
          <cell r="AQ115">
            <v>0</v>
          </cell>
        </row>
        <row r="116">
          <cell r="AQ116">
            <v>0</v>
          </cell>
        </row>
        <row r="117">
          <cell r="AQ117" t="str">
            <v>×</v>
          </cell>
        </row>
        <row r="118">
          <cell r="AQ118">
            <v>0</v>
          </cell>
        </row>
        <row r="119">
          <cell r="AQ119">
            <v>0</v>
          </cell>
        </row>
        <row r="120">
          <cell r="AQ120">
            <v>0</v>
          </cell>
        </row>
        <row r="121">
          <cell r="AQ121" t="str">
            <v>×</v>
          </cell>
        </row>
        <row r="122">
          <cell r="AQ122" t="str">
            <v>×</v>
          </cell>
        </row>
        <row r="123">
          <cell r="AQ123">
            <v>0</v>
          </cell>
        </row>
        <row r="124">
          <cell r="AQ124">
            <v>0</v>
          </cell>
        </row>
        <row r="125">
          <cell r="AQ125">
            <v>0</v>
          </cell>
        </row>
        <row r="126">
          <cell r="AQ126" t="str">
            <v>×</v>
          </cell>
        </row>
        <row r="127">
          <cell r="AQ127">
            <v>0</v>
          </cell>
        </row>
        <row r="128">
          <cell r="AQ128">
            <v>0</v>
          </cell>
        </row>
        <row r="129">
          <cell r="AQ129">
            <v>0</v>
          </cell>
        </row>
        <row r="130">
          <cell r="AQ130" t="str">
            <v>×</v>
          </cell>
        </row>
        <row r="131">
          <cell r="AQ131">
            <v>0</v>
          </cell>
        </row>
        <row r="132">
          <cell r="AQ132" t="str">
            <v>×</v>
          </cell>
        </row>
        <row r="133">
          <cell r="AQ133" t="str">
            <v>×</v>
          </cell>
        </row>
        <row r="134">
          <cell r="AQ134" t="str">
            <v>×</v>
          </cell>
        </row>
        <row r="135">
          <cell r="AQ135">
            <v>0</v>
          </cell>
        </row>
        <row r="136">
          <cell r="AQ136" t="str">
            <v>×</v>
          </cell>
        </row>
        <row r="137">
          <cell r="AQ137">
            <v>0</v>
          </cell>
        </row>
        <row r="138">
          <cell r="AQ138">
            <v>0</v>
          </cell>
        </row>
        <row r="139">
          <cell r="AQ139">
            <v>0</v>
          </cell>
        </row>
        <row r="140">
          <cell r="AQ140">
            <v>0</v>
          </cell>
        </row>
        <row r="141">
          <cell r="AQ141">
            <v>0</v>
          </cell>
        </row>
        <row r="142">
          <cell r="AQ142" t="str">
            <v>×</v>
          </cell>
        </row>
        <row r="143">
          <cell r="AQ143" t="str">
            <v>×</v>
          </cell>
        </row>
        <row r="144">
          <cell r="AQ144" t="str">
            <v>×</v>
          </cell>
        </row>
        <row r="145">
          <cell r="AQ145" t="str">
            <v>×</v>
          </cell>
        </row>
        <row r="146">
          <cell r="AQ146">
            <v>0</v>
          </cell>
        </row>
        <row r="147">
          <cell r="AQ147" t="str">
            <v>×</v>
          </cell>
        </row>
        <row r="148">
          <cell r="AQ148">
            <v>0</v>
          </cell>
        </row>
        <row r="149">
          <cell r="AQ149" t="str">
            <v>×</v>
          </cell>
        </row>
        <row r="150">
          <cell r="AQ150">
            <v>0</v>
          </cell>
        </row>
        <row r="151">
          <cell r="AQ151" t="str">
            <v>×</v>
          </cell>
        </row>
        <row r="152">
          <cell r="AQ152">
            <v>0</v>
          </cell>
        </row>
        <row r="153">
          <cell r="AQ153" t="str">
            <v>×</v>
          </cell>
        </row>
        <row r="154">
          <cell r="AQ154" t="str">
            <v>×</v>
          </cell>
        </row>
        <row r="155">
          <cell r="AQ155">
            <v>0</v>
          </cell>
        </row>
        <row r="156">
          <cell r="AQ156">
            <v>0</v>
          </cell>
        </row>
        <row r="157">
          <cell r="AQ157">
            <v>0</v>
          </cell>
        </row>
        <row r="158">
          <cell r="AQ158">
            <v>0</v>
          </cell>
        </row>
        <row r="159">
          <cell r="AQ159" t="str">
            <v>×</v>
          </cell>
        </row>
        <row r="160">
          <cell r="AQ160">
            <v>0</v>
          </cell>
        </row>
        <row r="161">
          <cell r="AQ161">
            <v>0</v>
          </cell>
        </row>
        <row r="162">
          <cell r="AQ162">
            <v>0</v>
          </cell>
        </row>
        <row r="163">
          <cell r="AQ163" t="str">
            <v>×</v>
          </cell>
        </row>
        <row r="164">
          <cell r="AQ164">
            <v>0</v>
          </cell>
        </row>
        <row r="165">
          <cell r="AQ165">
            <v>0</v>
          </cell>
        </row>
        <row r="166">
          <cell r="AQ166">
            <v>0</v>
          </cell>
        </row>
        <row r="167">
          <cell r="AQ167">
            <v>0</v>
          </cell>
        </row>
        <row r="168">
          <cell r="AQ168">
            <v>0</v>
          </cell>
        </row>
        <row r="169">
          <cell r="AQ169" t="str">
            <v>×</v>
          </cell>
        </row>
        <row r="170">
          <cell r="AQ170">
            <v>0</v>
          </cell>
        </row>
        <row r="171">
          <cell r="AQ171">
            <v>0</v>
          </cell>
        </row>
        <row r="172">
          <cell r="AQ172">
            <v>0</v>
          </cell>
        </row>
        <row r="173">
          <cell r="AQ173" t="str">
            <v>×</v>
          </cell>
        </row>
        <row r="174">
          <cell r="AQ174">
            <v>0</v>
          </cell>
        </row>
        <row r="175">
          <cell r="AQ175" t="str">
            <v>×</v>
          </cell>
        </row>
        <row r="176">
          <cell r="AQ176">
            <v>0</v>
          </cell>
        </row>
        <row r="177">
          <cell r="AQ177" t="str">
            <v>×</v>
          </cell>
        </row>
        <row r="178">
          <cell r="AQ178">
            <v>0</v>
          </cell>
        </row>
        <row r="179">
          <cell r="AQ179">
            <v>0</v>
          </cell>
        </row>
        <row r="180">
          <cell r="AQ180" t="str">
            <v>×</v>
          </cell>
        </row>
        <row r="181">
          <cell r="AQ181">
            <v>0</v>
          </cell>
        </row>
        <row r="182">
          <cell r="AQ182" t="str">
            <v>×</v>
          </cell>
        </row>
        <row r="183">
          <cell r="AQ183">
            <v>0</v>
          </cell>
        </row>
        <row r="184">
          <cell r="AQ184" t="str">
            <v>×</v>
          </cell>
        </row>
        <row r="185">
          <cell r="AQ185" t="str">
            <v>×</v>
          </cell>
        </row>
        <row r="186">
          <cell r="AQ186">
            <v>0</v>
          </cell>
        </row>
        <row r="187">
          <cell r="AQ187" t="str">
            <v>×</v>
          </cell>
        </row>
        <row r="188">
          <cell r="AQ188">
            <v>0</v>
          </cell>
        </row>
        <row r="189">
          <cell r="AQ189" t="str">
            <v>×</v>
          </cell>
        </row>
        <row r="190">
          <cell r="AQ190">
            <v>0</v>
          </cell>
        </row>
        <row r="191">
          <cell r="AQ191">
            <v>0</v>
          </cell>
        </row>
        <row r="192">
          <cell r="AQ192" t="str">
            <v>×</v>
          </cell>
        </row>
        <row r="193">
          <cell r="AQ193" t="str">
            <v>×</v>
          </cell>
        </row>
        <row r="194">
          <cell r="AQ194">
            <v>0</v>
          </cell>
        </row>
        <row r="195">
          <cell r="AQ195" t="str">
            <v>×</v>
          </cell>
        </row>
        <row r="196">
          <cell r="AQ196" t="str">
            <v>×</v>
          </cell>
        </row>
        <row r="197">
          <cell r="AQ197">
            <v>0</v>
          </cell>
        </row>
        <row r="198">
          <cell r="AQ198" t="str">
            <v>×</v>
          </cell>
        </row>
        <row r="199">
          <cell r="AQ199">
            <v>0</v>
          </cell>
        </row>
        <row r="200">
          <cell r="AQ200">
            <v>0</v>
          </cell>
        </row>
        <row r="201">
          <cell r="AQ201" t="str">
            <v>×</v>
          </cell>
        </row>
        <row r="202">
          <cell r="AQ202">
            <v>0</v>
          </cell>
        </row>
        <row r="203">
          <cell r="AQ203" t="str">
            <v>×</v>
          </cell>
        </row>
        <row r="204">
          <cell r="AQ204">
            <v>0</v>
          </cell>
        </row>
        <row r="205">
          <cell r="AQ205">
            <v>0</v>
          </cell>
        </row>
        <row r="206">
          <cell r="AQ206" t="str">
            <v>×</v>
          </cell>
        </row>
        <row r="207">
          <cell r="AQ207">
            <v>0</v>
          </cell>
        </row>
        <row r="208">
          <cell r="AQ208">
            <v>0</v>
          </cell>
        </row>
        <row r="209">
          <cell r="AQ209" t="str">
            <v>×</v>
          </cell>
        </row>
        <row r="210">
          <cell r="AQ210" t="str">
            <v>×</v>
          </cell>
        </row>
        <row r="211">
          <cell r="AQ211" t="str">
            <v>×</v>
          </cell>
        </row>
        <row r="212">
          <cell r="AQ212">
            <v>0</v>
          </cell>
        </row>
        <row r="213">
          <cell r="AQ213">
            <v>0</v>
          </cell>
        </row>
        <row r="214">
          <cell r="AQ214">
            <v>0</v>
          </cell>
        </row>
        <row r="215">
          <cell r="AQ215">
            <v>0</v>
          </cell>
        </row>
        <row r="216">
          <cell r="AQ216">
            <v>0</v>
          </cell>
        </row>
        <row r="217">
          <cell r="AQ217">
            <v>0</v>
          </cell>
        </row>
        <row r="218">
          <cell r="AQ218">
            <v>0</v>
          </cell>
        </row>
        <row r="219">
          <cell r="AQ219">
            <v>0</v>
          </cell>
        </row>
        <row r="220">
          <cell r="AQ220" t="str">
            <v>×</v>
          </cell>
        </row>
        <row r="221">
          <cell r="AQ221">
            <v>0</v>
          </cell>
        </row>
        <row r="222">
          <cell r="AQ222" t="str">
            <v>×</v>
          </cell>
        </row>
        <row r="223">
          <cell r="AQ223">
            <v>0</v>
          </cell>
        </row>
        <row r="224">
          <cell r="AQ224">
            <v>0</v>
          </cell>
        </row>
        <row r="225">
          <cell r="AQ225">
            <v>0</v>
          </cell>
        </row>
        <row r="226">
          <cell r="AQ226" t="str">
            <v>×</v>
          </cell>
        </row>
        <row r="227">
          <cell r="AQ227" t="str">
            <v>×</v>
          </cell>
        </row>
        <row r="228">
          <cell r="AQ228">
            <v>0</v>
          </cell>
        </row>
        <row r="229">
          <cell r="AQ229" t="str">
            <v>×</v>
          </cell>
        </row>
        <row r="230">
          <cell r="AQ230">
            <v>0</v>
          </cell>
        </row>
        <row r="231">
          <cell r="AQ231" t="str">
            <v>×</v>
          </cell>
        </row>
        <row r="232">
          <cell r="AQ232">
            <v>0</v>
          </cell>
        </row>
        <row r="233">
          <cell r="AQ233">
            <v>0</v>
          </cell>
        </row>
        <row r="234">
          <cell r="AQ234" t="str">
            <v>×</v>
          </cell>
        </row>
        <row r="235">
          <cell r="AQ235" t="str">
            <v>×</v>
          </cell>
        </row>
        <row r="236">
          <cell r="AQ236">
            <v>0</v>
          </cell>
        </row>
        <row r="237">
          <cell r="AQ237">
            <v>0</v>
          </cell>
        </row>
        <row r="238">
          <cell r="AQ238">
            <v>0</v>
          </cell>
        </row>
        <row r="239">
          <cell r="AQ239">
            <v>0</v>
          </cell>
        </row>
        <row r="240">
          <cell r="AQ240">
            <v>0</v>
          </cell>
        </row>
        <row r="241">
          <cell r="AQ241" t="str">
            <v>×</v>
          </cell>
        </row>
        <row r="242">
          <cell r="AQ242">
            <v>0</v>
          </cell>
        </row>
        <row r="243">
          <cell r="AQ243" t="str">
            <v>×</v>
          </cell>
        </row>
        <row r="244">
          <cell r="AQ244">
            <v>0</v>
          </cell>
        </row>
        <row r="245">
          <cell r="AQ245">
            <v>0</v>
          </cell>
        </row>
        <row r="246">
          <cell r="AQ246">
            <v>0</v>
          </cell>
        </row>
        <row r="247">
          <cell r="AQ247">
            <v>0</v>
          </cell>
        </row>
        <row r="248">
          <cell r="AQ248">
            <v>0</v>
          </cell>
        </row>
        <row r="249">
          <cell r="AQ249">
            <v>0</v>
          </cell>
        </row>
        <row r="250">
          <cell r="AQ250">
            <v>0</v>
          </cell>
        </row>
        <row r="251">
          <cell r="AQ251">
            <v>0</v>
          </cell>
        </row>
        <row r="252">
          <cell r="AQ252" t="str">
            <v>×</v>
          </cell>
        </row>
        <row r="253">
          <cell r="AQ253">
            <v>0</v>
          </cell>
        </row>
        <row r="254">
          <cell r="AQ254" t="str">
            <v>×</v>
          </cell>
        </row>
        <row r="255">
          <cell r="AQ255">
            <v>0</v>
          </cell>
        </row>
        <row r="256">
          <cell r="AQ256" t="str">
            <v>×</v>
          </cell>
        </row>
        <row r="257">
          <cell r="AQ257" t="str">
            <v>×</v>
          </cell>
        </row>
        <row r="258">
          <cell r="AQ258">
            <v>0</v>
          </cell>
        </row>
        <row r="259">
          <cell r="AQ259" t="str">
            <v>×</v>
          </cell>
        </row>
        <row r="260">
          <cell r="AQ260">
            <v>0</v>
          </cell>
        </row>
        <row r="261">
          <cell r="AQ261">
            <v>0</v>
          </cell>
        </row>
        <row r="262">
          <cell r="AQ262" t="str">
            <v>×</v>
          </cell>
        </row>
        <row r="263">
          <cell r="AQ263">
            <v>0</v>
          </cell>
        </row>
        <row r="264">
          <cell r="AQ264">
            <v>0</v>
          </cell>
        </row>
        <row r="265">
          <cell r="AQ265">
            <v>0</v>
          </cell>
        </row>
        <row r="266">
          <cell r="AQ266">
            <v>0</v>
          </cell>
        </row>
        <row r="267">
          <cell r="AQ267" t="str">
            <v>×</v>
          </cell>
        </row>
        <row r="268">
          <cell r="AQ268" t="str">
            <v>×</v>
          </cell>
        </row>
        <row r="269">
          <cell r="AQ269">
            <v>0</v>
          </cell>
        </row>
        <row r="270">
          <cell r="AQ270" t="str">
            <v>×</v>
          </cell>
        </row>
        <row r="271">
          <cell r="AQ271">
            <v>0</v>
          </cell>
        </row>
        <row r="272">
          <cell r="AQ272">
            <v>0</v>
          </cell>
        </row>
        <row r="273">
          <cell r="AQ273">
            <v>0</v>
          </cell>
        </row>
        <row r="274">
          <cell r="AQ274">
            <v>0</v>
          </cell>
        </row>
        <row r="275">
          <cell r="AQ275">
            <v>0</v>
          </cell>
        </row>
        <row r="276">
          <cell r="AQ276">
            <v>0</v>
          </cell>
        </row>
        <row r="277">
          <cell r="AQ277">
            <v>0</v>
          </cell>
        </row>
        <row r="278">
          <cell r="AQ278">
            <v>0</v>
          </cell>
        </row>
        <row r="279">
          <cell r="AQ279">
            <v>0</v>
          </cell>
        </row>
        <row r="280">
          <cell r="AQ280">
            <v>0</v>
          </cell>
        </row>
        <row r="281">
          <cell r="AQ281">
            <v>0</v>
          </cell>
        </row>
        <row r="282">
          <cell r="AQ282">
            <v>0</v>
          </cell>
        </row>
        <row r="283">
          <cell r="AQ283">
            <v>0</v>
          </cell>
        </row>
        <row r="284">
          <cell r="AQ284">
            <v>0</v>
          </cell>
        </row>
        <row r="285">
          <cell r="AQ285">
            <v>0</v>
          </cell>
        </row>
        <row r="286">
          <cell r="AQ286">
            <v>0</v>
          </cell>
        </row>
        <row r="287">
          <cell r="AQ287">
            <v>0</v>
          </cell>
        </row>
        <row r="288">
          <cell r="AQ288">
            <v>0</v>
          </cell>
        </row>
        <row r="289">
          <cell r="AQ289">
            <v>0</v>
          </cell>
        </row>
        <row r="290">
          <cell r="AQ290">
            <v>0</v>
          </cell>
        </row>
        <row r="291">
          <cell r="AQ291">
            <v>0</v>
          </cell>
        </row>
        <row r="292">
          <cell r="AQ292">
            <v>0</v>
          </cell>
        </row>
        <row r="293">
          <cell r="AQ293">
            <v>0</v>
          </cell>
        </row>
        <row r="294">
          <cell r="AQ294">
            <v>0</v>
          </cell>
        </row>
        <row r="295">
          <cell r="AQ295">
            <v>0</v>
          </cell>
        </row>
        <row r="296">
          <cell r="AQ296">
            <v>0</v>
          </cell>
        </row>
        <row r="297">
          <cell r="AQ297">
            <v>0</v>
          </cell>
        </row>
        <row r="298">
          <cell r="AQ298">
            <v>0</v>
          </cell>
        </row>
        <row r="299">
          <cell r="AQ299">
            <v>0</v>
          </cell>
        </row>
        <row r="300">
          <cell r="AQ300">
            <v>0</v>
          </cell>
        </row>
        <row r="301">
          <cell r="AQ301">
            <v>0</v>
          </cell>
        </row>
        <row r="302">
          <cell r="AQ302">
            <v>0</v>
          </cell>
        </row>
        <row r="303">
          <cell r="AQ303">
            <v>0</v>
          </cell>
        </row>
        <row r="304">
          <cell r="AQ304">
            <v>0</v>
          </cell>
        </row>
        <row r="305">
          <cell r="AQ305">
            <v>0</v>
          </cell>
        </row>
        <row r="306">
          <cell r="AQ306">
            <v>0</v>
          </cell>
        </row>
        <row r="307">
          <cell r="AQ307">
            <v>0</v>
          </cell>
        </row>
        <row r="308">
          <cell r="AQ308">
            <v>0</v>
          </cell>
        </row>
        <row r="309">
          <cell r="AQ309">
            <v>0</v>
          </cell>
        </row>
        <row r="310">
          <cell r="AQ310">
            <v>0</v>
          </cell>
        </row>
        <row r="311">
          <cell r="AQ311">
            <v>0</v>
          </cell>
        </row>
        <row r="312">
          <cell r="AQ312">
            <v>0</v>
          </cell>
        </row>
        <row r="313">
          <cell r="AQ313">
            <v>0</v>
          </cell>
        </row>
        <row r="314">
          <cell r="AQ314">
            <v>0</v>
          </cell>
        </row>
        <row r="315">
          <cell r="AQ315">
            <v>0</v>
          </cell>
        </row>
        <row r="316">
          <cell r="AQ316">
            <v>0</v>
          </cell>
        </row>
        <row r="317">
          <cell r="AQ317">
            <v>0</v>
          </cell>
        </row>
        <row r="318">
          <cell r="AQ318">
            <v>0</v>
          </cell>
        </row>
        <row r="319">
          <cell r="AQ319">
            <v>0</v>
          </cell>
        </row>
        <row r="320">
          <cell r="AQ320" t="str">
            <v>×</v>
          </cell>
        </row>
        <row r="321">
          <cell r="AQ321">
            <v>0</v>
          </cell>
        </row>
        <row r="322">
          <cell r="AQ322">
            <v>0</v>
          </cell>
        </row>
        <row r="323">
          <cell r="AQ323">
            <v>0</v>
          </cell>
        </row>
        <row r="324">
          <cell r="AQ324">
            <v>0</v>
          </cell>
        </row>
        <row r="325">
          <cell r="AQ325" t="str">
            <v>×</v>
          </cell>
        </row>
        <row r="326">
          <cell r="AQ326" t="str">
            <v>×</v>
          </cell>
        </row>
        <row r="327">
          <cell r="AQ327">
            <v>0</v>
          </cell>
        </row>
        <row r="328">
          <cell r="AQ328" t="str">
            <v>×</v>
          </cell>
        </row>
        <row r="329">
          <cell r="AQ329" t="str">
            <v>×</v>
          </cell>
        </row>
        <row r="330">
          <cell r="AQ330">
            <v>0</v>
          </cell>
        </row>
        <row r="331">
          <cell r="AQ331">
            <v>0</v>
          </cell>
        </row>
        <row r="332">
          <cell r="AQ332" t="str">
            <v>×</v>
          </cell>
        </row>
        <row r="333">
          <cell r="AQ333">
            <v>0</v>
          </cell>
        </row>
        <row r="334">
          <cell r="AQ334">
            <v>0</v>
          </cell>
        </row>
        <row r="335">
          <cell r="AQ335" t="str">
            <v>×</v>
          </cell>
        </row>
        <row r="336">
          <cell r="AQ336">
            <v>0</v>
          </cell>
        </row>
        <row r="337">
          <cell r="AQ337">
            <v>0</v>
          </cell>
        </row>
        <row r="338">
          <cell r="AQ338">
            <v>0</v>
          </cell>
        </row>
        <row r="339">
          <cell r="AQ339">
            <v>0</v>
          </cell>
        </row>
        <row r="340">
          <cell r="AQ340">
            <v>0</v>
          </cell>
        </row>
        <row r="341">
          <cell r="AQ341">
            <v>0</v>
          </cell>
        </row>
        <row r="342">
          <cell r="AQ342">
            <v>0</v>
          </cell>
        </row>
        <row r="343">
          <cell r="AQ343">
            <v>0</v>
          </cell>
        </row>
        <row r="344">
          <cell r="AQ344">
            <v>0</v>
          </cell>
        </row>
        <row r="345">
          <cell r="AQ345">
            <v>0</v>
          </cell>
        </row>
        <row r="346">
          <cell r="AQ346">
            <v>0</v>
          </cell>
        </row>
        <row r="347">
          <cell r="AQ347">
            <v>0</v>
          </cell>
        </row>
        <row r="348">
          <cell r="AQ348">
            <v>0</v>
          </cell>
        </row>
        <row r="349">
          <cell r="AQ349">
            <v>0</v>
          </cell>
        </row>
        <row r="350">
          <cell r="AQ350">
            <v>0</v>
          </cell>
        </row>
        <row r="351">
          <cell r="AQ351">
            <v>0</v>
          </cell>
        </row>
        <row r="352">
          <cell r="AQ352">
            <v>0</v>
          </cell>
        </row>
        <row r="353">
          <cell r="AQ353">
            <v>0</v>
          </cell>
        </row>
        <row r="354">
          <cell r="AQ354">
            <v>0</v>
          </cell>
        </row>
        <row r="355">
          <cell r="AQ355" t="str">
            <v>×</v>
          </cell>
        </row>
        <row r="356">
          <cell r="AQ356">
            <v>0</v>
          </cell>
        </row>
        <row r="357">
          <cell r="AQ357">
            <v>0</v>
          </cell>
        </row>
        <row r="358">
          <cell r="AQ358">
            <v>0</v>
          </cell>
        </row>
        <row r="359">
          <cell r="AQ359">
            <v>0</v>
          </cell>
        </row>
        <row r="360">
          <cell r="AQ360">
            <v>0</v>
          </cell>
        </row>
        <row r="361">
          <cell r="AQ361">
            <v>0</v>
          </cell>
        </row>
        <row r="362">
          <cell r="AQ362" t="str">
            <v>×</v>
          </cell>
        </row>
        <row r="363">
          <cell r="AQ363" t="str">
            <v>×</v>
          </cell>
        </row>
        <row r="364">
          <cell r="AQ364">
            <v>0</v>
          </cell>
        </row>
        <row r="365">
          <cell r="AQ365" t="str">
            <v>×</v>
          </cell>
        </row>
        <row r="366">
          <cell r="AQ366">
            <v>0</v>
          </cell>
        </row>
        <row r="367">
          <cell r="AQ367">
            <v>0</v>
          </cell>
        </row>
        <row r="368">
          <cell r="AQ368" t="str">
            <v>×</v>
          </cell>
        </row>
        <row r="369">
          <cell r="AQ369">
            <v>0</v>
          </cell>
        </row>
        <row r="370">
          <cell r="AQ370">
            <v>0</v>
          </cell>
        </row>
        <row r="371">
          <cell r="AQ371">
            <v>0</v>
          </cell>
        </row>
        <row r="372">
          <cell r="AQ372">
            <v>0</v>
          </cell>
        </row>
        <row r="373">
          <cell r="AQ373" t="str">
            <v>×</v>
          </cell>
        </row>
        <row r="374">
          <cell r="AQ374">
            <v>0</v>
          </cell>
        </row>
        <row r="375">
          <cell r="AQ375">
            <v>0</v>
          </cell>
        </row>
        <row r="376">
          <cell r="AQ376">
            <v>0</v>
          </cell>
        </row>
        <row r="377">
          <cell r="AQ377">
            <v>0</v>
          </cell>
        </row>
        <row r="378">
          <cell r="AQ378">
            <v>0</v>
          </cell>
        </row>
        <row r="379">
          <cell r="AQ379">
            <v>0</v>
          </cell>
        </row>
        <row r="380">
          <cell r="AQ380">
            <v>0</v>
          </cell>
        </row>
        <row r="381">
          <cell r="AQ381">
            <v>0</v>
          </cell>
        </row>
        <row r="382">
          <cell r="AQ382" t="str">
            <v>×</v>
          </cell>
        </row>
        <row r="383">
          <cell r="AQ383">
            <v>0</v>
          </cell>
        </row>
        <row r="384">
          <cell r="AQ384">
            <v>0</v>
          </cell>
        </row>
        <row r="385">
          <cell r="AQ385">
            <v>0</v>
          </cell>
        </row>
        <row r="386">
          <cell r="AQ386">
            <v>0</v>
          </cell>
        </row>
        <row r="387">
          <cell r="AQ387">
            <v>0</v>
          </cell>
        </row>
        <row r="388">
          <cell r="AQ388">
            <v>0</v>
          </cell>
        </row>
        <row r="389">
          <cell r="AQ389">
            <v>0</v>
          </cell>
        </row>
        <row r="390">
          <cell r="AQ390" t="str">
            <v>×</v>
          </cell>
        </row>
        <row r="391">
          <cell r="AQ391">
            <v>0</v>
          </cell>
        </row>
        <row r="392">
          <cell r="AQ392" t="str">
            <v>×</v>
          </cell>
        </row>
        <row r="393">
          <cell r="AQ393">
            <v>0</v>
          </cell>
        </row>
        <row r="394">
          <cell r="AQ394">
            <v>0</v>
          </cell>
        </row>
        <row r="395">
          <cell r="AQ395" t="str">
            <v>×</v>
          </cell>
        </row>
        <row r="396">
          <cell r="AQ396">
            <v>0</v>
          </cell>
        </row>
        <row r="397">
          <cell r="AQ397">
            <v>0</v>
          </cell>
        </row>
        <row r="398">
          <cell r="AQ398" t="str">
            <v>×</v>
          </cell>
        </row>
        <row r="399">
          <cell r="AQ399">
            <v>0</v>
          </cell>
        </row>
        <row r="400">
          <cell r="AQ400" t="str">
            <v>×</v>
          </cell>
        </row>
        <row r="401">
          <cell r="AQ401">
            <v>0</v>
          </cell>
        </row>
        <row r="402">
          <cell r="AQ402">
            <v>0</v>
          </cell>
        </row>
        <row r="403">
          <cell r="AQ403" t="str">
            <v>×</v>
          </cell>
        </row>
        <row r="404">
          <cell r="AQ404">
            <v>0</v>
          </cell>
        </row>
        <row r="405">
          <cell r="AQ405" t="str">
            <v>×</v>
          </cell>
        </row>
        <row r="406">
          <cell r="AQ406" t="str">
            <v>×</v>
          </cell>
        </row>
        <row r="407">
          <cell r="AQ407" t="str">
            <v>×</v>
          </cell>
        </row>
        <row r="408">
          <cell r="AQ408">
            <v>0</v>
          </cell>
        </row>
        <row r="409">
          <cell r="AQ409" t="str">
            <v>×</v>
          </cell>
        </row>
        <row r="410">
          <cell r="AQ410">
            <v>0</v>
          </cell>
        </row>
        <row r="411">
          <cell r="AQ411">
            <v>0</v>
          </cell>
        </row>
        <row r="412">
          <cell r="AQ412">
            <v>0</v>
          </cell>
        </row>
        <row r="413">
          <cell r="AQ413">
            <v>0</v>
          </cell>
        </row>
        <row r="414">
          <cell r="AQ414">
            <v>0</v>
          </cell>
        </row>
        <row r="415">
          <cell r="AQ415">
            <v>0</v>
          </cell>
        </row>
        <row r="416">
          <cell r="AQ416" t="str">
            <v>×</v>
          </cell>
        </row>
        <row r="417">
          <cell r="AQ417">
            <v>0</v>
          </cell>
        </row>
        <row r="418">
          <cell r="AQ418">
            <v>0</v>
          </cell>
        </row>
        <row r="419">
          <cell r="AQ419">
            <v>0</v>
          </cell>
        </row>
        <row r="420">
          <cell r="AQ420">
            <v>0</v>
          </cell>
        </row>
        <row r="421">
          <cell r="AQ421">
            <v>0</v>
          </cell>
        </row>
        <row r="422">
          <cell r="AQ422">
            <v>0</v>
          </cell>
        </row>
        <row r="423">
          <cell r="AQ423">
            <v>0</v>
          </cell>
        </row>
        <row r="424">
          <cell r="AQ424">
            <v>0</v>
          </cell>
        </row>
        <row r="425">
          <cell r="AQ425">
            <v>0</v>
          </cell>
        </row>
        <row r="426">
          <cell r="AQ426">
            <v>0</v>
          </cell>
        </row>
        <row r="427">
          <cell r="AQ427">
            <v>0</v>
          </cell>
        </row>
        <row r="428">
          <cell r="AQ428">
            <v>0</v>
          </cell>
        </row>
        <row r="429">
          <cell r="AQ429">
            <v>0</v>
          </cell>
        </row>
        <row r="430">
          <cell r="AQ430">
            <v>0</v>
          </cell>
        </row>
        <row r="431">
          <cell r="AQ431" t="str">
            <v>×</v>
          </cell>
        </row>
        <row r="432">
          <cell r="AQ432">
            <v>0</v>
          </cell>
        </row>
        <row r="433">
          <cell r="AQ433">
            <v>0</v>
          </cell>
        </row>
        <row r="434">
          <cell r="AQ434" t="str">
            <v>×</v>
          </cell>
        </row>
        <row r="435">
          <cell r="AQ435">
            <v>0</v>
          </cell>
        </row>
        <row r="436">
          <cell r="AQ436" t="str">
            <v>×</v>
          </cell>
        </row>
        <row r="437">
          <cell r="AQ437" t="str">
            <v>×</v>
          </cell>
        </row>
        <row r="438">
          <cell r="AQ438">
            <v>0</v>
          </cell>
        </row>
        <row r="439">
          <cell r="AQ439">
            <v>0</v>
          </cell>
        </row>
        <row r="440">
          <cell r="AQ440" t="str">
            <v>×</v>
          </cell>
        </row>
        <row r="441">
          <cell r="AQ441">
            <v>0</v>
          </cell>
        </row>
        <row r="442">
          <cell r="AQ442" t="str">
            <v>×</v>
          </cell>
        </row>
        <row r="443">
          <cell r="AQ443" t="str">
            <v>×</v>
          </cell>
        </row>
        <row r="444">
          <cell r="AQ444">
            <v>0</v>
          </cell>
        </row>
        <row r="445">
          <cell r="AQ445">
            <v>0</v>
          </cell>
        </row>
        <row r="446">
          <cell r="AQ446">
            <v>0</v>
          </cell>
        </row>
        <row r="447">
          <cell r="AQ447" t="str">
            <v>×</v>
          </cell>
        </row>
        <row r="448">
          <cell r="AQ448">
            <v>0</v>
          </cell>
        </row>
        <row r="449">
          <cell r="AQ449">
            <v>0</v>
          </cell>
        </row>
        <row r="450">
          <cell r="AQ450">
            <v>0</v>
          </cell>
        </row>
        <row r="451">
          <cell r="AQ451" t="str">
            <v>×</v>
          </cell>
        </row>
        <row r="452">
          <cell r="AQ452">
            <v>0</v>
          </cell>
        </row>
        <row r="453">
          <cell r="AQ453">
            <v>0</v>
          </cell>
        </row>
        <row r="454">
          <cell r="AQ454">
            <v>0</v>
          </cell>
        </row>
        <row r="455">
          <cell r="AQ455">
            <v>0</v>
          </cell>
        </row>
        <row r="456">
          <cell r="AQ456" t="str">
            <v>×</v>
          </cell>
        </row>
        <row r="457">
          <cell r="AQ457">
            <v>0</v>
          </cell>
        </row>
        <row r="458">
          <cell r="AQ458">
            <v>0</v>
          </cell>
        </row>
        <row r="459">
          <cell r="AQ459" t="str">
            <v>×</v>
          </cell>
        </row>
        <row r="460">
          <cell r="AQ460">
            <v>0</v>
          </cell>
        </row>
        <row r="461">
          <cell r="AQ461">
            <v>0</v>
          </cell>
        </row>
        <row r="462">
          <cell r="AQ462">
            <v>0</v>
          </cell>
        </row>
        <row r="463">
          <cell r="AQ463">
            <v>0</v>
          </cell>
        </row>
        <row r="464">
          <cell r="AQ464">
            <v>0</v>
          </cell>
        </row>
        <row r="465">
          <cell r="AQ465">
            <v>0</v>
          </cell>
        </row>
        <row r="466">
          <cell r="AQ466" t="str">
            <v>×</v>
          </cell>
        </row>
        <row r="467">
          <cell r="AQ467">
            <v>0</v>
          </cell>
        </row>
        <row r="468">
          <cell r="AQ468">
            <v>0</v>
          </cell>
        </row>
        <row r="469">
          <cell r="AQ469">
            <v>0</v>
          </cell>
        </row>
        <row r="470">
          <cell r="AQ470">
            <v>0</v>
          </cell>
        </row>
        <row r="471">
          <cell r="AQ471">
            <v>0</v>
          </cell>
        </row>
        <row r="472">
          <cell r="AQ472">
            <v>0</v>
          </cell>
        </row>
        <row r="473">
          <cell r="AQ473">
            <v>0</v>
          </cell>
        </row>
        <row r="474">
          <cell r="AQ474">
            <v>0</v>
          </cell>
        </row>
        <row r="475">
          <cell r="AQ475">
            <v>0</v>
          </cell>
        </row>
        <row r="476">
          <cell r="AQ476">
            <v>0</v>
          </cell>
        </row>
        <row r="477">
          <cell r="AQ477">
            <v>0</v>
          </cell>
        </row>
        <row r="478">
          <cell r="AQ478">
            <v>0</v>
          </cell>
        </row>
        <row r="479">
          <cell r="AQ479">
            <v>0</v>
          </cell>
        </row>
        <row r="480">
          <cell r="AQ480">
            <v>0</v>
          </cell>
        </row>
        <row r="481">
          <cell r="AQ481">
            <v>0</v>
          </cell>
        </row>
        <row r="482">
          <cell r="AQ482">
            <v>0</v>
          </cell>
        </row>
        <row r="483">
          <cell r="AQ483">
            <v>0</v>
          </cell>
        </row>
        <row r="484">
          <cell r="AQ484">
            <v>0</v>
          </cell>
        </row>
        <row r="485">
          <cell r="AQ485" t="str">
            <v>×</v>
          </cell>
        </row>
        <row r="486">
          <cell r="AQ486">
            <v>0</v>
          </cell>
        </row>
        <row r="487">
          <cell r="AQ487" t="str">
            <v>×</v>
          </cell>
        </row>
        <row r="488">
          <cell r="AQ488">
            <v>0</v>
          </cell>
        </row>
        <row r="489">
          <cell r="AQ489">
            <v>0</v>
          </cell>
        </row>
        <row r="490">
          <cell r="AQ490" t="str">
            <v>×</v>
          </cell>
        </row>
        <row r="491">
          <cell r="AQ491">
            <v>0</v>
          </cell>
        </row>
        <row r="492">
          <cell r="AQ492">
            <v>0</v>
          </cell>
        </row>
        <row r="493">
          <cell r="AQ493">
            <v>0</v>
          </cell>
        </row>
        <row r="494">
          <cell r="AQ494">
            <v>0</v>
          </cell>
        </row>
        <row r="495">
          <cell r="AQ495">
            <v>0</v>
          </cell>
        </row>
        <row r="496">
          <cell r="AQ496">
            <v>0</v>
          </cell>
        </row>
        <row r="497">
          <cell r="AQ497">
            <v>0</v>
          </cell>
        </row>
        <row r="498">
          <cell r="AQ498" t="str">
            <v>×</v>
          </cell>
        </row>
        <row r="499">
          <cell r="AQ499">
            <v>0</v>
          </cell>
        </row>
        <row r="500">
          <cell r="AQ500">
            <v>0</v>
          </cell>
        </row>
        <row r="501">
          <cell r="AQ501">
            <v>0</v>
          </cell>
        </row>
        <row r="502">
          <cell r="AQ502">
            <v>0</v>
          </cell>
        </row>
        <row r="503">
          <cell r="AQ503">
            <v>0</v>
          </cell>
        </row>
        <row r="504">
          <cell r="AQ504">
            <v>0</v>
          </cell>
        </row>
        <row r="505">
          <cell r="AQ505">
            <v>0</v>
          </cell>
        </row>
        <row r="506">
          <cell r="AQ506" t="str">
            <v>×</v>
          </cell>
        </row>
        <row r="507">
          <cell r="AQ507">
            <v>0</v>
          </cell>
        </row>
        <row r="508">
          <cell r="AQ508">
            <v>0</v>
          </cell>
        </row>
        <row r="509">
          <cell r="AQ509">
            <v>0</v>
          </cell>
        </row>
        <row r="510">
          <cell r="AQ510" t="str">
            <v>×</v>
          </cell>
        </row>
        <row r="511">
          <cell r="AQ511">
            <v>0</v>
          </cell>
        </row>
        <row r="512">
          <cell r="AQ512">
            <v>0</v>
          </cell>
        </row>
        <row r="513">
          <cell r="AQ513" t="str">
            <v>×</v>
          </cell>
        </row>
        <row r="514">
          <cell r="AQ514" t="str">
            <v>×</v>
          </cell>
        </row>
        <row r="515">
          <cell r="AQ515">
            <v>0</v>
          </cell>
        </row>
        <row r="516">
          <cell r="AQ516">
            <v>0</v>
          </cell>
        </row>
        <row r="517">
          <cell r="AQ517">
            <v>0</v>
          </cell>
        </row>
        <row r="518">
          <cell r="AQ518">
            <v>0</v>
          </cell>
        </row>
        <row r="519">
          <cell r="AQ519">
            <v>0</v>
          </cell>
        </row>
        <row r="520">
          <cell r="AQ520">
            <v>0</v>
          </cell>
        </row>
        <row r="521">
          <cell r="AQ521" t="str">
            <v>×</v>
          </cell>
        </row>
        <row r="522">
          <cell r="AQ522">
            <v>0</v>
          </cell>
        </row>
        <row r="523">
          <cell r="AQ523">
            <v>0</v>
          </cell>
        </row>
        <row r="524">
          <cell r="AQ524">
            <v>0</v>
          </cell>
        </row>
        <row r="525">
          <cell r="AQ525">
            <v>0</v>
          </cell>
        </row>
        <row r="526">
          <cell r="AQ526">
            <v>0</v>
          </cell>
        </row>
        <row r="527">
          <cell r="AQ527">
            <v>0</v>
          </cell>
        </row>
        <row r="528">
          <cell r="AQ528">
            <v>0</v>
          </cell>
        </row>
        <row r="529">
          <cell r="AQ529">
            <v>0</v>
          </cell>
        </row>
        <row r="530">
          <cell r="AQ530" t="str">
            <v>×</v>
          </cell>
        </row>
        <row r="531">
          <cell r="AQ531">
            <v>0</v>
          </cell>
        </row>
        <row r="532">
          <cell r="AQ532">
            <v>0</v>
          </cell>
        </row>
        <row r="533">
          <cell r="AQ533">
            <v>0</v>
          </cell>
        </row>
        <row r="534">
          <cell r="AQ534">
            <v>0</v>
          </cell>
        </row>
        <row r="535">
          <cell r="AQ535">
            <v>0</v>
          </cell>
        </row>
        <row r="536">
          <cell r="AQ536">
            <v>0</v>
          </cell>
        </row>
        <row r="537">
          <cell r="AQ537">
            <v>0</v>
          </cell>
        </row>
        <row r="538">
          <cell r="AQ538" t="str">
            <v>×</v>
          </cell>
        </row>
        <row r="539">
          <cell r="AQ539">
            <v>0</v>
          </cell>
        </row>
        <row r="540">
          <cell r="AQ540">
            <v>0</v>
          </cell>
        </row>
        <row r="541">
          <cell r="AQ541">
            <v>0</v>
          </cell>
        </row>
        <row r="542">
          <cell r="AQ542" t="str">
            <v>×</v>
          </cell>
        </row>
        <row r="543">
          <cell r="AQ543">
            <v>0</v>
          </cell>
        </row>
        <row r="544">
          <cell r="AQ544" t="str">
            <v>×</v>
          </cell>
        </row>
        <row r="545">
          <cell r="AQ545">
            <v>0</v>
          </cell>
        </row>
        <row r="546">
          <cell r="AQ546">
            <v>0</v>
          </cell>
        </row>
        <row r="547">
          <cell r="AQ547" t="str">
            <v>×</v>
          </cell>
        </row>
        <row r="548">
          <cell r="AQ548" t="str">
            <v>×</v>
          </cell>
        </row>
        <row r="549">
          <cell r="AQ549" t="str">
            <v>×</v>
          </cell>
        </row>
        <row r="550">
          <cell r="AQ550">
            <v>0</v>
          </cell>
        </row>
        <row r="551">
          <cell r="AQ551">
            <v>0</v>
          </cell>
        </row>
        <row r="552">
          <cell r="AQ552">
            <v>0</v>
          </cell>
        </row>
        <row r="553">
          <cell r="AQ553" t="str">
            <v>×</v>
          </cell>
        </row>
        <row r="554">
          <cell r="AQ554">
            <v>0</v>
          </cell>
        </row>
        <row r="555">
          <cell r="AQ555">
            <v>0</v>
          </cell>
        </row>
        <row r="556">
          <cell r="AQ556">
            <v>0</v>
          </cell>
        </row>
        <row r="557">
          <cell r="AQ557">
            <v>0</v>
          </cell>
        </row>
        <row r="558">
          <cell r="AQ558">
            <v>0</v>
          </cell>
        </row>
        <row r="559">
          <cell r="AQ559">
            <v>0</v>
          </cell>
        </row>
        <row r="560">
          <cell r="AQ560">
            <v>0</v>
          </cell>
        </row>
        <row r="561">
          <cell r="AQ561">
            <v>0</v>
          </cell>
        </row>
        <row r="562">
          <cell r="AQ562">
            <v>0</v>
          </cell>
        </row>
        <row r="563">
          <cell r="AQ563" t="str">
            <v>×</v>
          </cell>
        </row>
        <row r="564">
          <cell r="AQ564" t="str">
            <v>×</v>
          </cell>
        </row>
        <row r="565">
          <cell r="AQ565" t="str">
            <v>×</v>
          </cell>
        </row>
        <row r="566">
          <cell r="AQ566">
            <v>0</v>
          </cell>
        </row>
        <row r="567">
          <cell r="AQ567" t="str">
            <v>×</v>
          </cell>
        </row>
        <row r="568">
          <cell r="AQ568">
            <v>0</v>
          </cell>
        </row>
        <row r="569">
          <cell r="AQ569">
            <v>0</v>
          </cell>
        </row>
        <row r="570">
          <cell r="AQ570">
            <v>0</v>
          </cell>
        </row>
        <row r="571">
          <cell r="AQ571">
            <v>0</v>
          </cell>
        </row>
        <row r="572">
          <cell r="AQ572">
            <v>0</v>
          </cell>
        </row>
        <row r="573">
          <cell r="AQ573">
            <v>0</v>
          </cell>
        </row>
        <row r="574">
          <cell r="AQ574">
            <v>0</v>
          </cell>
        </row>
        <row r="575">
          <cell r="AQ575" t="str">
            <v>×</v>
          </cell>
        </row>
        <row r="576">
          <cell r="AQ576">
            <v>0</v>
          </cell>
        </row>
        <row r="577">
          <cell r="AQ577">
            <v>0</v>
          </cell>
        </row>
        <row r="578">
          <cell r="AQ578">
            <v>0</v>
          </cell>
        </row>
        <row r="579">
          <cell r="AQ579">
            <v>0</v>
          </cell>
        </row>
        <row r="580">
          <cell r="AQ580">
            <v>0</v>
          </cell>
        </row>
        <row r="581">
          <cell r="AQ581" t="str">
            <v>×</v>
          </cell>
        </row>
        <row r="582">
          <cell r="AQ582">
            <v>0</v>
          </cell>
        </row>
        <row r="583">
          <cell r="AQ583" t="str">
            <v>×</v>
          </cell>
        </row>
        <row r="584">
          <cell r="AQ584">
            <v>0</v>
          </cell>
        </row>
        <row r="585">
          <cell r="AQ585">
            <v>0</v>
          </cell>
        </row>
        <row r="586">
          <cell r="AQ586">
            <v>0</v>
          </cell>
        </row>
        <row r="587">
          <cell r="AQ587">
            <v>0</v>
          </cell>
        </row>
        <row r="588">
          <cell r="AQ588">
            <v>0</v>
          </cell>
        </row>
        <row r="589">
          <cell r="AQ589">
            <v>0</v>
          </cell>
        </row>
        <row r="590">
          <cell r="AQ590" t="str">
            <v>×</v>
          </cell>
        </row>
        <row r="591">
          <cell r="AQ591">
            <v>0</v>
          </cell>
        </row>
        <row r="592">
          <cell r="AQ592">
            <v>0</v>
          </cell>
        </row>
        <row r="593">
          <cell r="AQ593">
            <v>0</v>
          </cell>
        </row>
        <row r="594">
          <cell r="AQ594">
            <v>0</v>
          </cell>
        </row>
        <row r="595">
          <cell r="AQ595">
            <v>0</v>
          </cell>
        </row>
        <row r="596">
          <cell r="AQ596">
            <v>0</v>
          </cell>
        </row>
        <row r="597">
          <cell r="AQ597">
            <v>0</v>
          </cell>
        </row>
        <row r="598">
          <cell r="AQ598">
            <v>0</v>
          </cell>
        </row>
        <row r="599">
          <cell r="AQ599">
            <v>0</v>
          </cell>
        </row>
        <row r="600">
          <cell r="AQ600">
            <v>0</v>
          </cell>
        </row>
        <row r="601">
          <cell r="AQ601">
            <v>0</v>
          </cell>
        </row>
        <row r="602">
          <cell r="AQ602">
            <v>0</v>
          </cell>
        </row>
        <row r="603">
          <cell r="AQ603">
            <v>0</v>
          </cell>
        </row>
        <row r="604">
          <cell r="AQ604">
            <v>0</v>
          </cell>
        </row>
        <row r="605">
          <cell r="AQ605">
            <v>0</v>
          </cell>
        </row>
        <row r="606">
          <cell r="AQ606">
            <v>0</v>
          </cell>
        </row>
        <row r="607">
          <cell r="AQ607">
            <v>0</v>
          </cell>
        </row>
        <row r="608">
          <cell r="AQ608">
            <v>0</v>
          </cell>
        </row>
        <row r="609">
          <cell r="AQ609">
            <v>0</v>
          </cell>
        </row>
        <row r="610">
          <cell r="AQ610">
            <v>0</v>
          </cell>
        </row>
        <row r="611">
          <cell r="AQ611" t="str">
            <v>×</v>
          </cell>
        </row>
        <row r="612">
          <cell r="AQ612">
            <v>0</v>
          </cell>
        </row>
        <row r="613">
          <cell r="AQ613">
            <v>0</v>
          </cell>
        </row>
        <row r="614">
          <cell r="AQ614">
            <v>0</v>
          </cell>
        </row>
        <row r="615">
          <cell r="AQ615">
            <v>0</v>
          </cell>
        </row>
        <row r="616">
          <cell r="AQ616">
            <v>0</v>
          </cell>
        </row>
        <row r="617">
          <cell r="AQ617">
            <v>0</v>
          </cell>
        </row>
        <row r="618">
          <cell r="AQ618" t="str">
            <v>×</v>
          </cell>
        </row>
        <row r="619">
          <cell r="AQ619">
            <v>0</v>
          </cell>
        </row>
        <row r="620">
          <cell r="AQ620">
            <v>0</v>
          </cell>
        </row>
        <row r="621">
          <cell r="AQ621" t="str">
            <v>×</v>
          </cell>
        </row>
        <row r="622">
          <cell r="AQ622">
            <v>0</v>
          </cell>
        </row>
        <row r="623">
          <cell r="AQ623">
            <v>0</v>
          </cell>
        </row>
        <row r="624">
          <cell r="AQ624">
            <v>0</v>
          </cell>
        </row>
        <row r="625">
          <cell r="AQ625">
            <v>0</v>
          </cell>
        </row>
        <row r="626">
          <cell r="AQ626" t="str">
            <v>×</v>
          </cell>
        </row>
        <row r="627">
          <cell r="AQ627">
            <v>0</v>
          </cell>
        </row>
        <row r="628">
          <cell r="AQ628">
            <v>0</v>
          </cell>
        </row>
        <row r="629">
          <cell r="AQ629">
            <v>0</v>
          </cell>
        </row>
        <row r="630">
          <cell r="AQ630">
            <v>0</v>
          </cell>
        </row>
        <row r="631">
          <cell r="AQ631">
            <v>0</v>
          </cell>
        </row>
        <row r="632">
          <cell r="AQ632">
            <v>0</v>
          </cell>
        </row>
        <row r="633">
          <cell r="AQ633" t="str">
            <v>×</v>
          </cell>
        </row>
        <row r="634">
          <cell r="AQ634" t="str">
            <v>×</v>
          </cell>
        </row>
        <row r="635">
          <cell r="AQ635">
            <v>0</v>
          </cell>
        </row>
        <row r="636">
          <cell r="AQ636">
            <v>0</v>
          </cell>
        </row>
        <row r="637">
          <cell r="AQ637">
            <v>0</v>
          </cell>
        </row>
        <row r="638">
          <cell r="AQ638" t="str">
            <v>×</v>
          </cell>
        </row>
        <row r="639">
          <cell r="AQ639">
            <v>0</v>
          </cell>
        </row>
        <row r="640">
          <cell r="AQ640">
            <v>0</v>
          </cell>
        </row>
        <row r="641">
          <cell r="AQ641">
            <v>0</v>
          </cell>
        </row>
        <row r="642">
          <cell r="AQ642">
            <v>0</v>
          </cell>
        </row>
        <row r="643">
          <cell r="AQ643">
            <v>0</v>
          </cell>
        </row>
        <row r="644">
          <cell r="AQ644">
            <v>0</v>
          </cell>
        </row>
        <row r="645">
          <cell r="AQ645">
            <v>0</v>
          </cell>
        </row>
        <row r="646">
          <cell r="AQ646">
            <v>0</v>
          </cell>
        </row>
        <row r="647">
          <cell r="AQ647">
            <v>0</v>
          </cell>
        </row>
        <row r="648">
          <cell r="AQ648" t="str">
            <v>×</v>
          </cell>
        </row>
        <row r="649">
          <cell r="AQ649">
            <v>0</v>
          </cell>
        </row>
        <row r="650">
          <cell r="AQ650">
            <v>0</v>
          </cell>
        </row>
        <row r="651">
          <cell r="AQ651">
            <v>0</v>
          </cell>
        </row>
        <row r="652">
          <cell r="AQ652">
            <v>0</v>
          </cell>
        </row>
        <row r="653">
          <cell r="AQ653">
            <v>0</v>
          </cell>
        </row>
        <row r="654">
          <cell r="AQ654">
            <v>0</v>
          </cell>
        </row>
        <row r="655">
          <cell r="AQ655">
            <v>0</v>
          </cell>
        </row>
        <row r="656">
          <cell r="AQ656">
            <v>0</v>
          </cell>
        </row>
        <row r="657">
          <cell r="AQ657" t="str">
            <v>×</v>
          </cell>
        </row>
        <row r="658">
          <cell r="AQ658" t="str">
            <v>×</v>
          </cell>
        </row>
        <row r="659">
          <cell r="AQ659">
            <v>0</v>
          </cell>
        </row>
        <row r="660">
          <cell r="AQ660">
            <v>0</v>
          </cell>
        </row>
        <row r="661">
          <cell r="AQ661">
            <v>0</v>
          </cell>
        </row>
        <row r="662">
          <cell r="AQ662">
            <v>0</v>
          </cell>
        </row>
        <row r="663">
          <cell r="AQ663">
            <v>0</v>
          </cell>
        </row>
        <row r="664">
          <cell r="AQ664">
            <v>0</v>
          </cell>
        </row>
        <row r="665">
          <cell r="AQ665">
            <v>0</v>
          </cell>
        </row>
        <row r="666">
          <cell r="AQ666">
            <v>0</v>
          </cell>
        </row>
        <row r="667">
          <cell r="AQ667">
            <v>0</v>
          </cell>
        </row>
        <row r="668">
          <cell r="AQ668" t="str">
            <v>×</v>
          </cell>
        </row>
        <row r="669">
          <cell r="AQ669" t="str">
            <v>×</v>
          </cell>
        </row>
        <row r="670">
          <cell r="AQ670">
            <v>0</v>
          </cell>
        </row>
        <row r="671">
          <cell r="AQ671">
            <v>0</v>
          </cell>
        </row>
        <row r="672">
          <cell r="AQ672">
            <v>0</v>
          </cell>
        </row>
        <row r="673">
          <cell r="AQ673" t="str">
            <v>×</v>
          </cell>
        </row>
        <row r="674">
          <cell r="AQ674">
            <v>0</v>
          </cell>
        </row>
        <row r="675">
          <cell r="AQ675">
            <v>0</v>
          </cell>
        </row>
        <row r="676">
          <cell r="AQ676">
            <v>0</v>
          </cell>
        </row>
        <row r="677">
          <cell r="AQ677" t="str">
            <v>×</v>
          </cell>
        </row>
        <row r="678">
          <cell r="AQ678" t="str">
            <v>×</v>
          </cell>
        </row>
        <row r="679">
          <cell r="AQ679">
            <v>0</v>
          </cell>
        </row>
        <row r="680">
          <cell r="AQ680">
            <v>0</v>
          </cell>
        </row>
        <row r="681">
          <cell r="AQ681">
            <v>0</v>
          </cell>
        </row>
        <row r="682">
          <cell r="AQ682" t="str">
            <v>×</v>
          </cell>
        </row>
        <row r="683">
          <cell r="AQ683">
            <v>0</v>
          </cell>
        </row>
        <row r="684">
          <cell r="AQ684">
            <v>0</v>
          </cell>
        </row>
        <row r="685">
          <cell r="AQ685" t="str">
            <v>×</v>
          </cell>
        </row>
        <row r="686">
          <cell r="AQ686">
            <v>0</v>
          </cell>
        </row>
        <row r="687">
          <cell r="AQ687" t="str">
            <v>×</v>
          </cell>
        </row>
        <row r="688">
          <cell r="AQ688">
            <v>0</v>
          </cell>
        </row>
        <row r="689">
          <cell r="AQ689">
            <v>0</v>
          </cell>
        </row>
        <row r="690">
          <cell r="AQ690">
            <v>0</v>
          </cell>
        </row>
        <row r="691">
          <cell r="AQ691">
            <v>0</v>
          </cell>
        </row>
        <row r="692">
          <cell r="AQ692">
            <v>0</v>
          </cell>
        </row>
        <row r="693">
          <cell r="AQ693" t="str">
            <v>×</v>
          </cell>
        </row>
        <row r="694">
          <cell r="AQ694">
            <v>0</v>
          </cell>
        </row>
        <row r="695">
          <cell r="AQ695">
            <v>0</v>
          </cell>
        </row>
        <row r="696">
          <cell r="AQ696">
            <v>0</v>
          </cell>
        </row>
        <row r="697">
          <cell r="AQ697">
            <v>0</v>
          </cell>
        </row>
        <row r="698">
          <cell r="AQ698">
            <v>0</v>
          </cell>
        </row>
        <row r="699">
          <cell r="AQ699">
            <v>0</v>
          </cell>
        </row>
        <row r="700">
          <cell r="AQ700">
            <v>0</v>
          </cell>
        </row>
        <row r="701">
          <cell r="AQ701">
            <v>0</v>
          </cell>
        </row>
        <row r="702">
          <cell r="AQ702">
            <v>0</v>
          </cell>
        </row>
        <row r="703">
          <cell r="AQ703" t="str">
            <v>×</v>
          </cell>
        </row>
        <row r="704">
          <cell r="AQ704">
            <v>0</v>
          </cell>
        </row>
        <row r="705">
          <cell r="AQ705">
            <v>0</v>
          </cell>
        </row>
        <row r="706">
          <cell r="AQ706">
            <v>0</v>
          </cell>
        </row>
        <row r="707">
          <cell r="AQ707" t="str">
            <v>×</v>
          </cell>
        </row>
        <row r="708">
          <cell r="AQ708">
            <v>0</v>
          </cell>
        </row>
        <row r="709">
          <cell r="AQ709">
            <v>0</v>
          </cell>
        </row>
        <row r="710">
          <cell r="AQ710">
            <v>0</v>
          </cell>
        </row>
        <row r="711">
          <cell r="AQ711">
            <v>0</v>
          </cell>
        </row>
        <row r="712">
          <cell r="AQ712" t="str">
            <v>×</v>
          </cell>
        </row>
        <row r="713">
          <cell r="AQ713">
            <v>0</v>
          </cell>
        </row>
        <row r="714">
          <cell r="AQ714">
            <v>0</v>
          </cell>
        </row>
        <row r="715">
          <cell r="AQ715">
            <v>0</v>
          </cell>
        </row>
        <row r="716">
          <cell r="AQ716">
            <v>0</v>
          </cell>
        </row>
        <row r="717">
          <cell r="AQ717">
            <v>0</v>
          </cell>
        </row>
        <row r="718">
          <cell r="AQ71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bg1"/>
        </a:solidFill>
        <a:ln w="9525" cmpd="sng">
          <a:noFill/>
        </a:ln>
      </a:spPr>
      <a:bodyPr vertOverflow="clip" horzOverflow="clip" wrap="square" rtlCol="0" anchor="ctr"/>
      <a:lstStyle>
        <a:defPPr algn="r">
          <a:defRPr kumimoji="1" sz="1400">
            <a:solidFill>
              <a:sysClr val="windowText" lastClr="00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-kataban@sii.or.j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E84AD-AAA2-4D26-9C5D-8AE221F28FE0}">
  <sheetPr codeName="Sheet2">
    <pageSetUpPr fitToPage="1"/>
  </sheetPr>
  <dimension ref="A1:AR55"/>
  <sheetViews>
    <sheetView tabSelected="1" view="pageBreakPreview" zoomScale="55" zoomScaleNormal="115" zoomScaleSheetLayoutView="55" zoomScalePageLayoutView="70" workbookViewId="0">
      <selection sqref="A1:B1"/>
    </sheetView>
  </sheetViews>
  <sheetFormatPr defaultColWidth="9" defaultRowHeight="16.2" outlineLevelCol="1" x14ac:dyDescent="0.2"/>
  <cols>
    <col min="1" max="1" width="13.88671875" style="35" customWidth="1"/>
    <col min="2" max="2" width="40.77734375" style="35" customWidth="1"/>
    <col min="3" max="5" width="40.77734375" style="1" customWidth="1"/>
    <col min="6" max="7" width="46.6640625" style="1" customWidth="1"/>
    <col min="8" max="8" width="61.33203125" style="1" hidden="1" customWidth="1"/>
    <col min="9" max="11" width="26.6640625" style="1" customWidth="1"/>
    <col min="12" max="12" width="17.6640625" style="1" bestFit="1" customWidth="1"/>
    <col min="13" max="13" width="31.109375" style="49" customWidth="1"/>
    <col min="14" max="14" width="24" style="1" customWidth="1"/>
    <col min="15" max="15" width="22.109375" style="49" customWidth="1"/>
    <col min="16" max="16" width="24" style="1" customWidth="1"/>
    <col min="17" max="17" width="14.88671875" style="1" customWidth="1"/>
    <col min="18" max="19" width="17.109375" style="1" customWidth="1"/>
    <col min="20" max="20" width="20.33203125" style="1" customWidth="1"/>
    <col min="21" max="21" width="20.33203125" style="1" bestFit="1" customWidth="1"/>
    <col min="22" max="22" width="20.88671875" style="1" customWidth="1"/>
    <col min="23" max="23" width="42.109375" style="1" customWidth="1"/>
    <col min="24" max="24" width="20.88671875" style="55" customWidth="1"/>
    <col min="25" max="25" width="45.88671875" style="55" customWidth="1"/>
    <col min="26" max="26" width="42.109375" style="55" customWidth="1"/>
    <col min="27" max="27" width="12" style="55" hidden="1" customWidth="1" outlineLevel="1"/>
    <col min="28" max="28" width="27.77734375" style="55" hidden="1" customWidth="1" outlineLevel="1"/>
    <col min="29" max="29" width="17.77734375" style="55" hidden="1" customWidth="1" outlineLevel="1"/>
    <col min="30" max="30" width="27.77734375" style="55" hidden="1" customWidth="1" outlineLevel="1"/>
    <col min="31" max="31" width="16.88671875" style="1" hidden="1" customWidth="1" outlineLevel="1"/>
    <col min="32" max="32" width="24.88671875" style="1" hidden="1" customWidth="1" outlineLevel="1"/>
    <col min="33" max="33" width="11" style="1" hidden="1" customWidth="1" outlineLevel="1"/>
    <col min="34" max="34" width="21.33203125" style="1" hidden="1" customWidth="1" outlineLevel="1"/>
    <col min="35" max="37" width="15.88671875" style="1" hidden="1" customWidth="1" outlineLevel="1"/>
    <col min="38" max="38" width="15.109375" style="1" hidden="1" customWidth="1" outlineLevel="1"/>
    <col min="39" max="39" width="9" style="1" hidden="1" customWidth="1" outlineLevel="1"/>
    <col min="40" max="40" width="15.88671875" style="1" hidden="1" customWidth="1" outlineLevel="1"/>
    <col min="41" max="43" width="9" style="1" hidden="1" customWidth="1" outlineLevel="1"/>
    <col min="44" max="44" width="9" style="1" customWidth="1" collapsed="1"/>
    <col min="45" max="46" width="9" style="1" customWidth="1"/>
    <col min="47" max="16384" width="9" style="1"/>
  </cols>
  <sheetData>
    <row r="1" spans="1:40" ht="40.35" customHeight="1" x14ac:dyDescent="0.2">
      <c r="A1" s="241" t="s">
        <v>151</v>
      </c>
      <c r="B1" s="242"/>
      <c r="C1" s="242" t="s">
        <v>44</v>
      </c>
      <c r="D1" s="242"/>
      <c r="E1" s="242"/>
      <c r="F1" s="242"/>
      <c r="G1" s="243"/>
      <c r="H1" s="46"/>
      <c r="I1" s="49"/>
      <c r="K1" s="232" t="s">
        <v>18</v>
      </c>
      <c r="L1" s="233"/>
      <c r="M1" s="233"/>
      <c r="N1" s="233"/>
      <c r="O1" s="234"/>
      <c r="W1" s="55"/>
      <c r="Z1" s="1"/>
      <c r="AA1" s="1"/>
      <c r="AB1" s="1"/>
      <c r="AC1" s="1"/>
      <c r="AD1" s="1"/>
    </row>
    <row r="2" spans="1:40" ht="150" customHeight="1" x14ac:dyDescent="0.2">
      <c r="A2" s="235" t="s">
        <v>34</v>
      </c>
      <c r="B2" s="236"/>
      <c r="C2" s="237" t="s">
        <v>86</v>
      </c>
      <c r="D2" s="238"/>
      <c r="E2" s="28" t="s">
        <v>39</v>
      </c>
      <c r="F2" s="239" t="s">
        <v>83</v>
      </c>
      <c r="G2" s="240"/>
      <c r="H2" s="56"/>
      <c r="I2" s="49"/>
      <c r="K2" s="29" t="s">
        <v>16</v>
      </c>
      <c r="L2" s="216" t="s">
        <v>78</v>
      </c>
      <c r="M2" s="217"/>
      <c r="N2" s="217"/>
      <c r="O2" s="218"/>
      <c r="W2" s="55"/>
      <c r="Z2" s="1"/>
      <c r="AA2" s="1"/>
      <c r="AB2" s="1"/>
      <c r="AC2" s="1"/>
      <c r="AD2" s="1"/>
    </row>
    <row r="3" spans="1:40" ht="150" customHeight="1" thickBot="1" x14ac:dyDescent="0.25">
      <c r="A3" s="227" t="s">
        <v>152</v>
      </c>
      <c r="B3" s="228"/>
      <c r="C3" s="224" t="s">
        <v>62</v>
      </c>
      <c r="D3" s="225"/>
      <c r="E3" s="226"/>
      <c r="F3" s="30" t="s">
        <v>40</v>
      </c>
      <c r="G3" s="94" t="s">
        <v>115</v>
      </c>
      <c r="H3" s="57"/>
      <c r="I3" s="49"/>
      <c r="K3" s="29" t="s">
        <v>17</v>
      </c>
      <c r="L3" s="216" t="s">
        <v>144</v>
      </c>
      <c r="M3" s="217"/>
      <c r="N3" s="217"/>
      <c r="O3" s="218"/>
      <c r="W3" s="55"/>
      <c r="Z3" s="1"/>
      <c r="AA3" s="1"/>
      <c r="AB3" s="1"/>
      <c r="AC3" s="1"/>
      <c r="AD3" s="1"/>
    </row>
    <row r="4" spans="1:40" ht="150" customHeight="1" thickBot="1" x14ac:dyDescent="0.25">
      <c r="A4" s="229" t="s">
        <v>153</v>
      </c>
      <c r="B4" s="230"/>
      <c r="C4" s="230"/>
      <c r="D4" s="230"/>
      <c r="E4" s="231"/>
      <c r="F4" s="31" t="s">
        <v>41</v>
      </c>
      <c r="G4" s="31">
        <f>COUNTIF($B$13:$B$47,"ダイカストマシン")</f>
        <v>8</v>
      </c>
      <c r="H4" s="47"/>
      <c r="I4" s="49"/>
      <c r="K4" s="32" t="s">
        <v>43</v>
      </c>
      <c r="L4" s="219" t="s">
        <v>79</v>
      </c>
      <c r="M4" s="220"/>
      <c r="N4" s="220"/>
      <c r="O4" s="221"/>
      <c r="W4" s="55"/>
      <c r="Z4" s="1"/>
      <c r="AA4" s="1"/>
      <c r="AB4" s="1"/>
      <c r="AC4" s="1"/>
      <c r="AD4" s="1"/>
      <c r="AE4" s="73" t="s">
        <v>23</v>
      </c>
      <c r="AF4" s="3">
        <f>COUNTIF(AE13:AE47,"OK")</f>
        <v>0</v>
      </c>
    </row>
    <row r="5" spans="1:40" s="2" customFormat="1" ht="30" customHeight="1" thickBot="1" x14ac:dyDescent="0.25">
      <c r="A5" s="33"/>
      <c r="B5" s="33"/>
      <c r="C5" s="33"/>
      <c r="D5" s="33"/>
      <c r="E5" s="33"/>
      <c r="F5" s="33"/>
      <c r="G5" s="33"/>
      <c r="I5" s="33"/>
      <c r="J5" s="33"/>
      <c r="K5" s="33"/>
      <c r="L5" s="48"/>
      <c r="M5" s="33"/>
      <c r="N5" s="48"/>
      <c r="O5" s="33"/>
      <c r="P5" s="33"/>
      <c r="Q5" s="33"/>
      <c r="R5" s="33"/>
      <c r="S5" s="33"/>
      <c r="T5" s="33"/>
      <c r="U5" s="33"/>
      <c r="V5" s="33"/>
      <c r="X5" s="59"/>
      <c r="Y5" s="33"/>
      <c r="Z5" s="59"/>
      <c r="AA5" s="59"/>
      <c r="AB5" s="59"/>
      <c r="AC5" s="59"/>
      <c r="AD5" s="59"/>
    </row>
    <row r="6" spans="1:40" s="4" customFormat="1" ht="36" customHeight="1" x14ac:dyDescent="0.2">
      <c r="A6" s="11" t="s">
        <v>21</v>
      </c>
      <c r="B6" s="95">
        <f>COLUMN()-1</f>
        <v>1</v>
      </c>
      <c r="C6" s="95">
        <f t="shared" ref="C6:G6" si="0">COLUMN()-1</f>
        <v>2</v>
      </c>
      <c r="D6" s="95">
        <f t="shared" si="0"/>
        <v>3</v>
      </c>
      <c r="E6" s="97">
        <f t="shared" si="0"/>
        <v>4</v>
      </c>
      <c r="F6" s="95">
        <f t="shared" si="0"/>
        <v>5</v>
      </c>
      <c r="G6" s="95">
        <f t="shared" si="0"/>
        <v>6</v>
      </c>
      <c r="H6" s="152" t="s">
        <v>142</v>
      </c>
      <c r="I6" s="97">
        <f>COLUMN()-2</f>
        <v>7</v>
      </c>
      <c r="J6" s="97">
        <f t="shared" ref="J6:Z6" si="1">COLUMN()-2</f>
        <v>8</v>
      </c>
      <c r="K6" s="95">
        <f t="shared" si="1"/>
        <v>9</v>
      </c>
      <c r="L6" s="97">
        <f t="shared" si="1"/>
        <v>10</v>
      </c>
      <c r="M6" s="97">
        <f t="shared" si="1"/>
        <v>11</v>
      </c>
      <c r="N6" s="100">
        <f t="shared" si="1"/>
        <v>12</v>
      </c>
      <c r="O6" s="97">
        <f t="shared" si="1"/>
        <v>13</v>
      </c>
      <c r="P6" s="100">
        <f t="shared" si="1"/>
        <v>14</v>
      </c>
      <c r="Q6" s="97">
        <f t="shared" si="1"/>
        <v>15</v>
      </c>
      <c r="R6" s="97">
        <f t="shared" si="1"/>
        <v>16</v>
      </c>
      <c r="S6" s="97">
        <f t="shared" si="1"/>
        <v>17</v>
      </c>
      <c r="T6" s="97">
        <f t="shared" si="1"/>
        <v>18</v>
      </c>
      <c r="U6" s="97">
        <f t="shared" si="1"/>
        <v>19</v>
      </c>
      <c r="V6" s="95">
        <f t="shared" si="1"/>
        <v>20</v>
      </c>
      <c r="W6" s="105">
        <f t="shared" si="1"/>
        <v>21</v>
      </c>
      <c r="X6" s="105">
        <f t="shared" si="1"/>
        <v>22</v>
      </c>
      <c r="Y6" s="106">
        <f t="shared" si="1"/>
        <v>23</v>
      </c>
      <c r="Z6" s="148">
        <f t="shared" si="1"/>
        <v>24</v>
      </c>
      <c r="AA6" s="178" t="s">
        <v>127</v>
      </c>
      <c r="AB6" s="181" t="s">
        <v>128</v>
      </c>
      <c r="AC6" s="175" t="s">
        <v>154</v>
      </c>
      <c r="AD6" s="178" t="s">
        <v>129</v>
      </c>
      <c r="AE6" s="184" t="s">
        <v>15</v>
      </c>
      <c r="AF6" s="185"/>
    </row>
    <row r="7" spans="1:40" s="4" customFormat="1" ht="37.200000000000003" x14ac:dyDescent="0.2">
      <c r="A7" s="12" t="s">
        <v>9</v>
      </c>
      <c r="B7" s="96" t="s">
        <v>10</v>
      </c>
      <c r="C7" s="96" t="s">
        <v>10</v>
      </c>
      <c r="D7" s="96" t="s">
        <v>10</v>
      </c>
      <c r="E7" s="98" t="s">
        <v>51</v>
      </c>
      <c r="F7" s="96" t="s">
        <v>10</v>
      </c>
      <c r="G7" s="147" t="s">
        <v>10</v>
      </c>
      <c r="H7" s="153" t="s">
        <v>11</v>
      </c>
      <c r="I7" s="98" t="s">
        <v>11</v>
      </c>
      <c r="J7" s="98" t="s">
        <v>11</v>
      </c>
      <c r="K7" s="96" t="s">
        <v>10</v>
      </c>
      <c r="L7" s="98" t="s">
        <v>11</v>
      </c>
      <c r="M7" s="98" t="s">
        <v>11</v>
      </c>
      <c r="N7" s="101" t="s">
        <v>11</v>
      </c>
      <c r="O7" s="98" t="s">
        <v>11</v>
      </c>
      <c r="P7" s="101" t="s">
        <v>11</v>
      </c>
      <c r="Q7" s="98" t="s">
        <v>11</v>
      </c>
      <c r="R7" s="98" t="s">
        <v>11</v>
      </c>
      <c r="S7" s="98" t="s">
        <v>11</v>
      </c>
      <c r="T7" s="98" t="s">
        <v>11</v>
      </c>
      <c r="U7" s="98" t="s">
        <v>11</v>
      </c>
      <c r="V7" s="96" t="s">
        <v>10</v>
      </c>
      <c r="W7" s="99" t="s">
        <v>51</v>
      </c>
      <c r="X7" s="99" t="s">
        <v>51</v>
      </c>
      <c r="Y7" s="99" t="s">
        <v>51</v>
      </c>
      <c r="Z7" s="149" t="s">
        <v>51</v>
      </c>
      <c r="AA7" s="179"/>
      <c r="AB7" s="182"/>
      <c r="AC7" s="176"/>
      <c r="AD7" s="179"/>
      <c r="AE7" s="186"/>
      <c r="AF7" s="187"/>
    </row>
    <row r="8" spans="1:40" s="4" customFormat="1" ht="31.5" customHeight="1" thickBot="1" x14ac:dyDescent="0.25">
      <c r="A8" s="13" t="s">
        <v>42</v>
      </c>
      <c r="B8" s="112" t="s">
        <v>22</v>
      </c>
      <c r="C8" s="107" t="s">
        <v>13</v>
      </c>
      <c r="D8" s="112" t="s">
        <v>22</v>
      </c>
      <c r="E8" s="112" t="s">
        <v>22</v>
      </c>
      <c r="F8" s="107" t="s">
        <v>13</v>
      </c>
      <c r="G8" s="107" t="s">
        <v>13</v>
      </c>
      <c r="H8" s="146" t="s">
        <v>142</v>
      </c>
      <c r="I8" s="107" t="s">
        <v>13</v>
      </c>
      <c r="J8" s="107" t="s">
        <v>13</v>
      </c>
      <c r="K8" s="107" t="s">
        <v>13</v>
      </c>
      <c r="L8" s="107" t="s">
        <v>13</v>
      </c>
      <c r="M8" s="107" t="s">
        <v>13</v>
      </c>
      <c r="N8" s="108" t="s">
        <v>13</v>
      </c>
      <c r="O8" s="107" t="s">
        <v>13</v>
      </c>
      <c r="P8" s="108" t="s">
        <v>13</v>
      </c>
      <c r="Q8" s="112" t="s">
        <v>22</v>
      </c>
      <c r="R8" s="107" t="s">
        <v>13</v>
      </c>
      <c r="S8" s="107" t="s">
        <v>13</v>
      </c>
      <c r="T8" s="112" t="s">
        <v>22</v>
      </c>
      <c r="U8" s="107" t="s">
        <v>13</v>
      </c>
      <c r="V8" s="109" t="s">
        <v>13</v>
      </c>
      <c r="W8" s="110" t="s">
        <v>93</v>
      </c>
      <c r="X8" s="111" t="s">
        <v>14</v>
      </c>
      <c r="Y8" s="110" t="s">
        <v>93</v>
      </c>
      <c r="Z8" s="150" t="s">
        <v>14</v>
      </c>
      <c r="AA8" s="179"/>
      <c r="AB8" s="182"/>
      <c r="AC8" s="176"/>
      <c r="AD8" s="179"/>
      <c r="AE8" s="186"/>
      <c r="AF8" s="187"/>
    </row>
    <row r="9" spans="1:40" s="4" customFormat="1" ht="32.25" customHeight="1" x14ac:dyDescent="0.2">
      <c r="A9" s="190" t="s">
        <v>12</v>
      </c>
      <c r="B9" s="193" t="s">
        <v>48</v>
      </c>
      <c r="C9" s="193" t="s">
        <v>47</v>
      </c>
      <c r="D9" s="196" t="s">
        <v>34</v>
      </c>
      <c r="E9" s="197" t="s">
        <v>84</v>
      </c>
      <c r="F9" s="196" t="s">
        <v>0</v>
      </c>
      <c r="G9" s="196" t="s">
        <v>2</v>
      </c>
      <c r="H9" s="200" t="s">
        <v>103</v>
      </c>
      <c r="I9" s="247" t="s">
        <v>116</v>
      </c>
      <c r="J9" s="203" t="s">
        <v>94</v>
      </c>
      <c r="K9" s="206" t="s">
        <v>95</v>
      </c>
      <c r="L9" s="209" t="s">
        <v>5</v>
      </c>
      <c r="M9" s="210"/>
      <c r="N9" s="209" t="s">
        <v>35</v>
      </c>
      <c r="O9" s="222"/>
      <c r="P9" s="209" t="s">
        <v>36</v>
      </c>
      <c r="Q9" s="222"/>
      <c r="R9" s="203" t="s">
        <v>96</v>
      </c>
      <c r="S9" s="203" t="s">
        <v>97</v>
      </c>
      <c r="T9" s="254" t="s">
        <v>98</v>
      </c>
      <c r="U9" s="249" t="s">
        <v>50</v>
      </c>
      <c r="V9" s="193" t="s">
        <v>100</v>
      </c>
      <c r="W9" s="213" t="s">
        <v>118</v>
      </c>
      <c r="X9" s="213" t="s">
        <v>99</v>
      </c>
      <c r="Y9" s="203" t="s">
        <v>52</v>
      </c>
      <c r="Z9" s="244" t="s">
        <v>1</v>
      </c>
      <c r="AA9" s="179"/>
      <c r="AB9" s="182"/>
      <c r="AC9" s="176"/>
      <c r="AD9" s="179"/>
      <c r="AE9" s="186"/>
      <c r="AF9" s="187"/>
      <c r="AH9" s="75" t="s">
        <v>91</v>
      </c>
      <c r="AI9" s="5" t="s">
        <v>130</v>
      </c>
      <c r="AL9" s="141" t="s">
        <v>143</v>
      </c>
    </row>
    <row r="10" spans="1:40" s="4" customFormat="1" ht="27" customHeight="1" thickBot="1" x14ac:dyDescent="0.25">
      <c r="A10" s="191"/>
      <c r="B10" s="194"/>
      <c r="C10" s="194"/>
      <c r="D10" s="194"/>
      <c r="E10" s="198"/>
      <c r="F10" s="194"/>
      <c r="G10" s="194"/>
      <c r="H10" s="201"/>
      <c r="I10" s="248"/>
      <c r="J10" s="204"/>
      <c r="K10" s="207"/>
      <c r="L10" s="211"/>
      <c r="M10" s="212"/>
      <c r="N10" s="211"/>
      <c r="O10" s="223"/>
      <c r="P10" s="211"/>
      <c r="Q10" s="223"/>
      <c r="R10" s="204"/>
      <c r="S10" s="204"/>
      <c r="T10" s="255"/>
      <c r="U10" s="250"/>
      <c r="V10" s="252"/>
      <c r="W10" s="214"/>
      <c r="X10" s="214"/>
      <c r="Y10" s="204"/>
      <c r="Z10" s="245"/>
      <c r="AA10" s="179"/>
      <c r="AB10" s="182"/>
      <c r="AC10" s="176"/>
      <c r="AD10" s="179"/>
      <c r="AE10" s="188"/>
      <c r="AF10" s="189"/>
      <c r="AH10" s="76" t="s">
        <v>92</v>
      </c>
      <c r="AI10" s="72">
        <f>IF(AND($G$4&gt;0,OR($C$2="",$F$2="",$G$3="",$C$3="")),1,0)</f>
        <v>0</v>
      </c>
    </row>
    <row r="11" spans="1:40" s="4" customFormat="1" ht="63.75" customHeight="1" x14ac:dyDescent="0.2">
      <c r="A11" s="192"/>
      <c r="B11" s="195"/>
      <c r="C11" s="195"/>
      <c r="D11" s="195"/>
      <c r="E11" s="199"/>
      <c r="F11" s="195"/>
      <c r="G11" s="195"/>
      <c r="H11" s="202"/>
      <c r="I11" s="205"/>
      <c r="J11" s="205"/>
      <c r="K11" s="208"/>
      <c r="L11" s="102" t="s">
        <v>49</v>
      </c>
      <c r="M11" s="103" t="s">
        <v>6</v>
      </c>
      <c r="N11" s="104" t="s">
        <v>135</v>
      </c>
      <c r="O11" s="103" t="s">
        <v>3</v>
      </c>
      <c r="P11" s="104" t="s">
        <v>136</v>
      </c>
      <c r="Q11" s="102" t="s">
        <v>3</v>
      </c>
      <c r="R11" s="205"/>
      <c r="S11" s="205"/>
      <c r="T11" s="256"/>
      <c r="U11" s="251"/>
      <c r="V11" s="253"/>
      <c r="W11" s="215"/>
      <c r="X11" s="215"/>
      <c r="Y11" s="205"/>
      <c r="Z11" s="246"/>
      <c r="AA11" s="180"/>
      <c r="AB11" s="183"/>
      <c r="AC11" s="177"/>
      <c r="AD11" s="180"/>
      <c r="AE11" s="14" t="s">
        <v>4</v>
      </c>
      <c r="AF11" s="15" t="s">
        <v>1</v>
      </c>
      <c r="AH11" s="5" t="s">
        <v>53</v>
      </c>
      <c r="AI11" s="5" t="s">
        <v>131</v>
      </c>
      <c r="AJ11" s="5" t="s">
        <v>132</v>
      </c>
      <c r="AK11" s="5" t="s">
        <v>55</v>
      </c>
      <c r="AL11" s="5" t="s">
        <v>133</v>
      </c>
      <c r="AM11" s="6" t="s">
        <v>19</v>
      </c>
      <c r="AN11" s="6" t="s">
        <v>20</v>
      </c>
    </row>
    <row r="12" spans="1:40" s="4" customFormat="1" ht="34.5" customHeight="1" x14ac:dyDescent="0.2">
      <c r="A12" s="22" t="s">
        <v>7</v>
      </c>
      <c r="B12" s="38" t="s">
        <v>76</v>
      </c>
      <c r="C12" s="23" t="s">
        <v>56</v>
      </c>
      <c r="D12" s="37" t="s">
        <v>87</v>
      </c>
      <c r="E12" s="37" t="s">
        <v>82</v>
      </c>
      <c r="F12" s="25" t="s">
        <v>77</v>
      </c>
      <c r="G12" s="140" t="s">
        <v>120</v>
      </c>
      <c r="H12" s="37" t="str">
        <f>G12&amp;AH12</f>
        <v>aaaa-bbbb■</v>
      </c>
      <c r="I12" s="115" t="s">
        <v>122</v>
      </c>
      <c r="J12" s="115" t="s">
        <v>75</v>
      </c>
      <c r="K12" s="24" t="s">
        <v>58</v>
      </c>
      <c r="L12" s="24" t="s">
        <v>59</v>
      </c>
      <c r="M12" s="25" t="s">
        <v>30</v>
      </c>
      <c r="N12" s="26">
        <v>60.122999999999998</v>
      </c>
      <c r="O12" s="25" t="s">
        <v>61</v>
      </c>
      <c r="P12" s="26">
        <v>40.122999999999998</v>
      </c>
      <c r="Q12" s="37" t="s">
        <v>61</v>
      </c>
      <c r="R12" s="24">
        <v>2010</v>
      </c>
      <c r="S12" s="24">
        <v>2018</v>
      </c>
      <c r="T12" s="138">
        <f t="shared" ref="T12:T20" si="2">IFERROR(IF($N12="","",ROUNDDOWN((ABS($N12-$P12)/$N12)/IF($S12="","",IF(($S12-$R12)=0,1,($S12-$R12)))*100,1)),"")</f>
        <v>4.0999999999999996</v>
      </c>
      <c r="U12" s="26" t="s">
        <v>62</v>
      </c>
      <c r="V12" s="26">
        <v>4500</v>
      </c>
      <c r="W12" s="26" t="s">
        <v>124</v>
      </c>
      <c r="X12" s="26">
        <v>450</v>
      </c>
      <c r="Y12" s="161" t="s">
        <v>137</v>
      </c>
      <c r="Z12" s="151"/>
      <c r="AA12" s="123"/>
      <c r="AB12" s="124"/>
      <c r="AC12" s="172"/>
      <c r="AD12" s="123"/>
      <c r="AE12" s="116" t="s">
        <v>24</v>
      </c>
      <c r="AF12" s="27"/>
      <c r="AH12" s="4" t="str">
        <f>IF(OR(K12=$AH$9,K12=$AH$10),"["&amp;K12&amp;"付]","")</f>
        <v/>
      </c>
      <c r="AI12" s="4" t="s">
        <v>146</v>
      </c>
      <c r="AK12" s="4" t="s">
        <v>145</v>
      </c>
      <c r="AL12" s="4" t="s">
        <v>145</v>
      </c>
      <c r="AM12" s="8" t="s">
        <v>145</v>
      </c>
      <c r="AN12" s="8" t="s">
        <v>145</v>
      </c>
    </row>
    <row r="13" spans="1:40" s="4" customFormat="1" ht="34.5" customHeight="1" x14ac:dyDescent="0.2">
      <c r="A13" s="34">
        <f>ROW()-12</f>
        <v>1</v>
      </c>
      <c r="B13" s="36" t="str">
        <f t="shared" ref="B13:B52" si="3">IF($C13="","","ダイカストマシン")</f>
        <v>ダイカストマシン</v>
      </c>
      <c r="C13" s="60" t="s">
        <v>57</v>
      </c>
      <c r="D13" s="16" t="str">
        <f>IF($C$2="","",IF($B13&lt;&gt;"",$C$2,""))</f>
        <v>○○○株式会社</v>
      </c>
      <c r="E13" s="16" t="str">
        <f>IF($F$2="","",IF($B13&lt;&gt;"",$F$2,""))</f>
        <v>マルマルマル</v>
      </c>
      <c r="F13" s="61" t="s">
        <v>119</v>
      </c>
      <c r="G13" s="61" t="s">
        <v>66</v>
      </c>
      <c r="H13" s="37" t="str">
        <f>G13&amp;AH13</f>
        <v>aaaaa[サーボ油圧ポンプ式付]</v>
      </c>
      <c r="I13" s="114" t="s">
        <v>126</v>
      </c>
      <c r="J13" s="62" t="s">
        <v>58</v>
      </c>
      <c r="K13" s="62" t="s">
        <v>63</v>
      </c>
      <c r="L13" s="63" t="s">
        <v>59</v>
      </c>
      <c r="M13" s="64" t="s">
        <v>30</v>
      </c>
      <c r="N13" s="80">
        <v>47</v>
      </c>
      <c r="O13" s="64" t="s">
        <v>61</v>
      </c>
      <c r="P13" s="80">
        <v>37</v>
      </c>
      <c r="Q13" s="20" t="str">
        <f t="shared" ref="Q13:Q52" si="4">IF(O13="","",O13)</f>
        <v>s</v>
      </c>
      <c r="R13" s="63">
        <v>2010</v>
      </c>
      <c r="S13" s="63">
        <v>2018</v>
      </c>
      <c r="T13" s="138">
        <f>IFERROR(IF($N13="","",ROUNDDOWN((ABS($N13-$P13)/$N13)/IF($S13="","",IF(($S13-$R13)=0,1,($S13-$R13)))*100,1)),"")</f>
        <v>2.6</v>
      </c>
      <c r="U13" s="65" t="s">
        <v>62</v>
      </c>
      <c r="V13" s="65">
        <v>4500</v>
      </c>
      <c r="W13" s="65"/>
      <c r="X13" s="79"/>
      <c r="Y13" s="154"/>
      <c r="Z13" s="155"/>
      <c r="AA13" s="119"/>
      <c r="AB13" s="120"/>
      <c r="AC13" s="173">
        <f>IF($B13="","",IF(AND($B13&lt;&gt;"",$C$3="あり"),1,0))</f>
        <v>1</v>
      </c>
      <c r="AD13" s="119"/>
      <c r="AE13" s="117"/>
      <c r="AF13" s="66"/>
      <c r="AH13" s="4" t="str">
        <f>IF(OR(K13=$AH$9,K13=$AH$10),"["&amp;K13&amp;"付]","")</f>
        <v>[サーボ油圧ポンプ式付]</v>
      </c>
      <c r="AI13" s="72">
        <f>IF(AND($C13&lt;&gt;"",OR(F13="",G13="",I13="",L13="",M13="",N13="",O13="",P13="",R13="",S13="",U13="",V13="",J13="",K13="")),1,0)</f>
        <v>0</v>
      </c>
      <c r="AJ13" s="72">
        <f>IF(AND($G13&lt;&gt;"",AND(I13=※編集不可※選択項目!$C$3,W13="")),1,0)</f>
        <v>0</v>
      </c>
      <c r="AK13" s="72">
        <f>IF(AND($G13&lt;&gt;"",COUNTIF($G13,"*■*")&gt;0,$Y13=""),1,0)</f>
        <v>0</v>
      </c>
      <c r="AL13" s="7" t="str">
        <f>IF(G13="","",TEXT(G13&amp;IF(K13&lt;&gt;※編集不可※選択項目!$F$5,"["&amp;K13&amp;"付]",""),"G/標準"))</f>
        <v>aaaaa[サーボ油圧ポンプ式付]</v>
      </c>
      <c r="AM13" s="8">
        <f>IF(AL13="",0,COUNTIF($AL$13:$AL$52,AL13))</f>
        <v>1</v>
      </c>
      <c r="AN13" s="8">
        <f>IF(T13&lt;1,1,0)</f>
        <v>0</v>
      </c>
    </row>
    <row r="14" spans="1:40" s="4" customFormat="1" ht="34.5" customHeight="1" x14ac:dyDescent="0.2">
      <c r="A14" s="34">
        <f t="shared" ref="A14:A52" si="5">ROW()-12</f>
        <v>2</v>
      </c>
      <c r="B14" s="36" t="str">
        <f t="shared" si="3"/>
        <v>ダイカストマシン</v>
      </c>
      <c r="C14" s="60" t="s">
        <v>57</v>
      </c>
      <c r="D14" s="16" t="str">
        <f t="shared" ref="D14:D51" si="6">IF($C$2="","",IF($B14&lt;&gt;"",$C$2,""))</f>
        <v>○○○株式会社</v>
      </c>
      <c r="E14" s="16" t="str">
        <f t="shared" ref="E14:E51" si="7">IF($F$2="","",IF($B14&lt;&gt;"",$F$2,""))</f>
        <v>マルマルマル</v>
      </c>
      <c r="F14" s="61" t="s">
        <v>77</v>
      </c>
      <c r="G14" s="61" t="s">
        <v>67</v>
      </c>
      <c r="H14" s="37" t="str">
        <f t="shared" ref="H14:H47" si="8">G14&amp;AH14</f>
        <v>bbbb</v>
      </c>
      <c r="I14" s="114" t="s">
        <v>126</v>
      </c>
      <c r="J14" s="62" t="s">
        <v>63</v>
      </c>
      <c r="K14" s="62" t="s">
        <v>58</v>
      </c>
      <c r="L14" s="63" t="s">
        <v>59</v>
      </c>
      <c r="M14" s="64" t="s">
        <v>30</v>
      </c>
      <c r="N14" s="80">
        <v>60</v>
      </c>
      <c r="O14" s="64" t="s">
        <v>61</v>
      </c>
      <c r="P14" s="80">
        <v>40</v>
      </c>
      <c r="Q14" s="20" t="str">
        <f t="shared" si="4"/>
        <v>s</v>
      </c>
      <c r="R14" s="63">
        <v>2010</v>
      </c>
      <c r="S14" s="63">
        <v>2018</v>
      </c>
      <c r="T14" s="138">
        <f t="shared" si="2"/>
        <v>4.0999999999999996</v>
      </c>
      <c r="U14" s="65" t="s">
        <v>62</v>
      </c>
      <c r="V14" s="65">
        <v>4500</v>
      </c>
      <c r="W14" s="65"/>
      <c r="X14" s="79">
        <v>730</v>
      </c>
      <c r="Y14" s="154"/>
      <c r="Z14" s="155"/>
      <c r="AA14" s="119"/>
      <c r="AB14" s="120"/>
      <c r="AC14" s="173">
        <f t="shared" ref="AC14:AC52" si="9">IF($B14="","",IF(AND($B14&lt;&gt;"",$C$3="あり"),1,0))</f>
        <v>1</v>
      </c>
      <c r="AD14" s="119"/>
      <c r="AE14" s="117"/>
      <c r="AF14" s="66"/>
      <c r="AH14" s="4" t="str">
        <f>IF(OR(K14=$AH$9,K14=$AH$10),"["&amp;K14&amp;"付]","")</f>
        <v/>
      </c>
      <c r="AI14" s="72">
        <f t="shared" ref="AI14:AI52" si="10">IF(AND($C14&lt;&gt;"",OR(F14="",G14="",I14="",L14="",M14="",N14="",O14="",P14="",R14="",S14="",U14="",V14="",J14="",K14="")),1,0)</f>
        <v>0</v>
      </c>
      <c r="AJ14" s="72">
        <f>IF(AND($G14&lt;&gt;"",AND(I14=※編集不可※選択項目!$C$3,W14="")),1,0)</f>
        <v>0</v>
      </c>
      <c r="AK14" s="72">
        <f t="shared" ref="AK14:AK52" si="11">IF(AND($G14&lt;&gt;"",COUNTIF($G14,"*■*")&gt;0,$Y14=""),1,0)</f>
        <v>0</v>
      </c>
      <c r="AL14" s="7" t="str">
        <f>IF(G14="","",TEXT(G14&amp;IF(K14&lt;&gt;※編集不可※選択項目!$F$5,"["&amp;K14&amp;"付]",""),"G/標準"))</f>
        <v>bbbb</v>
      </c>
      <c r="AM14" s="8">
        <f t="shared" ref="AM14:AM52" si="12">IF(AL14="",0,COUNTIF($AL$13:$AL$52,AL14))</f>
        <v>1</v>
      </c>
      <c r="AN14" s="8">
        <f t="shared" ref="AN14:AN52" si="13">IF(T14&lt;1,1,0)</f>
        <v>0</v>
      </c>
    </row>
    <row r="15" spans="1:40" s="4" customFormat="1" ht="34.5" customHeight="1" x14ac:dyDescent="0.2">
      <c r="A15" s="34">
        <f t="shared" si="5"/>
        <v>3</v>
      </c>
      <c r="B15" s="36" t="str">
        <f t="shared" si="3"/>
        <v>ダイカストマシン</v>
      </c>
      <c r="C15" s="60" t="s">
        <v>57</v>
      </c>
      <c r="D15" s="16" t="str">
        <f t="shared" si="6"/>
        <v>○○○株式会社</v>
      </c>
      <c r="E15" s="16" t="str">
        <f t="shared" si="7"/>
        <v>マルマルマル</v>
      </c>
      <c r="F15" s="61" t="s">
        <v>77</v>
      </c>
      <c r="G15" s="61" t="s">
        <v>68</v>
      </c>
      <c r="H15" s="37" t="str">
        <f t="shared" si="8"/>
        <v>cccc[電動稼働式付]</v>
      </c>
      <c r="I15" s="114" t="s">
        <v>126</v>
      </c>
      <c r="J15" s="62" t="s">
        <v>63</v>
      </c>
      <c r="K15" s="62" t="s">
        <v>64</v>
      </c>
      <c r="L15" s="63" t="s">
        <v>59</v>
      </c>
      <c r="M15" s="64" t="s">
        <v>30</v>
      </c>
      <c r="N15" s="80">
        <v>28</v>
      </c>
      <c r="O15" s="64" t="s">
        <v>61</v>
      </c>
      <c r="P15" s="80">
        <v>21</v>
      </c>
      <c r="Q15" s="20" t="str">
        <f t="shared" si="4"/>
        <v>s</v>
      </c>
      <c r="R15" s="63">
        <v>2015</v>
      </c>
      <c r="S15" s="63">
        <v>2017</v>
      </c>
      <c r="T15" s="138">
        <f t="shared" si="2"/>
        <v>12.5</v>
      </c>
      <c r="U15" s="65" t="s">
        <v>58</v>
      </c>
      <c r="V15" s="65">
        <v>4500</v>
      </c>
      <c r="W15" s="65"/>
      <c r="X15" s="79">
        <v>550</v>
      </c>
      <c r="Y15" s="154"/>
      <c r="Z15" s="155"/>
      <c r="AA15" s="119"/>
      <c r="AB15" s="120"/>
      <c r="AC15" s="173">
        <f t="shared" si="9"/>
        <v>1</v>
      </c>
      <c r="AD15" s="119"/>
      <c r="AE15" s="117"/>
      <c r="AF15" s="66"/>
      <c r="AH15" s="4" t="str">
        <f t="shared" ref="AH15:AH52" si="14">IF(OR(K15=$AH$9,K15=$AH$10),"["&amp;K15&amp;"付]","")</f>
        <v>[電動稼働式付]</v>
      </c>
      <c r="AI15" s="72">
        <f t="shared" si="10"/>
        <v>0</v>
      </c>
      <c r="AJ15" s="72">
        <f>IF(AND($G15&lt;&gt;"",AND(I15=※編集不可※選択項目!$C$3,W15="")),1,0)</f>
        <v>0</v>
      </c>
      <c r="AK15" s="72">
        <f t="shared" si="11"/>
        <v>0</v>
      </c>
      <c r="AL15" s="7" t="str">
        <f>IF(G15="","",TEXT(G15&amp;IF(K15&lt;&gt;※編集不可※選択項目!$F$5,"["&amp;K15&amp;"付]",""),"G/標準"))</f>
        <v>cccc[電動稼働式付]</v>
      </c>
      <c r="AM15" s="8">
        <f t="shared" si="12"/>
        <v>2</v>
      </c>
      <c r="AN15" s="8">
        <f t="shared" si="13"/>
        <v>0</v>
      </c>
    </row>
    <row r="16" spans="1:40" s="4" customFormat="1" ht="34.5" customHeight="1" x14ac:dyDescent="0.2">
      <c r="A16" s="34">
        <f t="shared" si="5"/>
        <v>4</v>
      </c>
      <c r="B16" s="36" t="str">
        <f t="shared" si="3"/>
        <v>ダイカストマシン</v>
      </c>
      <c r="C16" s="60" t="s">
        <v>57</v>
      </c>
      <c r="D16" s="16" t="str">
        <f t="shared" si="6"/>
        <v>○○○株式会社</v>
      </c>
      <c r="E16" s="16" t="str">
        <f t="shared" si="7"/>
        <v>マルマルマル</v>
      </c>
      <c r="F16" s="61" t="s">
        <v>77</v>
      </c>
      <c r="G16" s="61" t="s">
        <v>68</v>
      </c>
      <c r="H16" s="37" t="str">
        <f t="shared" si="8"/>
        <v>cccc[電動稼働式付]</v>
      </c>
      <c r="I16" s="114" t="s">
        <v>126</v>
      </c>
      <c r="J16" s="62" t="s">
        <v>63</v>
      </c>
      <c r="K16" s="62" t="s">
        <v>64</v>
      </c>
      <c r="L16" s="63" t="s">
        <v>59</v>
      </c>
      <c r="M16" s="64" t="s">
        <v>30</v>
      </c>
      <c r="N16" s="80">
        <v>40</v>
      </c>
      <c r="O16" s="64" t="s">
        <v>61</v>
      </c>
      <c r="P16" s="80">
        <v>38</v>
      </c>
      <c r="Q16" s="20" t="str">
        <f t="shared" si="4"/>
        <v>s</v>
      </c>
      <c r="R16" s="63">
        <v>2009</v>
      </c>
      <c r="S16" s="63">
        <v>2017</v>
      </c>
      <c r="T16" s="138">
        <f t="shared" si="2"/>
        <v>0.6</v>
      </c>
      <c r="U16" s="65" t="s">
        <v>62</v>
      </c>
      <c r="V16" s="65">
        <v>4500</v>
      </c>
      <c r="W16" s="65"/>
      <c r="X16" s="79"/>
      <c r="Y16" s="154"/>
      <c r="Z16" s="155"/>
      <c r="AA16" s="119"/>
      <c r="AB16" s="120"/>
      <c r="AC16" s="173">
        <f t="shared" si="9"/>
        <v>1</v>
      </c>
      <c r="AD16" s="119"/>
      <c r="AE16" s="117"/>
      <c r="AF16" s="66"/>
      <c r="AH16" s="4" t="str">
        <f t="shared" si="14"/>
        <v>[電動稼働式付]</v>
      </c>
      <c r="AI16" s="72">
        <f t="shared" si="10"/>
        <v>0</v>
      </c>
      <c r="AJ16" s="72">
        <f>IF(AND($G16&lt;&gt;"",AND(I16=※編集不可※選択項目!$C$3,W16="")),1,0)</f>
        <v>0</v>
      </c>
      <c r="AK16" s="72">
        <f t="shared" si="11"/>
        <v>0</v>
      </c>
      <c r="AL16" s="7" t="str">
        <f>IF(G16="","",TEXT(G16&amp;IF(K16&lt;&gt;※編集不可※選択項目!$F$5,"["&amp;K16&amp;"付]",""),"G/標準"))</f>
        <v>cccc[電動稼働式付]</v>
      </c>
      <c r="AM16" s="8">
        <f t="shared" si="12"/>
        <v>2</v>
      </c>
      <c r="AN16" s="8">
        <f t="shared" si="13"/>
        <v>1</v>
      </c>
    </row>
    <row r="17" spans="1:40" s="4" customFormat="1" ht="34.5" customHeight="1" x14ac:dyDescent="0.2">
      <c r="A17" s="34">
        <f t="shared" si="5"/>
        <v>5</v>
      </c>
      <c r="B17" s="36" t="str">
        <f t="shared" si="3"/>
        <v>ダイカストマシン</v>
      </c>
      <c r="C17" s="60" t="s">
        <v>56</v>
      </c>
      <c r="D17" s="16" t="str">
        <f t="shared" si="6"/>
        <v>○○○株式会社</v>
      </c>
      <c r="E17" s="16" t="str">
        <f t="shared" si="7"/>
        <v>マルマルマル</v>
      </c>
      <c r="F17" s="61" t="s">
        <v>65</v>
      </c>
      <c r="G17" s="61" t="s">
        <v>69</v>
      </c>
      <c r="H17" s="37" t="str">
        <f t="shared" si="8"/>
        <v>AAA-1</v>
      </c>
      <c r="I17" s="114" t="s">
        <v>126</v>
      </c>
      <c r="J17" s="62" t="s">
        <v>64</v>
      </c>
      <c r="K17" s="62" t="s">
        <v>58</v>
      </c>
      <c r="L17" s="63" t="s">
        <v>60</v>
      </c>
      <c r="M17" s="64" t="s">
        <v>74</v>
      </c>
      <c r="N17" s="80">
        <v>4.25</v>
      </c>
      <c r="O17" s="64" t="s">
        <v>73</v>
      </c>
      <c r="P17" s="80">
        <v>4.1900000000000004</v>
      </c>
      <c r="Q17" s="20" t="str">
        <f t="shared" si="4"/>
        <v>kwh</v>
      </c>
      <c r="R17" s="63">
        <v>2011</v>
      </c>
      <c r="S17" s="63">
        <v>2016</v>
      </c>
      <c r="T17" s="138">
        <f t="shared" si="2"/>
        <v>0.2</v>
      </c>
      <c r="U17" s="65" t="s">
        <v>58</v>
      </c>
      <c r="V17" s="65">
        <v>294</v>
      </c>
      <c r="W17" s="65"/>
      <c r="X17" s="79">
        <v>910</v>
      </c>
      <c r="Y17" s="154"/>
      <c r="Z17" s="155"/>
      <c r="AA17" s="119"/>
      <c r="AB17" s="120"/>
      <c r="AC17" s="173">
        <f t="shared" si="9"/>
        <v>1</v>
      </c>
      <c r="AD17" s="119"/>
      <c r="AE17" s="117"/>
      <c r="AF17" s="66"/>
      <c r="AH17" s="4" t="str">
        <f t="shared" si="14"/>
        <v/>
      </c>
      <c r="AI17" s="72">
        <f t="shared" si="10"/>
        <v>0</v>
      </c>
      <c r="AJ17" s="72">
        <f>IF(AND($G17&lt;&gt;"",AND(I17=※編集不可※選択項目!$C$3,W17="")),1,0)</f>
        <v>0</v>
      </c>
      <c r="AK17" s="72">
        <f t="shared" si="11"/>
        <v>0</v>
      </c>
      <c r="AL17" s="7" t="str">
        <f>IF(G17="","",TEXT(G17&amp;IF(K17&lt;&gt;※編集不可※選択項目!$F$5,"["&amp;K17&amp;"付]",""),"G/標準"))</f>
        <v>AAA-1</v>
      </c>
      <c r="AM17" s="8">
        <f t="shared" si="12"/>
        <v>1</v>
      </c>
      <c r="AN17" s="8">
        <f t="shared" si="13"/>
        <v>1</v>
      </c>
    </row>
    <row r="18" spans="1:40" s="4" customFormat="1" ht="34.5" customHeight="1" x14ac:dyDescent="0.2">
      <c r="A18" s="34">
        <f t="shared" si="5"/>
        <v>6</v>
      </c>
      <c r="B18" s="36" t="str">
        <f t="shared" si="3"/>
        <v>ダイカストマシン</v>
      </c>
      <c r="C18" s="60" t="s">
        <v>56</v>
      </c>
      <c r="D18" s="16" t="str">
        <f t="shared" si="6"/>
        <v>○○○株式会社</v>
      </c>
      <c r="E18" s="16" t="str">
        <f t="shared" si="7"/>
        <v>マルマルマル</v>
      </c>
      <c r="F18" s="61" t="s">
        <v>65</v>
      </c>
      <c r="G18" s="61" t="s">
        <v>70</v>
      </c>
      <c r="H18" s="37" t="str">
        <f t="shared" si="8"/>
        <v>aaa-bbbb</v>
      </c>
      <c r="I18" s="114" t="s">
        <v>126</v>
      </c>
      <c r="J18" s="62" t="s">
        <v>64</v>
      </c>
      <c r="K18" s="62" t="s">
        <v>58</v>
      </c>
      <c r="L18" s="63" t="s">
        <v>60</v>
      </c>
      <c r="M18" s="64" t="s">
        <v>74</v>
      </c>
      <c r="N18" s="80">
        <v>28.465</v>
      </c>
      <c r="O18" s="64" t="s">
        <v>73</v>
      </c>
      <c r="P18" s="80">
        <v>24.28</v>
      </c>
      <c r="Q18" s="20" t="str">
        <f t="shared" si="4"/>
        <v>kwh</v>
      </c>
      <c r="R18" s="63">
        <v>2014</v>
      </c>
      <c r="S18" s="63">
        <v>2018</v>
      </c>
      <c r="T18" s="138">
        <f t="shared" si="2"/>
        <v>3.6</v>
      </c>
      <c r="U18" s="65" t="s">
        <v>58</v>
      </c>
      <c r="V18" s="65">
        <v>588</v>
      </c>
      <c r="W18" s="65"/>
      <c r="X18" s="79"/>
      <c r="Y18" s="154"/>
      <c r="Z18" s="155"/>
      <c r="AA18" s="119"/>
      <c r="AB18" s="120"/>
      <c r="AC18" s="173">
        <f t="shared" si="9"/>
        <v>1</v>
      </c>
      <c r="AD18" s="119"/>
      <c r="AE18" s="117"/>
      <c r="AF18" s="66"/>
      <c r="AH18" s="4" t="str">
        <f t="shared" si="14"/>
        <v/>
      </c>
      <c r="AI18" s="72">
        <f t="shared" si="10"/>
        <v>0</v>
      </c>
      <c r="AJ18" s="72">
        <f>IF(AND($G18&lt;&gt;"",AND(I18=※編集不可※選択項目!$C$3,W18="")),1,0)</f>
        <v>0</v>
      </c>
      <c r="AK18" s="72">
        <f t="shared" si="11"/>
        <v>0</v>
      </c>
      <c r="AL18" s="7" t="str">
        <f>IF(G18="","",TEXT(G18&amp;IF(K18&lt;&gt;※編集不可※選択項目!$F$5,"["&amp;K18&amp;"付]",""),"G/標準"))</f>
        <v>aaa-bbbb</v>
      </c>
      <c r="AM18" s="8">
        <f t="shared" si="12"/>
        <v>1</v>
      </c>
      <c r="AN18" s="8">
        <f t="shared" si="13"/>
        <v>0</v>
      </c>
    </row>
    <row r="19" spans="1:40" s="4" customFormat="1" ht="34.5" customHeight="1" x14ac:dyDescent="0.2">
      <c r="A19" s="34">
        <f t="shared" si="5"/>
        <v>7</v>
      </c>
      <c r="B19" s="36" t="str">
        <f t="shared" si="3"/>
        <v>ダイカストマシン</v>
      </c>
      <c r="C19" s="60" t="s">
        <v>56</v>
      </c>
      <c r="D19" s="16" t="str">
        <f t="shared" si="6"/>
        <v>○○○株式会社</v>
      </c>
      <c r="E19" s="16" t="str">
        <f t="shared" si="7"/>
        <v>マルマルマル</v>
      </c>
      <c r="F19" s="61" t="s">
        <v>65</v>
      </c>
      <c r="G19" s="61" t="s">
        <v>71</v>
      </c>
      <c r="H19" s="37" t="str">
        <f t="shared" si="8"/>
        <v>abc■</v>
      </c>
      <c r="I19" s="114" t="s">
        <v>122</v>
      </c>
      <c r="J19" s="62" t="s">
        <v>64</v>
      </c>
      <c r="K19" s="62" t="s">
        <v>58</v>
      </c>
      <c r="L19" s="63" t="s">
        <v>60</v>
      </c>
      <c r="M19" s="64" t="s">
        <v>74</v>
      </c>
      <c r="N19" s="80">
        <v>15.12</v>
      </c>
      <c r="O19" s="64" t="s">
        <v>73</v>
      </c>
      <c r="P19" s="80"/>
      <c r="Q19" s="20" t="str">
        <f t="shared" si="4"/>
        <v>kwh</v>
      </c>
      <c r="R19" s="63">
        <v>2015</v>
      </c>
      <c r="S19" s="63">
        <v>2018</v>
      </c>
      <c r="T19" s="138">
        <f t="shared" si="2"/>
        <v>33.299999999999997</v>
      </c>
      <c r="U19" s="65" t="s">
        <v>62</v>
      </c>
      <c r="V19" s="65">
        <v>980</v>
      </c>
      <c r="W19" s="65" t="s">
        <v>125</v>
      </c>
      <c r="X19" s="79"/>
      <c r="Y19" s="156" t="s">
        <v>137</v>
      </c>
      <c r="Z19" s="155"/>
      <c r="AA19" s="119"/>
      <c r="AB19" s="120"/>
      <c r="AC19" s="173">
        <f t="shared" si="9"/>
        <v>1</v>
      </c>
      <c r="AD19" s="119"/>
      <c r="AE19" s="117"/>
      <c r="AF19" s="66"/>
      <c r="AH19" s="4" t="str">
        <f t="shared" si="14"/>
        <v/>
      </c>
      <c r="AI19" s="72">
        <f t="shared" si="10"/>
        <v>1</v>
      </c>
      <c r="AJ19" s="72">
        <f>IF(AND($G19&lt;&gt;"",AND(I19=※編集不可※選択項目!$C$3,W19="")),1,0)</f>
        <v>0</v>
      </c>
      <c r="AK19" s="72">
        <f t="shared" si="11"/>
        <v>0</v>
      </c>
      <c r="AL19" s="7" t="str">
        <f>IF(G19="","",TEXT(G19&amp;IF(K19&lt;&gt;※編集不可※選択項目!$F$5,"["&amp;K19&amp;"付]",""),"G/標準"))</f>
        <v>abc■</v>
      </c>
      <c r="AM19" s="8">
        <f t="shared" si="12"/>
        <v>1</v>
      </c>
      <c r="AN19" s="8">
        <f t="shared" si="13"/>
        <v>0</v>
      </c>
    </row>
    <row r="20" spans="1:40" s="4" customFormat="1" ht="34.5" customHeight="1" x14ac:dyDescent="0.2">
      <c r="A20" s="34">
        <f t="shared" si="5"/>
        <v>8</v>
      </c>
      <c r="B20" s="36" t="str">
        <f t="shared" si="3"/>
        <v>ダイカストマシン</v>
      </c>
      <c r="C20" s="60" t="s">
        <v>56</v>
      </c>
      <c r="D20" s="16" t="str">
        <f t="shared" si="6"/>
        <v>○○○株式会社</v>
      </c>
      <c r="E20" s="16" t="str">
        <f t="shared" si="7"/>
        <v>マルマルマル</v>
      </c>
      <c r="F20" s="61" t="s">
        <v>65</v>
      </c>
      <c r="G20" s="61" t="s">
        <v>72</v>
      </c>
      <c r="H20" s="37" t="str">
        <f t="shared" si="8"/>
        <v>DEF■</v>
      </c>
      <c r="I20" s="114" t="s">
        <v>122</v>
      </c>
      <c r="J20" s="62" t="s">
        <v>64</v>
      </c>
      <c r="K20" s="62" t="s">
        <v>58</v>
      </c>
      <c r="L20" s="63" t="s">
        <v>60</v>
      </c>
      <c r="M20" s="64" t="s">
        <v>74</v>
      </c>
      <c r="N20" s="80"/>
      <c r="O20" s="64" t="s">
        <v>73</v>
      </c>
      <c r="P20" s="80">
        <v>7.2</v>
      </c>
      <c r="Q20" s="20" t="str">
        <f t="shared" si="4"/>
        <v>kwh</v>
      </c>
      <c r="R20" s="63">
        <v>1900</v>
      </c>
      <c r="S20" s="63">
        <v>2020</v>
      </c>
      <c r="T20" s="138" t="str">
        <f t="shared" si="2"/>
        <v/>
      </c>
      <c r="U20" s="65" t="s">
        <v>62</v>
      </c>
      <c r="V20" s="65">
        <v>1760</v>
      </c>
      <c r="W20" s="65" t="s">
        <v>123</v>
      </c>
      <c r="X20" s="79"/>
      <c r="Y20" s="156" t="s">
        <v>137</v>
      </c>
      <c r="Z20" s="155"/>
      <c r="AA20" s="119"/>
      <c r="AB20" s="120"/>
      <c r="AC20" s="173">
        <f t="shared" si="9"/>
        <v>1</v>
      </c>
      <c r="AD20" s="119"/>
      <c r="AE20" s="117"/>
      <c r="AF20" s="66"/>
      <c r="AH20" s="4" t="str">
        <f t="shared" si="14"/>
        <v/>
      </c>
      <c r="AI20" s="72">
        <f t="shared" si="10"/>
        <v>1</v>
      </c>
      <c r="AJ20" s="72">
        <f>IF(AND($G20&lt;&gt;"",AND(I20=※編集不可※選択項目!$C$3,W20="")),1,0)</f>
        <v>0</v>
      </c>
      <c r="AK20" s="72">
        <f t="shared" si="11"/>
        <v>0</v>
      </c>
      <c r="AL20" s="7" t="str">
        <f>IF(G20="","",TEXT(G20&amp;IF(K20&lt;&gt;※編集不可※選択項目!$F$5,"["&amp;K20&amp;"付]",""),"G/標準"))</f>
        <v>DEF■</v>
      </c>
      <c r="AM20" s="8">
        <f t="shared" si="12"/>
        <v>1</v>
      </c>
      <c r="AN20" s="8">
        <f t="shared" si="13"/>
        <v>0</v>
      </c>
    </row>
    <row r="21" spans="1:40" s="4" customFormat="1" ht="34.5" customHeight="1" x14ac:dyDescent="0.2">
      <c r="A21" s="34">
        <f t="shared" si="5"/>
        <v>9</v>
      </c>
      <c r="B21" s="36" t="str">
        <f t="shared" ref="B21" si="15">IF($C21="","","ダイカストマシン")</f>
        <v/>
      </c>
      <c r="C21" s="60"/>
      <c r="D21" s="16" t="str">
        <f t="shared" si="6"/>
        <v/>
      </c>
      <c r="E21" s="16" t="str">
        <f t="shared" si="7"/>
        <v/>
      </c>
      <c r="F21" s="61"/>
      <c r="G21" s="61"/>
      <c r="H21" s="37" t="str">
        <f t="shared" si="8"/>
        <v/>
      </c>
      <c r="I21" s="114"/>
      <c r="J21" s="62"/>
      <c r="K21" s="62"/>
      <c r="L21" s="63"/>
      <c r="M21" s="64"/>
      <c r="N21" s="80"/>
      <c r="O21" s="64"/>
      <c r="P21" s="80"/>
      <c r="Q21" s="20" t="str">
        <f t="shared" ref="Q21" si="16">IF(O21="","",O21)</f>
        <v/>
      </c>
      <c r="R21" s="63"/>
      <c r="S21" s="63"/>
      <c r="T21" s="138" t="str">
        <f t="shared" ref="T21:T52" si="17">IFERROR(IF($N21="","",ROUNDDOWN((ABS($N21-$P21)/$N21)/IF($S21="","",IF(($S21-$R21)=0,1,($S21-$R21)))*100,1)),"")</f>
        <v/>
      </c>
      <c r="U21" s="65"/>
      <c r="V21" s="65"/>
      <c r="W21" s="65"/>
      <c r="X21" s="79"/>
      <c r="Y21" s="154"/>
      <c r="Z21" s="155"/>
      <c r="AA21" s="119"/>
      <c r="AB21" s="120"/>
      <c r="AC21" s="173" t="str">
        <f t="shared" si="9"/>
        <v/>
      </c>
      <c r="AD21" s="119"/>
      <c r="AE21" s="117"/>
      <c r="AF21" s="66"/>
      <c r="AH21" s="4" t="str">
        <f t="shared" si="14"/>
        <v/>
      </c>
      <c r="AI21" s="72">
        <f t="shared" si="10"/>
        <v>0</v>
      </c>
      <c r="AJ21" s="72">
        <f>IF(AND($G21&lt;&gt;"",AND(I21=※編集不可※選択項目!$C$3,W21="")),1,0)</f>
        <v>0</v>
      </c>
      <c r="AK21" s="72">
        <f t="shared" si="11"/>
        <v>0</v>
      </c>
      <c r="AL21" s="7" t="str">
        <f>IF(G21="","",TEXT(G21&amp;IF(K21&lt;&gt;※編集不可※選択項目!$F$5,"["&amp;K21&amp;"付]",""),"G/標準"))</f>
        <v/>
      </c>
      <c r="AM21" s="8">
        <f t="shared" si="12"/>
        <v>0</v>
      </c>
      <c r="AN21" s="8">
        <f t="shared" si="13"/>
        <v>0</v>
      </c>
    </row>
    <row r="22" spans="1:40" s="4" customFormat="1" ht="34.5" customHeight="1" x14ac:dyDescent="0.2">
      <c r="A22" s="34">
        <f t="shared" si="5"/>
        <v>10</v>
      </c>
      <c r="B22" s="36" t="str">
        <f t="shared" si="3"/>
        <v/>
      </c>
      <c r="C22" s="60"/>
      <c r="D22" s="16" t="str">
        <f t="shared" si="6"/>
        <v/>
      </c>
      <c r="E22" s="16" t="str">
        <f t="shared" si="7"/>
        <v/>
      </c>
      <c r="F22" s="61"/>
      <c r="G22" s="61"/>
      <c r="H22" s="37" t="str">
        <f t="shared" si="8"/>
        <v/>
      </c>
      <c r="I22" s="114"/>
      <c r="J22" s="62"/>
      <c r="K22" s="62"/>
      <c r="L22" s="63"/>
      <c r="M22" s="64"/>
      <c r="N22" s="80"/>
      <c r="O22" s="64"/>
      <c r="P22" s="80"/>
      <c r="Q22" s="20" t="str">
        <f t="shared" si="4"/>
        <v/>
      </c>
      <c r="R22" s="63"/>
      <c r="S22" s="63"/>
      <c r="T22" s="138" t="str">
        <f t="shared" si="17"/>
        <v/>
      </c>
      <c r="U22" s="65"/>
      <c r="V22" s="65"/>
      <c r="W22" s="65"/>
      <c r="X22" s="79"/>
      <c r="Y22" s="154"/>
      <c r="Z22" s="155"/>
      <c r="AA22" s="119"/>
      <c r="AB22" s="120"/>
      <c r="AC22" s="173" t="str">
        <f t="shared" si="9"/>
        <v/>
      </c>
      <c r="AD22" s="119"/>
      <c r="AE22" s="117"/>
      <c r="AF22" s="66"/>
      <c r="AH22" s="4" t="str">
        <f t="shared" si="14"/>
        <v/>
      </c>
      <c r="AI22" s="72">
        <f t="shared" si="10"/>
        <v>0</v>
      </c>
      <c r="AJ22" s="72">
        <f>IF(AND($G22&lt;&gt;"",AND(I22=※編集不可※選択項目!$C$3,W22="")),1,0)</f>
        <v>0</v>
      </c>
      <c r="AK22" s="72">
        <f t="shared" si="11"/>
        <v>0</v>
      </c>
      <c r="AL22" s="7" t="str">
        <f>IF(G22="","",TEXT(G22&amp;IF(K22&lt;&gt;※編集不可※選択項目!$F$5,"["&amp;K22&amp;"付]",""),"G/標準"))</f>
        <v/>
      </c>
      <c r="AM22" s="8">
        <f t="shared" si="12"/>
        <v>0</v>
      </c>
      <c r="AN22" s="8">
        <f t="shared" si="13"/>
        <v>0</v>
      </c>
    </row>
    <row r="23" spans="1:40" s="4" customFormat="1" ht="34.5" customHeight="1" x14ac:dyDescent="0.2">
      <c r="A23" s="34">
        <f t="shared" si="5"/>
        <v>11</v>
      </c>
      <c r="B23" s="36" t="str">
        <f t="shared" si="3"/>
        <v/>
      </c>
      <c r="C23" s="60"/>
      <c r="D23" s="16" t="str">
        <f t="shared" si="6"/>
        <v/>
      </c>
      <c r="E23" s="16" t="str">
        <f t="shared" si="7"/>
        <v/>
      </c>
      <c r="F23" s="61"/>
      <c r="G23" s="61"/>
      <c r="H23" s="37" t="str">
        <f t="shared" si="8"/>
        <v/>
      </c>
      <c r="I23" s="114"/>
      <c r="J23" s="62"/>
      <c r="K23" s="62"/>
      <c r="L23" s="63"/>
      <c r="M23" s="64"/>
      <c r="N23" s="80"/>
      <c r="O23" s="64"/>
      <c r="P23" s="80"/>
      <c r="Q23" s="20" t="str">
        <f t="shared" si="4"/>
        <v/>
      </c>
      <c r="R23" s="63"/>
      <c r="S23" s="63"/>
      <c r="T23" s="138" t="str">
        <f t="shared" si="17"/>
        <v/>
      </c>
      <c r="U23" s="65"/>
      <c r="V23" s="65"/>
      <c r="W23" s="65"/>
      <c r="X23" s="79"/>
      <c r="Y23" s="154"/>
      <c r="Z23" s="155"/>
      <c r="AA23" s="119"/>
      <c r="AB23" s="120"/>
      <c r="AC23" s="173" t="str">
        <f t="shared" si="9"/>
        <v/>
      </c>
      <c r="AD23" s="119"/>
      <c r="AE23" s="117"/>
      <c r="AF23" s="66"/>
      <c r="AH23" s="4" t="str">
        <f t="shared" si="14"/>
        <v/>
      </c>
      <c r="AI23" s="72">
        <f t="shared" si="10"/>
        <v>0</v>
      </c>
      <c r="AJ23" s="72">
        <f>IF(AND($G23&lt;&gt;"",AND(I23=※編集不可※選択項目!$C$3,W23="")),1,0)</f>
        <v>0</v>
      </c>
      <c r="AK23" s="72">
        <f t="shared" si="11"/>
        <v>0</v>
      </c>
      <c r="AL23" s="7" t="str">
        <f>IF(G23="","",TEXT(G23&amp;IF(K23&lt;&gt;※編集不可※選択項目!$F$5,"["&amp;K23&amp;"付]",""),"G/標準"))</f>
        <v/>
      </c>
      <c r="AM23" s="8">
        <f t="shared" si="12"/>
        <v>0</v>
      </c>
      <c r="AN23" s="8">
        <f t="shared" si="13"/>
        <v>0</v>
      </c>
    </row>
    <row r="24" spans="1:40" s="4" customFormat="1" ht="34.5" customHeight="1" x14ac:dyDescent="0.2">
      <c r="A24" s="34">
        <f t="shared" si="5"/>
        <v>12</v>
      </c>
      <c r="B24" s="36" t="str">
        <f t="shared" si="3"/>
        <v/>
      </c>
      <c r="C24" s="60"/>
      <c r="D24" s="16" t="str">
        <f t="shared" si="6"/>
        <v/>
      </c>
      <c r="E24" s="16" t="str">
        <f t="shared" si="7"/>
        <v/>
      </c>
      <c r="F24" s="61"/>
      <c r="G24" s="61"/>
      <c r="H24" s="37" t="str">
        <f t="shared" si="8"/>
        <v/>
      </c>
      <c r="I24" s="114"/>
      <c r="J24" s="62"/>
      <c r="K24" s="62"/>
      <c r="L24" s="63"/>
      <c r="M24" s="64"/>
      <c r="N24" s="80"/>
      <c r="O24" s="64"/>
      <c r="P24" s="80"/>
      <c r="Q24" s="20" t="str">
        <f t="shared" si="4"/>
        <v/>
      </c>
      <c r="R24" s="63"/>
      <c r="S24" s="63"/>
      <c r="T24" s="138" t="str">
        <f t="shared" si="17"/>
        <v/>
      </c>
      <c r="U24" s="65"/>
      <c r="V24" s="65"/>
      <c r="W24" s="65"/>
      <c r="X24" s="79"/>
      <c r="Y24" s="154"/>
      <c r="Z24" s="155"/>
      <c r="AA24" s="119"/>
      <c r="AB24" s="120"/>
      <c r="AC24" s="173" t="str">
        <f t="shared" si="9"/>
        <v/>
      </c>
      <c r="AD24" s="119"/>
      <c r="AE24" s="117"/>
      <c r="AF24" s="66"/>
      <c r="AH24" s="4" t="str">
        <f t="shared" si="14"/>
        <v/>
      </c>
      <c r="AI24" s="72">
        <f t="shared" si="10"/>
        <v>0</v>
      </c>
      <c r="AJ24" s="72">
        <f>IF(AND($G24&lt;&gt;"",AND(I24=※編集不可※選択項目!$C$3,W24="")),1,0)</f>
        <v>0</v>
      </c>
      <c r="AK24" s="72">
        <f t="shared" si="11"/>
        <v>0</v>
      </c>
      <c r="AL24" s="7" t="str">
        <f>IF(G24="","",TEXT(G24&amp;IF(K24&lt;&gt;※編集不可※選択項目!$F$5,"["&amp;K24&amp;"付]",""),"G/標準"))</f>
        <v/>
      </c>
      <c r="AM24" s="8">
        <f t="shared" si="12"/>
        <v>0</v>
      </c>
      <c r="AN24" s="8">
        <f t="shared" si="13"/>
        <v>0</v>
      </c>
    </row>
    <row r="25" spans="1:40" s="4" customFormat="1" ht="34.5" customHeight="1" x14ac:dyDescent="0.2">
      <c r="A25" s="34">
        <f t="shared" si="5"/>
        <v>13</v>
      </c>
      <c r="B25" s="36" t="str">
        <f t="shared" si="3"/>
        <v/>
      </c>
      <c r="C25" s="60"/>
      <c r="D25" s="16" t="str">
        <f t="shared" si="6"/>
        <v/>
      </c>
      <c r="E25" s="16" t="str">
        <f t="shared" si="7"/>
        <v/>
      </c>
      <c r="F25" s="61"/>
      <c r="G25" s="61"/>
      <c r="H25" s="37" t="str">
        <f t="shared" si="8"/>
        <v/>
      </c>
      <c r="I25" s="114"/>
      <c r="J25" s="62"/>
      <c r="K25" s="62"/>
      <c r="L25" s="63"/>
      <c r="M25" s="64"/>
      <c r="N25" s="80"/>
      <c r="O25" s="64"/>
      <c r="P25" s="80"/>
      <c r="Q25" s="20" t="str">
        <f t="shared" si="4"/>
        <v/>
      </c>
      <c r="R25" s="63"/>
      <c r="S25" s="63"/>
      <c r="T25" s="138" t="str">
        <f t="shared" si="17"/>
        <v/>
      </c>
      <c r="U25" s="65"/>
      <c r="V25" s="65"/>
      <c r="W25" s="65"/>
      <c r="X25" s="79"/>
      <c r="Y25" s="154"/>
      <c r="Z25" s="155"/>
      <c r="AA25" s="119"/>
      <c r="AB25" s="120"/>
      <c r="AC25" s="173" t="str">
        <f t="shared" si="9"/>
        <v/>
      </c>
      <c r="AD25" s="119"/>
      <c r="AE25" s="117"/>
      <c r="AF25" s="66"/>
      <c r="AH25" s="4" t="str">
        <f t="shared" si="14"/>
        <v/>
      </c>
      <c r="AI25" s="72">
        <f t="shared" si="10"/>
        <v>0</v>
      </c>
      <c r="AJ25" s="72">
        <f>IF(AND($G25&lt;&gt;"",AND(I25=※編集不可※選択項目!$C$3,W25="")),1,0)</f>
        <v>0</v>
      </c>
      <c r="AK25" s="72">
        <f t="shared" si="11"/>
        <v>0</v>
      </c>
      <c r="AL25" s="7" t="str">
        <f>IF(G25="","",TEXT(G25&amp;IF(K25&lt;&gt;※編集不可※選択項目!$F$5,"["&amp;K25&amp;"付]",""),"G/標準"))</f>
        <v/>
      </c>
      <c r="AM25" s="8">
        <f t="shared" si="12"/>
        <v>0</v>
      </c>
      <c r="AN25" s="8">
        <f t="shared" si="13"/>
        <v>0</v>
      </c>
    </row>
    <row r="26" spans="1:40" s="4" customFormat="1" ht="34.5" customHeight="1" x14ac:dyDescent="0.2">
      <c r="A26" s="34">
        <f t="shared" si="5"/>
        <v>14</v>
      </c>
      <c r="B26" s="36" t="str">
        <f t="shared" si="3"/>
        <v/>
      </c>
      <c r="C26" s="60"/>
      <c r="D26" s="16" t="str">
        <f t="shared" si="6"/>
        <v/>
      </c>
      <c r="E26" s="16" t="str">
        <f t="shared" si="7"/>
        <v/>
      </c>
      <c r="F26" s="61"/>
      <c r="G26" s="61"/>
      <c r="H26" s="37" t="str">
        <f t="shared" si="8"/>
        <v/>
      </c>
      <c r="I26" s="114"/>
      <c r="J26" s="62"/>
      <c r="K26" s="62"/>
      <c r="L26" s="63"/>
      <c r="M26" s="64"/>
      <c r="N26" s="80"/>
      <c r="O26" s="64"/>
      <c r="P26" s="80"/>
      <c r="Q26" s="20" t="str">
        <f t="shared" si="4"/>
        <v/>
      </c>
      <c r="R26" s="63"/>
      <c r="S26" s="63"/>
      <c r="T26" s="138" t="str">
        <f t="shared" si="17"/>
        <v/>
      </c>
      <c r="U26" s="65"/>
      <c r="V26" s="65"/>
      <c r="W26" s="65"/>
      <c r="X26" s="79"/>
      <c r="Y26" s="154"/>
      <c r="Z26" s="155"/>
      <c r="AA26" s="119"/>
      <c r="AB26" s="120"/>
      <c r="AC26" s="173" t="str">
        <f t="shared" si="9"/>
        <v/>
      </c>
      <c r="AD26" s="119"/>
      <c r="AE26" s="117"/>
      <c r="AF26" s="66"/>
      <c r="AH26" s="4" t="str">
        <f t="shared" si="14"/>
        <v/>
      </c>
      <c r="AI26" s="72">
        <f t="shared" si="10"/>
        <v>0</v>
      </c>
      <c r="AJ26" s="72">
        <f>IF(AND($G26&lt;&gt;"",AND(I26=※編集不可※選択項目!$C$3,W26="")),1,0)</f>
        <v>0</v>
      </c>
      <c r="AK26" s="72">
        <f t="shared" si="11"/>
        <v>0</v>
      </c>
      <c r="AL26" s="7" t="str">
        <f>IF(G26="","",TEXT(G26&amp;IF(K26&lt;&gt;※編集不可※選択項目!$F$5,"["&amp;K26&amp;"付]",""),"G/標準"))</f>
        <v/>
      </c>
      <c r="AM26" s="8">
        <f t="shared" si="12"/>
        <v>0</v>
      </c>
      <c r="AN26" s="8">
        <f t="shared" si="13"/>
        <v>0</v>
      </c>
    </row>
    <row r="27" spans="1:40" s="4" customFormat="1" ht="34.5" customHeight="1" x14ac:dyDescent="0.2">
      <c r="A27" s="34">
        <f t="shared" si="5"/>
        <v>15</v>
      </c>
      <c r="B27" s="36" t="str">
        <f t="shared" si="3"/>
        <v/>
      </c>
      <c r="C27" s="60"/>
      <c r="D27" s="16" t="str">
        <f t="shared" si="6"/>
        <v/>
      </c>
      <c r="E27" s="16" t="str">
        <f t="shared" si="7"/>
        <v/>
      </c>
      <c r="F27" s="61"/>
      <c r="G27" s="61"/>
      <c r="H27" s="37" t="str">
        <f t="shared" si="8"/>
        <v/>
      </c>
      <c r="I27" s="114"/>
      <c r="J27" s="62"/>
      <c r="K27" s="62"/>
      <c r="L27" s="63"/>
      <c r="M27" s="64"/>
      <c r="N27" s="80"/>
      <c r="O27" s="64"/>
      <c r="P27" s="80"/>
      <c r="Q27" s="20" t="str">
        <f t="shared" si="4"/>
        <v/>
      </c>
      <c r="R27" s="63"/>
      <c r="S27" s="63"/>
      <c r="T27" s="138" t="str">
        <f t="shared" si="17"/>
        <v/>
      </c>
      <c r="U27" s="65"/>
      <c r="V27" s="65"/>
      <c r="W27" s="65"/>
      <c r="X27" s="79"/>
      <c r="Y27" s="154"/>
      <c r="Z27" s="155"/>
      <c r="AA27" s="119"/>
      <c r="AB27" s="120"/>
      <c r="AC27" s="173" t="str">
        <f t="shared" si="9"/>
        <v/>
      </c>
      <c r="AD27" s="119"/>
      <c r="AE27" s="117"/>
      <c r="AF27" s="66"/>
      <c r="AH27" s="4" t="str">
        <f t="shared" si="14"/>
        <v/>
      </c>
      <c r="AI27" s="72">
        <f t="shared" si="10"/>
        <v>0</v>
      </c>
      <c r="AJ27" s="72">
        <f>IF(AND($G27&lt;&gt;"",AND(I27=※編集不可※選択項目!$C$3,W27="")),1,0)</f>
        <v>0</v>
      </c>
      <c r="AK27" s="72">
        <f t="shared" si="11"/>
        <v>0</v>
      </c>
      <c r="AL27" s="7" t="str">
        <f>IF(G27="","",TEXT(G27&amp;IF(K27&lt;&gt;※編集不可※選択項目!$F$5,"["&amp;K27&amp;"付]",""),"G/標準"))</f>
        <v/>
      </c>
      <c r="AM27" s="8">
        <f t="shared" si="12"/>
        <v>0</v>
      </c>
      <c r="AN27" s="8">
        <f t="shared" si="13"/>
        <v>0</v>
      </c>
    </row>
    <row r="28" spans="1:40" s="4" customFormat="1" ht="34.5" customHeight="1" x14ac:dyDescent="0.2">
      <c r="A28" s="34">
        <f t="shared" si="5"/>
        <v>16</v>
      </c>
      <c r="B28" s="36" t="str">
        <f t="shared" si="3"/>
        <v/>
      </c>
      <c r="C28" s="60"/>
      <c r="D28" s="16" t="str">
        <f t="shared" si="6"/>
        <v/>
      </c>
      <c r="E28" s="16" t="str">
        <f t="shared" si="7"/>
        <v/>
      </c>
      <c r="F28" s="61"/>
      <c r="G28" s="61"/>
      <c r="H28" s="37" t="str">
        <f t="shared" si="8"/>
        <v/>
      </c>
      <c r="I28" s="114"/>
      <c r="J28" s="62"/>
      <c r="K28" s="62"/>
      <c r="L28" s="63"/>
      <c r="M28" s="64"/>
      <c r="N28" s="80"/>
      <c r="O28" s="64"/>
      <c r="P28" s="80"/>
      <c r="Q28" s="20" t="str">
        <f t="shared" si="4"/>
        <v/>
      </c>
      <c r="R28" s="63"/>
      <c r="S28" s="63"/>
      <c r="T28" s="138" t="str">
        <f t="shared" si="17"/>
        <v/>
      </c>
      <c r="U28" s="65"/>
      <c r="V28" s="65"/>
      <c r="W28" s="65"/>
      <c r="X28" s="79"/>
      <c r="Y28" s="154"/>
      <c r="Z28" s="155"/>
      <c r="AA28" s="119"/>
      <c r="AB28" s="120"/>
      <c r="AC28" s="173" t="str">
        <f t="shared" si="9"/>
        <v/>
      </c>
      <c r="AD28" s="119"/>
      <c r="AE28" s="117"/>
      <c r="AF28" s="66"/>
      <c r="AH28" s="4" t="str">
        <f t="shared" si="14"/>
        <v/>
      </c>
      <c r="AI28" s="72">
        <f t="shared" si="10"/>
        <v>0</v>
      </c>
      <c r="AJ28" s="72">
        <f>IF(AND($G28&lt;&gt;"",AND(I28=※編集不可※選択項目!$C$3,W28="")),1,0)</f>
        <v>0</v>
      </c>
      <c r="AK28" s="72">
        <f t="shared" si="11"/>
        <v>0</v>
      </c>
      <c r="AL28" s="7" t="str">
        <f>IF(G28="","",TEXT(G28&amp;IF(K28&lt;&gt;※編集不可※選択項目!$F$5,"["&amp;K28&amp;"付]",""),"G/標準"))</f>
        <v/>
      </c>
      <c r="AM28" s="8">
        <f t="shared" si="12"/>
        <v>0</v>
      </c>
      <c r="AN28" s="8">
        <f t="shared" si="13"/>
        <v>0</v>
      </c>
    </row>
    <row r="29" spans="1:40" s="4" customFormat="1" ht="34.5" customHeight="1" x14ac:dyDescent="0.2">
      <c r="A29" s="34">
        <f t="shared" si="5"/>
        <v>17</v>
      </c>
      <c r="B29" s="36" t="str">
        <f t="shared" si="3"/>
        <v/>
      </c>
      <c r="C29" s="60"/>
      <c r="D29" s="16" t="str">
        <f t="shared" si="6"/>
        <v/>
      </c>
      <c r="E29" s="16" t="str">
        <f t="shared" si="7"/>
        <v/>
      </c>
      <c r="F29" s="61"/>
      <c r="G29" s="61"/>
      <c r="H29" s="37" t="str">
        <f t="shared" si="8"/>
        <v/>
      </c>
      <c r="I29" s="114"/>
      <c r="J29" s="62"/>
      <c r="K29" s="62"/>
      <c r="L29" s="63"/>
      <c r="M29" s="64"/>
      <c r="N29" s="80"/>
      <c r="O29" s="64"/>
      <c r="P29" s="80"/>
      <c r="Q29" s="20" t="str">
        <f t="shared" si="4"/>
        <v/>
      </c>
      <c r="R29" s="63"/>
      <c r="S29" s="63"/>
      <c r="T29" s="138" t="str">
        <f t="shared" si="17"/>
        <v/>
      </c>
      <c r="U29" s="65"/>
      <c r="V29" s="65"/>
      <c r="W29" s="65"/>
      <c r="X29" s="79"/>
      <c r="Y29" s="154"/>
      <c r="Z29" s="155"/>
      <c r="AA29" s="119"/>
      <c r="AB29" s="120"/>
      <c r="AC29" s="173" t="str">
        <f t="shared" si="9"/>
        <v/>
      </c>
      <c r="AD29" s="119"/>
      <c r="AE29" s="117"/>
      <c r="AF29" s="66"/>
      <c r="AH29" s="4" t="str">
        <f t="shared" si="14"/>
        <v/>
      </c>
      <c r="AI29" s="72">
        <f t="shared" si="10"/>
        <v>0</v>
      </c>
      <c r="AJ29" s="72">
        <f>IF(AND($G29&lt;&gt;"",AND(I29=※編集不可※選択項目!$C$3,W29="")),1,0)</f>
        <v>0</v>
      </c>
      <c r="AK29" s="72">
        <f t="shared" si="11"/>
        <v>0</v>
      </c>
      <c r="AL29" s="7" t="str">
        <f>IF(G29="","",TEXT(G29&amp;IF(K29&lt;&gt;※編集不可※選択項目!$F$5,"["&amp;K29&amp;"付]",""),"G/標準"))</f>
        <v/>
      </c>
      <c r="AM29" s="8">
        <f t="shared" si="12"/>
        <v>0</v>
      </c>
      <c r="AN29" s="8">
        <f t="shared" si="13"/>
        <v>0</v>
      </c>
    </row>
    <row r="30" spans="1:40" s="4" customFormat="1" ht="34.5" customHeight="1" x14ac:dyDescent="0.2">
      <c r="A30" s="34">
        <f t="shared" si="5"/>
        <v>18</v>
      </c>
      <c r="B30" s="36" t="str">
        <f t="shared" si="3"/>
        <v/>
      </c>
      <c r="C30" s="60"/>
      <c r="D30" s="16" t="str">
        <f t="shared" si="6"/>
        <v/>
      </c>
      <c r="E30" s="16" t="str">
        <f t="shared" si="7"/>
        <v/>
      </c>
      <c r="F30" s="61"/>
      <c r="G30" s="61"/>
      <c r="H30" s="37" t="str">
        <f t="shared" si="8"/>
        <v/>
      </c>
      <c r="I30" s="114"/>
      <c r="J30" s="62"/>
      <c r="K30" s="62"/>
      <c r="L30" s="63"/>
      <c r="M30" s="64"/>
      <c r="N30" s="80"/>
      <c r="O30" s="64"/>
      <c r="P30" s="80"/>
      <c r="Q30" s="20" t="str">
        <f t="shared" si="4"/>
        <v/>
      </c>
      <c r="R30" s="63"/>
      <c r="S30" s="63"/>
      <c r="T30" s="138" t="str">
        <f t="shared" si="17"/>
        <v/>
      </c>
      <c r="U30" s="65"/>
      <c r="V30" s="65"/>
      <c r="W30" s="65"/>
      <c r="X30" s="79"/>
      <c r="Y30" s="154"/>
      <c r="Z30" s="155"/>
      <c r="AA30" s="119"/>
      <c r="AB30" s="120"/>
      <c r="AC30" s="173" t="str">
        <f t="shared" si="9"/>
        <v/>
      </c>
      <c r="AD30" s="119"/>
      <c r="AE30" s="117"/>
      <c r="AF30" s="66"/>
      <c r="AH30" s="4" t="str">
        <f t="shared" si="14"/>
        <v/>
      </c>
      <c r="AI30" s="72">
        <f t="shared" si="10"/>
        <v>0</v>
      </c>
      <c r="AJ30" s="72">
        <f>IF(AND($G30&lt;&gt;"",AND(I30=※編集不可※選択項目!$C$3,W30="")),1,0)</f>
        <v>0</v>
      </c>
      <c r="AK30" s="72">
        <f t="shared" si="11"/>
        <v>0</v>
      </c>
      <c r="AL30" s="7" t="str">
        <f>IF(G30="","",TEXT(G30&amp;IF(K30&lt;&gt;※編集不可※選択項目!$F$5,"["&amp;K30&amp;"付]",""),"G/標準"))</f>
        <v/>
      </c>
      <c r="AM30" s="8">
        <f t="shared" si="12"/>
        <v>0</v>
      </c>
      <c r="AN30" s="8">
        <f t="shared" si="13"/>
        <v>0</v>
      </c>
    </row>
    <row r="31" spans="1:40" s="4" customFormat="1" ht="34.5" customHeight="1" x14ac:dyDescent="0.2">
      <c r="A31" s="34">
        <f t="shared" si="5"/>
        <v>19</v>
      </c>
      <c r="B31" s="36" t="str">
        <f t="shared" si="3"/>
        <v/>
      </c>
      <c r="C31" s="60"/>
      <c r="D31" s="16" t="str">
        <f t="shared" si="6"/>
        <v/>
      </c>
      <c r="E31" s="16" t="str">
        <f t="shared" si="7"/>
        <v/>
      </c>
      <c r="F31" s="61"/>
      <c r="G31" s="61"/>
      <c r="H31" s="37" t="str">
        <f t="shared" si="8"/>
        <v/>
      </c>
      <c r="I31" s="114"/>
      <c r="J31" s="62"/>
      <c r="K31" s="62"/>
      <c r="L31" s="63"/>
      <c r="M31" s="64"/>
      <c r="N31" s="80"/>
      <c r="O31" s="64"/>
      <c r="P31" s="80"/>
      <c r="Q31" s="20" t="str">
        <f t="shared" si="4"/>
        <v/>
      </c>
      <c r="R31" s="63"/>
      <c r="S31" s="63"/>
      <c r="T31" s="138" t="str">
        <f t="shared" si="17"/>
        <v/>
      </c>
      <c r="U31" s="65"/>
      <c r="V31" s="65"/>
      <c r="W31" s="65"/>
      <c r="X31" s="79"/>
      <c r="Y31" s="154"/>
      <c r="Z31" s="155"/>
      <c r="AA31" s="119"/>
      <c r="AB31" s="120"/>
      <c r="AC31" s="173" t="str">
        <f t="shared" si="9"/>
        <v/>
      </c>
      <c r="AD31" s="119"/>
      <c r="AE31" s="117"/>
      <c r="AF31" s="66"/>
      <c r="AH31" s="4" t="str">
        <f t="shared" si="14"/>
        <v/>
      </c>
      <c r="AI31" s="72">
        <f t="shared" si="10"/>
        <v>0</v>
      </c>
      <c r="AJ31" s="72">
        <f>IF(AND($G31&lt;&gt;"",AND(I31=※編集不可※選択項目!$C$3,W31="")),1,0)</f>
        <v>0</v>
      </c>
      <c r="AK31" s="72">
        <f t="shared" si="11"/>
        <v>0</v>
      </c>
      <c r="AL31" s="7" t="str">
        <f>IF(G31="","",TEXT(G31&amp;IF(K31&lt;&gt;※編集不可※選択項目!$F$5,"["&amp;K31&amp;"付]",""),"G/標準"))</f>
        <v/>
      </c>
      <c r="AM31" s="8">
        <f t="shared" si="12"/>
        <v>0</v>
      </c>
      <c r="AN31" s="8">
        <f t="shared" si="13"/>
        <v>0</v>
      </c>
    </row>
    <row r="32" spans="1:40" s="4" customFormat="1" ht="34.5" customHeight="1" x14ac:dyDescent="0.2">
      <c r="A32" s="34">
        <f t="shared" si="5"/>
        <v>20</v>
      </c>
      <c r="B32" s="36" t="str">
        <f t="shared" si="3"/>
        <v/>
      </c>
      <c r="C32" s="60"/>
      <c r="D32" s="16" t="str">
        <f t="shared" si="6"/>
        <v/>
      </c>
      <c r="E32" s="16" t="str">
        <f t="shared" si="7"/>
        <v/>
      </c>
      <c r="F32" s="61"/>
      <c r="G32" s="61"/>
      <c r="H32" s="37" t="str">
        <f t="shared" si="8"/>
        <v/>
      </c>
      <c r="I32" s="114"/>
      <c r="J32" s="62"/>
      <c r="K32" s="62"/>
      <c r="L32" s="63"/>
      <c r="M32" s="64"/>
      <c r="N32" s="80"/>
      <c r="O32" s="64"/>
      <c r="P32" s="80"/>
      <c r="Q32" s="20" t="str">
        <f t="shared" si="4"/>
        <v/>
      </c>
      <c r="R32" s="63"/>
      <c r="S32" s="63"/>
      <c r="T32" s="138" t="str">
        <f t="shared" si="17"/>
        <v/>
      </c>
      <c r="U32" s="65"/>
      <c r="V32" s="65"/>
      <c r="W32" s="65"/>
      <c r="X32" s="79"/>
      <c r="Y32" s="154"/>
      <c r="Z32" s="155"/>
      <c r="AA32" s="119"/>
      <c r="AB32" s="120"/>
      <c r="AC32" s="173" t="str">
        <f t="shared" si="9"/>
        <v/>
      </c>
      <c r="AD32" s="119"/>
      <c r="AE32" s="117"/>
      <c r="AF32" s="66"/>
      <c r="AH32" s="4" t="str">
        <f t="shared" si="14"/>
        <v/>
      </c>
      <c r="AI32" s="72">
        <f t="shared" si="10"/>
        <v>0</v>
      </c>
      <c r="AJ32" s="72">
        <f>IF(AND($G32&lt;&gt;"",AND(I32=※編集不可※選択項目!$C$3,W32="")),1,0)</f>
        <v>0</v>
      </c>
      <c r="AK32" s="72">
        <f t="shared" si="11"/>
        <v>0</v>
      </c>
      <c r="AL32" s="7" t="str">
        <f>IF(G32="","",TEXT(G32&amp;IF(K32&lt;&gt;※編集不可※選択項目!$F$5,"["&amp;K32&amp;"付]",""),"G/標準"))</f>
        <v/>
      </c>
      <c r="AM32" s="8">
        <f t="shared" si="12"/>
        <v>0</v>
      </c>
      <c r="AN32" s="8">
        <f t="shared" si="13"/>
        <v>0</v>
      </c>
    </row>
    <row r="33" spans="1:40" s="4" customFormat="1" ht="34.5" customHeight="1" x14ac:dyDescent="0.2">
      <c r="A33" s="34">
        <f t="shared" si="5"/>
        <v>21</v>
      </c>
      <c r="B33" s="36" t="str">
        <f t="shared" si="3"/>
        <v/>
      </c>
      <c r="C33" s="60"/>
      <c r="D33" s="16" t="str">
        <f t="shared" si="6"/>
        <v/>
      </c>
      <c r="E33" s="16" t="str">
        <f t="shared" si="7"/>
        <v/>
      </c>
      <c r="F33" s="61"/>
      <c r="G33" s="61"/>
      <c r="H33" s="37" t="str">
        <f t="shared" si="8"/>
        <v/>
      </c>
      <c r="I33" s="114"/>
      <c r="J33" s="62"/>
      <c r="K33" s="62"/>
      <c r="L33" s="63"/>
      <c r="M33" s="64"/>
      <c r="N33" s="80"/>
      <c r="O33" s="64"/>
      <c r="P33" s="80"/>
      <c r="Q33" s="20" t="str">
        <f t="shared" si="4"/>
        <v/>
      </c>
      <c r="R33" s="63"/>
      <c r="S33" s="63"/>
      <c r="T33" s="138" t="str">
        <f t="shared" si="17"/>
        <v/>
      </c>
      <c r="U33" s="65"/>
      <c r="V33" s="65"/>
      <c r="W33" s="65"/>
      <c r="X33" s="79"/>
      <c r="Y33" s="154"/>
      <c r="Z33" s="155"/>
      <c r="AA33" s="119"/>
      <c r="AB33" s="120"/>
      <c r="AC33" s="173" t="str">
        <f t="shared" si="9"/>
        <v/>
      </c>
      <c r="AD33" s="119"/>
      <c r="AE33" s="117"/>
      <c r="AF33" s="66"/>
      <c r="AH33" s="4" t="str">
        <f t="shared" si="14"/>
        <v/>
      </c>
      <c r="AI33" s="72">
        <f t="shared" si="10"/>
        <v>0</v>
      </c>
      <c r="AJ33" s="72">
        <f>IF(AND($G33&lt;&gt;"",AND(I33=※編集不可※選択項目!$C$3,W33="")),1,0)</f>
        <v>0</v>
      </c>
      <c r="AK33" s="72">
        <f t="shared" si="11"/>
        <v>0</v>
      </c>
      <c r="AL33" s="7" t="str">
        <f>IF(G33="","",TEXT(G33&amp;IF(K33&lt;&gt;※編集不可※選択項目!$F$5,"["&amp;K33&amp;"付]",""),"G/標準"))</f>
        <v/>
      </c>
      <c r="AM33" s="8">
        <f t="shared" si="12"/>
        <v>0</v>
      </c>
      <c r="AN33" s="8">
        <f t="shared" si="13"/>
        <v>0</v>
      </c>
    </row>
    <row r="34" spans="1:40" s="4" customFormat="1" ht="34.5" customHeight="1" x14ac:dyDescent="0.2">
      <c r="A34" s="34">
        <f t="shared" si="5"/>
        <v>22</v>
      </c>
      <c r="B34" s="36" t="str">
        <f t="shared" si="3"/>
        <v/>
      </c>
      <c r="C34" s="60"/>
      <c r="D34" s="16" t="str">
        <f t="shared" si="6"/>
        <v/>
      </c>
      <c r="E34" s="16" t="str">
        <f t="shared" si="7"/>
        <v/>
      </c>
      <c r="F34" s="61"/>
      <c r="G34" s="61"/>
      <c r="H34" s="37" t="str">
        <f t="shared" si="8"/>
        <v/>
      </c>
      <c r="I34" s="114"/>
      <c r="J34" s="62"/>
      <c r="K34" s="62"/>
      <c r="L34" s="63"/>
      <c r="M34" s="64"/>
      <c r="N34" s="80"/>
      <c r="O34" s="64"/>
      <c r="P34" s="80"/>
      <c r="Q34" s="20" t="str">
        <f t="shared" si="4"/>
        <v/>
      </c>
      <c r="R34" s="63"/>
      <c r="S34" s="63"/>
      <c r="T34" s="138" t="str">
        <f t="shared" si="17"/>
        <v/>
      </c>
      <c r="U34" s="65"/>
      <c r="V34" s="65"/>
      <c r="W34" s="65"/>
      <c r="X34" s="79"/>
      <c r="Y34" s="154"/>
      <c r="Z34" s="155"/>
      <c r="AA34" s="119"/>
      <c r="AB34" s="120"/>
      <c r="AC34" s="173" t="str">
        <f t="shared" si="9"/>
        <v/>
      </c>
      <c r="AD34" s="119"/>
      <c r="AE34" s="117"/>
      <c r="AF34" s="66"/>
      <c r="AH34" s="4" t="str">
        <f t="shared" si="14"/>
        <v/>
      </c>
      <c r="AI34" s="72">
        <f t="shared" si="10"/>
        <v>0</v>
      </c>
      <c r="AJ34" s="72">
        <f>IF(AND($G34&lt;&gt;"",AND(I34=※編集不可※選択項目!$C$3,W34="")),1,0)</f>
        <v>0</v>
      </c>
      <c r="AK34" s="72">
        <f t="shared" si="11"/>
        <v>0</v>
      </c>
      <c r="AL34" s="7" t="str">
        <f>IF(G34="","",TEXT(G34&amp;IF(K34&lt;&gt;※編集不可※選択項目!$F$5,"["&amp;K34&amp;"付]",""),"G/標準"))</f>
        <v/>
      </c>
      <c r="AM34" s="8">
        <f t="shared" si="12"/>
        <v>0</v>
      </c>
      <c r="AN34" s="8">
        <f t="shared" si="13"/>
        <v>0</v>
      </c>
    </row>
    <row r="35" spans="1:40" s="4" customFormat="1" ht="34.5" customHeight="1" x14ac:dyDescent="0.2">
      <c r="A35" s="34">
        <f t="shared" si="5"/>
        <v>23</v>
      </c>
      <c r="B35" s="36" t="str">
        <f t="shared" si="3"/>
        <v/>
      </c>
      <c r="C35" s="60"/>
      <c r="D35" s="16" t="str">
        <f t="shared" si="6"/>
        <v/>
      </c>
      <c r="E35" s="16" t="str">
        <f t="shared" si="7"/>
        <v/>
      </c>
      <c r="F35" s="61"/>
      <c r="G35" s="61"/>
      <c r="H35" s="37" t="str">
        <f t="shared" si="8"/>
        <v/>
      </c>
      <c r="I35" s="114"/>
      <c r="J35" s="62"/>
      <c r="K35" s="62"/>
      <c r="L35" s="63"/>
      <c r="M35" s="64"/>
      <c r="N35" s="80"/>
      <c r="O35" s="64"/>
      <c r="P35" s="80"/>
      <c r="Q35" s="20" t="str">
        <f t="shared" si="4"/>
        <v/>
      </c>
      <c r="R35" s="63"/>
      <c r="S35" s="63"/>
      <c r="T35" s="138" t="str">
        <f t="shared" si="17"/>
        <v/>
      </c>
      <c r="U35" s="65"/>
      <c r="V35" s="65"/>
      <c r="W35" s="65"/>
      <c r="X35" s="79"/>
      <c r="Y35" s="154"/>
      <c r="Z35" s="155"/>
      <c r="AA35" s="119"/>
      <c r="AB35" s="120"/>
      <c r="AC35" s="173" t="str">
        <f t="shared" si="9"/>
        <v/>
      </c>
      <c r="AD35" s="119"/>
      <c r="AE35" s="117"/>
      <c r="AF35" s="66"/>
      <c r="AH35" s="4" t="str">
        <f t="shared" si="14"/>
        <v/>
      </c>
      <c r="AI35" s="72">
        <f t="shared" si="10"/>
        <v>0</v>
      </c>
      <c r="AJ35" s="72">
        <f>IF(AND($G35&lt;&gt;"",AND(I35=※編集不可※選択項目!$C$3,W35="")),1,0)</f>
        <v>0</v>
      </c>
      <c r="AK35" s="72">
        <f t="shared" si="11"/>
        <v>0</v>
      </c>
      <c r="AL35" s="7" t="str">
        <f>IF(G35="","",TEXT(G35&amp;IF(K35&lt;&gt;※編集不可※選択項目!$F$5,"["&amp;K35&amp;"付]",""),"G/標準"))</f>
        <v/>
      </c>
      <c r="AM35" s="8">
        <f t="shared" si="12"/>
        <v>0</v>
      </c>
      <c r="AN35" s="8">
        <f t="shared" si="13"/>
        <v>0</v>
      </c>
    </row>
    <row r="36" spans="1:40" s="4" customFormat="1" ht="34.5" customHeight="1" x14ac:dyDescent="0.2">
      <c r="A36" s="34">
        <f t="shared" si="5"/>
        <v>24</v>
      </c>
      <c r="B36" s="36" t="str">
        <f t="shared" si="3"/>
        <v/>
      </c>
      <c r="C36" s="60"/>
      <c r="D36" s="16" t="str">
        <f t="shared" si="6"/>
        <v/>
      </c>
      <c r="E36" s="16" t="str">
        <f t="shared" si="7"/>
        <v/>
      </c>
      <c r="F36" s="61"/>
      <c r="G36" s="61"/>
      <c r="H36" s="37" t="str">
        <f t="shared" si="8"/>
        <v/>
      </c>
      <c r="I36" s="114"/>
      <c r="J36" s="62"/>
      <c r="K36" s="62"/>
      <c r="L36" s="63"/>
      <c r="M36" s="64"/>
      <c r="N36" s="80"/>
      <c r="O36" s="64"/>
      <c r="P36" s="80"/>
      <c r="Q36" s="20" t="str">
        <f t="shared" si="4"/>
        <v/>
      </c>
      <c r="R36" s="63"/>
      <c r="S36" s="63"/>
      <c r="T36" s="138" t="str">
        <f t="shared" si="17"/>
        <v/>
      </c>
      <c r="U36" s="65"/>
      <c r="V36" s="65"/>
      <c r="W36" s="65"/>
      <c r="X36" s="79"/>
      <c r="Y36" s="154"/>
      <c r="Z36" s="155"/>
      <c r="AA36" s="119"/>
      <c r="AB36" s="120"/>
      <c r="AC36" s="173" t="str">
        <f t="shared" si="9"/>
        <v/>
      </c>
      <c r="AD36" s="119"/>
      <c r="AE36" s="117"/>
      <c r="AF36" s="66"/>
      <c r="AH36" s="4" t="str">
        <f t="shared" si="14"/>
        <v/>
      </c>
      <c r="AI36" s="72">
        <f t="shared" si="10"/>
        <v>0</v>
      </c>
      <c r="AJ36" s="72">
        <f>IF(AND($G36&lt;&gt;"",AND(I36=※編集不可※選択項目!$C$3,W36="")),1,0)</f>
        <v>0</v>
      </c>
      <c r="AK36" s="72">
        <f t="shared" si="11"/>
        <v>0</v>
      </c>
      <c r="AL36" s="7" t="str">
        <f>IF(G36="","",TEXT(G36&amp;IF(K36&lt;&gt;※編集不可※選択項目!$F$5,"["&amp;K36&amp;"付]",""),"G/標準"))</f>
        <v/>
      </c>
      <c r="AM36" s="8">
        <f t="shared" si="12"/>
        <v>0</v>
      </c>
      <c r="AN36" s="8">
        <f t="shared" si="13"/>
        <v>0</v>
      </c>
    </row>
    <row r="37" spans="1:40" s="4" customFormat="1" ht="34.5" customHeight="1" x14ac:dyDescent="0.2">
      <c r="A37" s="34">
        <f t="shared" si="5"/>
        <v>25</v>
      </c>
      <c r="B37" s="36" t="str">
        <f t="shared" si="3"/>
        <v/>
      </c>
      <c r="C37" s="60"/>
      <c r="D37" s="16" t="str">
        <f t="shared" si="6"/>
        <v/>
      </c>
      <c r="E37" s="16" t="str">
        <f t="shared" si="7"/>
        <v/>
      </c>
      <c r="F37" s="61"/>
      <c r="G37" s="61"/>
      <c r="H37" s="37" t="str">
        <f t="shared" si="8"/>
        <v/>
      </c>
      <c r="I37" s="114"/>
      <c r="J37" s="62"/>
      <c r="K37" s="62"/>
      <c r="L37" s="63"/>
      <c r="M37" s="64"/>
      <c r="N37" s="80"/>
      <c r="O37" s="64"/>
      <c r="P37" s="80"/>
      <c r="Q37" s="20" t="str">
        <f t="shared" si="4"/>
        <v/>
      </c>
      <c r="R37" s="63"/>
      <c r="S37" s="63"/>
      <c r="T37" s="138" t="str">
        <f t="shared" si="17"/>
        <v/>
      </c>
      <c r="U37" s="65"/>
      <c r="V37" s="65"/>
      <c r="W37" s="65"/>
      <c r="X37" s="79"/>
      <c r="Y37" s="154"/>
      <c r="Z37" s="155"/>
      <c r="AA37" s="119"/>
      <c r="AB37" s="120"/>
      <c r="AC37" s="173" t="str">
        <f t="shared" si="9"/>
        <v/>
      </c>
      <c r="AD37" s="119"/>
      <c r="AE37" s="117"/>
      <c r="AF37" s="66"/>
      <c r="AH37" s="4" t="str">
        <f t="shared" si="14"/>
        <v/>
      </c>
      <c r="AI37" s="72">
        <f t="shared" si="10"/>
        <v>0</v>
      </c>
      <c r="AJ37" s="72">
        <f>IF(AND($G37&lt;&gt;"",AND(I37=※編集不可※選択項目!$C$3,W37="")),1,0)</f>
        <v>0</v>
      </c>
      <c r="AK37" s="72">
        <f t="shared" si="11"/>
        <v>0</v>
      </c>
      <c r="AL37" s="7" t="str">
        <f>IF(G37="","",TEXT(G37&amp;IF(K37&lt;&gt;※編集不可※選択項目!$F$5,"["&amp;K37&amp;"付]",""),"G/標準"))</f>
        <v/>
      </c>
      <c r="AM37" s="8">
        <f t="shared" si="12"/>
        <v>0</v>
      </c>
      <c r="AN37" s="8">
        <f t="shared" si="13"/>
        <v>0</v>
      </c>
    </row>
    <row r="38" spans="1:40" s="4" customFormat="1" ht="34.5" customHeight="1" x14ac:dyDescent="0.2">
      <c r="A38" s="34">
        <f t="shared" si="5"/>
        <v>26</v>
      </c>
      <c r="B38" s="36" t="str">
        <f t="shared" si="3"/>
        <v/>
      </c>
      <c r="C38" s="60"/>
      <c r="D38" s="16" t="str">
        <f t="shared" si="6"/>
        <v/>
      </c>
      <c r="E38" s="16" t="str">
        <f t="shared" si="7"/>
        <v/>
      </c>
      <c r="F38" s="61"/>
      <c r="G38" s="61"/>
      <c r="H38" s="37" t="str">
        <f t="shared" si="8"/>
        <v/>
      </c>
      <c r="I38" s="114"/>
      <c r="J38" s="62"/>
      <c r="K38" s="62"/>
      <c r="L38" s="63"/>
      <c r="M38" s="64"/>
      <c r="N38" s="80"/>
      <c r="O38" s="64"/>
      <c r="P38" s="80"/>
      <c r="Q38" s="20" t="str">
        <f t="shared" si="4"/>
        <v/>
      </c>
      <c r="R38" s="63"/>
      <c r="S38" s="63"/>
      <c r="T38" s="138" t="str">
        <f t="shared" si="17"/>
        <v/>
      </c>
      <c r="U38" s="65"/>
      <c r="V38" s="65"/>
      <c r="W38" s="65"/>
      <c r="X38" s="79"/>
      <c r="Y38" s="154"/>
      <c r="Z38" s="155"/>
      <c r="AA38" s="119"/>
      <c r="AB38" s="120"/>
      <c r="AC38" s="173" t="str">
        <f t="shared" si="9"/>
        <v/>
      </c>
      <c r="AD38" s="119"/>
      <c r="AE38" s="117"/>
      <c r="AF38" s="66"/>
      <c r="AH38" s="4" t="str">
        <f t="shared" si="14"/>
        <v/>
      </c>
      <c r="AI38" s="72">
        <f t="shared" si="10"/>
        <v>0</v>
      </c>
      <c r="AJ38" s="72">
        <f>IF(AND($G38&lt;&gt;"",AND(I38=※編集不可※選択項目!$C$3,W38="")),1,0)</f>
        <v>0</v>
      </c>
      <c r="AK38" s="72">
        <f t="shared" si="11"/>
        <v>0</v>
      </c>
      <c r="AL38" s="7" t="str">
        <f>IF(G38="","",TEXT(G38&amp;IF(K38&lt;&gt;※編集不可※選択項目!$F$5,"["&amp;K38&amp;"付]",""),"G/標準"))</f>
        <v/>
      </c>
      <c r="AM38" s="8">
        <f t="shared" si="12"/>
        <v>0</v>
      </c>
      <c r="AN38" s="8">
        <f t="shared" si="13"/>
        <v>0</v>
      </c>
    </row>
    <row r="39" spans="1:40" s="4" customFormat="1" ht="34.5" customHeight="1" x14ac:dyDescent="0.2">
      <c r="A39" s="34">
        <f t="shared" si="5"/>
        <v>27</v>
      </c>
      <c r="B39" s="36" t="str">
        <f t="shared" si="3"/>
        <v/>
      </c>
      <c r="C39" s="60"/>
      <c r="D39" s="16" t="str">
        <f t="shared" si="6"/>
        <v/>
      </c>
      <c r="E39" s="16" t="str">
        <f t="shared" si="7"/>
        <v/>
      </c>
      <c r="F39" s="61"/>
      <c r="G39" s="61"/>
      <c r="H39" s="37" t="str">
        <f t="shared" si="8"/>
        <v/>
      </c>
      <c r="I39" s="114"/>
      <c r="J39" s="62"/>
      <c r="K39" s="62"/>
      <c r="L39" s="63"/>
      <c r="M39" s="64"/>
      <c r="N39" s="80"/>
      <c r="O39" s="64"/>
      <c r="P39" s="80"/>
      <c r="Q39" s="20" t="str">
        <f t="shared" si="4"/>
        <v/>
      </c>
      <c r="R39" s="63"/>
      <c r="S39" s="63"/>
      <c r="T39" s="138" t="str">
        <f t="shared" si="17"/>
        <v/>
      </c>
      <c r="U39" s="65"/>
      <c r="V39" s="65"/>
      <c r="W39" s="65"/>
      <c r="X39" s="79"/>
      <c r="Y39" s="154"/>
      <c r="Z39" s="155"/>
      <c r="AA39" s="119"/>
      <c r="AB39" s="120"/>
      <c r="AC39" s="173" t="str">
        <f t="shared" si="9"/>
        <v/>
      </c>
      <c r="AD39" s="119"/>
      <c r="AE39" s="117"/>
      <c r="AF39" s="66"/>
      <c r="AH39" s="4" t="str">
        <f t="shared" si="14"/>
        <v/>
      </c>
      <c r="AI39" s="72">
        <f t="shared" si="10"/>
        <v>0</v>
      </c>
      <c r="AJ39" s="72">
        <f>IF(AND($G39&lt;&gt;"",AND(I39=※編集不可※選択項目!$C$3,W39="")),1,0)</f>
        <v>0</v>
      </c>
      <c r="AK39" s="72">
        <f t="shared" si="11"/>
        <v>0</v>
      </c>
      <c r="AL39" s="7" t="str">
        <f>IF(G39="","",TEXT(G39&amp;IF(K39&lt;&gt;※編集不可※選択項目!$F$5,"["&amp;K39&amp;"付]",""),"G/標準"))</f>
        <v/>
      </c>
      <c r="AM39" s="8">
        <f t="shared" si="12"/>
        <v>0</v>
      </c>
      <c r="AN39" s="8">
        <f t="shared" si="13"/>
        <v>0</v>
      </c>
    </row>
    <row r="40" spans="1:40" s="4" customFormat="1" ht="34.5" customHeight="1" x14ac:dyDescent="0.2">
      <c r="A40" s="34">
        <f t="shared" si="5"/>
        <v>28</v>
      </c>
      <c r="B40" s="36" t="str">
        <f t="shared" si="3"/>
        <v/>
      </c>
      <c r="C40" s="60"/>
      <c r="D40" s="16" t="str">
        <f t="shared" si="6"/>
        <v/>
      </c>
      <c r="E40" s="16" t="str">
        <f t="shared" si="7"/>
        <v/>
      </c>
      <c r="F40" s="61"/>
      <c r="G40" s="61"/>
      <c r="H40" s="37" t="str">
        <f t="shared" si="8"/>
        <v/>
      </c>
      <c r="I40" s="114"/>
      <c r="J40" s="62"/>
      <c r="K40" s="62"/>
      <c r="L40" s="63"/>
      <c r="M40" s="64"/>
      <c r="N40" s="80"/>
      <c r="O40" s="64"/>
      <c r="P40" s="80"/>
      <c r="Q40" s="20" t="str">
        <f t="shared" si="4"/>
        <v/>
      </c>
      <c r="R40" s="63"/>
      <c r="S40" s="63"/>
      <c r="T40" s="138" t="str">
        <f t="shared" si="17"/>
        <v/>
      </c>
      <c r="U40" s="65"/>
      <c r="V40" s="65"/>
      <c r="W40" s="65"/>
      <c r="X40" s="79"/>
      <c r="Y40" s="154"/>
      <c r="Z40" s="155"/>
      <c r="AA40" s="119"/>
      <c r="AB40" s="120"/>
      <c r="AC40" s="173" t="str">
        <f t="shared" si="9"/>
        <v/>
      </c>
      <c r="AD40" s="119"/>
      <c r="AE40" s="117"/>
      <c r="AF40" s="66"/>
      <c r="AH40" s="4" t="str">
        <f t="shared" si="14"/>
        <v/>
      </c>
      <c r="AI40" s="72">
        <f t="shared" si="10"/>
        <v>0</v>
      </c>
      <c r="AJ40" s="72">
        <f>IF(AND($G40&lt;&gt;"",AND(I40=※編集不可※選択項目!$C$3,W40="")),1,0)</f>
        <v>0</v>
      </c>
      <c r="AK40" s="72">
        <f t="shared" si="11"/>
        <v>0</v>
      </c>
      <c r="AL40" s="7" t="str">
        <f>IF(G40="","",TEXT(G40&amp;IF(K40&lt;&gt;※編集不可※選択項目!$F$5,"["&amp;K40&amp;"付]",""),"G/標準"))</f>
        <v/>
      </c>
      <c r="AM40" s="8">
        <f t="shared" si="12"/>
        <v>0</v>
      </c>
      <c r="AN40" s="8">
        <f t="shared" si="13"/>
        <v>0</v>
      </c>
    </row>
    <row r="41" spans="1:40" s="4" customFormat="1" ht="34.5" customHeight="1" x14ac:dyDescent="0.2">
      <c r="A41" s="34">
        <f t="shared" si="5"/>
        <v>29</v>
      </c>
      <c r="B41" s="36" t="str">
        <f t="shared" si="3"/>
        <v/>
      </c>
      <c r="C41" s="60"/>
      <c r="D41" s="16" t="str">
        <f t="shared" si="6"/>
        <v/>
      </c>
      <c r="E41" s="16" t="str">
        <f t="shared" si="7"/>
        <v/>
      </c>
      <c r="F41" s="61"/>
      <c r="G41" s="61"/>
      <c r="H41" s="37" t="str">
        <f t="shared" si="8"/>
        <v/>
      </c>
      <c r="I41" s="114"/>
      <c r="J41" s="62"/>
      <c r="K41" s="62"/>
      <c r="L41" s="63"/>
      <c r="M41" s="64"/>
      <c r="N41" s="80"/>
      <c r="O41" s="64"/>
      <c r="P41" s="80"/>
      <c r="Q41" s="20" t="str">
        <f t="shared" si="4"/>
        <v/>
      </c>
      <c r="R41" s="63"/>
      <c r="S41" s="63"/>
      <c r="T41" s="138" t="str">
        <f t="shared" si="17"/>
        <v/>
      </c>
      <c r="U41" s="65"/>
      <c r="V41" s="65"/>
      <c r="W41" s="65"/>
      <c r="X41" s="79"/>
      <c r="Y41" s="154"/>
      <c r="Z41" s="155"/>
      <c r="AA41" s="119"/>
      <c r="AB41" s="120"/>
      <c r="AC41" s="173" t="str">
        <f t="shared" si="9"/>
        <v/>
      </c>
      <c r="AD41" s="119"/>
      <c r="AE41" s="117"/>
      <c r="AF41" s="66"/>
      <c r="AH41" s="4" t="str">
        <f t="shared" si="14"/>
        <v/>
      </c>
      <c r="AI41" s="72">
        <f t="shared" si="10"/>
        <v>0</v>
      </c>
      <c r="AJ41" s="72">
        <f>IF(AND($G41&lt;&gt;"",AND(I41=※編集不可※選択項目!$C$3,W41="")),1,0)</f>
        <v>0</v>
      </c>
      <c r="AK41" s="72">
        <f t="shared" si="11"/>
        <v>0</v>
      </c>
      <c r="AL41" s="7" t="str">
        <f>IF(G41="","",TEXT(G41&amp;IF(K41&lt;&gt;※編集不可※選択項目!$F$5,"["&amp;K41&amp;"付]",""),"G/標準"))</f>
        <v/>
      </c>
      <c r="AM41" s="8">
        <f t="shared" si="12"/>
        <v>0</v>
      </c>
      <c r="AN41" s="8">
        <f t="shared" si="13"/>
        <v>0</v>
      </c>
    </row>
    <row r="42" spans="1:40" s="4" customFormat="1" ht="34.5" customHeight="1" x14ac:dyDescent="0.2">
      <c r="A42" s="34">
        <f t="shared" si="5"/>
        <v>30</v>
      </c>
      <c r="B42" s="36" t="str">
        <f t="shared" si="3"/>
        <v/>
      </c>
      <c r="C42" s="60"/>
      <c r="D42" s="16" t="str">
        <f t="shared" si="6"/>
        <v/>
      </c>
      <c r="E42" s="16" t="str">
        <f t="shared" si="7"/>
        <v/>
      </c>
      <c r="F42" s="61"/>
      <c r="G42" s="61"/>
      <c r="H42" s="37" t="str">
        <f t="shared" si="8"/>
        <v/>
      </c>
      <c r="I42" s="114"/>
      <c r="J42" s="62"/>
      <c r="K42" s="62"/>
      <c r="L42" s="63"/>
      <c r="M42" s="64"/>
      <c r="N42" s="80"/>
      <c r="O42" s="64"/>
      <c r="P42" s="80"/>
      <c r="Q42" s="20" t="str">
        <f t="shared" si="4"/>
        <v/>
      </c>
      <c r="R42" s="63"/>
      <c r="S42" s="63"/>
      <c r="T42" s="138" t="str">
        <f t="shared" si="17"/>
        <v/>
      </c>
      <c r="U42" s="65"/>
      <c r="V42" s="65"/>
      <c r="W42" s="65"/>
      <c r="X42" s="79"/>
      <c r="Y42" s="154"/>
      <c r="Z42" s="155"/>
      <c r="AA42" s="119"/>
      <c r="AB42" s="120"/>
      <c r="AC42" s="173" t="str">
        <f t="shared" si="9"/>
        <v/>
      </c>
      <c r="AD42" s="119"/>
      <c r="AE42" s="117"/>
      <c r="AF42" s="66"/>
      <c r="AH42" s="4" t="str">
        <f t="shared" si="14"/>
        <v/>
      </c>
      <c r="AI42" s="72">
        <f t="shared" si="10"/>
        <v>0</v>
      </c>
      <c r="AJ42" s="72">
        <f>IF(AND($G42&lt;&gt;"",AND(I42=※編集不可※選択項目!$C$3,W42="")),1,0)</f>
        <v>0</v>
      </c>
      <c r="AK42" s="72">
        <f t="shared" si="11"/>
        <v>0</v>
      </c>
      <c r="AL42" s="7" t="str">
        <f>IF(G42="","",TEXT(G42&amp;IF(K42&lt;&gt;※編集不可※選択項目!$F$5,"["&amp;K42&amp;"付]",""),"G/標準"))</f>
        <v/>
      </c>
      <c r="AM42" s="8">
        <f t="shared" si="12"/>
        <v>0</v>
      </c>
      <c r="AN42" s="8">
        <f t="shared" si="13"/>
        <v>0</v>
      </c>
    </row>
    <row r="43" spans="1:40" s="4" customFormat="1" ht="34.5" customHeight="1" x14ac:dyDescent="0.2">
      <c r="A43" s="34">
        <f t="shared" si="5"/>
        <v>31</v>
      </c>
      <c r="B43" s="36" t="str">
        <f t="shared" si="3"/>
        <v/>
      </c>
      <c r="C43" s="60"/>
      <c r="D43" s="16" t="str">
        <f t="shared" si="6"/>
        <v/>
      </c>
      <c r="E43" s="16" t="str">
        <f t="shared" si="7"/>
        <v/>
      </c>
      <c r="F43" s="61"/>
      <c r="G43" s="61"/>
      <c r="H43" s="37" t="str">
        <f t="shared" si="8"/>
        <v/>
      </c>
      <c r="I43" s="114"/>
      <c r="J43" s="62"/>
      <c r="K43" s="62"/>
      <c r="L43" s="63"/>
      <c r="M43" s="64"/>
      <c r="N43" s="80"/>
      <c r="O43" s="64"/>
      <c r="P43" s="80"/>
      <c r="Q43" s="20" t="str">
        <f t="shared" si="4"/>
        <v/>
      </c>
      <c r="R43" s="63"/>
      <c r="S43" s="63"/>
      <c r="T43" s="138" t="str">
        <f t="shared" si="17"/>
        <v/>
      </c>
      <c r="U43" s="65"/>
      <c r="V43" s="65"/>
      <c r="W43" s="65"/>
      <c r="X43" s="79"/>
      <c r="Y43" s="154"/>
      <c r="Z43" s="155"/>
      <c r="AA43" s="119"/>
      <c r="AB43" s="120"/>
      <c r="AC43" s="173" t="str">
        <f t="shared" si="9"/>
        <v/>
      </c>
      <c r="AD43" s="119"/>
      <c r="AE43" s="117"/>
      <c r="AF43" s="66"/>
      <c r="AH43" s="4" t="str">
        <f t="shared" si="14"/>
        <v/>
      </c>
      <c r="AI43" s="72">
        <f t="shared" si="10"/>
        <v>0</v>
      </c>
      <c r="AJ43" s="72">
        <f>IF(AND($G43&lt;&gt;"",AND(I43=※編集不可※選択項目!$C$3,W43="")),1,0)</f>
        <v>0</v>
      </c>
      <c r="AK43" s="72">
        <f t="shared" si="11"/>
        <v>0</v>
      </c>
      <c r="AL43" s="7" t="str">
        <f>IF(G43="","",TEXT(G43&amp;IF(K43&lt;&gt;※編集不可※選択項目!$F$5,"["&amp;K43&amp;"付]",""),"G/標準"))</f>
        <v/>
      </c>
      <c r="AM43" s="8">
        <f t="shared" si="12"/>
        <v>0</v>
      </c>
      <c r="AN43" s="8">
        <f t="shared" si="13"/>
        <v>0</v>
      </c>
    </row>
    <row r="44" spans="1:40" s="4" customFormat="1" ht="34.5" customHeight="1" x14ac:dyDescent="0.2">
      <c r="A44" s="34">
        <f t="shared" si="5"/>
        <v>32</v>
      </c>
      <c r="B44" s="36" t="str">
        <f t="shared" si="3"/>
        <v/>
      </c>
      <c r="C44" s="60"/>
      <c r="D44" s="16" t="str">
        <f t="shared" si="6"/>
        <v/>
      </c>
      <c r="E44" s="16" t="str">
        <f t="shared" si="7"/>
        <v/>
      </c>
      <c r="F44" s="61"/>
      <c r="G44" s="61"/>
      <c r="H44" s="37" t="str">
        <f t="shared" si="8"/>
        <v/>
      </c>
      <c r="I44" s="114"/>
      <c r="J44" s="62"/>
      <c r="K44" s="62"/>
      <c r="L44" s="63"/>
      <c r="M44" s="64"/>
      <c r="N44" s="80"/>
      <c r="O44" s="64"/>
      <c r="P44" s="80"/>
      <c r="Q44" s="20" t="str">
        <f t="shared" si="4"/>
        <v/>
      </c>
      <c r="R44" s="63"/>
      <c r="S44" s="63"/>
      <c r="T44" s="138" t="str">
        <f t="shared" si="17"/>
        <v/>
      </c>
      <c r="U44" s="65"/>
      <c r="V44" s="65"/>
      <c r="W44" s="65"/>
      <c r="X44" s="79"/>
      <c r="Y44" s="154"/>
      <c r="Z44" s="155"/>
      <c r="AA44" s="119"/>
      <c r="AB44" s="120"/>
      <c r="AC44" s="173" t="str">
        <f t="shared" si="9"/>
        <v/>
      </c>
      <c r="AD44" s="119"/>
      <c r="AE44" s="117"/>
      <c r="AF44" s="66"/>
      <c r="AH44" s="4" t="str">
        <f t="shared" si="14"/>
        <v/>
      </c>
      <c r="AI44" s="72">
        <f t="shared" si="10"/>
        <v>0</v>
      </c>
      <c r="AJ44" s="72">
        <f>IF(AND($G44&lt;&gt;"",AND(I44=※編集不可※選択項目!$C$3,W44="")),1,0)</f>
        <v>0</v>
      </c>
      <c r="AK44" s="72">
        <f t="shared" si="11"/>
        <v>0</v>
      </c>
      <c r="AL44" s="7" t="str">
        <f>IF(G44="","",TEXT(G44&amp;IF(K44&lt;&gt;※編集不可※選択項目!$F$5,"["&amp;K44&amp;"付]",""),"G/標準"))</f>
        <v/>
      </c>
      <c r="AM44" s="8">
        <f t="shared" si="12"/>
        <v>0</v>
      </c>
      <c r="AN44" s="8">
        <f t="shared" si="13"/>
        <v>0</v>
      </c>
    </row>
    <row r="45" spans="1:40" s="4" customFormat="1" ht="34.5" customHeight="1" x14ac:dyDescent="0.2">
      <c r="A45" s="34">
        <f t="shared" si="5"/>
        <v>33</v>
      </c>
      <c r="B45" s="36" t="str">
        <f t="shared" si="3"/>
        <v/>
      </c>
      <c r="C45" s="60"/>
      <c r="D45" s="16" t="str">
        <f t="shared" si="6"/>
        <v/>
      </c>
      <c r="E45" s="16" t="str">
        <f t="shared" si="7"/>
        <v/>
      </c>
      <c r="F45" s="61"/>
      <c r="G45" s="61"/>
      <c r="H45" s="37" t="str">
        <f t="shared" si="8"/>
        <v/>
      </c>
      <c r="I45" s="114"/>
      <c r="J45" s="62"/>
      <c r="K45" s="62"/>
      <c r="L45" s="63"/>
      <c r="M45" s="64"/>
      <c r="N45" s="80"/>
      <c r="O45" s="64"/>
      <c r="P45" s="80"/>
      <c r="Q45" s="20" t="str">
        <f t="shared" si="4"/>
        <v/>
      </c>
      <c r="R45" s="63"/>
      <c r="S45" s="63"/>
      <c r="T45" s="138" t="str">
        <f t="shared" si="17"/>
        <v/>
      </c>
      <c r="U45" s="65"/>
      <c r="V45" s="65"/>
      <c r="W45" s="65"/>
      <c r="X45" s="79"/>
      <c r="Y45" s="154"/>
      <c r="Z45" s="155"/>
      <c r="AA45" s="119"/>
      <c r="AB45" s="120"/>
      <c r="AC45" s="173" t="str">
        <f t="shared" si="9"/>
        <v/>
      </c>
      <c r="AD45" s="119"/>
      <c r="AE45" s="117"/>
      <c r="AF45" s="66"/>
      <c r="AH45" s="4" t="str">
        <f t="shared" si="14"/>
        <v/>
      </c>
      <c r="AI45" s="72">
        <f t="shared" si="10"/>
        <v>0</v>
      </c>
      <c r="AJ45" s="72">
        <f>IF(AND($G45&lt;&gt;"",AND(I45=※編集不可※選択項目!$C$3,W45="")),1,0)</f>
        <v>0</v>
      </c>
      <c r="AK45" s="72">
        <f t="shared" si="11"/>
        <v>0</v>
      </c>
      <c r="AL45" s="7" t="str">
        <f>IF(G45="","",TEXT(G45&amp;IF(K45&lt;&gt;※編集不可※選択項目!$F$5,"["&amp;K45&amp;"付]",""),"G/標準"))</f>
        <v/>
      </c>
      <c r="AM45" s="8">
        <f t="shared" si="12"/>
        <v>0</v>
      </c>
      <c r="AN45" s="8">
        <f t="shared" si="13"/>
        <v>0</v>
      </c>
    </row>
    <row r="46" spans="1:40" s="4" customFormat="1" ht="34.5" customHeight="1" x14ac:dyDescent="0.2">
      <c r="A46" s="34">
        <f t="shared" si="5"/>
        <v>34</v>
      </c>
      <c r="B46" s="36" t="str">
        <f t="shared" si="3"/>
        <v/>
      </c>
      <c r="C46" s="60"/>
      <c r="D46" s="16" t="str">
        <f t="shared" si="6"/>
        <v/>
      </c>
      <c r="E46" s="16" t="str">
        <f t="shared" si="7"/>
        <v/>
      </c>
      <c r="F46" s="61"/>
      <c r="G46" s="61"/>
      <c r="H46" s="37" t="str">
        <f t="shared" si="8"/>
        <v/>
      </c>
      <c r="I46" s="114"/>
      <c r="J46" s="62"/>
      <c r="K46" s="62"/>
      <c r="L46" s="63"/>
      <c r="M46" s="64"/>
      <c r="N46" s="80"/>
      <c r="O46" s="64"/>
      <c r="P46" s="80"/>
      <c r="Q46" s="20" t="str">
        <f t="shared" si="4"/>
        <v/>
      </c>
      <c r="R46" s="63"/>
      <c r="S46" s="63"/>
      <c r="T46" s="138" t="str">
        <f t="shared" si="17"/>
        <v/>
      </c>
      <c r="U46" s="65"/>
      <c r="V46" s="65"/>
      <c r="W46" s="65"/>
      <c r="X46" s="79"/>
      <c r="Y46" s="154"/>
      <c r="Z46" s="155"/>
      <c r="AA46" s="119"/>
      <c r="AB46" s="120"/>
      <c r="AC46" s="173" t="str">
        <f t="shared" si="9"/>
        <v/>
      </c>
      <c r="AD46" s="119"/>
      <c r="AE46" s="117"/>
      <c r="AF46" s="66"/>
      <c r="AH46" s="4" t="str">
        <f t="shared" si="14"/>
        <v/>
      </c>
      <c r="AI46" s="72">
        <f t="shared" si="10"/>
        <v>0</v>
      </c>
      <c r="AJ46" s="72">
        <f>IF(AND($G46&lt;&gt;"",AND(I46=※編集不可※選択項目!$C$3,W46="")),1,0)</f>
        <v>0</v>
      </c>
      <c r="AK46" s="72">
        <f t="shared" si="11"/>
        <v>0</v>
      </c>
      <c r="AL46" s="7" t="str">
        <f>IF(G46="","",TEXT(G46&amp;IF(K46&lt;&gt;※編集不可※選択項目!$F$5,"["&amp;K46&amp;"付]",""),"G/標準"))</f>
        <v/>
      </c>
      <c r="AM46" s="8">
        <f t="shared" si="12"/>
        <v>0</v>
      </c>
      <c r="AN46" s="8">
        <f t="shared" si="13"/>
        <v>0</v>
      </c>
    </row>
    <row r="47" spans="1:40" s="4" customFormat="1" ht="34.5" customHeight="1" x14ac:dyDescent="0.2">
      <c r="A47" s="34">
        <f t="shared" si="5"/>
        <v>35</v>
      </c>
      <c r="B47" s="36" t="str">
        <f t="shared" si="3"/>
        <v/>
      </c>
      <c r="C47" s="60"/>
      <c r="D47" s="16" t="str">
        <f t="shared" si="6"/>
        <v/>
      </c>
      <c r="E47" s="16" t="str">
        <f t="shared" si="7"/>
        <v/>
      </c>
      <c r="F47" s="61"/>
      <c r="G47" s="61"/>
      <c r="H47" s="37" t="str">
        <f t="shared" si="8"/>
        <v/>
      </c>
      <c r="I47" s="114"/>
      <c r="J47" s="62"/>
      <c r="K47" s="62"/>
      <c r="L47" s="63"/>
      <c r="M47" s="64"/>
      <c r="N47" s="80"/>
      <c r="O47" s="64"/>
      <c r="P47" s="80"/>
      <c r="Q47" s="20" t="str">
        <f t="shared" si="4"/>
        <v/>
      </c>
      <c r="R47" s="63"/>
      <c r="S47" s="63"/>
      <c r="T47" s="138" t="str">
        <f t="shared" si="17"/>
        <v/>
      </c>
      <c r="U47" s="65"/>
      <c r="V47" s="65"/>
      <c r="W47" s="65"/>
      <c r="X47" s="79"/>
      <c r="Y47" s="154"/>
      <c r="Z47" s="155"/>
      <c r="AA47" s="119"/>
      <c r="AB47" s="120"/>
      <c r="AC47" s="173" t="str">
        <f t="shared" si="9"/>
        <v/>
      </c>
      <c r="AD47" s="119"/>
      <c r="AE47" s="117"/>
      <c r="AF47" s="66"/>
      <c r="AH47" s="4" t="str">
        <f t="shared" si="14"/>
        <v/>
      </c>
      <c r="AI47" s="72">
        <f t="shared" si="10"/>
        <v>0</v>
      </c>
      <c r="AJ47" s="72">
        <f>IF(AND($G47&lt;&gt;"",AND(I47=※編集不可※選択項目!$C$3,W47="")),1,0)</f>
        <v>0</v>
      </c>
      <c r="AK47" s="72">
        <f t="shared" si="11"/>
        <v>0</v>
      </c>
      <c r="AL47" s="7" t="str">
        <f>IF(G47="","",TEXT(G47&amp;IF(K47&lt;&gt;※編集不可※選択項目!$F$5,"["&amp;K47&amp;"付]",""),"G/標準"))</f>
        <v/>
      </c>
      <c r="AM47" s="8">
        <f t="shared" si="12"/>
        <v>0</v>
      </c>
      <c r="AN47" s="8">
        <f t="shared" si="13"/>
        <v>0</v>
      </c>
    </row>
    <row r="48" spans="1:40" s="4" customFormat="1" ht="34.5" customHeight="1" x14ac:dyDescent="0.2">
      <c r="A48" s="34">
        <f t="shared" si="5"/>
        <v>36</v>
      </c>
      <c r="B48" s="36" t="str">
        <f t="shared" si="3"/>
        <v/>
      </c>
      <c r="C48" s="60"/>
      <c r="D48" s="16" t="str">
        <f t="shared" si="6"/>
        <v/>
      </c>
      <c r="E48" s="16" t="str">
        <f t="shared" si="7"/>
        <v/>
      </c>
      <c r="F48" s="61"/>
      <c r="G48" s="61"/>
      <c r="H48" s="37" t="str">
        <f t="shared" ref="H48:H52" si="18">G48&amp;AH48</f>
        <v/>
      </c>
      <c r="I48" s="114"/>
      <c r="J48" s="62"/>
      <c r="K48" s="62"/>
      <c r="L48" s="63"/>
      <c r="M48" s="64"/>
      <c r="N48" s="80"/>
      <c r="O48" s="64"/>
      <c r="P48" s="80"/>
      <c r="Q48" s="20" t="str">
        <f t="shared" si="4"/>
        <v/>
      </c>
      <c r="R48" s="63"/>
      <c r="S48" s="63"/>
      <c r="T48" s="138" t="str">
        <f t="shared" si="17"/>
        <v/>
      </c>
      <c r="U48" s="65"/>
      <c r="V48" s="65"/>
      <c r="W48" s="65"/>
      <c r="X48" s="79"/>
      <c r="Y48" s="154"/>
      <c r="Z48" s="155"/>
      <c r="AA48" s="119"/>
      <c r="AB48" s="120"/>
      <c r="AC48" s="173" t="str">
        <f t="shared" si="9"/>
        <v/>
      </c>
      <c r="AD48" s="119"/>
      <c r="AE48" s="117"/>
      <c r="AF48" s="66"/>
      <c r="AH48" s="4" t="str">
        <f t="shared" si="14"/>
        <v/>
      </c>
      <c r="AI48" s="72">
        <f t="shared" si="10"/>
        <v>0</v>
      </c>
      <c r="AJ48" s="72">
        <f>IF(AND($G48&lt;&gt;"",AND(I48=※編集不可※選択項目!$C$3,W48="")),1,0)</f>
        <v>0</v>
      </c>
      <c r="AK48" s="72">
        <f t="shared" si="11"/>
        <v>0</v>
      </c>
      <c r="AL48" s="7" t="str">
        <f>IF(G48="","",TEXT(G48&amp;IF(K48&lt;&gt;※編集不可※選択項目!$F$5,"["&amp;K48&amp;"付]",""),"G/標準"))</f>
        <v/>
      </c>
      <c r="AM48" s="8">
        <f t="shared" si="12"/>
        <v>0</v>
      </c>
      <c r="AN48" s="8">
        <f t="shared" si="13"/>
        <v>0</v>
      </c>
    </row>
    <row r="49" spans="1:40" s="4" customFormat="1" ht="34.5" customHeight="1" x14ac:dyDescent="0.2">
      <c r="A49" s="34">
        <f t="shared" si="5"/>
        <v>37</v>
      </c>
      <c r="B49" s="36" t="str">
        <f t="shared" si="3"/>
        <v/>
      </c>
      <c r="C49" s="60"/>
      <c r="D49" s="16" t="str">
        <f t="shared" si="6"/>
        <v/>
      </c>
      <c r="E49" s="16" t="str">
        <f t="shared" si="7"/>
        <v/>
      </c>
      <c r="F49" s="61"/>
      <c r="G49" s="61"/>
      <c r="H49" s="37" t="str">
        <f t="shared" si="18"/>
        <v/>
      </c>
      <c r="I49" s="114"/>
      <c r="J49" s="62"/>
      <c r="K49" s="62"/>
      <c r="L49" s="63"/>
      <c r="M49" s="64"/>
      <c r="N49" s="80"/>
      <c r="O49" s="64"/>
      <c r="P49" s="80"/>
      <c r="Q49" s="20" t="str">
        <f t="shared" si="4"/>
        <v/>
      </c>
      <c r="R49" s="63"/>
      <c r="S49" s="63"/>
      <c r="T49" s="138" t="str">
        <f t="shared" si="17"/>
        <v/>
      </c>
      <c r="U49" s="65"/>
      <c r="V49" s="65"/>
      <c r="W49" s="65"/>
      <c r="X49" s="79"/>
      <c r="Y49" s="154"/>
      <c r="Z49" s="155"/>
      <c r="AA49" s="119"/>
      <c r="AB49" s="120"/>
      <c r="AC49" s="173" t="str">
        <f t="shared" si="9"/>
        <v/>
      </c>
      <c r="AD49" s="119"/>
      <c r="AE49" s="117"/>
      <c r="AF49" s="66"/>
      <c r="AH49" s="4" t="str">
        <f t="shared" si="14"/>
        <v/>
      </c>
      <c r="AI49" s="72">
        <f t="shared" si="10"/>
        <v>0</v>
      </c>
      <c r="AJ49" s="72">
        <f>IF(AND($G49&lt;&gt;"",AND(I49=※編集不可※選択項目!$C$3,W49="")),1,0)</f>
        <v>0</v>
      </c>
      <c r="AK49" s="72">
        <f t="shared" si="11"/>
        <v>0</v>
      </c>
      <c r="AL49" s="7" t="str">
        <f>IF(G49="","",TEXT(G49&amp;IF(K49&lt;&gt;※編集不可※選択項目!$F$5,"["&amp;K49&amp;"付]",""),"G/標準"))</f>
        <v/>
      </c>
      <c r="AM49" s="8">
        <f t="shared" si="12"/>
        <v>0</v>
      </c>
      <c r="AN49" s="8">
        <f t="shared" si="13"/>
        <v>0</v>
      </c>
    </row>
    <row r="50" spans="1:40" s="4" customFormat="1" ht="34.5" customHeight="1" x14ac:dyDescent="0.2">
      <c r="A50" s="34">
        <f t="shared" si="5"/>
        <v>38</v>
      </c>
      <c r="B50" s="36" t="str">
        <f t="shared" si="3"/>
        <v/>
      </c>
      <c r="C50" s="60"/>
      <c r="D50" s="16" t="str">
        <f t="shared" si="6"/>
        <v/>
      </c>
      <c r="E50" s="16" t="str">
        <f t="shared" si="7"/>
        <v/>
      </c>
      <c r="F50" s="61"/>
      <c r="G50" s="61"/>
      <c r="H50" s="37" t="str">
        <f t="shared" si="18"/>
        <v/>
      </c>
      <c r="I50" s="114"/>
      <c r="J50" s="62"/>
      <c r="K50" s="62"/>
      <c r="L50" s="63"/>
      <c r="M50" s="64"/>
      <c r="N50" s="80"/>
      <c r="O50" s="64"/>
      <c r="P50" s="80"/>
      <c r="Q50" s="20" t="str">
        <f t="shared" si="4"/>
        <v/>
      </c>
      <c r="R50" s="63"/>
      <c r="S50" s="63"/>
      <c r="T50" s="138" t="str">
        <f t="shared" si="17"/>
        <v/>
      </c>
      <c r="U50" s="65"/>
      <c r="V50" s="65"/>
      <c r="W50" s="65"/>
      <c r="X50" s="79"/>
      <c r="Y50" s="154"/>
      <c r="Z50" s="155"/>
      <c r="AA50" s="119"/>
      <c r="AB50" s="120"/>
      <c r="AC50" s="173" t="str">
        <f t="shared" si="9"/>
        <v/>
      </c>
      <c r="AD50" s="119"/>
      <c r="AE50" s="117"/>
      <c r="AF50" s="66"/>
      <c r="AH50" s="4" t="str">
        <f t="shared" si="14"/>
        <v/>
      </c>
      <c r="AI50" s="72">
        <f t="shared" si="10"/>
        <v>0</v>
      </c>
      <c r="AJ50" s="72">
        <f>IF(AND($G50&lt;&gt;"",AND(I50=※編集不可※選択項目!$C$3,W50="")),1,0)</f>
        <v>0</v>
      </c>
      <c r="AK50" s="72">
        <f t="shared" si="11"/>
        <v>0</v>
      </c>
      <c r="AL50" s="7" t="str">
        <f>IF(G50="","",TEXT(G50&amp;IF(K50&lt;&gt;※編集不可※選択項目!$F$5,"["&amp;K50&amp;"付]",""),"G/標準"))</f>
        <v/>
      </c>
      <c r="AM50" s="8">
        <f t="shared" si="12"/>
        <v>0</v>
      </c>
      <c r="AN50" s="8">
        <f t="shared" si="13"/>
        <v>0</v>
      </c>
    </row>
    <row r="51" spans="1:40" s="4" customFormat="1" ht="34.5" customHeight="1" x14ac:dyDescent="0.2">
      <c r="A51" s="34">
        <f t="shared" si="5"/>
        <v>39</v>
      </c>
      <c r="B51" s="36" t="str">
        <f t="shared" si="3"/>
        <v/>
      </c>
      <c r="C51" s="60"/>
      <c r="D51" s="16" t="str">
        <f t="shared" si="6"/>
        <v/>
      </c>
      <c r="E51" s="16" t="str">
        <f t="shared" si="7"/>
        <v/>
      </c>
      <c r="F51" s="61"/>
      <c r="G51" s="61"/>
      <c r="H51" s="37" t="str">
        <f t="shared" si="18"/>
        <v/>
      </c>
      <c r="I51" s="114"/>
      <c r="J51" s="62"/>
      <c r="K51" s="62"/>
      <c r="L51" s="63"/>
      <c r="M51" s="64"/>
      <c r="N51" s="80"/>
      <c r="O51" s="64"/>
      <c r="P51" s="80"/>
      <c r="Q51" s="20" t="str">
        <f t="shared" si="4"/>
        <v/>
      </c>
      <c r="R51" s="63"/>
      <c r="S51" s="63"/>
      <c r="T51" s="138" t="str">
        <f t="shared" si="17"/>
        <v/>
      </c>
      <c r="U51" s="65"/>
      <c r="V51" s="65"/>
      <c r="W51" s="65"/>
      <c r="X51" s="79"/>
      <c r="Y51" s="154"/>
      <c r="Z51" s="155"/>
      <c r="AA51" s="119"/>
      <c r="AB51" s="120"/>
      <c r="AC51" s="173" t="str">
        <f t="shared" si="9"/>
        <v/>
      </c>
      <c r="AD51" s="119"/>
      <c r="AE51" s="117"/>
      <c r="AF51" s="66"/>
      <c r="AH51" s="4" t="str">
        <f t="shared" si="14"/>
        <v/>
      </c>
      <c r="AI51" s="72">
        <f t="shared" si="10"/>
        <v>0</v>
      </c>
      <c r="AJ51" s="72">
        <f>IF(AND($G51&lt;&gt;"",AND(I51=※編集不可※選択項目!$C$3,W51="")),1,0)</f>
        <v>0</v>
      </c>
      <c r="AK51" s="72">
        <f t="shared" si="11"/>
        <v>0</v>
      </c>
      <c r="AL51" s="7" t="str">
        <f>IF(G51="","",TEXT(G51&amp;IF(K51&lt;&gt;※編集不可※選択項目!$F$5,"["&amp;K51&amp;"付]",""),"G/標準"))</f>
        <v/>
      </c>
      <c r="AM51" s="8">
        <f t="shared" si="12"/>
        <v>0</v>
      </c>
      <c r="AN51" s="8">
        <f t="shared" si="13"/>
        <v>0</v>
      </c>
    </row>
    <row r="52" spans="1:40" s="4" customFormat="1" ht="34.5" customHeight="1" x14ac:dyDescent="0.2">
      <c r="A52" s="34">
        <f t="shared" si="5"/>
        <v>40</v>
      </c>
      <c r="B52" s="36" t="str">
        <f t="shared" si="3"/>
        <v/>
      </c>
      <c r="C52" s="60"/>
      <c r="D52" s="16" t="str">
        <f>IF($C$2="","",IF($B52&lt;&gt;"",$C$2,""))</f>
        <v/>
      </c>
      <c r="E52" s="16" t="str">
        <f>IF($F$2="","",IF($B52&lt;&gt;"",$F$2,""))</f>
        <v/>
      </c>
      <c r="F52" s="61"/>
      <c r="G52" s="61"/>
      <c r="H52" s="37" t="str">
        <f t="shared" si="18"/>
        <v/>
      </c>
      <c r="I52" s="114"/>
      <c r="J52" s="62"/>
      <c r="K52" s="62"/>
      <c r="L52" s="63"/>
      <c r="M52" s="64"/>
      <c r="N52" s="80"/>
      <c r="O52" s="64"/>
      <c r="P52" s="80"/>
      <c r="Q52" s="20" t="str">
        <f t="shared" si="4"/>
        <v/>
      </c>
      <c r="R52" s="63"/>
      <c r="S52" s="63"/>
      <c r="T52" s="138" t="str">
        <f t="shared" si="17"/>
        <v/>
      </c>
      <c r="U52" s="65"/>
      <c r="V52" s="65"/>
      <c r="W52" s="65"/>
      <c r="X52" s="79"/>
      <c r="Y52" s="154"/>
      <c r="Z52" s="155"/>
      <c r="AA52" s="119"/>
      <c r="AB52" s="120"/>
      <c r="AC52" s="173" t="str">
        <f t="shared" si="9"/>
        <v/>
      </c>
      <c r="AD52" s="119"/>
      <c r="AE52" s="117"/>
      <c r="AF52" s="66"/>
      <c r="AH52" s="4" t="str">
        <f t="shared" si="14"/>
        <v/>
      </c>
      <c r="AI52" s="72">
        <f t="shared" si="10"/>
        <v>0</v>
      </c>
      <c r="AJ52" s="72">
        <f>IF(AND($G52&lt;&gt;"",AND(I52=※編集不可※選択項目!$C$3,W52="")),1,0)</f>
        <v>0</v>
      </c>
      <c r="AK52" s="72">
        <f t="shared" si="11"/>
        <v>0</v>
      </c>
      <c r="AL52" s="7" t="str">
        <f>IF(G52="","",TEXT(G52&amp;IF(K52&lt;&gt;※編集不可※選択項目!$F$5,"["&amp;K52&amp;"付]",""),"G/標準"))</f>
        <v/>
      </c>
      <c r="AM52" s="8">
        <f t="shared" si="12"/>
        <v>0</v>
      </c>
      <c r="AN52" s="8">
        <f t="shared" si="13"/>
        <v>0</v>
      </c>
    </row>
    <row r="54" spans="1:40" x14ac:dyDescent="0.2">
      <c r="AI54" s="125">
        <f>SUM(AI10,AI13:AI52)</f>
        <v>2</v>
      </c>
      <c r="AJ54" s="125">
        <f>SUM(AJ13:AJ52)</f>
        <v>0</v>
      </c>
      <c r="AK54" s="125">
        <f>SUM(AK13:AK52)</f>
        <v>0</v>
      </c>
      <c r="AL54" s="125"/>
      <c r="AM54" s="125">
        <f>IF(COUNTIF(AM13:AM52,"&gt;=2"),2,1)</f>
        <v>2</v>
      </c>
      <c r="AN54" s="125">
        <f>SUM(AN13:AN52)</f>
        <v>2</v>
      </c>
    </row>
    <row r="55" spans="1:40" x14ac:dyDescent="0.2">
      <c r="AK55" s="125">
        <f>SUM(AI54:AK54)</f>
        <v>2</v>
      </c>
    </row>
  </sheetData>
  <sheetProtection algorithmName="SHA-512" hashValue="Llp1VIhiqvA+UUf/dcnO8BMX3ZM9oV1VyORSWgz6G5e1OJ8U5brkN4KyWHPdfN+vOvCEgt09La8TxXoPbprLsw==" saltValue="czlAff4sehw6PYWwmxo/vg==" spinCount="100000" sheet="1" objects="1" scenarios="1" selectLockedCells="1" selectUnlockedCells="1"/>
  <autoFilter ref="A11:AN11" xr:uid="{34B18E7C-B9F6-4418-A07E-50630230AECA}"/>
  <mergeCells count="40">
    <mergeCell ref="Z9:Z11"/>
    <mergeCell ref="I9:I11"/>
    <mergeCell ref="W9:W11"/>
    <mergeCell ref="N9:O10"/>
    <mergeCell ref="U9:U11"/>
    <mergeCell ref="V9:V11"/>
    <mergeCell ref="Y9:Y11"/>
    <mergeCell ref="S9:S11"/>
    <mergeCell ref="T9:T11"/>
    <mergeCell ref="C3:E3"/>
    <mergeCell ref="A3:B3"/>
    <mergeCell ref="A4:E4"/>
    <mergeCell ref="K1:O1"/>
    <mergeCell ref="A2:B2"/>
    <mergeCell ref="C2:D2"/>
    <mergeCell ref="F2:G2"/>
    <mergeCell ref="L2:O2"/>
    <mergeCell ref="A1:B1"/>
    <mergeCell ref="C1:G1"/>
    <mergeCell ref="L9:M10"/>
    <mergeCell ref="X9:X11"/>
    <mergeCell ref="L3:O3"/>
    <mergeCell ref="L4:O4"/>
    <mergeCell ref="P9:Q10"/>
    <mergeCell ref="R9:R11"/>
    <mergeCell ref="F9:F11"/>
    <mergeCell ref="G9:G11"/>
    <mergeCell ref="H9:H11"/>
    <mergeCell ref="J9:J11"/>
    <mergeCell ref="K9:K11"/>
    <mergeCell ref="A9:A11"/>
    <mergeCell ref="B9:B11"/>
    <mergeCell ref="C9:C11"/>
    <mergeCell ref="D9:D11"/>
    <mergeCell ref="E9:E11"/>
    <mergeCell ref="AC6:AC11"/>
    <mergeCell ref="AA6:AA11"/>
    <mergeCell ref="AB6:AB11"/>
    <mergeCell ref="AD6:AD11"/>
    <mergeCell ref="AE6:AF10"/>
  </mergeCells>
  <phoneticPr fontId="18"/>
  <conditionalFormatting sqref="F2 C2:C3 G3">
    <cfRule type="expression" dxfId="21" priority="12">
      <formula>AND($G$4&gt;0,C2="")</formula>
    </cfRule>
  </conditionalFormatting>
  <conditionalFormatting sqref="F13:G52 I13:P52 R13:S52 U13:V52">
    <cfRule type="expression" dxfId="20" priority="14">
      <formula>AND($C13&lt;&gt;"",F13="")</formula>
    </cfRule>
  </conditionalFormatting>
  <conditionalFormatting sqref="G13:G52 K13:K52">
    <cfRule type="expression" dxfId="19" priority="171">
      <formula>$AM13&gt;=2</formula>
    </cfRule>
  </conditionalFormatting>
  <conditionalFormatting sqref="L2">
    <cfRule type="expression" dxfId="18" priority="29">
      <formula>$AK$55&gt;=1</formula>
    </cfRule>
  </conditionalFormatting>
  <conditionalFormatting sqref="L3">
    <cfRule type="expression" dxfId="17" priority="30">
      <formula>$AM$54=2</formula>
    </cfRule>
  </conditionalFormatting>
  <conditionalFormatting sqref="L4">
    <cfRule type="expression" dxfId="16" priority="33">
      <formula>$AN$54&gt;=1</formula>
    </cfRule>
  </conditionalFormatting>
  <conditionalFormatting sqref="T13:T52">
    <cfRule type="cellIs" dxfId="15" priority="169" operator="lessThan">
      <formula>1</formula>
    </cfRule>
  </conditionalFormatting>
  <conditionalFormatting sqref="W13:W52">
    <cfRule type="expression" dxfId="13" priority="17">
      <formula>$AJ13=1</formula>
    </cfRule>
  </conditionalFormatting>
  <conditionalFormatting sqref="Y13:Y52">
    <cfRule type="expression" dxfId="12" priority="3">
      <formula>COUNTIF(G13,"*■*")=0</formula>
    </cfRule>
    <cfRule type="expression" dxfId="11" priority="24">
      <formula>$AK13=1</formula>
    </cfRule>
  </conditionalFormatting>
  <dataValidations count="26">
    <dataValidation type="date" imeMode="disabled" operator="greaterThanOrEqual" allowBlank="1" showInputMessage="1" showErrorMessage="1" errorTitle="無効な入力" error="SIIへの申請日を半角数字で下記の例に倣って入力してください。_x000a_（例）2021/3/1" prompt="SIIへの申請日を半角数字で下記の例に倣って入力してください。_x000a_（例）2021/3/1" sqref="Z3:AD3 H3:I3" xr:uid="{2D36D369-99ED-45C0-B20C-E5041E681BB3}">
      <formula1>44256</formula1>
    </dataValidation>
    <dataValidation type="textLength" imeMode="fullKatakana" operator="lessThanOrEqual" allowBlank="1" showInputMessage="1" showErrorMessage="1" error="全角カタカナで入力してください。_x000a_法人格は不要です。" prompt="全角カタカナで入力してください。_x000a_法人格は不要です。" sqref="Z2:AD2 H2:J2" xr:uid="{910E7DD1-EFDF-42A5-9543-62B3B8D3EC9E}">
      <formula1>40</formula1>
    </dataValidation>
    <dataValidation type="textLength" operator="lessThanOrEqual" allowBlank="1" showErrorMessage="1" errorTitle="無効な入力" error="200文字以下で入力してください。" sqref="Y13:Y52" xr:uid="{B2686E25-4814-4F7B-964F-2F1137FAD8D2}">
      <formula1>200</formula1>
    </dataValidation>
    <dataValidation allowBlank="1" showInputMessage="1" sqref="W9:Y9" xr:uid="{BB60021B-8060-4A96-BE5B-5A77AEA65837}"/>
    <dataValidation type="textLength" operator="lessThanOrEqual" allowBlank="1" showInputMessage="1" showErrorMessage="1" errorTitle="無効な入力" error="40文字以下で入力してください。" sqref="Z13:Z52" xr:uid="{C3A1DDA3-B6A2-45A0-A3ED-B32B4A8707AB}">
      <formula1>40</formula1>
    </dataValidation>
    <dataValidation type="custom" allowBlank="1" showInputMessage="1" showErrorMessage="1" errorTitle="無効な入力" error="整数で値を入力して下さい。" sqref="Y13:Y52" xr:uid="{5148BAFB-8F34-4EEF-8228-E6B0B29EF4B5}">
      <formula1>Y13=INT(Y13)</formula1>
    </dataValidation>
    <dataValidation type="whole" imeMode="disabled" allowBlank="1" showErrorMessage="1" errorTitle="無効な入力" error="半角数字の整数で10字以内で入力してください。" prompt="半角数字で10字以内で入力してください。" sqref="V13:V52" xr:uid="{03FB551F-E011-4ED7-A67E-96D4433C739F}">
      <formula1>1</formula1>
      <formula2>9999999999</formula2>
    </dataValidation>
    <dataValidation allowBlank="1" showErrorMessage="1" error="自動表示されます。" prompt="自動表示されます。" sqref="D13:E52 T13:T52" xr:uid="{7E002FE1-C456-4476-BB12-28341B2A38F7}"/>
    <dataValidation type="whole" imeMode="disabled" allowBlank="1" showErrorMessage="1" errorTitle="無効な入力" error="半角数字4桁で入力してください。" prompt="半角数字4桁で入力してください。" sqref="R13:R52" xr:uid="{ECAE6D7A-3F6A-40B4-8227-F7703C58B204}">
      <formula1>1900</formula1>
      <formula2>2025</formula2>
    </dataValidation>
    <dataValidation allowBlank="1" showInputMessage="1" showErrorMessage="1" prompt="自動表示されます。" sqref="T12" xr:uid="{C210804E-1CAA-452A-A4D9-3CB3E67B220B}"/>
    <dataValidation type="textLength" operator="lessThanOrEqual" allowBlank="1" showErrorMessage="1" error="50字以内で入力してください。" prompt="50字以内で入力してください。" sqref="C2:D2" xr:uid="{1076F0A6-1264-428A-9583-78852D1502F6}">
      <formula1>50</formula1>
    </dataValidation>
    <dataValidation type="textLength" operator="lessThanOrEqual" allowBlank="1" showErrorMessage="1" errorTitle="無効な入力" error="10字以内で入力してください。" prompt="10字以内で入力してください。" sqref="O13:O52" xr:uid="{EC440D08-DABF-4F6F-BB90-4B7580CA92C5}">
      <formula1>10</formula1>
    </dataValidation>
    <dataValidation type="custom" imeMode="disabled" operator="lessThanOrEqual" allowBlank="1" showErrorMessage="1" errorTitle="無効な入力" error="小数点第三位までを含む半角数字10字以内で入力してください。" prompt="小数第三位までを含む半角数字10字以内で入力してください。" sqref="P13:P52 N13:N52" xr:uid="{C9484300-FC1D-40C9-A2E6-75B25ED86479}">
      <formula1>N13*1000=INT(N13*1000)</formula1>
    </dataValidation>
    <dataValidation type="textLength" operator="lessThanOrEqual" allowBlank="1" showErrorMessage="1" errorTitle="無効な入力" error="30字以内で入力してください。" prompt="30字以内で入力してください。" sqref="M13:M52" xr:uid="{B35ECDB0-3C18-4B26-B641-25D902594EF4}">
      <formula1>30</formula1>
    </dataValidation>
    <dataValidation type="textLength" imeMode="disabled" operator="lessThanOrEqual" allowBlank="1" showErrorMessage="1" errorTitle="無効な入力" error="200字以内で入力してください。" prompt="200字以内で入力してください。" sqref="Y13:Y52" xr:uid="{0C0DD17D-2163-4CAB-9048-9E703CA1E4F0}">
      <formula1>200</formula1>
    </dataValidation>
    <dataValidation type="textLength" operator="lessThanOrEqual" allowBlank="1" showErrorMessage="1" errorTitle="無効な入力" error="40字以内で入力してください。" prompt="40字以内で入力してください。" sqref="F13:F52" xr:uid="{15BA48B1-4739-4729-A69B-E2D5F850D018}">
      <formula1>40</formula1>
    </dataValidation>
    <dataValidation imeMode="fullKatakana" operator="lessThanOrEqual" allowBlank="1" showInputMessage="1" showErrorMessage="1" sqref="E2" xr:uid="{807725B6-E01A-44E0-9F17-EA43666882D3}"/>
    <dataValidation type="list" allowBlank="1" showErrorMessage="1" error="プルダウンより確認結果を選択してください。" prompt="プルダウンより確認結果を選択してください。" sqref="AE13:AE52" xr:uid="{040647BA-F544-4CD3-89B0-3343C55853ED}">
      <formula1>"OK,NG"</formula1>
    </dataValidation>
    <dataValidation type="custom" allowBlank="1" showInputMessage="1" showErrorMessage="1" errorTitle="無効な入力" error="単位に注意して入力してください。_x000a_半角数字の整数で10字以内で入力してください。" sqref="X13:X52" xr:uid="{14299EB1-7F17-4580-89D9-9E22C045685B}">
      <formula1>X13=INT(X13)</formula1>
    </dataValidation>
    <dataValidation allowBlank="1" showErrorMessage="1" errorTitle="無効な入力" error="自動表示されます。" prompt="自動表示されます。" sqref="Q13:Q52" xr:uid="{42456089-AB32-41AE-A175-1345D5788CF1}"/>
    <dataValidation type="list" allowBlank="1" showInputMessage="1" showErrorMessage="1" sqref="AA13:AA52" xr:uid="{80087C77-20AA-431A-BC8A-F514E05BF8CD}">
      <formula1>"そのまま,移動,自由記入"</formula1>
    </dataValidation>
    <dataValidation type="textLength" imeMode="fullKatakana" operator="lessThanOrEqual" allowBlank="1" showInputMessage="1" showErrorMessage="1" error="全角カタカナで入力してください。_x000a_法人格は不要です。" prompt="全角カタカナで入力してください。_x000a_法人格は不要です。" sqref="F2:G2" xr:uid="{EA77EF4F-3D21-4A57-BB94-570E47DF2917}">
      <formula1>255</formula1>
    </dataValidation>
    <dataValidation type="textLength" operator="lessThanOrEqual" allowBlank="1" showErrorMessage="1" errorTitle="無効な入力" error="50字以内で入力してください。" prompt="40字以内で入力してください。" sqref="G13:G52" xr:uid="{CA511092-82B5-4E9D-AED2-C6FA23038DDF}">
      <formula1>50</formula1>
    </dataValidation>
    <dataValidation type="textLength" operator="lessThanOrEqual" allowBlank="1" showInputMessage="1" showErrorMessage="1" error="40字以内で入力してください。" sqref="W13:W52" xr:uid="{29ECEB3E-AB10-4A1C-930B-5A615EC0B6D0}">
      <formula1>40</formula1>
    </dataValidation>
    <dataValidation imeMode="disabled" operator="greaterThanOrEqual" allowBlank="1" errorTitle="無効な入力" error="SIIへの申請日を半角数字で下記の例に倣って入力してください。_x000a_（例）2021/3/1" prompt="SIIへの申請日を半角数字で下記の例に倣って入力してください。_x000a_（例）2021/3/1" sqref="J3" xr:uid="{B9C00A6F-F64C-44EA-A0E5-C99FA8034183}"/>
    <dataValidation type="list" allowBlank="1" showInputMessage="1" showErrorMessage="1" sqref="C3:E3" xr:uid="{F9A89835-695C-43F4-AB99-4CF13971455F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27" fitToHeight="0" orientation="landscape" r:id="rId1"/>
  <headerFooter>
    <oddHeader>&amp;R&amp;20&amp;F</oddHeader>
    <oddFooter>&amp;C&amp;28&amp;P/&amp;N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887BD13-2451-4379-8A44-4F9D964CD807}">
            <xm:f>$I13&lt;&gt;※編集不可※選択項目!$C$3</xm:f>
            <x14:dxf>
              <fill>
                <patternFill>
                  <bgColor theme="0" tint="-0.14996795556505021"/>
                </patternFill>
              </fill>
            </x14:dxf>
          </x14:cfRule>
          <xm:sqref>W13:W52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imeMode="disabled" operator="lessThanOrEqual" allowBlank="1" showErrorMessage="1" errorTitle="無効な入力" error="プルダウンより選択してください。" prompt="40字以内で入力してください。" xr:uid="{EACA87F4-D5D4-4836-BC59-03574F9CF7DE}">
          <x14:formula1>
            <xm:f>※編集不可※選択項目!$F$3:$F$5</xm:f>
          </x14:formula1>
          <xm:sqref>K13:K52</xm:sqref>
        </x14:dataValidation>
        <x14:dataValidation type="list" imeMode="disabled" operator="lessThanOrEqual" allowBlank="1" showErrorMessage="1" errorTitle="無効な入力" error="プルダウンより選択してください。" prompt="40字以内で入力してください。" xr:uid="{83120FCE-0CA6-4B1D-AA3E-8F5ED6B08C70}">
          <x14:formula1>
            <xm:f>※編集不可※選択項目!$E$3:$E$5</xm:f>
          </x14:formula1>
          <xm:sqref>J13:J52</xm:sqref>
        </x14:dataValidation>
        <x14:dataValidation type="list" allowBlank="1" showErrorMessage="1" error="プルダウンより選択してください。" prompt="自動表示されます。" xr:uid="{1DAAA6B1-94D7-4158-8BDE-400E657193C3}">
          <x14:formula1>
            <xm:f>※編集不可※選択項目!$F$3:$F$5</xm:f>
          </x14:formula1>
          <xm:sqref>K13:K52</xm:sqref>
        </x14:dataValidation>
        <x14:dataValidation type="list" allowBlank="1" showErrorMessage="1" error="プルダウンより選択してください。" prompt="自動表示されます。" xr:uid="{CE87ED8A-E4C7-40B7-BA08-34B6673F6473}">
          <x14:formula1>
            <xm:f>※編集不可※選択項目!$E$3:$E$5</xm:f>
          </x14:formula1>
          <xm:sqref>J13:J52</xm:sqref>
        </x14:dataValidation>
        <x14:dataValidation type="list" allowBlank="1" showErrorMessage="1" errorTitle="無効な入力" error="プルダウンより選択してください。" prompt="プルダウンより選択してください。" xr:uid="{C004E2A3-684D-4660-AB41-E2D5D8E51392}">
          <x14:formula1>
            <xm:f>※編集不可※選択項目!$B$3:$B$4</xm:f>
          </x14:formula1>
          <xm:sqref>C13:C52</xm:sqref>
        </x14:dataValidation>
        <x14:dataValidation type="list" imeMode="disabled" operator="lessThanOrEqual" allowBlank="1" showErrorMessage="1" errorTitle="無効な入力" error="プルダウンより選択してください。" prompt="プルダウンより選択してください。" xr:uid="{D5912DE5-FD6B-4FAD-B1D6-5F0ACCFD9E81}">
          <x14:formula1>
            <xm:f>※編集不可※選択項目!$H$3:$H$14</xm:f>
          </x14:formula1>
          <xm:sqref>S13:S52</xm:sqref>
        </x14:dataValidation>
        <x14:dataValidation type="list" allowBlank="1" showErrorMessage="1" errorTitle="無効な入力" error="プルダウンより選択してください。" prompt="プルダウンより選択してください。" xr:uid="{596A554F-D10F-4756-A72D-4736CDC31486}">
          <x14:formula1>
            <xm:f>※編集不可※選択項目!$G$3:$G$4</xm:f>
          </x14:formula1>
          <xm:sqref>L13:L52</xm:sqref>
        </x14:dataValidation>
        <x14:dataValidation type="list" allowBlank="1" showErrorMessage="1" errorTitle="無効な入力" error="プルダウンより選択してください。" prompt="プルダウンより選択してください。" xr:uid="{40337C84-8FA6-497E-808F-DF12D8FD338F}">
          <x14:formula1>
            <xm:f>※編集不可※選択項目!$I$3:$I$4</xm:f>
          </x14:formula1>
          <xm:sqref>U13:U52</xm:sqref>
        </x14:dataValidation>
        <x14:dataValidation type="list" allowBlank="1" showInputMessage="1" showErrorMessage="1" errorTitle="無効な入力" error="プルダウンより選択してください。" xr:uid="{3E5CE881-3C69-4E8B-8B59-07C0008246F4}">
          <x14:formula1>
            <xm:f>※編集不可※選択項目!$C$3:$C$4</xm:f>
          </x14:formula1>
          <xm:sqref>I13:I52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E60CC-EF84-4FCE-81AD-4A7536479A7E}">
  <sheetPr codeName="Sheet1">
    <pageSetUpPr fitToPage="1"/>
  </sheetPr>
  <dimension ref="A1:AP65"/>
  <sheetViews>
    <sheetView view="pageBreakPreview" zoomScale="55" zoomScaleNormal="55" zoomScaleSheetLayoutView="55" zoomScalePageLayoutView="70" workbookViewId="0">
      <selection sqref="A1:B1"/>
    </sheetView>
  </sheetViews>
  <sheetFormatPr defaultColWidth="9" defaultRowHeight="16.2" outlineLevelCol="2" x14ac:dyDescent="0.2"/>
  <cols>
    <col min="1" max="1" width="13.88671875" style="35" customWidth="1"/>
    <col min="2" max="2" width="40.77734375" style="35" customWidth="1"/>
    <col min="3" max="5" width="40.77734375" style="1" customWidth="1"/>
    <col min="6" max="7" width="46.6640625" style="1" customWidth="1"/>
    <col min="8" max="8" width="48.109375" style="1" hidden="1" customWidth="1"/>
    <col min="9" max="11" width="26.6640625" style="1" customWidth="1"/>
    <col min="12" max="12" width="17.6640625" style="1" customWidth="1"/>
    <col min="13" max="13" width="31.109375" style="49" customWidth="1"/>
    <col min="14" max="14" width="24" style="1" customWidth="1"/>
    <col min="15" max="15" width="16.88671875" style="49" customWidth="1"/>
    <col min="16" max="16" width="24" style="1" customWidth="1"/>
    <col min="17" max="17" width="16.88671875" style="1" customWidth="1"/>
    <col min="18" max="19" width="17.109375" style="1" customWidth="1"/>
    <col min="20" max="20" width="20.33203125" style="1" customWidth="1"/>
    <col min="21" max="21" width="20.33203125" style="1" bestFit="1" customWidth="1"/>
    <col min="22" max="22" width="20.88671875" style="1" customWidth="1"/>
    <col min="23" max="23" width="42.109375" style="1" customWidth="1"/>
    <col min="24" max="24" width="20.88671875" style="55" customWidth="1"/>
    <col min="25" max="25" width="45.88671875" style="55" customWidth="1"/>
    <col min="26" max="26" width="42.109375" style="55" customWidth="1"/>
    <col min="27" max="27" width="12" style="55" hidden="1" customWidth="1" outlineLevel="2"/>
    <col min="28" max="28" width="27.77734375" style="55" hidden="1" customWidth="1" outlineLevel="2"/>
    <col min="29" max="29" width="17.77734375" style="55" hidden="1" customWidth="1" outlineLevel="2"/>
    <col min="30" max="30" width="27.77734375" style="55" hidden="1" customWidth="1" outlineLevel="2"/>
    <col min="31" max="31" width="19.109375" style="1" hidden="1" customWidth="1" outlineLevel="2"/>
    <col min="32" max="32" width="34.109375" style="1" hidden="1" customWidth="1" outlineLevel="2"/>
    <col min="33" max="33" width="7" style="1" hidden="1" customWidth="1" outlineLevel="1"/>
    <col min="34" max="34" width="33.109375" style="1" hidden="1" customWidth="1" outlineLevel="2"/>
    <col min="35" max="36" width="15.88671875" style="1" hidden="1" customWidth="1" outlineLevel="2"/>
    <col min="37" max="37" width="22.88671875" style="1" hidden="1" customWidth="1" outlineLevel="2"/>
    <col min="38" max="38" width="34" style="1" hidden="1" customWidth="1" outlineLevel="2"/>
    <col min="39" max="39" width="10.109375" style="1" hidden="1" customWidth="1" outlineLevel="2"/>
    <col min="40" max="40" width="11" style="1" hidden="1" customWidth="1" outlineLevel="2"/>
    <col min="41" max="41" width="9" style="1" hidden="1" customWidth="1" outlineLevel="1"/>
    <col min="42" max="42" width="9" style="1" customWidth="1" collapsed="1"/>
    <col min="43" max="45" width="9" style="1" customWidth="1"/>
    <col min="46" max="16384" width="9" style="1"/>
  </cols>
  <sheetData>
    <row r="1" spans="1:40" ht="40.35" customHeight="1" x14ac:dyDescent="0.2">
      <c r="A1" s="241" t="s">
        <v>151</v>
      </c>
      <c r="B1" s="242"/>
      <c r="C1" s="242" t="s">
        <v>44</v>
      </c>
      <c r="D1" s="242"/>
      <c r="E1" s="242"/>
      <c r="F1" s="242"/>
      <c r="G1" s="243"/>
      <c r="H1"/>
      <c r="J1" s="232" t="s">
        <v>18</v>
      </c>
      <c r="K1" s="233"/>
      <c r="L1" s="233"/>
      <c r="M1" s="233"/>
      <c r="N1" s="234"/>
      <c r="V1" s="55"/>
      <c r="W1" s="55"/>
      <c r="Z1" s="1"/>
      <c r="AA1" s="1"/>
      <c r="AB1" s="1"/>
      <c r="AC1" s="1"/>
      <c r="AD1" s="1"/>
      <c r="AK1" s="68" t="s">
        <v>88</v>
      </c>
      <c r="AL1" s="69">
        <v>46079</v>
      </c>
      <c r="AM1" s="70" t="s">
        <v>89</v>
      </c>
      <c r="AN1" s="71" t="s">
        <v>101</v>
      </c>
    </row>
    <row r="2" spans="1:40" ht="150" customHeight="1" x14ac:dyDescent="0.2">
      <c r="A2" s="235" t="s">
        <v>34</v>
      </c>
      <c r="B2" s="236"/>
      <c r="C2" s="257"/>
      <c r="D2" s="258"/>
      <c r="E2" s="28" t="s">
        <v>39</v>
      </c>
      <c r="F2" s="259"/>
      <c r="G2" s="260"/>
      <c r="H2"/>
      <c r="J2" s="29" t="s">
        <v>16</v>
      </c>
      <c r="K2" s="216" t="s">
        <v>78</v>
      </c>
      <c r="L2" s="217"/>
      <c r="M2" s="217"/>
      <c r="N2" s="218"/>
      <c r="V2" s="55"/>
      <c r="W2" s="55"/>
      <c r="AA2" s="1"/>
      <c r="AB2" s="1"/>
      <c r="AC2" s="1"/>
      <c r="AD2" s="1"/>
    </row>
    <row r="3" spans="1:40" ht="150" customHeight="1" thickBot="1" x14ac:dyDescent="0.25">
      <c r="A3" s="227" t="s">
        <v>152</v>
      </c>
      <c r="B3" s="228"/>
      <c r="C3" s="271"/>
      <c r="D3" s="272"/>
      <c r="E3" s="273"/>
      <c r="F3" s="30" t="s">
        <v>40</v>
      </c>
      <c r="G3" s="113"/>
      <c r="H3"/>
      <c r="J3" s="29" t="s">
        <v>17</v>
      </c>
      <c r="K3" s="216" t="s">
        <v>144</v>
      </c>
      <c r="L3" s="217"/>
      <c r="M3" s="217"/>
      <c r="N3" s="218"/>
      <c r="V3" s="55"/>
      <c r="W3" s="55"/>
      <c r="AA3" s="1"/>
      <c r="AB3" s="1"/>
      <c r="AC3" s="1"/>
      <c r="AD3" s="1"/>
      <c r="AL3" s="270"/>
    </row>
    <row r="4" spans="1:40" ht="150" customHeight="1" thickBot="1" x14ac:dyDescent="0.25">
      <c r="A4" s="229" t="s">
        <v>153</v>
      </c>
      <c r="B4" s="230"/>
      <c r="C4" s="230"/>
      <c r="D4" s="230"/>
      <c r="E4" s="231"/>
      <c r="F4" s="31" t="s">
        <v>41</v>
      </c>
      <c r="G4" s="31">
        <f>COUNTIF($B$13:$B$62,"ダイカストマシン")</f>
        <v>0</v>
      </c>
      <c r="H4"/>
      <c r="J4" s="32" t="s">
        <v>43</v>
      </c>
      <c r="K4" s="219" t="s">
        <v>79</v>
      </c>
      <c r="L4" s="220"/>
      <c r="M4" s="220"/>
      <c r="N4" s="221"/>
      <c r="V4" s="55"/>
      <c r="W4" s="55"/>
      <c r="Z4" s="1"/>
      <c r="AE4" s="73" t="s">
        <v>23</v>
      </c>
      <c r="AF4" s="3">
        <f>COUNTIF(AE13:AE62,"OK")</f>
        <v>0</v>
      </c>
    </row>
    <row r="5" spans="1:40" s="2" customFormat="1" ht="30" customHeight="1" thickBot="1" x14ac:dyDescent="0.25">
      <c r="A5" s="33"/>
      <c r="B5" s="33"/>
      <c r="C5" s="33"/>
      <c r="D5" s="33"/>
      <c r="E5" s="33"/>
      <c r="F5" s="33"/>
      <c r="G5" s="33"/>
      <c r="I5" s="58"/>
      <c r="J5" s="33"/>
      <c r="K5" s="33"/>
      <c r="L5" s="33"/>
      <c r="M5" s="48"/>
      <c r="N5" s="33"/>
      <c r="O5" s="48"/>
      <c r="P5" s="33"/>
      <c r="Q5" s="33"/>
      <c r="R5" s="33"/>
      <c r="S5" s="33"/>
      <c r="T5" s="33"/>
      <c r="U5" s="33"/>
      <c r="V5" s="33"/>
      <c r="W5" s="33"/>
      <c r="Y5" s="59"/>
      <c r="Z5" s="33"/>
      <c r="AA5" s="59"/>
      <c r="AB5" s="59"/>
      <c r="AC5" s="59"/>
      <c r="AD5" s="59"/>
    </row>
    <row r="6" spans="1:40" s="4" customFormat="1" ht="36" customHeight="1" x14ac:dyDescent="0.2">
      <c r="A6" s="11" t="s">
        <v>21</v>
      </c>
      <c r="B6" s="95">
        <f>COLUMN()-1</f>
        <v>1</v>
      </c>
      <c r="C6" s="95">
        <f t="shared" ref="C6:G6" si="0">COLUMN()-1</f>
        <v>2</v>
      </c>
      <c r="D6" s="95">
        <f t="shared" si="0"/>
        <v>3</v>
      </c>
      <c r="E6" s="97">
        <f t="shared" si="0"/>
        <v>4</v>
      </c>
      <c r="F6" s="95">
        <f t="shared" si="0"/>
        <v>5</v>
      </c>
      <c r="G6" s="95">
        <f t="shared" si="0"/>
        <v>6</v>
      </c>
      <c r="H6" s="274" t="s">
        <v>142</v>
      </c>
      <c r="I6" s="97">
        <f>COLUMN()-2</f>
        <v>7</v>
      </c>
      <c r="J6" s="97">
        <f t="shared" ref="J6:Z6" si="1">COLUMN()-2</f>
        <v>8</v>
      </c>
      <c r="K6" s="95">
        <f t="shared" si="1"/>
        <v>9</v>
      </c>
      <c r="L6" s="97">
        <f t="shared" si="1"/>
        <v>10</v>
      </c>
      <c r="M6" s="97">
        <f t="shared" si="1"/>
        <v>11</v>
      </c>
      <c r="N6" s="100">
        <f t="shared" si="1"/>
        <v>12</v>
      </c>
      <c r="O6" s="97">
        <f t="shared" si="1"/>
        <v>13</v>
      </c>
      <c r="P6" s="100">
        <f t="shared" si="1"/>
        <v>14</v>
      </c>
      <c r="Q6" s="97">
        <f t="shared" si="1"/>
        <v>15</v>
      </c>
      <c r="R6" s="97">
        <f t="shared" si="1"/>
        <v>16</v>
      </c>
      <c r="S6" s="97">
        <f t="shared" si="1"/>
        <v>17</v>
      </c>
      <c r="T6" s="97">
        <f t="shared" si="1"/>
        <v>18</v>
      </c>
      <c r="U6" s="97">
        <f t="shared" si="1"/>
        <v>19</v>
      </c>
      <c r="V6" s="95">
        <f t="shared" si="1"/>
        <v>20</v>
      </c>
      <c r="W6" s="105">
        <f t="shared" si="1"/>
        <v>21</v>
      </c>
      <c r="X6" s="105">
        <f t="shared" si="1"/>
        <v>22</v>
      </c>
      <c r="Y6" s="106">
        <f t="shared" si="1"/>
        <v>23</v>
      </c>
      <c r="Z6" s="148">
        <f t="shared" si="1"/>
        <v>24</v>
      </c>
      <c r="AA6" s="178" t="s">
        <v>127</v>
      </c>
      <c r="AB6" s="181" t="s">
        <v>128</v>
      </c>
      <c r="AC6" s="175" t="s">
        <v>154</v>
      </c>
      <c r="AD6" s="178" t="s">
        <v>129</v>
      </c>
      <c r="AE6" s="184" t="s">
        <v>15</v>
      </c>
      <c r="AF6" s="185"/>
    </row>
    <row r="7" spans="1:40" s="4" customFormat="1" ht="37.200000000000003" x14ac:dyDescent="0.2">
      <c r="A7" s="12" t="s">
        <v>9</v>
      </c>
      <c r="B7" s="96" t="s">
        <v>10</v>
      </c>
      <c r="C7" s="96" t="s">
        <v>10</v>
      </c>
      <c r="D7" s="96" t="s">
        <v>10</v>
      </c>
      <c r="E7" s="98" t="s">
        <v>51</v>
      </c>
      <c r="F7" s="96" t="s">
        <v>10</v>
      </c>
      <c r="G7" s="147" t="s">
        <v>10</v>
      </c>
      <c r="H7" s="275" t="s">
        <v>11</v>
      </c>
      <c r="I7" s="98" t="s">
        <v>11</v>
      </c>
      <c r="J7" s="98" t="s">
        <v>11</v>
      </c>
      <c r="K7" s="96" t="s">
        <v>10</v>
      </c>
      <c r="L7" s="98" t="s">
        <v>11</v>
      </c>
      <c r="M7" s="98" t="s">
        <v>11</v>
      </c>
      <c r="N7" s="101" t="s">
        <v>11</v>
      </c>
      <c r="O7" s="98" t="s">
        <v>11</v>
      </c>
      <c r="P7" s="101" t="s">
        <v>11</v>
      </c>
      <c r="Q7" s="98" t="s">
        <v>11</v>
      </c>
      <c r="R7" s="98" t="s">
        <v>11</v>
      </c>
      <c r="S7" s="98" t="s">
        <v>11</v>
      </c>
      <c r="T7" s="98" t="s">
        <v>11</v>
      </c>
      <c r="U7" s="98" t="s">
        <v>11</v>
      </c>
      <c r="V7" s="96" t="s">
        <v>10</v>
      </c>
      <c r="W7" s="99" t="s">
        <v>51</v>
      </c>
      <c r="X7" s="99" t="s">
        <v>51</v>
      </c>
      <c r="Y7" s="99" t="s">
        <v>51</v>
      </c>
      <c r="Z7" s="149" t="s">
        <v>51</v>
      </c>
      <c r="AA7" s="179"/>
      <c r="AB7" s="182"/>
      <c r="AC7" s="176"/>
      <c r="AD7" s="179"/>
      <c r="AE7" s="186"/>
      <c r="AF7" s="187"/>
    </row>
    <row r="8" spans="1:40" s="4" customFormat="1" ht="31.5" customHeight="1" thickBot="1" x14ac:dyDescent="0.25">
      <c r="A8" s="13" t="s">
        <v>42</v>
      </c>
      <c r="B8" s="112" t="s">
        <v>22</v>
      </c>
      <c r="C8" s="107" t="s">
        <v>13</v>
      </c>
      <c r="D8" s="112" t="s">
        <v>22</v>
      </c>
      <c r="E8" s="112" t="s">
        <v>22</v>
      </c>
      <c r="F8" s="107" t="s">
        <v>13</v>
      </c>
      <c r="G8" s="107" t="s">
        <v>13</v>
      </c>
      <c r="H8" s="276" t="s">
        <v>142</v>
      </c>
      <c r="I8" s="107" t="s">
        <v>13</v>
      </c>
      <c r="J8" s="107" t="s">
        <v>13</v>
      </c>
      <c r="K8" s="107" t="s">
        <v>13</v>
      </c>
      <c r="L8" s="107" t="s">
        <v>13</v>
      </c>
      <c r="M8" s="107" t="s">
        <v>13</v>
      </c>
      <c r="N8" s="108" t="s">
        <v>13</v>
      </c>
      <c r="O8" s="107" t="s">
        <v>13</v>
      </c>
      <c r="P8" s="108" t="s">
        <v>13</v>
      </c>
      <c r="Q8" s="112" t="s">
        <v>22</v>
      </c>
      <c r="R8" s="107" t="s">
        <v>13</v>
      </c>
      <c r="S8" s="107" t="s">
        <v>13</v>
      </c>
      <c r="T8" s="112" t="s">
        <v>22</v>
      </c>
      <c r="U8" s="107" t="s">
        <v>13</v>
      </c>
      <c r="V8" s="109" t="s">
        <v>13</v>
      </c>
      <c r="W8" s="110" t="s">
        <v>93</v>
      </c>
      <c r="X8" s="111" t="s">
        <v>14</v>
      </c>
      <c r="Y8" s="110" t="s">
        <v>93</v>
      </c>
      <c r="Z8" s="150" t="s">
        <v>14</v>
      </c>
      <c r="AA8" s="179"/>
      <c r="AB8" s="182"/>
      <c r="AC8" s="176"/>
      <c r="AD8" s="179"/>
      <c r="AE8" s="186"/>
      <c r="AF8" s="187"/>
    </row>
    <row r="9" spans="1:40" s="4" customFormat="1" ht="32.25" customHeight="1" x14ac:dyDescent="0.2">
      <c r="A9" s="190" t="s">
        <v>12</v>
      </c>
      <c r="B9" s="193" t="s">
        <v>48</v>
      </c>
      <c r="C9" s="193" t="s">
        <v>47</v>
      </c>
      <c r="D9" s="196" t="s">
        <v>34</v>
      </c>
      <c r="E9" s="197" t="s">
        <v>84</v>
      </c>
      <c r="F9" s="196" t="s">
        <v>0</v>
      </c>
      <c r="G9" s="196" t="s">
        <v>2</v>
      </c>
      <c r="H9" s="277" t="s">
        <v>102</v>
      </c>
      <c r="I9" s="247" t="s">
        <v>117</v>
      </c>
      <c r="J9" s="203" t="s">
        <v>94</v>
      </c>
      <c r="K9" s="206" t="s">
        <v>95</v>
      </c>
      <c r="L9" s="209" t="s">
        <v>5</v>
      </c>
      <c r="M9" s="210"/>
      <c r="N9" s="209" t="s">
        <v>35</v>
      </c>
      <c r="O9" s="222"/>
      <c r="P9" s="209" t="s">
        <v>36</v>
      </c>
      <c r="Q9" s="222"/>
      <c r="R9" s="203" t="s">
        <v>96</v>
      </c>
      <c r="S9" s="203" t="s">
        <v>97</v>
      </c>
      <c r="T9" s="254" t="s">
        <v>98</v>
      </c>
      <c r="U9" s="249" t="s">
        <v>50</v>
      </c>
      <c r="V9" s="193" t="s">
        <v>100</v>
      </c>
      <c r="W9" s="213" t="s">
        <v>118</v>
      </c>
      <c r="X9" s="213" t="s">
        <v>99</v>
      </c>
      <c r="Y9" s="203" t="s">
        <v>52</v>
      </c>
      <c r="Z9" s="244" t="s">
        <v>1</v>
      </c>
      <c r="AA9" s="179"/>
      <c r="AB9" s="182"/>
      <c r="AC9" s="176"/>
      <c r="AD9" s="179"/>
      <c r="AE9" s="186"/>
      <c r="AF9" s="187"/>
      <c r="AH9" s="75" t="s">
        <v>91</v>
      </c>
      <c r="AI9" s="5" t="s">
        <v>130</v>
      </c>
      <c r="AL9" s="141" t="s">
        <v>143</v>
      </c>
    </row>
    <row r="10" spans="1:40" s="4" customFormat="1" ht="27" customHeight="1" thickBot="1" x14ac:dyDescent="0.25">
      <c r="A10" s="191"/>
      <c r="B10" s="194"/>
      <c r="C10" s="194"/>
      <c r="D10" s="194"/>
      <c r="E10" s="198"/>
      <c r="F10" s="194"/>
      <c r="G10" s="194"/>
      <c r="H10" s="278"/>
      <c r="I10" s="248"/>
      <c r="J10" s="204"/>
      <c r="K10" s="207"/>
      <c r="L10" s="211"/>
      <c r="M10" s="212"/>
      <c r="N10" s="211"/>
      <c r="O10" s="223"/>
      <c r="P10" s="211"/>
      <c r="Q10" s="223"/>
      <c r="R10" s="204"/>
      <c r="S10" s="204"/>
      <c r="T10" s="255"/>
      <c r="U10" s="250"/>
      <c r="V10" s="252"/>
      <c r="W10" s="214"/>
      <c r="X10" s="214"/>
      <c r="Y10" s="204"/>
      <c r="Z10" s="245"/>
      <c r="AA10" s="179"/>
      <c r="AB10" s="182"/>
      <c r="AC10" s="176"/>
      <c r="AD10" s="179"/>
      <c r="AE10" s="188"/>
      <c r="AF10" s="189"/>
      <c r="AH10" s="76" t="s">
        <v>92</v>
      </c>
      <c r="AI10" s="72">
        <f>IF(AND($G$4&gt;0,OR($C$2="",$F$2="",$G$3="",$C$3="")),1,0)</f>
        <v>0</v>
      </c>
    </row>
    <row r="11" spans="1:40" s="4" customFormat="1" ht="63.75" customHeight="1" x14ac:dyDescent="0.2">
      <c r="A11" s="192"/>
      <c r="B11" s="195"/>
      <c r="C11" s="195"/>
      <c r="D11" s="195"/>
      <c r="E11" s="199"/>
      <c r="F11" s="195"/>
      <c r="G11" s="195"/>
      <c r="H11" s="279"/>
      <c r="I11" s="205"/>
      <c r="J11" s="205"/>
      <c r="K11" s="208"/>
      <c r="L11" s="102" t="s">
        <v>49</v>
      </c>
      <c r="M11" s="103" t="s">
        <v>6</v>
      </c>
      <c r="N11" s="104" t="s">
        <v>135</v>
      </c>
      <c r="O11" s="103" t="s">
        <v>3</v>
      </c>
      <c r="P11" s="104" t="s">
        <v>136</v>
      </c>
      <c r="Q11" s="102" t="s">
        <v>3</v>
      </c>
      <c r="R11" s="205"/>
      <c r="S11" s="205"/>
      <c r="T11" s="256"/>
      <c r="U11" s="251"/>
      <c r="V11" s="253"/>
      <c r="W11" s="215"/>
      <c r="X11" s="215"/>
      <c r="Y11" s="205"/>
      <c r="Z11" s="246"/>
      <c r="AA11" s="180"/>
      <c r="AB11" s="183"/>
      <c r="AC11" s="177"/>
      <c r="AD11" s="180"/>
      <c r="AE11" s="14" t="s">
        <v>4</v>
      </c>
      <c r="AF11" s="15" t="s">
        <v>1</v>
      </c>
      <c r="AH11" s="142" t="s">
        <v>53</v>
      </c>
      <c r="AI11" s="142" t="s">
        <v>131</v>
      </c>
      <c r="AJ11" s="142" t="s">
        <v>132</v>
      </c>
      <c r="AK11" s="142" t="s">
        <v>55</v>
      </c>
      <c r="AL11" s="142" t="s">
        <v>133</v>
      </c>
      <c r="AM11" s="143" t="s">
        <v>19</v>
      </c>
      <c r="AN11" s="6" t="s">
        <v>20</v>
      </c>
    </row>
    <row r="12" spans="1:40" s="4" customFormat="1" ht="34.5" customHeight="1" x14ac:dyDescent="0.2">
      <c r="A12" s="22" t="s">
        <v>7</v>
      </c>
      <c r="B12" s="162" t="s">
        <v>44</v>
      </c>
      <c r="C12" s="163" t="s">
        <v>45</v>
      </c>
      <c r="D12" s="37" t="s">
        <v>85</v>
      </c>
      <c r="E12" s="37" t="s">
        <v>83</v>
      </c>
      <c r="F12" s="25" t="s">
        <v>46</v>
      </c>
      <c r="G12" s="25" t="s">
        <v>121</v>
      </c>
      <c r="H12" s="37" t="str">
        <f t="shared" ref="H12" si="2">G12&amp;AH12</f>
        <v>aaaa-bbbb■</v>
      </c>
      <c r="I12" s="24" t="s">
        <v>122</v>
      </c>
      <c r="J12" s="24" t="s">
        <v>75</v>
      </c>
      <c r="K12" s="24" t="s">
        <v>54</v>
      </c>
      <c r="L12" s="24" t="s">
        <v>31</v>
      </c>
      <c r="M12" s="25" t="s">
        <v>30</v>
      </c>
      <c r="N12" s="26">
        <v>60.122999999999998</v>
      </c>
      <c r="O12" s="25" t="s">
        <v>61</v>
      </c>
      <c r="P12" s="26">
        <v>40.122999999999998</v>
      </c>
      <c r="Q12" s="37" t="str">
        <f t="shared" ref="Q12" si="3">IF(O12="","",O12)</f>
        <v>s</v>
      </c>
      <c r="R12" s="24">
        <v>2010</v>
      </c>
      <c r="S12" s="24">
        <v>2018</v>
      </c>
      <c r="T12" s="138">
        <f>IFERROR(IF($N12="","",ROUNDDOWN((ABS($N12-$P12)/$N12)/IF($S12="","",IF(($S12-$R12)=0,1,($S12-$R12)))*100,1)),"")</f>
        <v>4.0999999999999996</v>
      </c>
      <c r="U12" s="26" t="s">
        <v>8</v>
      </c>
      <c r="V12" s="26">
        <v>4500</v>
      </c>
      <c r="W12" s="26" t="s">
        <v>124</v>
      </c>
      <c r="X12" s="26">
        <v>450</v>
      </c>
      <c r="Y12" s="161" t="s">
        <v>137</v>
      </c>
      <c r="Z12" s="151"/>
      <c r="AA12" s="123"/>
      <c r="AB12" s="124"/>
      <c r="AC12" s="172"/>
      <c r="AD12" s="123"/>
      <c r="AE12" s="116" t="s">
        <v>24</v>
      </c>
      <c r="AF12" s="27"/>
      <c r="AH12" s="4" t="str">
        <f>IF(OR(K12=$AH$9,K12=$AH$10),"["&amp;K12&amp;"付]","")</f>
        <v/>
      </c>
      <c r="AI12" s="4" t="s">
        <v>90</v>
      </c>
      <c r="AJ12" s="4" t="s">
        <v>147</v>
      </c>
      <c r="AK12" s="4" t="s">
        <v>90</v>
      </c>
      <c r="AL12" s="4" t="s">
        <v>90</v>
      </c>
      <c r="AM12" s="4" t="s">
        <v>90</v>
      </c>
      <c r="AN12" s="4" t="s">
        <v>90</v>
      </c>
    </row>
    <row r="13" spans="1:40" s="4" customFormat="1" ht="34.5" customHeight="1" x14ac:dyDescent="0.2">
      <c r="A13" s="34">
        <f>ROW()-12</f>
        <v>1</v>
      </c>
      <c r="B13" s="164" t="str">
        <f>IF($C13="","","ダイカストマシン")</f>
        <v/>
      </c>
      <c r="C13" s="165"/>
      <c r="D13" s="20" t="str">
        <f>IF($C$2="","",IF($B13&lt;&gt;"",$C$2,""))</f>
        <v/>
      </c>
      <c r="E13" s="20" t="str">
        <f>IF($F$2="","",IF($B13&lt;&gt;"",$F$2,""))</f>
        <v/>
      </c>
      <c r="F13" s="17"/>
      <c r="G13" s="74"/>
      <c r="H13" s="37"/>
      <c r="I13" s="136"/>
      <c r="J13" s="136"/>
      <c r="K13" s="136"/>
      <c r="L13" s="18"/>
      <c r="M13" s="19"/>
      <c r="N13" s="77"/>
      <c r="O13" s="19"/>
      <c r="P13" s="77"/>
      <c r="Q13" s="20" t="str">
        <f>IF(O13="","",O13)</f>
        <v/>
      </c>
      <c r="R13" s="18"/>
      <c r="S13" s="18"/>
      <c r="T13" s="138" t="str">
        <f>IFERROR(IF($N13="","",ROUNDDOWN((ABS($N13-$P13)/$N13)/IF($S13="","",IF(($S13-$R13)=0,1,($S13-$R13)))*100,1)),"")</f>
        <v/>
      </c>
      <c r="U13" s="21"/>
      <c r="V13" s="21"/>
      <c r="W13" s="21"/>
      <c r="X13" s="168"/>
      <c r="Y13" s="157"/>
      <c r="Z13" s="158"/>
      <c r="AA13" s="119"/>
      <c r="AB13" s="120"/>
      <c r="AC13" s="173" t="str">
        <f>IF($B13="","",IF(AND($B13&lt;&gt;"",$C$3="あり"),1,0))</f>
        <v/>
      </c>
      <c r="AD13" s="119"/>
      <c r="AE13" s="117"/>
      <c r="AF13" s="66"/>
      <c r="AH13" s="4" t="str">
        <f>IF(OR(K13=$AH$9,K13=$AH$10),"["&amp;K13&amp;"付]","")</f>
        <v/>
      </c>
      <c r="AI13" s="72">
        <f>IF(AND($C13&lt;&gt;"",OR(F13="",G13="",I13="",L13="",M13="",N13="",O13="",P13="",R13="",S13="",U13="",V13="",J13="",K13="")),1,0)</f>
        <v>0</v>
      </c>
      <c r="AJ13" s="72">
        <f>IF(AND($G13&lt;&gt;"",AND(I13=※編集不可※選択項目!$C$3,W13="")),1,0)</f>
        <v>0</v>
      </c>
      <c r="AK13" s="72">
        <f>IF(AND($G13&lt;&gt;"",COUNTIF($G13,"*■*")&gt;0,$Y13=""),1,0)</f>
        <v>0</v>
      </c>
      <c r="AL13" s="72" t="str">
        <f>IF(G13="","",TEXT(G13&amp;IF(K13&lt;&gt;※編集不可※選択項目!$F$5,"["&amp;K13&amp;"付]",""),"G/標準"))</f>
        <v/>
      </c>
      <c r="AM13" s="8">
        <f>IF(AL13="",0,COUNTIF($AL$13:$AL$62,AL13))</f>
        <v>0</v>
      </c>
      <c r="AN13" s="8">
        <f>IF(T13&lt;1,1,0)</f>
        <v>0</v>
      </c>
    </row>
    <row r="14" spans="1:40" s="4" customFormat="1" ht="34.5" customHeight="1" x14ac:dyDescent="0.2">
      <c r="A14" s="34">
        <f t="shared" ref="A14:A62" si="4">ROW()-12</f>
        <v>2</v>
      </c>
      <c r="B14" s="164" t="str">
        <f t="shared" ref="B14:B62" si="5">IF($C14="","","ダイカストマシン")</f>
        <v/>
      </c>
      <c r="C14" s="165"/>
      <c r="D14" s="20" t="str">
        <f t="shared" ref="D14:D62" si="6">IF($C$2="","",IF($B14&lt;&gt;"",$C$2,""))</f>
        <v/>
      </c>
      <c r="E14" s="20" t="str">
        <f t="shared" ref="E14:E62" si="7">IF($F$2="","",IF($B14&lt;&gt;"",$F$2,""))</f>
        <v/>
      </c>
      <c r="F14" s="17"/>
      <c r="G14" s="74"/>
      <c r="H14" s="37"/>
      <c r="I14" s="136"/>
      <c r="J14" s="136"/>
      <c r="K14" s="136"/>
      <c r="L14" s="18"/>
      <c r="M14" s="19"/>
      <c r="N14" s="77"/>
      <c r="O14" s="19"/>
      <c r="P14" s="77"/>
      <c r="Q14" s="20" t="str">
        <f t="shared" ref="Q14:Q62" si="8">IF(O14="","",O14)</f>
        <v/>
      </c>
      <c r="R14" s="18"/>
      <c r="S14" s="18"/>
      <c r="T14" s="138" t="str">
        <f t="shared" ref="T14:T62" si="9">IFERROR(IF($N14="","",ROUNDDOWN((ABS($N14-$P14)/$N14)/IF($S14="","",IF(($S14-$R14)=0,1,($S14-$R14)))*100,1)),"")</f>
        <v/>
      </c>
      <c r="U14" s="21"/>
      <c r="V14" s="21"/>
      <c r="W14" s="21"/>
      <c r="X14" s="168"/>
      <c r="Y14" s="157"/>
      <c r="Z14" s="158"/>
      <c r="AA14" s="119"/>
      <c r="AB14" s="120"/>
      <c r="AC14" s="173" t="str">
        <f t="shared" ref="AC14:AC62" si="10">IF($B14="","",IF(AND($B14&lt;&gt;"",$C$3="あり"),1,0))</f>
        <v/>
      </c>
      <c r="AD14" s="119"/>
      <c r="AE14" s="117"/>
      <c r="AF14" s="66"/>
      <c r="AH14" s="4" t="str">
        <f t="shared" ref="AH14:AH62" si="11">IF(OR(K14=$AH$9,K14=$AH$10),"["&amp;K14&amp;"付]","")</f>
        <v/>
      </c>
      <c r="AI14" s="72">
        <f t="shared" ref="AI14:AI62" si="12">IF(AND($C14&lt;&gt;"",OR(F14="",G14="",I14="",L14="",M14="",N14="",O14="",P14="",R14="",S14="",U14="",V14="",J14="",K14="")),1,0)</f>
        <v>0</v>
      </c>
      <c r="AJ14" s="72">
        <f>IF(AND($G14&lt;&gt;"",AND(I14=※編集不可※選択項目!$C$3,W14="")),1,0)</f>
        <v>0</v>
      </c>
      <c r="AK14" s="72">
        <f t="shared" ref="AK14:AK62" si="13">IF(AND($G14&lt;&gt;"",COUNTIF($G14,"*■*")&gt;0,$Y14=""),1,0)</f>
        <v>0</v>
      </c>
      <c r="AL14" s="72" t="str">
        <f>IF(G14="","",TEXT(G14&amp;IF(K14&lt;&gt;※編集不可※選択項目!$F$5,"["&amp;K14&amp;"付]",""),"G/標準"))</f>
        <v/>
      </c>
      <c r="AM14" s="8">
        <f t="shared" ref="AM14:AM62" si="14">IF(AL14="",0,COUNTIF($AL$13:$AL$62,AL14))</f>
        <v>0</v>
      </c>
      <c r="AN14" s="8">
        <f t="shared" ref="AN14:AN62" si="15">IF(T14&lt;1,1,0)</f>
        <v>0</v>
      </c>
    </row>
    <row r="15" spans="1:40" s="4" customFormat="1" ht="34.5" customHeight="1" x14ac:dyDescent="0.2">
      <c r="A15" s="34">
        <f t="shared" si="4"/>
        <v>3</v>
      </c>
      <c r="B15" s="164" t="str">
        <f t="shared" si="5"/>
        <v/>
      </c>
      <c r="C15" s="165"/>
      <c r="D15" s="20" t="str">
        <f t="shared" si="6"/>
        <v/>
      </c>
      <c r="E15" s="20" t="str">
        <f t="shared" si="7"/>
        <v/>
      </c>
      <c r="F15" s="17"/>
      <c r="G15" s="74"/>
      <c r="H15" s="37" t="str">
        <f t="shared" ref="H15:H62" si="16">G15&amp;AH15</f>
        <v/>
      </c>
      <c r="I15" s="136"/>
      <c r="J15" s="136"/>
      <c r="K15" s="136"/>
      <c r="L15" s="18"/>
      <c r="M15" s="19"/>
      <c r="N15" s="77"/>
      <c r="O15" s="19"/>
      <c r="P15" s="77"/>
      <c r="Q15" s="20" t="str">
        <f t="shared" si="8"/>
        <v/>
      </c>
      <c r="R15" s="18"/>
      <c r="S15" s="18"/>
      <c r="T15" s="138" t="str">
        <f t="shared" si="9"/>
        <v/>
      </c>
      <c r="U15" s="21"/>
      <c r="V15" s="21"/>
      <c r="W15" s="21"/>
      <c r="X15" s="168"/>
      <c r="Y15" s="157"/>
      <c r="Z15" s="158"/>
      <c r="AA15" s="119"/>
      <c r="AB15" s="120"/>
      <c r="AC15" s="173" t="str">
        <f t="shared" si="10"/>
        <v/>
      </c>
      <c r="AD15" s="119"/>
      <c r="AE15" s="117"/>
      <c r="AF15" s="66"/>
      <c r="AH15" s="4" t="str">
        <f t="shared" si="11"/>
        <v/>
      </c>
      <c r="AI15" s="72">
        <f t="shared" si="12"/>
        <v>0</v>
      </c>
      <c r="AJ15" s="72">
        <f>IF(AND($G15&lt;&gt;"",AND(I15=※編集不可※選択項目!$C$3,W15="")),1,0)</f>
        <v>0</v>
      </c>
      <c r="AK15" s="72">
        <f t="shared" si="13"/>
        <v>0</v>
      </c>
      <c r="AL15" s="72" t="str">
        <f>IF(G15="","",TEXT(G15&amp;IF(K15&lt;&gt;※編集不可※選択項目!$F$5,"["&amp;K15&amp;"付]",""),"G/標準"))</f>
        <v/>
      </c>
      <c r="AM15" s="8">
        <f t="shared" si="14"/>
        <v>0</v>
      </c>
      <c r="AN15" s="8">
        <f t="shared" si="15"/>
        <v>0</v>
      </c>
    </row>
    <row r="16" spans="1:40" s="4" customFormat="1" ht="34.5" customHeight="1" x14ac:dyDescent="0.2">
      <c r="A16" s="34">
        <f t="shared" si="4"/>
        <v>4</v>
      </c>
      <c r="B16" s="164" t="str">
        <f t="shared" si="5"/>
        <v/>
      </c>
      <c r="C16" s="165"/>
      <c r="D16" s="20" t="str">
        <f t="shared" si="6"/>
        <v/>
      </c>
      <c r="E16" s="20" t="str">
        <f t="shared" si="7"/>
        <v/>
      </c>
      <c r="F16" s="17"/>
      <c r="G16" s="74"/>
      <c r="H16" s="37" t="str">
        <f t="shared" si="16"/>
        <v/>
      </c>
      <c r="I16" s="136"/>
      <c r="J16" s="136"/>
      <c r="K16" s="136"/>
      <c r="L16" s="18"/>
      <c r="M16" s="19"/>
      <c r="N16" s="77"/>
      <c r="O16" s="19"/>
      <c r="P16" s="77"/>
      <c r="Q16" s="20" t="str">
        <f t="shared" si="8"/>
        <v/>
      </c>
      <c r="R16" s="18"/>
      <c r="S16" s="18"/>
      <c r="T16" s="138" t="str">
        <f t="shared" si="9"/>
        <v/>
      </c>
      <c r="U16" s="21"/>
      <c r="V16" s="21"/>
      <c r="W16" s="21"/>
      <c r="X16" s="168"/>
      <c r="Y16" s="74"/>
      <c r="Z16" s="158"/>
      <c r="AA16" s="119"/>
      <c r="AB16" s="120"/>
      <c r="AC16" s="173" t="str">
        <f t="shared" si="10"/>
        <v/>
      </c>
      <c r="AD16" s="119"/>
      <c r="AE16" s="117"/>
      <c r="AF16" s="66"/>
      <c r="AH16" s="4" t="str">
        <f t="shared" si="11"/>
        <v/>
      </c>
      <c r="AI16" s="72">
        <f t="shared" si="12"/>
        <v>0</v>
      </c>
      <c r="AJ16" s="72">
        <f>IF(AND($G16&lt;&gt;"",AND(I16=※編集不可※選択項目!$C$3,W16="")),1,0)</f>
        <v>0</v>
      </c>
      <c r="AK16" s="72">
        <f t="shared" si="13"/>
        <v>0</v>
      </c>
      <c r="AL16" s="72" t="str">
        <f>IF(G16="","",TEXT(G16&amp;IF(K16&lt;&gt;※編集不可※選択項目!$F$5,"["&amp;K16&amp;"付]",""),"G/標準"))</f>
        <v/>
      </c>
      <c r="AM16" s="8">
        <f t="shared" si="14"/>
        <v>0</v>
      </c>
      <c r="AN16" s="8">
        <f t="shared" si="15"/>
        <v>0</v>
      </c>
    </row>
    <row r="17" spans="1:40" s="4" customFormat="1" ht="34.5" customHeight="1" x14ac:dyDescent="0.2">
      <c r="A17" s="34">
        <f t="shared" si="4"/>
        <v>5</v>
      </c>
      <c r="B17" s="164" t="str">
        <f t="shared" si="5"/>
        <v/>
      </c>
      <c r="C17" s="165"/>
      <c r="D17" s="20" t="str">
        <f t="shared" si="6"/>
        <v/>
      </c>
      <c r="E17" s="20" t="str">
        <f t="shared" si="7"/>
        <v/>
      </c>
      <c r="F17" s="17"/>
      <c r="G17" s="74"/>
      <c r="H17" s="37" t="str">
        <f t="shared" si="16"/>
        <v/>
      </c>
      <c r="I17" s="136"/>
      <c r="J17" s="136"/>
      <c r="K17" s="136"/>
      <c r="L17" s="18"/>
      <c r="M17" s="19"/>
      <c r="N17" s="77"/>
      <c r="O17" s="19"/>
      <c r="P17" s="77"/>
      <c r="Q17" s="20" t="str">
        <f t="shared" si="8"/>
        <v/>
      </c>
      <c r="R17" s="18"/>
      <c r="S17" s="18"/>
      <c r="T17" s="138" t="str">
        <f t="shared" si="9"/>
        <v/>
      </c>
      <c r="U17" s="21"/>
      <c r="V17" s="21"/>
      <c r="W17" s="21"/>
      <c r="X17" s="168"/>
      <c r="Y17" s="74"/>
      <c r="Z17" s="158"/>
      <c r="AA17" s="119"/>
      <c r="AB17" s="120"/>
      <c r="AC17" s="173" t="str">
        <f t="shared" si="10"/>
        <v/>
      </c>
      <c r="AD17" s="119"/>
      <c r="AE17" s="117"/>
      <c r="AF17" s="66"/>
      <c r="AH17" s="4" t="str">
        <f t="shared" si="11"/>
        <v/>
      </c>
      <c r="AI17" s="72">
        <f t="shared" si="12"/>
        <v>0</v>
      </c>
      <c r="AJ17" s="72">
        <f>IF(AND($G17&lt;&gt;"",AND(I17=※編集不可※選択項目!$C$3,W17="")),1,0)</f>
        <v>0</v>
      </c>
      <c r="AK17" s="72">
        <f t="shared" si="13"/>
        <v>0</v>
      </c>
      <c r="AL17" s="72" t="str">
        <f>IF(G17="","",TEXT(G17&amp;IF(K17&lt;&gt;※編集不可※選択項目!$F$5,"["&amp;K17&amp;"付]",""),"G/標準"))</f>
        <v/>
      </c>
      <c r="AM17" s="8">
        <f t="shared" si="14"/>
        <v>0</v>
      </c>
      <c r="AN17" s="8">
        <f t="shared" si="15"/>
        <v>0</v>
      </c>
    </row>
    <row r="18" spans="1:40" s="4" customFormat="1" ht="34.5" customHeight="1" x14ac:dyDescent="0.2">
      <c r="A18" s="34">
        <f t="shared" si="4"/>
        <v>6</v>
      </c>
      <c r="B18" s="164" t="str">
        <f t="shared" si="5"/>
        <v/>
      </c>
      <c r="C18" s="165"/>
      <c r="D18" s="20" t="str">
        <f t="shared" si="6"/>
        <v/>
      </c>
      <c r="E18" s="20" t="str">
        <f t="shared" si="7"/>
        <v/>
      </c>
      <c r="F18" s="17"/>
      <c r="G18" s="74"/>
      <c r="H18" s="37" t="str">
        <f t="shared" si="16"/>
        <v/>
      </c>
      <c r="I18" s="136"/>
      <c r="J18" s="136"/>
      <c r="K18" s="136"/>
      <c r="L18" s="18"/>
      <c r="M18" s="19"/>
      <c r="N18" s="77"/>
      <c r="O18" s="19"/>
      <c r="P18" s="77"/>
      <c r="Q18" s="20" t="str">
        <f t="shared" si="8"/>
        <v/>
      </c>
      <c r="R18" s="18"/>
      <c r="S18" s="18"/>
      <c r="T18" s="138" t="str">
        <f t="shared" si="9"/>
        <v/>
      </c>
      <c r="U18" s="21"/>
      <c r="V18" s="21"/>
      <c r="W18" s="21"/>
      <c r="X18" s="168"/>
      <c r="Y18" s="74"/>
      <c r="Z18" s="158"/>
      <c r="AA18" s="119"/>
      <c r="AB18" s="120"/>
      <c r="AC18" s="173" t="str">
        <f t="shared" si="10"/>
        <v/>
      </c>
      <c r="AD18" s="119"/>
      <c r="AE18" s="117"/>
      <c r="AF18" s="66"/>
      <c r="AH18" s="4" t="str">
        <f t="shared" si="11"/>
        <v/>
      </c>
      <c r="AI18" s="72">
        <f t="shared" si="12"/>
        <v>0</v>
      </c>
      <c r="AJ18" s="72">
        <f>IF(AND($G18&lt;&gt;"",AND(I18=※編集不可※選択項目!$C$3,W18="")),1,0)</f>
        <v>0</v>
      </c>
      <c r="AK18" s="72">
        <f t="shared" si="13"/>
        <v>0</v>
      </c>
      <c r="AL18" s="72" t="str">
        <f>IF(G18="","",TEXT(G18&amp;IF(K18&lt;&gt;※編集不可※選択項目!$F$5,"["&amp;K18&amp;"付]",""),"G/標準"))</f>
        <v/>
      </c>
      <c r="AM18" s="8">
        <f t="shared" si="14"/>
        <v>0</v>
      </c>
      <c r="AN18" s="8">
        <f t="shared" si="15"/>
        <v>0</v>
      </c>
    </row>
    <row r="19" spans="1:40" s="4" customFormat="1" ht="34.5" customHeight="1" x14ac:dyDescent="0.2">
      <c r="A19" s="34">
        <f t="shared" si="4"/>
        <v>7</v>
      </c>
      <c r="B19" s="164" t="str">
        <f t="shared" si="5"/>
        <v/>
      </c>
      <c r="C19" s="165"/>
      <c r="D19" s="20" t="str">
        <f t="shared" si="6"/>
        <v/>
      </c>
      <c r="E19" s="20" t="str">
        <f t="shared" si="7"/>
        <v/>
      </c>
      <c r="F19" s="17"/>
      <c r="G19" s="74"/>
      <c r="H19" s="37" t="str">
        <f t="shared" si="16"/>
        <v/>
      </c>
      <c r="I19" s="136"/>
      <c r="J19" s="136"/>
      <c r="K19" s="136"/>
      <c r="L19" s="18"/>
      <c r="M19" s="19"/>
      <c r="N19" s="77"/>
      <c r="O19" s="19"/>
      <c r="P19" s="77"/>
      <c r="Q19" s="20" t="str">
        <f t="shared" si="8"/>
        <v/>
      </c>
      <c r="R19" s="18"/>
      <c r="S19" s="18"/>
      <c r="T19" s="138" t="str">
        <f t="shared" si="9"/>
        <v/>
      </c>
      <c r="U19" s="21"/>
      <c r="V19" s="21"/>
      <c r="W19" s="21"/>
      <c r="X19" s="168"/>
      <c r="Y19" s="74"/>
      <c r="Z19" s="158"/>
      <c r="AA19" s="119"/>
      <c r="AB19" s="120"/>
      <c r="AC19" s="173" t="str">
        <f t="shared" si="10"/>
        <v/>
      </c>
      <c r="AD19" s="119"/>
      <c r="AE19" s="117"/>
      <c r="AF19" s="66"/>
      <c r="AH19" s="4" t="str">
        <f t="shared" si="11"/>
        <v/>
      </c>
      <c r="AI19" s="72">
        <f t="shared" si="12"/>
        <v>0</v>
      </c>
      <c r="AJ19" s="72">
        <f>IF(AND($G19&lt;&gt;"",AND(I19=※編集不可※選択項目!$C$3,W19="")),1,0)</f>
        <v>0</v>
      </c>
      <c r="AK19" s="72">
        <f t="shared" si="13"/>
        <v>0</v>
      </c>
      <c r="AL19" s="72" t="str">
        <f>IF(G19="","",TEXT(G19&amp;IF(K19&lt;&gt;※編集不可※選択項目!$F$5,"["&amp;K19&amp;"付]",""),"G/標準"))</f>
        <v/>
      </c>
      <c r="AM19" s="8">
        <f t="shared" si="14"/>
        <v>0</v>
      </c>
      <c r="AN19" s="8">
        <f t="shared" si="15"/>
        <v>0</v>
      </c>
    </row>
    <row r="20" spans="1:40" s="4" customFormat="1" ht="34.5" customHeight="1" x14ac:dyDescent="0.2">
      <c r="A20" s="34">
        <f t="shared" si="4"/>
        <v>8</v>
      </c>
      <c r="B20" s="164" t="str">
        <f t="shared" si="5"/>
        <v/>
      </c>
      <c r="C20" s="165"/>
      <c r="D20" s="20" t="str">
        <f t="shared" si="6"/>
        <v/>
      </c>
      <c r="E20" s="20" t="str">
        <f t="shared" si="7"/>
        <v/>
      </c>
      <c r="F20" s="17"/>
      <c r="G20" s="74"/>
      <c r="H20" s="37" t="str">
        <f t="shared" si="16"/>
        <v/>
      </c>
      <c r="I20" s="136"/>
      <c r="J20" s="136"/>
      <c r="K20" s="136"/>
      <c r="L20" s="18"/>
      <c r="M20" s="19"/>
      <c r="N20" s="77"/>
      <c r="O20" s="19"/>
      <c r="P20" s="77"/>
      <c r="Q20" s="20" t="str">
        <f t="shared" si="8"/>
        <v/>
      </c>
      <c r="R20" s="18"/>
      <c r="S20" s="18"/>
      <c r="T20" s="138" t="str">
        <f t="shared" si="9"/>
        <v/>
      </c>
      <c r="U20" s="21"/>
      <c r="V20" s="21"/>
      <c r="W20" s="21"/>
      <c r="X20" s="168"/>
      <c r="Y20" s="74"/>
      <c r="Z20" s="158"/>
      <c r="AA20" s="119"/>
      <c r="AB20" s="120"/>
      <c r="AC20" s="173" t="str">
        <f t="shared" si="10"/>
        <v/>
      </c>
      <c r="AD20" s="119"/>
      <c r="AE20" s="117"/>
      <c r="AF20" s="66"/>
      <c r="AH20" s="4" t="str">
        <f t="shared" si="11"/>
        <v/>
      </c>
      <c r="AI20" s="72">
        <f t="shared" si="12"/>
        <v>0</v>
      </c>
      <c r="AJ20" s="72">
        <f>IF(AND($G20&lt;&gt;"",AND(I20=※編集不可※選択項目!$C$3,W20="")),1,0)</f>
        <v>0</v>
      </c>
      <c r="AK20" s="72">
        <f t="shared" si="13"/>
        <v>0</v>
      </c>
      <c r="AL20" s="72" t="str">
        <f>IF(G20="","",TEXT(G20&amp;IF(K20&lt;&gt;※編集不可※選択項目!$F$5,"["&amp;K20&amp;"付]",""),"G/標準"))</f>
        <v/>
      </c>
      <c r="AM20" s="8">
        <f t="shared" si="14"/>
        <v>0</v>
      </c>
      <c r="AN20" s="8">
        <f t="shared" si="15"/>
        <v>0</v>
      </c>
    </row>
    <row r="21" spans="1:40" s="4" customFormat="1" ht="34.5" customHeight="1" x14ac:dyDescent="0.2">
      <c r="A21" s="34">
        <f t="shared" si="4"/>
        <v>9</v>
      </c>
      <c r="B21" s="164" t="str">
        <f t="shared" si="5"/>
        <v/>
      </c>
      <c r="C21" s="165"/>
      <c r="D21" s="20" t="str">
        <f t="shared" si="6"/>
        <v/>
      </c>
      <c r="E21" s="20" t="str">
        <f t="shared" si="7"/>
        <v/>
      </c>
      <c r="F21" s="17"/>
      <c r="G21" s="74"/>
      <c r="H21" s="37" t="str">
        <f t="shared" si="16"/>
        <v/>
      </c>
      <c r="I21" s="136"/>
      <c r="J21" s="136"/>
      <c r="K21" s="136"/>
      <c r="L21" s="18"/>
      <c r="M21" s="19"/>
      <c r="N21" s="77"/>
      <c r="O21" s="19"/>
      <c r="P21" s="77"/>
      <c r="Q21" s="20" t="str">
        <f t="shared" si="8"/>
        <v/>
      </c>
      <c r="R21" s="18"/>
      <c r="S21" s="18"/>
      <c r="T21" s="138" t="str">
        <f t="shared" si="9"/>
        <v/>
      </c>
      <c r="U21" s="21"/>
      <c r="V21" s="21"/>
      <c r="W21" s="21"/>
      <c r="X21" s="168"/>
      <c r="Y21" s="74"/>
      <c r="Z21" s="158"/>
      <c r="AA21" s="119"/>
      <c r="AB21" s="120"/>
      <c r="AC21" s="173" t="str">
        <f t="shared" si="10"/>
        <v/>
      </c>
      <c r="AD21" s="119"/>
      <c r="AE21" s="117"/>
      <c r="AF21" s="66"/>
      <c r="AH21" s="4" t="str">
        <f t="shared" si="11"/>
        <v/>
      </c>
      <c r="AI21" s="72">
        <f t="shared" si="12"/>
        <v>0</v>
      </c>
      <c r="AJ21" s="72">
        <f>IF(AND($G21&lt;&gt;"",AND(I21=※編集不可※選択項目!$C$3,W21="")),1,0)</f>
        <v>0</v>
      </c>
      <c r="AK21" s="72">
        <f t="shared" si="13"/>
        <v>0</v>
      </c>
      <c r="AL21" s="72" t="str">
        <f>IF(G21="","",TEXT(G21&amp;IF(K21&lt;&gt;※編集不可※選択項目!$F$5,"["&amp;K21&amp;"付]",""),"G/標準"))</f>
        <v/>
      </c>
      <c r="AM21" s="8">
        <f t="shared" si="14"/>
        <v>0</v>
      </c>
      <c r="AN21" s="8">
        <f t="shared" si="15"/>
        <v>0</v>
      </c>
    </row>
    <row r="22" spans="1:40" s="4" customFormat="1" ht="34.5" customHeight="1" x14ac:dyDescent="0.2">
      <c r="A22" s="34">
        <f t="shared" si="4"/>
        <v>10</v>
      </c>
      <c r="B22" s="164" t="str">
        <f t="shared" si="5"/>
        <v/>
      </c>
      <c r="C22" s="165"/>
      <c r="D22" s="20" t="str">
        <f t="shared" si="6"/>
        <v/>
      </c>
      <c r="E22" s="20" t="str">
        <f t="shared" si="7"/>
        <v/>
      </c>
      <c r="F22" s="17"/>
      <c r="G22" s="74"/>
      <c r="H22" s="37" t="str">
        <f t="shared" si="16"/>
        <v/>
      </c>
      <c r="I22" s="136"/>
      <c r="J22" s="136"/>
      <c r="K22" s="136"/>
      <c r="L22" s="18"/>
      <c r="M22" s="19"/>
      <c r="N22" s="77"/>
      <c r="O22" s="19"/>
      <c r="P22" s="77"/>
      <c r="Q22" s="20" t="str">
        <f t="shared" si="8"/>
        <v/>
      </c>
      <c r="R22" s="18"/>
      <c r="S22" s="18"/>
      <c r="T22" s="138" t="str">
        <f t="shared" si="9"/>
        <v/>
      </c>
      <c r="U22" s="21"/>
      <c r="V22" s="21"/>
      <c r="W22" s="21"/>
      <c r="X22" s="168"/>
      <c r="Y22" s="74"/>
      <c r="Z22" s="158"/>
      <c r="AA22" s="119"/>
      <c r="AB22" s="120"/>
      <c r="AC22" s="173" t="str">
        <f t="shared" si="10"/>
        <v/>
      </c>
      <c r="AD22" s="119"/>
      <c r="AE22" s="117"/>
      <c r="AF22" s="66"/>
      <c r="AH22" s="4" t="str">
        <f t="shared" si="11"/>
        <v/>
      </c>
      <c r="AI22" s="72">
        <f t="shared" si="12"/>
        <v>0</v>
      </c>
      <c r="AJ22" s="72">
        <f>IF(AND($G22&lt;&gt;"",AND(I22=※編集不可※選択項目!$C$3,W22="")),1,0)</f>
        <v>0</v>
      </c>
      <c r="AK22" s="72">
        <f t="shared" si="13"/>
        <v>0</v>
      </c>
      <c r="AL22" s="72" t="str">
        <f>IF(G22="","",TEXT(G22&amp;IF(K22&lt;&gt;※編集不可※選択項目!$F$5,"["&amp;K22&amp;"付]",""),"G/標準"))</f>
        <v/>
      </c>
      <c r="AM22" s="8">
        <f t="shared" si="14"/>
        <v>0</v>
      </c>
      <c r="AN22" s="8">
        <f t="shared" si="15"/>
        <v>0</v>
      </c>
    </row>
    <row r="23" spans="1:40" s="4" customFormat="1" ht="34.5" customHeight="1" x14ac:dyDescent="0.2">
      <c r="A23" s="34">
        <f t="shared" si="4"/>
        <v>11</v>
      </c>
      <c r="B23" s="164" t="str">
        <f t="shared" si="5"/>
        <v/>
      </c>
      <c r="C23" s="165"/>
      <c r="D23" s="20" t="str">
        <f t="shared" si="6"/>
        <v/>
      </c>
      <c r="E23" s="20" t="str">
        <f t="shared" si="7"/>
        <v/>
      </c>
      <c r="F23" s="17"/>
      <c r="G23" s="74"/>
      <c r="H23" s="37" t="str">
        <f t="shared" si="16"/>
        <v/>
      </c>
      <c r="I23" s="136"/>
      <c r="J23" s="136"/>
      <c r="K23" s="136"/>
      <c r="L23" s="18"/>
      <c r="M23" s="19"/>
      <c r="N23" s="77"/>
      <c r="O23" s="19"/>
      <c r="P23" s="77"/>
      <c r="Q23" s="20" t="str">
        <f t="shared" si="8"/>
        <v/>
      </c>
      <c r="R23" s="18"/>
      <c r="S23" s="18"/>
      <c r="T23" s="138" t="str">
        <f t="shared" si="9"/>
        <v/>
      </c>
      <c r="U23" s="21"/>
      <c r="V23" s="21"/>
      <c r="W23" s="21"/>
      <c r="X23" s="168"/>
      <c r="Y23" s="74"/>
      <c r="Z23" s="158"/>
      <c r="AA23" s="119"/>
      <c r="AB23" s="120"/>
      <c r="AC23" s="173" t="str">
        <f t="shared" si="10"/>
        <v/>
      </c>
      <c r="AD23" s="119"/>
      <c r="AE23" s="117"/>
      <c r="AF23" s="66"/>
      <c r="AH23" s="4" t="str">
        <f t="shared" si="11"/>
        <v/>
      </c>
      <c r="AI23" s="72">
        <f t="shared" si="12"/>
        <v>0</v>
      </c>
      <c r="AJ23" s="72">
        <f>IF(AND($G23&lt;&gt;"",AND(I23=※編集不可※選択項目!$C$3,W23="")),1,0)</f>
        <v>0</v>
      </c>
      <c r="AK23" s="72">
        <f t="shared" si="13"/>
        <v>0</v>
      </c>
      <c r="AL23" s="72" t="str">
        <f>IF(G23="","",TEXT(G23&amp;IF(K23&lt;&gt;※編集不可※選択項目!$F$5,"["&amp;K23&amp;"付]",""),"G/標準"))</f>
        <v/>
      </c>
      <c r="AM23" s="8">
        <f t="shared" si="14"/>
        <v>0</v>
      </c>
      <c r="AN23" s="8">
        <f t="shared" si="15"/>
        <v>0</v>
      </c>
    </row>
    <row r="24" spans="1:40" s="4" customFormat="1" ht="34.5" customHeight="1" x14ac:dyDescent="0.2">
      <c r="A24" s="34">
        <f t="shared" si="4"/>
        <v>12</v>
      </c>
      <c r="B24" s="164" t="str">
        <f t="shared" si="5"/>
        <v/>
      </c>
      <c r="C24" s="165"/>
      <c r="D24" s="20" t="str">
        <f t="shared" si="6"/>
        <v/>
      </c>
      <c r="E24" s="20" t="str">
        <f t="shared" si="7"/>
        <v/>
      </c>
      <c r="F24" s="17"/>
      <c r="G24" s="74"/>
      <c r="H24" s="37" t="str">
        <f t="shared" si="16"/>
        <v/>
      </c>
      <c r="I24" s="136"/>
      <c r="J24" s="136"/>
      <c r="K24" s="136"/>
      <c r="L24" s="18"/>
      <c r="M24" s="19"/>
      <c r="N24" s="77"/>
      <c r="O24" s="19"/>
      <c r="P24" s="77"/>
      <c r="Q24" s="20" t="str">
        <f t="shared" si="8"/>
        <v/>
      </c>
      <c r="R24" s="18"/>
      <c r="S24" s="18"/>
      <c r="T24" s="138" t="str">
        <f t="shared" si="9"/>
        <v/>
      </c>
      <c r="U24" s="21"/>
      <c r="V24" s="21"/>
      <c r="W24" s="21"/>
      <c r="X24" s="168"/>
      <c r="Y24" s="74"/>
      <c r="Z24" s="158"/>
      <c r="AA24" s="119"/>
      <c r="AB24" s="120"/>
      <c r="AC24" s="173" t="str">
        <f t="shared" si="10"/>
        <v/>
      </c>
      <c r="AD24" s="119"/>
      <c r="AE24" s="117"/>
      <c r="AF24" s="66"/>
      <c r="AH24" s="4" t="str">
        <f t="shared" si="11"/>
        <v/>
      </c>
      <c r="AI24" s="72">
        <f t="shared" si="12"/>
        <v>0</v>
      </c>
      <c r="AJ24" s="72">
        <f>IF(AND($G24&lt;&gt;"",AND(I24=※編集不可※選択項目!$C$3,W24="")),1,0)</f>
        <v>0</v>
      </c>
      <c r="AK24" s="72">
        <f t="shared" si="13"/>
        <v>0</v>
      </c>
      <c r="AL24" s="72" t="str">
        <f>IF(G24="","",TEXT(G24&amp;IF(K24&lt;&gt;※編集不可※選択項目!$F$5,"["&amp;K24&amp;"付]",""),"G/標準"))</f>
        <v/>
      </c>
      <c r="AM24" s="8">
        <f t="shared" si="14"/>
        <v>0</v>
      </c>
      <c r="AN24" s="8">
        <f t="shared" si="15"/>
        <v>0</v>
      </c>
    </row>
    <row r="25" spans="1:40" s="4" customFormat="1" ht="34.5" customHeight="1" x14ac:dyDescent="0.2">
      <c r="A25" s="34">
        <f t="shared" si="4"/>
        <v>13</v>
      </c>
      <c r="B25" s="164" t="str">
        <f t="shared" si="5"/>
        <v/>
      </c>
      <c r="C25" s="165"/>
      <c r="D25" s="20" t="str">
        <f t="shared" si="6"/>
        <v/>
      </c>
      <c r="E25" s="20" t="str">
        <f t="shared" si="7"/>
        <v/>
      </c>
      <c r="F25" s="17"/>
      <c r="G25" s="74"/>
      <c r="H25" s="37" t="str">
        <f t="shared" si="16"/>
        <v/>
      </c>
      <c r="I25" s="136"/>
      <c r="J25" s="136"/>
      <c r="K25" s="136"/>
      <c r="L25" s="18"/>
      <c r="M25" s="19"/>
      <c r="N25" s="77"/>
      <c r="O25" s="19"/>
      <c r="P25" s="77"/>
      <c r="Q25" s="20" t="str">
        <f t="shared" si="8"/>
        <v/>
      </c>
      <c r="R25" s="18"/>
      <c r="S25" s="18"/>
      <c r="T25" s="138" t="str">
        <f t="shared" si="9"/>
        <v/>
      </c>
      <c r="U25" s="21"/>
      <c r="V25" s="21"/>
      <c r="W25" s="21"/>
      <c r="X25" s="168"/>
      <c r="Y25" s="74"/>
      <c r="Z25" s="158"/>
      <c r="AA25" s="119"/>
      <c r="AB25" s="120"/>
      <c r="AC25" s="173" t="str">
        <f t="shared" si="10"/>
        <v/>
      </c>
      <c r="AD25" s="119"/>
      <c r="AE25" s="117"/>
      <c r="AF25" s="66"/>
      <c r="AH25" s="4" t="str">
        <f t="shared" si="11"/>
        <v/>
      </c>
      <c r="AI25" s="72">
        <f t="shared" si="12"/>
        <v>0</v>
      </c>
      <c r="AJ25" s="72">
        <f>IF(AND($G25&lt;&gt;"",AND(I25=※編集不可※選択項目!$C$3,W25="")),1,0)</f>
        <v>0</v>
      </c>
      <c r="AK25" s="72">
        <f t="shared" si="13"/>
        <v>0</v>
      </c>
      <c r="AL25" s="72" t="str">
        <f>IF(G25="","",TEXT(G25&amp;IF(K25&lt;&gt;※編集不可※選択項目!$F$5,"["&amp;K25&amp;"付]",""),"G/標準"))</f>
        <v/>
      </c>
      <c r="AM25" s="8">
        <f t="shared" si="14"/>
        <v>0</v>
      </c>
      <c r="AN25" s="8">
        <f t="shared" si="15"/>
        <v>0</v>
      </c>
    </row>
    <row r="26" spans="1:40" s="4" customFormat="1" ht="34.5" customHeight="1" x14ac:dyDescent="0.2">
      <c r="A26" s="34">
        <f t="shared" si="4"/>
        <v>14</v>
      </c>
      <c r="B26" s="164" t="str">
        <f t="shared" si="5"/>
        <v/>
      </c>
      <c r="C26" s="165"/>
      <c r="D26" s="20" t="str">
        <f t="shared" si="6"/>
        <v/>
      </c>
      <c r="E26" s="20" t="str">
        <f t="shared" si="7"/>
        <v/>
      </c>
      <c r="F26" s="17"/>
      <c r="G26" s="74"/>
      <c r="H26" s="37" t="str">
        <f t="shared" si="16"/>
        <v/>
      </c>
      <c r="I26" s="136"/>
      <c r="J26" s="136"/>
      <c r="K26" s="136"/>
      <c r="L26" s="18"/>
      <c r="M26" s="19"/>
      <c r="N26" s="77"/>
      <c r="O26" s="19"/>
      <c r="P26" s="77"/>
      <c r="Q26" s="20" t="str">
        <f t="shared" si="8"/>
        <v/>
      </c>
      <c r="R26" s="18"/>
      <c r="S26" s="18"/>
      <c r="T26" s="138" t="str">
        <f t="shared" si="9"/>
        <v/>
      </c>
      <c r="U26" s="21"/>
      <c r="V26" s="21"/>
      <c r="W26" s="21"/>
      <c r="X26" s="168"/>
      <c r="Y26" s="74"/>
      <c r="Z26" s="158"/>
      <c r="AA26" s="119"/>
      <c r="AB26" s="120"/>
      <c r="AC26" s="173" t="str">
        <f t="shared" si="10"/>
        <v/>
      </c>
      <c r="AD26" s="119"/>
      <c r="AE26" s="117"/>
      <c r="AF26" s="66"/>
      <c r="AH26" s="4" t="str">
        <f t="shared" si="11"/>
        <v/>
      </c>
      <c r="AI26" s="72">
        <f t="shared" si="12"/>
        <v>0</v>
      </c>
      <c r="AJ26" s="72">
        <f>IF(AND($G26&lt;&gt;"",AND(I26=※編集不可※選択項目!$C$3,W26="")),1,0)</f>
        <v>0</v>
      </c>
      <c r="AK26" s="72">
        <f t="shared" si="13"/>
        <v>0</v>
      </c>
      <c r="AL26" s="72" t="str">
        <f>IF(G26="","",TEXT(G26&amp;IF(K26&lt;&gt;※編集不可※選択項目!$F$5,"["&amp;K26&amp;"付]",""),"G/標準"))</f>
        <v/>
      </c>
      <c r="AM26" s="8">
        <f t="shared" si="14"/>
        <v>0</v>
      </c>
      <c r="AN26" s="8">
        <f t="shared" si="15"/>
        <v>0</v>
      </c>
    </row>
    <row r="27" spans="1:40" s="4" customFormat="1" ht="34.5" customHeight="1" x14ac:dyDescent="0.2">
      <c r="A27" s="34">
        <f t="shared" si="4"/>
        <v>15</v>
      </c>
      <c r="B27" s="164" t="str">
        <f t="shared" si="5"/>
        <v/>
      </c>
      <c r="C27" s="165"/>
      <c r="D27" s="20" t="str">
        <f t="shared" si="6"/>
        <v/>
      </c>
      <c r="E27" s="20" t="str">
        <f t="shared" si="7"/>
        <v/>
      </c>
      <c r="F27" s="17"/>
      <c r="G27" s="74"/>
      <c r="H27" s="37" t="str">
        <f t="shared" si="16"/>
        <v/>
      </c>
      <c r="I27" s="136"/>
      <c r="J27" s="136"/>
      <c r="K27" s="136"/>
      <c r="L27" s="18"/>
      <c r="M27" s="19"/>
      <c r="N27" s="77"/>
      <c r="O27" s="19"/>
      <c r="P27" s="77"/>
      <c r="Q27" s="20" t="str">
        <f t="shared" si="8"/>
        <v/>
      </c>
      <c r="R27" s="18"/>
      <c r="S27" s="18"/>
      <c r="T27" s="138" t="str">
        <f t="shared" si="9"/>
        <v/>
      </c>
      <c r="U27" s="21"/>
      <c r="V27" s="21"/>
      <c r="W27" s="21"/>
      <c r="X27" s="168"/>
      <c r="Y27" s="74"/>
      <c r="Z27" s="158"/>
      <c r="AA27" s="119"/>
      <c r="AB27" s="120"/>
      <c r="AC27" s="173" t="str">
        <f t="shared" si="10"/>
        <v/>
      </c>
      <c r="AD27" s="119"/>
      <c r="AE27" s="117"/>
      <c r="AF27" s="66"/>
      <c r="AH27" s="4" t="str">
        <f t="shared" si="11"/>
        <v/>
      </c>
      <c r="AI27" s="72">
        <f t="shared" si="12"/>
        <v>0</v>
      </c>
      <c r="AJ27" s="72">
        <f>IF(AND($G27&lt;&gt;"",AND(I27=※編集不可※選択項目!$C$3,W27="")),1,0)</f>
        <v>0</v>
      </c>
      <c r="AK27" s="72">
        <f t="shared" si="13"/>
        <v>0</v>
      </c>
      <c r="AL27" s="72" t="str">
        <f>IF(G27="","",TEXT(G27&amp;IF(K27&lt;&gt;※編集不可※選択項目!$F$5,"["&amp;K27&amp;"付]",""),"G/標準"))</f>
        <v/>
      </c>
      <c r="AM27" s="8">
        <f t="shared" si="14"/>
        <v>0</v>
      </c>
      <c r="AN27" s="8">
        <f t="shared" si="15"/>
        <v>0</v>
      </c>
    </row>
    <row r="28" spans="1:40" s="4" customFormat="1" ht="34.5" customHeight="1" x14ac:dyDescent="0.2">
      <c r="A28" s="34">
        <f t="shared" si="4"/>
        <v>16</v>
      </c>
      <c r="B28" s="164" t="str">
        <f t="shared" si="5"/>
        <v/>
      </c>
      <c r="C28" s="165"/>
      <c r="D28" s="20" t="str">
        <f t="shared" si="6"/>
        <v/>
      </c>
      <c r="E28" s="20" t="str">
        <f t="shared" si="7"/>
        <v/>
      </c>
      <c r="F28" s="17"/>
      <c r="G28" s="74"/>
      <c r="H28" s="37" t="str">
        <f t="shared" si="16"/>
        <v/>
      </c>
      <c r="I28" s="136"/>
      <c r="J28" s="136"/>
      <c r="K28" s="136"/>
      <c r="L28" s="18"/>
      <c r="M28" s="19"/>
      <c r="N28" s="77"/>
      <c r="O28" s="19"/>
      <c r="P28" s="77"/>
      <c r="Q28" s="20" t="str">
        <f t="shared" si="8"/>
        <v/>
      </c>
      <c r="R28" s="18"/>
      <c r="S28" s="18"/>
      <c r="T28" s="138" t="str">
        <f t="shared" si="9"/>
        <v/>
      </c>
      <c r="U28" s="21"/>
      <c r="V28" s="21"/>
      <c r="W28" s="21"/>
      <c r="X28" s="168"/>
      <c r="Y28" s="74"/>
      <c r="Z28" s="158"/>
      <c r="AA28" s="119"/>
      <c r="AB28" s="120"/>
      <c r="AC28" s="173" t="str">
        <f t="shared" si="10"/>
        <v/>
      </c>
      <c r="AD28" s="119"/>
      <c r="AE28" s="117"/>
      <c r="AF28" s="66"/>
      <c r="AH28" s="4" t="str">
        <f t="shared" si="11"/>
        <v/>
      </c>
      <c r="AI28" s="72">
        <f t="shared" si="12"/>
        <v>0</v>
      </c>
      <c r="AJ28" s="72">
        <f>IF(AND($G28&lt;&gt;"",AND(I28=※編集不可※選択項目!$C$3,W28="")),1,0)</f>
        <v>0</v>
      </c>
      <c r="AK28" s="72">
        <f t="shared" si="13"/>
        <v>0</v>
      </c>
      <c r="AL28" s="72" t="str">
        <f>IF(G28="","",TEXT(G28&amp;IF(K28&lt;&gt;※編集不可※選択項目!$F$5,"["&amp;K28&amp;"付]",""),"G/標準"))</f>
        <v/>
      </c>
      <c r="AM28" s="8">
        <f t="shared" si="14"/>
        <v>0</v>
      </c>
      <c r="AN28" s="8">
        <f t="shared" si="15"/>
        <v>0</v>
      </c>
    </row>
    <row r="29" spans="1:40" s="4" customFormat="1" ht="34.5" customHeight="1" x14ac:dyDescent="0.2">
      <c r="A29" s="34">
        <f t="shared" si="4"/>
        <v>17</v>
      </c>
      <c r="B29" s="164" t="str">
        <f t="shared" si="5"/>
        <v/>
      </c>
      <c r="C29" s="165"/>
      <c r="D29" s="20" t="str">
        <f t="shared" si="6"/>
        <v/>
      </c>
      <c r="E29" s="20" t="str">
        <f t="shared" si="7"/>
        <v/>
      </c>
      <c r="F29" s="17"/>
      <c r="G29" s="74"/>
      <c r="H29" s="37" t="str">
        <f t="shared" si="16"/>
        <v/>
      </c>
      <c r="I29" s="136"/>
      <c r="J29" s="136"/>
      <c r="K29" s="136"/>
      <c r="L29" s="18"/>
      <c r="M29" s="19"/>
      <c r="N29" s="77"/>
      <c r="O29" s="19"/>
      <c r="P29" s="77"/>
      <c r="Q29" s="20" t="str">
        <f t="shared" si="8"/>
        <v/>
      </c>
      <c r="R29" s="18"/>
      <c r="S29" s="18"/>
      <c r="T29" s="138" t="str">
        <f t="shared" si="9"/>
        <v/>
      </c>
      <c r="U29" s="21"/>
      <c r="V29" s="21"/>
      <c r="W29" s="21"/>
      <c r="X29" s="168"/>
      <c r="Y29" s="74"/>
      <c r="Z29" s="158"/>
      <c r="AA29" s="119"/>
      <c r="AB29" s="120"/>
      <c r="AC29" s="173" t="str">
        <f t="shared" si="10"/>
        <v/>
      </c>
      <c r="AD29" s="119"/>
      <c r="AE29" s="117"/>
      <c r="AF29" s="66"/>
      <c r="AH29" s="4" t="str">
        <f t="shared" si="11"/>
        <v/>
      </c>
      <c r="AI29" s="72">
        <f t="shared" si="12"/>
        <v>0</v>
      </c>
      <c r="AJ29" s="72">
        <f>IF(AND($G29&lt;&gt;"",AND(I29=※編集不可※選択項目!$C$3,W29="")),1,0)</f>
        <v>0</v>
      </c>
      <c r="AK29" s="72">
        <f t="shared" si="13"/>
        <v>0</v>
      </c>
      <c r="AL29" s="72" t="str">
        <f>IF(G29="","",TEXT(G29&amp;IF(K29&lt;&gt;※編集不可※選択項目!$F$5,"["&amp;K29&amp;"付]",""),"G/標準"))</f>
        <v/>
      </c>
      <c r="AM29" s="8">
        <f t="shared" si="14"/>
        <v>0</v>
      </c>
      <c r="AN29" s="8">
        <f t="shared" si="15"/>
        <v>0</v>
      </c>
    </row>
    <row r="30" spans="1:40" s="4" customFormat="1" ht="34.5" customHeight="1" x14ac:dyDescent="0.2">
      <c r="A30" s="34">
        <f t="shared" si="4"/>
        <v>18</v>
      </c>
      <c r="B30" s="164" t="str">
        <f t="shared" si="5"/>
        <v/>
      </c>
      <c r="C30" s="165"/>
      <c r="D30" s="20" t="str">
        <f t="shared" si="6"/>
        <v/>
      </c>
      <c r="E30" s="20" t="str">
        <f t="shared" si="7"/>
        <v/>
      </c>
      <c r="F30" s="17"/>
      <c r="G30" s="74"/>
      <c r="H30" s="37" t="str">
        <f t="shared" si="16"/>
        <v/>
      </c>
      <c r="I30" s="136"/>
      <c r="J30" s="136"/>
      <c r="K30" s="136"/>
      <c r="L30" s="18"/>
      <c r="M30" s="19"/>
      <c r="N30" s="77"/>
      <c r="O30" s="19"/>
      <c r="P30" s="77"/>
      <c r="Q30" s="20" t="str">
        <f t="shared" si="8"/>
        <v/>
      </c>
      <c r="R30" s="18"/>
      <c r="S30" s="18"/>
      <c r="T30" s="138" t="str">
        <f t="shared" si="9"/>
        <v/>
      </c>
      <c r="U30" s="21"/>
      <c r="V30" s="21"/>
      <c r="W30" s="21"/>
      <c r="X30" s="168"/>
      <c r="Y30" s="74"/>
      <c r="Z30" s="158"/>
      <c r="AA30" s="119"/>
      <c r="AB30" s="120"/>
      <c r="AC30" s="173" t="str">
        <f t="shared" si="10"/>
        <v/>
      </c>
      <c r="AD30" s="119"/>
      <c r="AE30" s="117"/>
      <c r="AF30" s="66"/>
      <c r="AH30" s="4" t="str">
        <f t="shared" si="11"/>
        <v/>
      </c>
      <c r="AI30" s="72">
        <f t="shared" si="12"/>
        <v>0</v>
      </c>
      <c r="AJ30" s="72">
        <f>IF(AND($G30&lt;&gt;"",AND(I30=※編集不可※選択項目!$C$3,W30="")),1,0)</f>
        <v>0</v>
      </c>
      <c r="AK30" s="72">
        <f t="shared" si="13"/>
        <v>0</v>
      </c>
      <c r="AL30" s="72" t="str">
        <f>IF(G30="","",TEXT(G30&amp;IF(K30&lt;&gt;※編集不可※選択項目!$F$5,"["&amp;K30&amp;"付]",""),"G/標準"))</f>
        <v/>
      </c>
      <c r="AM30" s="8">
        <f t="shared" si="14"/>
        <v>0</v>
      </c>
      <c r="AN30" s="8">
        <f t="shared" si="15"/>
        <v>0</v>
      </c>
    </row>
    <row r="31" spans="1:40" s="4" customFormat="1" ht="34.5" customHeight="1" x14ac:dyDescent="0.2">
      <c r="A31" s="34">
        <f t="shared" si="4"/>
        <v>19</v>
      </c>
      <c r="B31" s="164" t="str">
        <f t="shared" si="5"/>
        <v/>
      </c>
      <c r="C31" s="165"/>
      <c r="D31" s="20" t="str">
        <f t="shared" si="6"/>
        <v/>
      </c>
      <c r="E31" s="20" t="str">
        <f t="shared" si="7"/>
        <v/>
      </c>
      <c r="F31" s="17"/>
      <c r="G31" s="74"/>
      <c r="H31" s="37" t="str">
        <f t="shared" si="16"/>
        <v/>
      </c>
      <c r="I31" s="136"/>
      <c r="J31" s="136"/>
      <c r="K31" s="136"/>
      <c r="L31" s="18"/>
      <c r="M31" s="19"/>
      <c r="N31" s="77"/>
      <c r="O31" s="19"/>
      <c r="P31" s="77"/>
      <c r="Q31" s="20" t="str">
        <f t="shared" si="8"/>
        <v/>
      </c>
      <c r="R31" s="18"/>
      <c r="S31" s="18"/>
      <c r="T31" s="138" t="str">
        <f t="shared" si="9"/>
        <v/>
      </c>
      <c r="U31" s="21"/>
      <c r="V31" s="21"/>
      <c r="W31" s="21"/>
      <c r="X31" s="168"/>
      <c r="Y31" s="74"/>
      <c r="Z31" s="158"/>
      <c r="AA31" s="119"/>
      <c r="AB31" s="120"/>
      <c r="AC31" s="173" t="str">
        <f t="shared" si="10"/>
        <v/>
      </c>
      <c r="AD31" s="119"/>
      <c r="AE31" s="117"/>
      <c r="AF31" s="66"/>
      <c r="AH31" s="4" t="str">
        <f t="shared" si="11"/>
        <v/>
      </c>
      <c r="AI31" s="72">
        <f t="shared" si="12"/>
        <v>0</v>
      </c>
      <c r="AJ31" s="72">
        <f>IF(AND($G31&lt;&gt;"",AND(I31=※編集不可※選択項目!$C$3,W31="")),1,0)</f>
        <v>0</v>
      </c>
      <c r="AK31" s="72">
        <f t="shared" si="13"/>
        <v>0</v>
      </c>
      <c r="AL31" s="72" t="str">
        <f>IF(G31="","",TEXT(G31&amp;IF(K31&lt;&gt;※編集不可※選択項目!$F$5,"["&amp;K31&amp;"付]",""),"G/標準"))</f>
        <v/>
      </c>
      <c r="AM31" s="8">
        <f t="shared" si="14"/>
        <v>0</v>
      </c>
      <c r="AN31" s="8">
        <f t="shared" si="15"/>
        <v>0</v>
      </c>
    </row>
    <row r="32" spans="1:40" s="4" customFormat="1" ht="34.5" customHeight="1" x14ac:dyDescent="0.2">
      <c r="A32" s="34">
        <f t="shared" si="4"/>
        <v>20</v>
      </c>
      <c r="B32" s="164" t="str">
        <f t="shared" si="5"/>
        <v/>
      </c>
      <c r="C32" s="165"/>
      <c r="D32" s="20" t="str">
        <f t="shared" si="6"/>
        <v/>
      </c>
      <c r="E32" s="20" t="str">
        <f t="shared" si="7"/>
        <v/>
      </c>
      <c r="F32" s="17"/>
      <c r="G32" s="74"/>
      <c r="H32" s="37" t="str">
        <f t="shared" si="16"/>
        <v/>
      </c>
      <c r="I32" s="136"/>
      <c r="J32" s="136"/>
      <c r="K32" s="136"/>
      <c r="L32" s="18"/>
      <c r="M32" s="19"/>
      <c r="N32" s="77"/>
      <c r="O32" s="19"/>
      <c r="P32" s="77"/>
      <c r="Q32" s="20" t="str">
        <f t="shared" si="8"/>
        <v/>
      </c>
      <c r="R32" s="18"/>
      <c r="S32" s="18"/>
      <c r="T32" s="138" t="str">
        <f t="shared" si="9"/>
        <v/>
      </c>
      <c r="U32" s="21"/>
      <c r="V32" s="21"/>
      <c r="W32" s="21"/>
      <c r="X32" s="168"/>
      <c r="Y32" s="74"/>
      <c r="Z32" s="158"/>
      <c r="AA32" s="119"/>
      <c r="AB32" s="120"/>
      <c r="AC32" s="173" t="str">
        <f t="shared" si="10"/>
        <v/>
      </c>
      <c r="AD32" s="119"/>
      <c r="AE32" s="117"/>
      <c r="AF32" s="66"/>
      <c r="AH32" s="4" t="str">
        <f t="shared" si="11"/>
        <v/>
      </c>
      <c r="AI32" s="72">
        <f t="shared" si="12"/>
        <v>0</v>
      </c>
      <c r="AJ32" s="72">
        <f>IF(AND($G32&lt;&gt;"",AND(I32=※編集不可※選択項目!$C$3,W32="")),1,0)</f>
        <v>0</v>
      </c>
      <c r="AK32" s="72">
        <f t="shared" si="13"/>
        <v>0</v>
      </c>
      <c r="AL32" s="72" t="str">
        <f>IF(G32="","",TEXT(G32&amp;IF(K32&lt;&gt;※編集不可※選択項目!$F$5,"["&amp;K32&amp;"付]",""),"G/標準"))</f>
        <v/>
      </c>
      <c r="AM32" s="8">
        <f t="shared" si="14"/>
        <v>0</v>
      </c>
      <c r="AN32" s="8">
        <f t="shared" si="15"/>
        <v>0</v>
      </c>
    </row>
    <row r="33" spans="1:40" s="4" customFormat="1" ht="34.5" customHeight="1" x14ac:dyDescent="0.2">
      <c r="A33" s="34">
        <f t="shared" si="4"/>
        <v>21</v>
      </c>
      <c r="B33" s="164" t="str">
        <f t="shared" si="5"/>
        <v/>
      </c>
      <c r="C33" s="165"/>
      <c r="D33" s="20" t="str">
        <f t="shared" si="6"/>
        <v/>
      </c>
      <c r="E33" s="20" t="str">
        <f t="shared" si="7"/>
        <v/>
      </c>
      <c r="F33" s="17"/>
      <c r="G33" s="74"/>
      <c r="H33" s="37" t="str">
        <f t="shared" si="16"/>
        <v/>
      </c>
      <c r="I33" s="136"/>
      <c r="J33" s="136"/>
      <c r="K33" s="136"/>
      <c r="L33" s="18"/>
      <c r="M33" s="19"/>
      <c r="N33" s="77"/>
      <c r="O33" s="19"/>
      <c r="P33" s="77"/>
      <c r="Q33" s="20" t="str">
        <f t="shared" si="8"/>
        <v/>
      </c>
      <c r="R33" s="18"/>
      <c r="S33" s="18"/>
      <c r="T33" s="138" t="str">
        <f t="shared" si="9"/>
        <v/>
      </c>
      <c r="U33" s="21"/>
      <c r="V33" s="21"/>
      <c r="W33" s="21"/>
      <c r="X33" s="168"/>
      <c r="Y33" s="74"/>
      <c r="Z33" s="158"/>
      <c r="AA33" s="119"/>
      <c r="AB33" s="120"/>
      <c r="AC33" s="173" t="str">
        <f t="shared" si="10"/>
        <v/>
      </c>
      <c r="AD33" s="119"/>
      <c r="AE33" s="117"/>
      <c r="AF33" s="66"/>
      <c r="AH33" s="4" t="str">
        <f t="shared" si="11"/>
        <v/>
      </c>
      <c r="AI33" s="72">
        <f t="shared" si="12"/>
        <v>0</v>
      </c>
      <c r="AJ33" s="72">
        <f>IF(AND($G33&lt;&gt;"",AND(I33=※編集不可※選択項目!$C$3,W33="")),1,0)</f>
        <v>0</v>
      </c>
      <c r="AK33" s="72">
        <f t="shared" si="13"/>
        <v>0</v>
      </c>
      <c r="AL33" s="72" t="str">
        <f>IF(G33="","",TEXT(G33&amp;IF(K33&lt;&gt;※編集不可※選択項目!$F$5,"["&amp;K33&amp;"付]",""),"G/標準"))</f>
        <v/>
      </c>
      <c r="AM33" s="8">
        <f t="shared" si="14"/>
        <v>0</v>
      </c>
      <c r="AN33" s="8">
        <f t="shared" si="15"/>
        <v>0</v>
      </c>
    </row>
    <row r="34" spans="1:40" s="4" customFormat="1" ht="34.5" customHeight="1" x14ac:dyDescent="0.2">
      <c r="A34" s="34">
        <f t="shared" si="4"/>
        <v>22</v>
      </c>
      <c r="B34" s="164" t="str">
        <f t="shared" si="5"/>
        <v/>
      </c>
      <c r="C34" s="165"/>
      <c r="D34" s="20" t="str">
        <f t="shared" si="6"/>
        <v/>
      </c>
      <c r="E34" s="20" t="str">
        <f t="shared" si="7"/>
        <v/>
      </c>
      <c r="F34" s="17"/>
      <c r="G34" s="74"/>
      <c r="H34" s="37" t="str">
        <f t="shared" si="16"/>
        <v/>
      </c>
      <c r="I34" s="136"/>
      <c r="J34" s="136"/>
      <c r="K34" s="136"/>
      <c r="L34" s="18"/>
      <c r="M34" s="19"/>
      <c r="N34" s="77"/>
      <c r="O34" s="19"/>
      <c r="P34" s="77"/>
      <c r="Q34" s="20" t="str">
        <f t="shared" si="8"/>
        <v/>
      </c>
      <c r="R34" s="18"/>
      <c r="S34" s="18"/>
      <c r="T34" s="138" t="str">
        <f t="shared" si="9"/>
        <v/>
      </c>
      <c r="U34" s="21"/>
      <c r="V34" s="21"/>
      <c r="W34" s="21"/>
      <c r="X34" s="168"/>
      <c r="Y34" s="74"/>
      <c r="Z34" s="158"/>
      <c r="AA34" s="119"/>
      <c r="AB34" s="120"/>
      <c r="AC34" s="173" t="str">
        <f t="shared" si="10"/>
        <v/>
      </c>
      <c r="AD34" s="119"/>
      <c r="AE34" s="117"/>
      <c r="AF34" s="66"/>
      <c r="AH34" s="4" t="str">
        <f t="shared" si="11"/>
        <v/>
      </c>
      <c r="AI34" s="72">
        <f t="shared" si="12"/>
        <v>0</v>
      </c>
      <c r="AJ34" s="72">
        <f>IF(AND($G34&lt;&gt;"",AND(I34=※編集不可※選択項目!$C$3,W34="")),1,0)</f>
        <v>0</v>
      </c>
      <c r="AK34" s="72">
        <f t="shared" si="13"/>
        <v>0</v>
      </c>
      <c r="AL34" s="72" t="str">
        <f>IF(G34="","",TEXT(G34&amp;IF(K34&lt;&gt;※編集不可※選択項目!$F$5,"["&amp;K34&amp;"付]",""),"G/標準"))</f>
        <v/>
      </c>
      <c r="AM34" s="8">
        <f t="shared" si="14"/>
        <v>0</v>
      </c>
      <c r="AN34" s="8">
        <f t="shared" si="15"/>
        <v>0</v>
      </c>
    </row>
    <row r="35" spans="1:40" s="4" customFormat="1" ht="34.5" customHeight="1" x14ac:dyDescent="0.2">
      <c r="A35" s="34">
        <f t="shared" si="4"/>
        <v>23</v>
      </c>
      <c r="B35" s="164" t="str">
        <f t="shared" si="5"/>
        <v/>
      </c>
      <c r="C35" s="165"/>
      <c r="D35" s="20" t="str">
        <f t="shared" si="6"/>
        <v/>
      </c>
      <c r="E35" s="20" t="str">
        <f t="shared" si="7"/>
        <v/>
      </c>
      <c r="F35" s="17"/>
      <c r="G35" s="74"/>
      <c r="H35" s="37" t="str">
        <f t="shared" si="16"/>
        <v/>
      </c>
      <c r="I35" s="136"/>
      <c r="J35" s="136"/>
      <c r="K35" s="136"/>
      <c r="L35" s="18"/>
      <c r="M35" s="19"/>
      <c r="N35" s="77"/>
      <c r="O35" s="19"/>
      <c r="P35" s="77"/>
      <c r="Q35" s="20" t="str">
        <f t="shared" si="8"/>
        <v/>
      </c>
      <c r="R35" s="18"/>
      <c r="S35" s="18"/>
      <c r="T35" s="138" t="str">
        <f t="shared" si="9"/>
        <v/>
      </c>
      <c r="U35" s="21"/>
      <c r="V35" s="21"/>
      <c r="W35" s="21"/>
      <c r="X35" s="168"/>
      <c r="Y35" s="74"/>
      <c r="Z35" s="158"/>
      <c r="AA35" s="119"/>
      <c r="AB35" s="120"/>
      <c r="AC35" s="173" t="str">
        <f t="shared" si="10"/>
        <v/>
      </c>
      <c r="AD35" s="119"/>
      <c r="AE35" s="117"/>
      <c r="AF35" s="66"/>
      <c r="AH35" s="4" t="str">
        <f t="shared" si="11"/>
        <v/>
      </c>
      <c r="AI35" s="72">
        <f t="shared" si="12"/>
        <v>0</v>
      </c>
      <c r="AJ35" s="72">
        <f>IF(AND($G35&lt;&gt;"",AND(I35=※編集不可※選択項目!$C$3,W35="")),1,0)</f>
        <v>0</v>
      </c>
      <c r="AK35" s="72">
        <f t="shared" si="13"/>
        <v>0</v>
      </c>
      <c r="AL35" s="72" t="str">
        <f>IF(G35="","",TEXT(G35&amp;IF(K35&lt;&gt;※編集不可※選択項目!$F$5,"["&amp;K35&amp;"付]",""),"G/標準"))</f>
        <v/>
      </c>
      <c r="AM35" s="8">
        <f t="shared" si="14"/>
        <v>0</v>
      </c>
      <c r="AN35" s="8">
        <f t="shared" si="15"/>
        <v>0</v>
      </c>
    </row>
    <row r="36" spans="1:40" s="4" customFormat="1" ht="34.5" customHeight="1" x14ac:dyDescent="0.2">
      <c r="A36" s="34">
        <f t="shared" si="4"/>
        <v>24</v>
      </c>
      <c r="B36" s="164" t="str">
        <f t="shared" si="5"/>
        <v/>
      </c>
      <c r="C36" s="165"/>
      <c r="D36" s="20" t="str">
        <f t="shared" si="6"/>
        <v/>
      </c>
      <c r="E36" s="20" t="str">
        <f t="shared" si="7"/>
        <v/>
      </c>
      <c r="F36" s="17"/>
      <c r="G36" s="74"/>
      <c r="H36" s="37" t="str">
        <f t="shared" si="16"/>
        <v/>
      </c>
      <c r="I36" s="136"/>
      <c r="J36" s="136"/>
      <c r="K36" s="136"/>
      <c r="L36" s="18"/>
      <c r="M36" s="19"/>
      <c r="N36" s="77"/>
      <c r="O36" s="19"/>
      <c r="P36" s="77"/>
      <c r="Q36" s="20" t="str">
        <f t="shared" si="8"/>
        <v/>
      </c>
      <c r="R36" s="18"/>
      <c r="S36" s="18"/>
      <c r="T36" s="138" t="str">
        <f t="shared" si="9"/>
        <v/>
      </c>
      <c r="U36" s="21"/>
      <c r="V36" s="21"/>
      <c r="W36" s="21"/>
      <c r="X36" s="168"/>
      <c r="Y36" s="74"/>
      <c r="Z36" s="158"/>
      <c r="AA36" s="119"/>
      <c r="AB36" s="120"/>
      <c r="AC36" s="173" t="str">
        <f t="shared" si="10"/>
        <v/>
      </c>
      <c r="AD36" s="119"/>
      <c r="AE36" s="117"/>
      <c r="AF36" s="66"/>
      <c r="AH36" s="4" t="str">
        <f t="shared" si="11"/>
        <v/>
      </c>
      <c r="AI36" s="72">
        <f t="shared" si="12"/>
        <v>0</v>
      </c>
      <c r="AJ36" s="72">
        <f>IF(AND($G36&lt;&gt;"",AND(I36=※編集不可※選択項目!$C$3,W36="")),1,0)</f>
        <v>0</v>
      </c>
      <c r="AK36" s="72">
        <f t="shared" si="13"/>
        <v>0</v>
      </c>
      <c r="AL36" s="72" t="str">
        <f>IF(G36="","",TEXT(G36&amp;IF(K36&lt;&gt;※編集不可※選択項目!$F$5,"["&amp;K36&amp;"付]",""),"G/標準"))</f>
        <v/>
      </c>
      <c r="AM36" s="8">
        <f t="shared" si="14"/>
        <v>0</v>
      </c>
      <c r="AN36" s="8">
        <f t="shared" si="15"/>
        <v>0</v>
      </c>
    </row>
    <row r="37" spans="1:40" s="4" customFormat="1" ht="34.5" customHeight="1" x14ac:dyDescent="0.2">
      <c r="A37" s="34">
        <f t="shared" si="4"/>
        <v>25</v>
      </c>
      <c r="B37" s="164" t="str">
        <f t="shared" si="5"/>
        <v/>
      </c>
      <c r="C37" s="165"/>
      <c r="D37" s="20" t="str">
        <f t="shared" si="6"/>
        <v/>
      </c>
      <c r="E37" s="20" t="str">
        <f t="shared" si="7"/>
        <v/>
      </c>
      <c r="F37" s="17"/>
      <c r="G37" s="74"/>
      <c r="H37" s="37" t="str">
        <f t="shared" si="16"/>
        <v/>
      </c>
      <c r="I37" s="136"/>
      <c r="J37" s="136"/>
      <c r="K37" s="136"/>
      <c r="L37" s="18"/>
      <c r="M37" s="19"/>
      <c r="N37" s="77"/>
      <c r="O37" s="19"/>
      <c r="P37" s="77"/>
      <c r="Q37" s="20" t="str">
        <f t="shared" si="8"/>
        <v/>
      </c>
      <c r="R37" s="18"/>
      <c r="S37" s="18"/>
      <c r="T37" s="138" t="str">
        <f t="shared" si="9"/>
        <v/>
      </c>
      <c r="U37" s="21"/>
      <c r="V37" s="21"/>
      <c r="W37" s="21"/>
      <c r="X37" s="168"/>
      <c r="Y37" s="74"/>
      <c r="Z37" s="158"/>
      <c r="AA37" s="119"/>
      <c r="AB37" s="120"/>
      <c r="AC37" s="173" t="str">
        <f t="shared" si="10"/>
        <v/>
      </c>
      <c r="AD37" s="119"/>
      <c r="AE37" s="117"/>
      <c r="AF37" s="66"/>
      <c r="AH37" s="4" t="str">
        <f t="shared" si="11"/>
        <v/>
      </c>
      <c r="AI37" s="72">
        <f t="shared" si="12"/>
        <v>0</v>
      </c>
      <c r="AJ37" s="72">
        <f>IF(AND($G37&lt;&gt;"",AND(I37=※編集不可※選択項目!$C$3,W37="")),1,0)</f>
        <v>0</v>
      </c>
      <c r="AK37" s="72">
        <f t="shared" si="13"/>
        <v>0</v>
      </c>
      <c r="AL37" s="72" t="str">
        <f>IF(G37="","",TEXT(G37&amp;IF(K37&lt;&gt;※編集不可※選択項目!$F$5,"["&amp;K37&amp;"付]",""),"G/標準"))</f>
        <v/>
      </c>
      <c r="AM37" s="8">
        <f t="shared" si="14"/>
        <v>0</v>
      </c>
      <c r="AN37" s="8">
        <f t="shared" si="15"/>
        <v>0</v>
      </c>
    </row>
    <row r="38" spans="1:40" s="4" customFormat="1" ht="34.5" customHeight="1" x14ac:dyDescent="0.2">
      <c r="A38" s="34">
        <f t="shared" si="4"/>
        <v>26</v>
      </c>
      <c r="B38" s="164" t="str">
        <f t="shared" si="5"/>
        <v/>
      </c>
      <c r="C38" s="165"/>
      <c r="D38" s="20" t="str">
        <f t="shared" si="6"/>
        <v/>
      </c>
      <c r="E38" s="20" t="str">
        <f t="shared" si="7"/>
        <v/>
      </c>
      <c r="F38" s="17"/>
      <c r="G38" s="74"/>
      <c r="H38" s="37" t="str">
        <f t="shared" si="16"/>
        <v/>
      </c>
      <c r="I38" s="136"/>
      <c r="J38" s="136"/>
      <c r="K38" s="136"/>
      <c r="L38" s="18"/>
      <c r="M38" s="19"/>
      <c r="N38" s="77"/>
      <c r="O38" s="19"/>
      <c r="P38" s="77"/>
      <c r="Q38" s="20" t="str">
        <f t="shared" si="8"/>
        <v/>
      </c>
      <c r="R38" s="18"/>
      <c r="S38" s="18"/>
      <c r="T38" s="138" t="str">
        <f t="shared" si="9"/>
        <v/>
      </c>
      <c r="U38" s="21"/>
      <c r="V38" s="21"/>
      <c r="W38" s="21"/>
      <c r="X38" s="168"/>
      <c r="Y38" s="74"/>
      <c r="Z38" s="158"/>
      <c r="AA38" s="119"/>
      <c r="AB38" s="120"/>
      <c r="AC38" s="173" t="str">
        <f t="shared" si="10"/>
        <v/>
      </c>
      <c r="AD38" s="119"/>
      <c r="AE38" s="117"/>
      <c r="AF38" s="66"/>
      <c r="AH38" s="4" t="str">
        <f t="shared" si="11"/>
        <v/>
      </c>
      <c r="AI38" s="72">
        <f t="shared" si="12"/>
        <v>0</v>
      </c>
      <c r="AJ38" s="72">
        <f>IF(AND($G38&lt;&gt;"",AND(I38=※編集不可※選択項目!$C$3,W38="")),1,0)</f>
        <v>0</v>
      </c>
      <c r="AK38" s="72">
        <f t="shared" si="13"/>
        <v>0</v>
      </c>
      <c r="AL38" s="72" t="str">
        <f>IF(G38="","",TEXT(G38&amp;IF(K38&lt;&gt;※編集不可※選択項目!$F$5,"["&amp;K38&amp;"付]",""),"G/標準"))</f>
        <v/>
      </c>
      <c r="AM38" s="8">
        <f t="shared" si="14"/>
        <v>0</v>
      </c>
      <c r="AN38" s="8">
        <f t="shared" si="15"/>
        <v>0</v>
      </c>
    </row>
    <row r="39" spans="1:40" s="4" customFormat="1" ht="34.5" customHeight="1" x14ac:dyDescent="0.2">
      <c r="A39" s="34">
        <f t="shared" si="4"/>
        <v>27</v>
      </c>
      <c r="B39" s="164" t="str">
        <f t="shared" si="5"/>
        <v/>
      </c>
      <c r="C39" s="165"/>
      <c r="D39" s="20" t="str">
        <f t="shared" si="6"/>
        <v/>
      </c>
      <c r="E39" s="20" t="str">
        <f t="shared" si="7"/>
        <v/>
      </c>
      <c r="F39" s="17"/>
      <c r="G39" s="74"/>
      <c r="H39" s="37" t="str">
        <f t="shared" si="16"/>
        <v/>
      </c>
      <c r="I39" s="136"/>
      <c r="J39" s="136"/>
      <c r="K39" s="136"/>
      <c r="L39" s="18"/>
      <c r="M39" s="19"/>
      <c r="N39" s="77"/>
      <c r="O39" s="19"/>
      <c r="P39" s="77"/>
      <c r="Q39" s="20" t="str">
        <f t="shared" si="8"/>
        <v/>
      </c>
      <c r="R39" s="18"/>
      <c r="S39" s="18"/>
      <c r="T39" s="138" t="str">
        <f t="shared" si="9"/>
        <v/>
      </c>
      <c r="U39" s="21"/>
      <c r="V39" s="21"/>
      <c r="W39" s="21"/>
      <c r="X39" s="168"/>
      <c r="Y39" s="74"/>
      <c r="Z39" s="158"/>
      <c r="AA39" s="119"/>
      <c r="AB39" s="120"/>
      <c r="AC39" s="173" t="str">
        <f t="shared" si="10"/>
        <v/>
      </c>
      <c r="AD39" s="119"/>
      <c r="AE39" s="117"/>
      <c r="AF39" s="66"/>
      <c r="AH39" s="4" t="str">
        <f t="shared" si="11"/>
        <v/>
      </c>
      <c r="AI39" s="72">
        <f t="shared" si="12"/>
        <v>0</v>
      </c>
      <c r="AJ39" s="72">
        <f>IF(AND($G39&lt;&gt;"",AND(I39=※編集不可※選択項目!$C$3,W39="")),1,0)</f>
        <v>0</v>
      </c>
      <c r="AK39" s="72">
        <f t="shared" si="13"/>
        <v>0</v>
      </c>
      <c r="AL39" s="72" t="str">
        <f>IF(G39="","",TEXT(G39&amp;IF(K39&lt;&gt;※編集不可※選択項目!$F$5,"["&amp;K39&amp;"付]",""),"G/標準"))</f>
        <v/>
      </c>
      <c r="AM39" s="8">
        <f t="shared" si="14"/>
        <v>0</v>
      </c>
      <c r="AN39" s="8">
        <f t="shared" si="15"/>
        <v>0</v>
      </c>
    </row>
    <row r="40" spans="1:40" s="4" customFormat="1" ht="34.5" customHeight="1" x14ac:dyDescent="0.2">
      <c r="A40" s="34">
        <f t="shared" si="4"/>
        <v>28</v>
      </c>
      <c r="B40" s="164" t="str">
        <f t="shared" si="5"/>
        <v/>
      </c>
      <c r="C40" s="165"/>
      <c r="D40" s="20" t="str">
        <f t="shared" si="6"/>
        <v/>
      </c>
      <c r="E40" s="20" t="str">
        <f t="shared" si="7"/>
        <v/>
      </c>
      <c r="F40" s="17"/>
      <c r="G40" s="74"/>
      <c r="H40" s="37" t="str">
        <f t="shared" si="16"/>
        <v/>
      </c>
      <c r="I40" s="136"/>
      <c r="J40" s="136"/>
      <c r="K40" s="136"/>
      <c r="L40" s="18"/>
      <c r="M40" s="19"/>
      <c r="N40" s="77"/>
      <c r="O40" s="19"/>
      <c r="P40" s="77"/>
      <c r="Q40" s="20" t="str">
        <f t="shared" si="8"/>
        <v/>
      </c>
      <c r="R40" s="18"/>
      <c r="S40" s="18"/>
      <c r="T40" s="138" t="str">
        <f t="shared" si="9"/>
        <v/>
      </c>
      <c r="U40" s="21"/>
      <c r="V40" s="21"/>
      <c r="W40" s="21"/>
      <c r="X40" s="168"/>
      <c r="Y40" s="74"/>
      <c r="Z40" s="158"/>
      <c r="AA40" s="119"/>
      <c r="AB40" s="120"/>
      <c r="AC40" s="173" t="str">
        <f t="shared" si="10"/>
        <v/>
      </c>
      <c r="AD40" s="119"/>
      <c r="AE40" s="117"/>
      <c r="AF40" s="66"/>
      <c r="AH40" s="4" t="str">
        <f t="shared" si="11"/>
        <v/>
      </c>
      <c r="AI40" s="72">
        <f t="shared" si="12"/>
        <v>0</v>
      </c>
      <c r="AJ40" s="72">
        <f>IF(AND($G40&lt;&gt;"",AND(I40=※編集不可※選択項目!$C$3,W40="")),1,0)</f>
        <v>0</v>
      </c>
      <c r="AK40" s="72">
        <f t="shared" si="13"/>
        <v>0</v>
      </c>
      <c r="AL40" s="72" t="str">
        <f>IF(G40="","",TEXT(G40&amp;IF(K40&lt;&gt;※編集不可※選択項目!$F$5,"["&amp;K40&amp;"付]",""),"G/標準"))</f>
        <v/>
      </c>
      <c r="AM40" s="8">
        <f t="shared" si="14"/>
        <v>0</v>
      </c>
      <c r="AN40" s="8">
        <f t="shared" si="15"/>
        <v>0</v>
      </c>
    </row>
    <row r="41" spans="1:40" s="4" customFormat="1" ht="34.5" customHeight="1" x14ac:dyDescent="0.2">
      <c r="A41" s="34">
        <f t="shared" si="4"/>
        <v>29</v>
      </c>
      <c r="B41" s="164" t="str">
        <f t="shared" si="5"/>
        <v/>
      </c>
      <c r="C41" s="165"/>
      <c r="D41" s="20" t="str">
        <f t="shared" si="6"/>
        <v/>
      </c>
      <c r="E41" s="20" t="str">
        <f t="shared" si="7"/>
        <v/>
      </c>
      <c r="F41" s="17"/>
      <c r="G41" s="74"/>
      <c r="H41" s="37" t="str">
        <f t="shared" si="16"/>
        <v/>
      </c>
      <c r="I41" s="136"/>
      <c r="J41" s="136"/>
      <c r="K41" s="136"/>
      <c r="L41" s="18"/>
      <c r="M41" s="19"/>
      <c r="N41" s="77"/>
      <c r="O41" s="19"/>
      <c r="P41" s="77"/>
      <c r="Q41" s="20" t="str">
        <f t="shared" si="8"/>
        <v/>
      </c>
      <c r="R41" s="18"/>
      <c r="S41" s="18"/>
      <c r="T41" s="138" t="str">
        <f t="shared" si="9"/>
        <v/>
      </c>
      <c r="U41" s="21"/>
      <c r="V41" s="21"/>
      <c r="W41" s="21"/>
      <c r="X41" s="168"/>
      <c r="Y41" s="74"/>
      <c r="Z41" s="158"/>
      <c r="AA41" s="119"/>
      <c r="AB41" s="120"/>
      <c r="AC41" s="173" t="str">
        <f t="shared" si="10"/>
        <v/>
      </c>
      <c r="AD41" s="119"/>
      <c r="AE41" s="117"/>
      <c r="AF41" s="66"/>
      <c r="AH41" s="4" t="str">
        <f t="shared" si="11"/>
        <v/>
      </c>
      <c r="AI41" s="72">
        <f t="shared" si="12"/>
        <v>0</v>
      </c>
      <c r="AJ41" s="72">
        <f>IF(AND($G41&lt;&gt;"",AND(I41=※編集不可※選択項目!$C$3,W41="")),1,0)</f>
        <v>0</v>
      </c>
      <c r="AK41" s="72">
        <f t="shared" si="13"/>
        <v>0</v>
      </c>
      <c r="AL41" s="72" t="str">
        <f>IF(G41="","",TEXT(G41&amp;IF(K41&lt;&gt;※編集不可※選択項目!$F$5,"["&amp;K41&amp;"付]",""),"G/標準"))</f>
        <v/>
      </c>
      <c r="AM41" s="8">
        <f t="shared" si="14"/>
        <v>0</v>
      </c>
      <c r="AN41" s="8">
        <f t="shared" si="15"/>
        <v>0</v>
      </c>
    </row>
    <row r="42" spans="1:40" s="4" customFormat="1" ht="34.5" customHeight="1" x14ac:dyDescent="0.2">
      <c r="A42" s="34">
        <f t="shared" si="4"/>
        <v>30</v>
      </c>
      <c r="B42" s="164" t="str">
        <f t="shared" si="5"/>
        <v/>
      </c>
      <c r="C42" s="165"/>
      <c r="D42" s="20" t="str">
        <f t="shared" si="6"/>
        <v/>
      </c>
      <c r="E42" s="20" t="str">
        <f t="shared" si="7"/>
        <v/>
      </c>
      <c r="F42" s="17"/>
      <c r="G42" s="74"/>
      <c r="H42" s="37" t="str">
        <f t="shared" si="16"/>
        <v/>
      </c>
      <c r="I42" s="136"/>
      <c r="J42" s="136"/>
      <c r="K42" s="136"/>
      <c r="L42" s="18"/>
      <c r="M42" s="19"/>
      <c r="N42" s="77"/>
      <c r="O42" s="19"/>
      <c r="P42" s="77"/>
      <c r="Q42" s="20" t="str">
        <f t="shared" si="8"/>
        <v/>
      </c>
      <c r="R42" s="18"/>
      <c r="S42" s="18"/>
      <c r="T42" s="138" t="str">
        <f t="shared" si="9"/>
        <v/>
      </c>
      <c r="U42" s="21"/>
      <c r="V42" s="21"/>
      <c r="W42" s="21"/>
      <c r="X42" s="168"/>
      <c r="Y42" s="74"/>
      <c r="Z42" s="158"/>
      <c r="AA42" s="119"/>
      <c r="AB42" s="120"/>
      <c r="AC42" s="173" t="str">
        <f t="shared" si="10"/>
        <v/>
      </c>
      <c r="AD42" s="119"/>
      <c r="AE42" s="117"/>
      <c r="AF42" s="66"/>
      <c r="AH42" s="4" t="str">
        <f t="shared" si="11"/>
        <v/>
      </c>
      <c r="AI42" s="72">
        <f t="shared" si="12"/>
        <v>0</v>
      </c>
      <c r="AJ42" s="72">
        <f>IF(AND($G42&lt;&gt;"",AND(I42=※編集不可※選択項目!$C$3,W42="")),1,0)</f>
        <v>0</v>
      </c>
      <c r="AK42" s="72">
        <f t="shared" si="13"/>
        <v>0</v>
      </c>
      <c r="AL42" s="72" t="str">
        <f>IF(G42="","",TEXT(G42&amp;IF(K42&lt;&gt;※編集不可※選択項目!$F$5,"["&amp;K42&amp;"付]",""),"G/標準"))</f>
        <v/>
      </c>
      <c r="AM42" s="8">
        <f t="shared" si="14"/>
        <v>0</v>
      </c>
      <c r="AN42" s="8">
        <f t="shared" si="15"/>
        <v>0</v>
      </c>
    </row>
    <row r="43" spans="1:40" s="4" customFormat="1" ht="34.5" customHeight="1" x14ac:dyDescent="0.2">
      <c r="A43" s="34">
        <f t="shared" si="4"/>
        <v>31</v>
      </c>
      <c r="B43" s="164" t="str">
        <f t="shared" si="5"/>
        <v/>
      </c>
      <c r="C43" s="165"/>
      <c r="D43" s="20" t="str">
        <f t="shared" si="6"/>
        <v/>
      </c>
      <c r="E43" s="20" t="str">
        <f t="shared" si="7"/>
        <v/>
      </c>
      <c r="F43" s="17"/>
      <c r="G43" s="74"/>
      <c r="H43" s="37" t="str">
        <f t="shared" si="16"/>
        <v/>
      </c>
      <c r="I43" s="136"/>
      <c r="J43" s="136"/>
      <c r="K43" s="136"/>
      <c r="L43" s="18"/>
      <c r="M43" s="19"/>
      <c r="N43" s="77"/>
      <c r="O43" s="19"/>
      <c r="P43" s="77"/>
      <c r="Q43" s="20" t="str">
        <f t="shared" si="8"/>
        <v/>
      </c>
      <c r="R43" s="18"/>
      <c r="S43" s="18"/>
      <c r="T43" s="138" t="str">
        <f t="shared" si="9"/>
        <v/>
      </c>
      <c r="U43" s="21"/>
      <c r="V43" s="21"/>
      <c r="W43" s="21"/>
      <c r="X43" s="168"/>
      <c r="Y43" s="74"/>
      <c r="Z43" s="158"/>
      <c r="AA43" s="119"/>
      <c r="AB43" s="120"/>
      <c r="AC43" s="173" t="str">
        <f t="shared" si="10"/>
        <v/>
      </c>
      <c r="AD43" s="119"/>
      <c r="AE43" s="117"/>
      <c r="AF43" s="66"/>
      <c r="AH43" s="4" t="str">
        <f t="shared" si="11"/>
        <v/>
      </c>
      <c r="AI43" s="72">
        <f t="shared" si="12"/>
        <v>0</v>
      </c>
      <c r="AJ43" s="72">
        <f>IF(AND($G43&lt;&gt;"",AND(I43=※編集不可※選択項目!$C$3,W43="")),1,0)</f>
        <v>0</v>
      </c>
      <c r="AK43" s="72">
        <f t="shared" si="13"/>
        <v>0</v>
      </c>
      <c r="AL43" s="72" t="str">
        <f>IF(G43="","",TEXT(G43&amp;IF(K43&lt;&gt;※編集不可※選択項目!$F$5,"["&amp;K43&amp;"付]",""),"G/標準"))</f>
        <v/>
      </c>
      <c r="AM43" s="8">
        <f t="shared" si="14"/>
        <v>0</v>
      </c>
      <c r="AN43" s="8">
        <f t="shared" si="15"/>
        <v>0</v>
      </c>
    </row>
    <row r="44" spans="1:40" s="4" customFormat="1" ht="34.5" customHeight="1" x14ac:dyDescent="0.2">
      <c r="A44" s="34">
        <f t="shared" si="4"/>
        <v>32</v>
      </c>
      <c r="B44" s="164" t="str">
        <f t="shared" si="5"/>
        <v/>
      </c>
      <c r="C44" s="165"/>
      <c r="D44" s="20" t="str">
        <f t="shared" si="6"/>
        <v/>
      </c>
      <c r="E44" s="20" t="str">
        <f t="shared" si="7"/>
        <v/>
      </c>
      <c r="F44" s="17"/>
      <c r="G44" s="74"/>
      <c r="H44" s="37" t="str">
        <f t="shared" si="16"/>
        <v/>
      </c>
      <c r="I44" s="136"/>
      <c r="J44" s="136"/>
      <c r="K44" s="136"/>
      <c r="L44" s="18"/>
      <c r="M44" s="19"/>
      <c r="N44" s="77"/>
      <c r="O44" s="19"/>
      <c r="P44" s="77"/>
      <c r="Q44" s="20" t="str">
        <f t="shared" si="8"/>
        <v/>
      </c>
      <c r="R44" s="18"/>
      <c r="S44" s="18"/>
      <c r="T44" s="138" t="str">
        <f t="shared" si="9"/>
        <v/>
      </c>
      <c r="U44" s="21"/>
      <c r="V44" s="21"/>
      <c r="W44" s="21"/>
      <c r="X44" s="168"/>
      <c r="Y44" s="74"/>
      <c r="Z44" s="158"/>
      <c r="AA44" s="119"/>
      <c r="AB44" s="120"/>
      <c r="AC44" s="173" t="str">
        <f t="shared" si="10"/>
        <v/>
      </c>
      <c r="AD44" s="119"/>
      <c r="AE44" s="117"/>
      <c r="AF44" s="66"/>
      <c r="AH44" s="4" t="str">
        <f t="shared" si="11"/>
        <v/>
      </c>
      <c r="AI44" s="72">
        <f t="shared" si="12"/>
        <v>0</v>
      </c>
      <c r="AJ44" s="72">
        <f>IF(AND($G44&lt;&gt;"",AND(I44=※編集不可※選択項目!$C$3,W44="")),1,0)</f>
        <v>0</v>
      </c>
      <c r="AK44" s="72">
        <f t="shared" si="13"/>
        <v>0</v>
      </c>
      <c r="AL44" s="72" t="str">
        <f>IF(G44="","",TEXT(G44&amp;IF(K44&lt;&gt;※編集不可※選択項目!$F$5,"["&amp;K44&amp;"付]",""),"G/標準"))</f>
        <v/>
      </c>
      <c r="AM44" s="8">
        <f t="shared" si="14"/>
        <v>0</v>
      </c>
      <c r="AN44" s="8">
        <f t="shared" si="15"/>
        <v>0</v>
      </c>
    </row>
    <row r="45" spans="1:40" s="4" customFormat="1" ht="34.5" customHeight="1" x14ac:dyDescent="0.2">
      <c r="A45" s="34">
        <f t="shared" si="4"/>
        <v>33</v>
      </c>
      <c r="B45" s="164" t="str">
        <f t="shared" si="5"/>
        <v/>
      </c>
      <c r="C45" s="165"/>
      <c r="D45" s="20" t="str">
        <f t="shared" si="6"/>
        <v/>
      </c>
      <c r="E45" s="20" t="str">
        <f t="shared" si="7"/>
        <v/>
      </c>
      <c r="F45" s="17"/>
      <c r="G45" s="74"/>
      <c r="H45" s="37" t="str">
        <f t="shared" si="16"/>
        <v/>
      </c>
      <c r="I45" s="136"/>
      <c r="J45" s="136"/>
      <c r="K45" s="136"/>
      <c r="L45" s="18"/>
      <c r="M45" s="19"/>
      <c r="N45" s="77"/>
      <c r="O45" s="19"/>
      <c r="P45" s="77"/>
      <c r="Q45" s="20" t="str">
        <f t="shared" si="8"/>
        <v/>
      </c>
      <c r="R45" s="18"/>
      <c r="S45" s="18"/>
      <c r="T45" s="138" t="str">
        <f t="shared" si="9"/>
        <v/>
      </c>
      <c r="U45" s="21"/>
      <c r="V45" s="21"/>
      <c r="W45" s="21"/>
      <c r="X45" s="168"/>
      <c r="Y45" s="74"/>
      <c r="Z45" s="158"/>
      <c r="AA45" s="119"/>
      <c r="AB45" s="120"/>
      <c r="AC45" s="173" t="str">
        <f t="shared" si="10"/>
        <v/>
      </c>
      <c r="AD45" s="119"/>
      <c r="AE45" s="117"/>
      <c r="AF45" s="66"/>
      <c r="AH45" s="4" t="str">
        <f t="shared" si="11"/>
        <v/>
      </c>
      <c r="AI45" s="72">
        <f t="shared" si="12"/>
        <v>0</v>
      </c>
      <c r="AJ45" s="72">
        <f>IF(AND($G45&lt;&gt;"",AND(I45=※編集不可※選択項目!$C$3,W45="")),1,0)</f>
        <v>0</v>
      </c>
      <c r="AK45" s="72">
        <f t="shared" si="13"/>
        <v>0</v>
      </c>
      <c r="AL45" s="72" t="str">
        <f>IF(G45="","",TEXT(G45&amp;IF(K45&lt;&gt;※編集不可※選択項目!$F$5,"["&amp;K45&amp;"付]",""),"G/標準"))</f>
        <v/>
      </c>
      <c r="AM45" s="8">
        <f t="shared" si="14"/>
        <v>0</v>
      </c>
      <c r="AN45" s="8">
        <f t="shared" si="15"/>
        <v>0</v>
      </c>
    </row>
    <row r="46" spans="1:40" s="4" customFormat="1" ht="34.5" customHeight="1" x14ac:dyDescent="0.2">
      <c r="A46" s="34">
        <f t="shared" si="4"/>
        <v>34</v>
      </c>
      <c r="B46" s="164" t="str">
        <f t="shared" si="5"/>
        <v/>
      </c>
      <c r="C46" s="165"/>
      <c r="D46" s="20" t="str">
        <f t="shared" si="6"/>
        <v/>
      </c>
      <c r="E46" s="20" t="str">
        <f t="shared" si="7"/>
        <v/>
      </c>
      <c r="F46" s="17"/>
      <c r="G46" s="74"/>
      <c r="H46" s="37" t="str">
        <f t="shared" si="16"/>
        <v/>
      </c>
      <c r="I46" s="136"/>
      <c r="J46" s="136"/>
      <c r="K46" s="136"/>
      <c r="L46" s="18"/>
      <c r="M46" s="19"/>
      <c r="N46" s="77"/>
      <c r="O46" s="19"/>
      <c r="P46" s="77"/>
      <c r="Q46" s="20" t="str">
        <f t="shared" si="8"/>
        <v/>
      </c>
      <c r="R46" s="18"/>
      <c r="S46" s="18"/>
      <c r="T46" s="138" t="str">
        <f t="shared" si="9"/>
        <v/>
      </c>
      <c r="U46" s="21"/>
      <c r="V46" s="21"/>
      <c r="W46" s="21"/>
      <c r="X46" s="168"/>
      <c r="Y46" s="74"/>
      <c r="Z46" s="158"/>
      <c r="AA46" s="119"/>
      <c r="AB46" s="120"/>
      <c r="AC46" s="173" t="str">
        <f t="shared" si="10"/>
        <v/>
      </c>
      <c r="AD46" s="119"/>
      <c r="AE46" s="117"/>
      <c r="AF46" s="66"/>
      <c r="AH46" s="4" t="str">
        <f t="shared" si="11"/>
        <v/>
      </c>
      <c r="AI46" s="72">
        <f t="shared" si="12"/>
        <v>0</v>
      </c>
      <c r="AJ46" s="72">
        <f>IF(AND($G46&lt;&gt;"",AND(I46=※編集不可※選択項目!$C$3,W46="")),1,0)</f>
        <v>0</v>
      </c>
      <c r="AK46" s="72">
        <f t="shared" si="13"/>
        <v>0</v>
      </c>
      <c r="AL46" s="72" t="str">
        <f>IF(G46="","",TEXT(G46&amp;IF(K46&lt;&gt;※編集不可※選択項目!$F$5,"["&amp;K46&amp;"付]",""),"G/標準"))</f>
        <v/>
      </c>
      <c r="AM46" s="8">
        <f t="shared" si="14"/>
        <v>0</v>
      </c>
      <c r="AN46" s="8">
        <f t="shared" si="15"/>
        <v>0</v>
      </c>
    </row>
    <row r="47" spans="1:40" s="4" customFormat="1" ht="34.5" customHeight="1" x14ac:dyDescent="0.2">
      <c r="A47" s="34">
        <f t="shared" si="4"/>
        <v>35</v>
      </c>
      <c r="B47" s="164" t="str">
        <f t="shared" si="5"/>
        <v/>
      </c>
      <c r="C47" s="165"/>
      <c r="D47" s="20" t="str">
        <f t="shared" si="6"/>
        <v/>
      </c>
      <c r="E47" s="20" t="str">
        <f t="shared" si="7"/>
        <v/>
      </c>
      <c r="F47" s="17"/>
      <c r="G47" s="74"/>
      <c r="H47" s="37" t="str">
        <f t="shared" si="16"/>
        <v/>
      </c>
      <c r="I47" s="136"/>
      <c r="J47" s="136"/>
      <c r="K47" s="136"/>
      <c r="L47" s="18"/>
      <c r="M47" s="19"/>
      <c r="N47" s="77"/>
      <c r="O47" s="19"/>
      <c r="P47" s="77"/>
      <c r="Q47" s="20" t="str">
        <f t="shared" si="8"/>
        <v/>
      </c>
      <c r="R47" s="18"/>
      <c r="S47" s="18"/>
      <c r="T47" s="138" t="str">
        <f t="shared" si="9"/>
        <v/>
      </c>
      <c r="U47" s="21"/>
      <c r="V47" s="21"/>
      <c r="W47" s="21"/>
      <c r="X47" s="168"/>
      <c r="Y47" s="74"/>
      <c r="Z47" s="158"/>
      <c r="AA47" s="119"/>
      <c r="AB47" s="120"/>
      <c r="AC47" s="173" t="str">
        <f t="shared" si="10"/>
        <v/>
      </c>
      <c r="AD47" s="119"/>
      <c r="AE47" s="117"/>
      <c r="AF47" s="66"/>
      <c r="AH47" s="4" t="str">
        <f t="shared" si="11"/>
        <v/>
      </c>
      <c r="AI47" s="72">
        <f t="shared" si="12"/>
        <v>0</v>
      </c>
      <c r="AJ47" s="72">
        <f>IF(AND($G47&lt;&gt;"",AND(I47=※編集不可※選択項目!$C$3,W47="")),1,0)</f>
        <v>0</v>
      </c>
      <c r="AK47" s="72">
        <f t="shared" si="13"/>
        <v>0</v>
      </c>
      <c r="AL47" s="72" t="str">
        <f>IF(G47="","",TEXT(G47&amp;IF(K47&lt;&gt;※編集不可※選択項目!$F$5,"["&amp;K47&amp;"付]",""),"G/標準"))</f>
        <v/>
      </c>
      <c r="AM47" s="8">
        <f t="shared" si="14"/>
        <v>0</v>
      </c>
      <c r="AN47" s="8">
        <f t="shared" si="15"/>
        <v>0</v>
      </c>
    </row>
    <row r="48" spans="1:40" s="4" customFormat="1" ht="34.5" customHeight="1" x14ac:dyDescent="0.2">
      <c r="A48" s="34">
        <f t="shared" si="4"/>
        <v>36</v>
      </c>
      <c r="B48" s="164" t="str">
        <f t="shared" si="5"/>
        <v/>
      </c>
      <c r="C48" s="165"/>
      <c r="D48" s="20" t="str">
        <f t="shared" si="6"/>
        <v/>
      </c>
      <c r="E48" s="20" t="str">
        <f t="shared" si="7"/>
        <v/>
      </c>
      <c r="F48" s="17"/>
      <c r="G48" s="74"/>
      <c r="H48" s="37" t="str">
        <f t="shared" si="16"/>
        <v/>
      </c>
      <c r="I48" s="136"/>
      <c r="J48" s="136"/>
      <c r="K48" s="136"/>
      <c r="L48" s="18"/>
      <c r="M48" s="19"/>
      <c r="N48" s="77"/>
      <c r="O48" s="19"/>
      <c r="P48" s="77"/>
      <c r="Q48" s="20" t="str">
        <f t="shared" si="8"/>
        <v/>
      </c>
      <c r="R48" s="18"/>
      <c r="S48" s="18"/>
      <c r="T48" s="138" t="str">
        <f t="shared" si="9"/>
        <v/>
      </c>
      <c r="U48" s="21"/>
      <c r="V48" s="21"/>
      <c r="W48" s="21"/>
      <c r="X48" s="168"/>
      <c r="Y48" s="74"/>
      <c r="Z48" s="158"/>
      <c r="AA48" s="119"/>
      <c r="AB48" s="120"/>
      <c r="AC48" s="173" t="str">
        <f t="shared" si="10"/>
        <v/>
      </c>
      <c r="AD48" s="119"/>
      <c r="AE48" s="117"/>
      <c r="AF48" s="66"/>
      <c r="AH48" s="4" t="str">
        <f t="shared" si="11"/>
        <v/>
      </c>
      <c r="AI48" s="72">
        <f t="shared" si="12"/>
        <v>0</v>
      </c>
      <c r="AJ48" s="72">
        <f>IF(AND($G48&lt;&gt;"",AND(I48=※編集不可※選択項目!$C$3,W48="")),1,0)</f>
        <v>0</v>
      </c>
      <c r="AK48" s="72">
        <f t="shared" si="13"/>
        <v>0</v>
      </c>
      <c r="AL48" s="72" t="str">
        <f>IF(G48="","",TEXT(G48&amp;IF(K48&lt;&gt;※編集不可※選択項目!$F$5,"["&amp;K48&amp;"付]",""),"G/標準"))</f>
        <v/>
      </c>
      <c r="AM48" s="8">
        <f t="shared" si="14"/>
        <v>0</v>
      </c>
      <c r="AN48" s="8">
        <f t="shared" si="15"/>
        <v>0</v>
      </c>
    </row>
    <row r="49" spans="1:40" s="4" customFormat="1" ht="34.5" customHeight="1" x14ac:dyDescent="0.2">
      <c r="A49" s="34">
        <f t="shared" si="4"/>
        <v>37</v>
      </c>
      <c r="B49" s="164" t="str">
        <f t="shared" si="5"/>
        <v/>
      </c>
      <c r="C49" s="165"/>
      <c r="D49" s="20" t="str">
        <f t="shared" si="6"/>
        <v/>
      </c>
      <c r="E49" s="20" t="str">
        <f t="shared" si="7"/>
        <v/>
      </c>
      <c r="F49" s="17"/>
      <c r="G49" s="74"/>
      <c r="H49" s="37" t="str">
        <f t="shared" si="16"/>
        <v/>
      </c>
      <c r="I49" s="136"/>
      <c r="J49" s="136"/>
      <c r="K49" s="136"/>
      <c r="L49" s="18"/>
      <c r="M49" s="19"/>
      <c r="N49" s="77"/>
      <c r="O49" s="19"/>
      <c r="P49" s="77"/>
      <c r="Q49" s="20" t="str">
        <f t="shared" si="8"/>
        <v/>
      </c>
      <c r="R49" s="18"/>
      <c r="S49" s="18"/>
      <c r="T49" s="138" t="str">
        <f t="shared" si="9"/>
        <v/>
      </c>
      <c r="U49" s="21"/>
      <c r="V49" s="21"/>
      <c r="W49" s="21"/>
      <c r="X49" s="168"/>
      <c r="Y49" s="74"/>
      <c r="Z49" s="158"/>
      <c r="AA49" s="119"/>
      <c r="AB49" s="120"/>
      <c r="AC49" s="173" t="str">
        <f t="shared" si="10"/>
        <v/>
      </c>
      <c r="AD49" s="119"/>
      <c r="AE49" s="117"/>
      <c r="AF49" s="66"/>
      <c r="AH49" s="4" t="str">
        <f t="shared" si="11"/>
        <v/>
      </c>
      <c r="AI49" s="72">
        <f t="shared" si="12"/>
        <v>0</v>
      </c>
      <c r="AJ49" s="72">
        <f>IF(AND($G49&lt;&gt;"",AND(I49=※編集不可※選択項目!$C$3,W49="")),1,0)</f>
        <v>0</v>
      </c>
      <c r="AK49" s="72">
        <f t="shared" si="13"/>
        <v>0</v>
      </c>
      <c r="AL49" s="72" t="str">
        <f>IF(G49="","",TEXT(G49&amp;IF(K49&lt;&gt;※編集不可※選択項目!$F$5,"["&amp;K49&amp;"付]",""),"G/標準"))</f>
        <v/>
      </c>
      <c r="AM49" s="8">
        <f t="shared" si="14"/>
        <v>0</v>
      </c>
      <c r="AN49" s="8">
        <f t="shared" si="15"/>
        <v>0</v>
      </c>
    </row>
    <row r="50" spans="1:40" s="4" customFormat="1" ht="34.5" customHeight="1" x14ac:dyDescent="0.2">
      <c r="A50" s="34">
        <f t="shared" si="4"/>
        <v>38</v>
      </c>
      <c r="B50" s="164" t="str">
        <f t="shared" si="5"/>
        <v/>
      </c>
      <c r="C50" s="165"/>
      <c r="D50" s="20" t="str">
        <f t="shared" si="6"/>
        <v/>
      </c>
      <c r="E50" s="20" t="str">
        <f t="shared" si="7"/>
        <v/>
      </c>
      <c r="F50" s="17"/>
      <c r="G50" s="74"/>
      <c r="H50" s="37" t="str">
        <f t="shared" si="16"/>
        <v/>
      </c>
      <c r="I50" s="136"/>
      <c r="J50" s="136"/>
      <c r="K50" s="136"/>
      <c r="L50" s="18"/>
      <c r="M50" s="19"/>
      <c r="N50" s="77"/>
      <c r="O50" s="19"/>
      <c r="P50" s="77"/>
      <c r="Q50" s="20" t="str">
        <f t="shared" si="8"/>
        <v/>
      </c>
      <c r="R50" s="18"/>
      <c r="S50" s="18"/>
      <c r="T50" s="138" t="str">
        <f t="shared" si="9"/>
        <v/>
      </c>
      <c r="U50" s="21"/>
      <c r="V50" s="21"/>
      <c r="W50" s="21"/>
      <c r="X50" s="168"/>
      <c r="Y50" s="74"/>
      <c r="Z50" s="158"/>
      <c r="AA50" s="119"/>
      <c r="AB50" s="120"/>
      <c r="AC50" s="173" t="str">
        <f t="shared" si="10"/>
        <v/>
      </c>
      <c r="AD50" s="119"/>
      <c r="AE50" s="117"/>
      <c r="AF50" s="66"/>
      <c r="AH50" s="4" t="str">
        <f t="shared" si="11"/>
        <v/>
      </c>
      <c r="AI50" s="72">
        <f t="shared" si="12"/>
        <v>0</v>
      </c>
      <c r="AJ50" s="72">
        <f>IF(AND($G50&lt;&gt;"",AND(I50=※編集不可※選択項目!$C$3,W50="")),1,0)</f>
        <v>0</v>
      </c>
      <c r="AK50" s="72">
        <f t="shared" si="13"/>
        <v>0</v>
      </c>
      <c r="AL50" s="72" t="str">
        <f>IF(G50="","",TEXT(G50&amp;IF(K50&lt;&gt;※編集不可※選択項目!$F$5,"["&amp;K50&amp;"付]",""),"G/標準"))</f>
        <v/>
      </c>
      <c r="AM50" s="8">
        <f t="shared" si="14"/>
        <v>0</v>
      </c>
      <c r="AN50" s="8">
        <f t="shared" si="15"/>
        <v>0</v>
      </c>
    </row>
    <row r="51" spans="1:40" s="4" customFormat="1" ht="34.5" customHeight="1" x14ac:dyDescent="0.2">
      <c r="A51" s="34">
        <f t="shared" si="4"/>
        <v>39</v>
      </c>
      <c r="B51" s="164" t="str">
        <f t="shared" si="5"/>
        <v/>
      </c>
      <c r="C51" s="165"/>
      <c r="D51" s="20" t="str">
        <f t="shared" si="6"/>
        <v/>
      </c>
      <c r="E51" s="20" t="str">
        <f t="shared" si="7"/>
        <v/>
      </c>
      <c r="F51" s="17"/>
      <c r="G51" s="74"/>
      <c r="H51" s="37" t="str">
        <f t="shared" si="16"/>
        <v/>
      </c>
      <c r="I51" s="136"/>
      <c r="J51" s="136"/>
      <c r="K51" s="136"/>
      <c r="L51" s="18"/>
      <c r="M51" s="19"/>
      <c r="N51" s="77"/>
      <c r="O51" s="19"/>
      <c r="P51" s="77"/>
      <c r="Q51" s="20" t="str">
        <f t="shared" si="8"/>
        <v/>
      </c>
      <c r="R51" s="18"/>
      <c r="S51" s="18"/>
      <c r="T51" s="138" t="str">
        <f t="shared" si="9"/>
        <v/>
      </c>
      <c r="U51" s="21"/>
      <c r="V51" s="21"/>
      <c r="W51" s="21"/>
      <c r="X51" s="168"/>
      <c r="Y51" s="74"/>
      <c r="Z51" s="158"/>
      <c r="AA51" s="119"/>
      <c r="AB51" s="120"/>
      <c r="AC51" s="173" t="str">
        <f t="shared" si="10"/>
        <v/>
      </c>
      <c r="AD51" s="119"/>
      <c r="AE51" s="117"/>
      <c r="AF51" s="66"/>
      <c r="AH51" s="4" t="str">
        <f t="shared" si="11"/>
        <v/>
      </c>
      <c r="AI51" s="72">
        <f t="shared" si="12"/>
        <v>0</v>
      </c>
      <c r="AJ51" s="72">
        <f>IF(AND($G51&lt;&gt;"",AND(I51=※編集不可※選択項目!$C$3,W51="")),1,0)</f>
        <v>0</v>
      </c>
      <c r="AK51" s="72">
        <f t="shared" si="13"/>
        <v>0</v>
      </c>
      <c r="AL51" s="72" t="str">
        <f>IF(G51="","",TEXT(G51&amp;IF(K51&lt;&gt;※編集不可※選択項目!$F$5,"["&amp;K51&amp;"付]",""),"G/標準"))</f>
        <v/>
      </c>
      <c r="AM51" s="8">
        <f t="shared" si="14"/>
        <v>0</v>
      </c>
      <c r="AN51" s="8">
        <f t="shared" si="15"/>
        <v>0</v>
      </c>
    </row>
    <row r="52" spans="1:40" s="4" customFormat="1" ht="34.5" customHeight="1" x14ac:dyDescent="0.2">
      <c r="A52" s="34">
        <f t="shared" si="4"/>
        <v>40</v>
      </c>
      <c r="B52" s="164" t="str">
        <f t="shared" si="5"/>
        <v/>
      </c>
      <c r="C52" s="165"/>
      <c r="D52" s="20" t="str">
        <f t="shared" si="6"/>
        <v/>
      </c>
      <c r="E52" s="20" t="str">
        <f t="shared" si="7"/>
        <v/>
      </c>
      <c r="F52" s="17"/>
      <c r="G52" s="74"/>
      <c r="H52" s="37" t="str">
        <f t="shared" si="16"/>
        <v/>
      </c>
      <c r="I52" s="136"/>
      <c r="J52" s="136"/>
      <c r="K52" s="136"/>
      <c r="L52" s="18"/>
      <c r="M52" s="19"/>
      <c r="N52" s="77"/>
      <c r="O52" s="19"/>
      <c r="P52" s="77"/>
      <c r="Q52" s="20" t="str">
        <f t="shared" si="8"/>
        <v/>
      </c>
      <c r="R52" s="18"/>
      <c r="S52" s="18"/>
      <c r="T52" s="138" t="str">
        <f t="shared" si="9"/>
        <v/>
      </c>
      <c r="U52" s="21"/>
      <c r="V52" s="21"/>
      <c r="W52" s="21"/>
      <c r="X52" s="168"/>
      <c r="Y52" s="74"/>
      <c r="Z52" s="158"/>
      <c r="AA52" s="119"/>
      <c r="AB52" s="120"/>
      <c r="AC52" s="173" t="str">
        <f t="shared" si="10"/>
        <v/>
      </c>
      <c r="AD52" s="119"/>
      <c r="AE52" s="117"/>
      <c r="AF52" s="66"/>
      <c r="AH52" s="4" t="str">
        <f t="shared" si="11"/>
        <v/>
      </c>
      <c r="AI52" s="72">
        <f t="shared" si="12"/>
        <v>0</v>
      </c>
      <c r="AJ52" s="72">
        <f>IF(AND($G52&lt;&gt;"",AND(I52=※編集不可※選択項目!$C$3,W52="")),1,0)</f>
        <v>0</v>
      </c>
      <c r="AK52" s="72">
        <f t="shared" si="13"/>
        <v>0</v>
      </c>
      <c r="AL52" s="72" t="str">
        <f>IF(G52="","",TEXT(G52&amp;IF(K52&lt;&gt;※編集不可※選択項目!$F$5,"["&amp;K52&amp;"付]",""),"G/標準"))</f>
        <v/>
      </c>
      <c r="AM52" s="8">
        <f t="shared" si="14"/>
        <v>0</v>
      </c>
      <c r="AN52" s="8">
        <f t="shared" si="15"/>
        <v>0</v>
      </c>
    </row>
    <row r="53" spans="1:40" s="4" customFormat="1" ht="34.5" customHeight="1" x14ac:dyDescent="0.2">
      <c r="A53" s="34">
        <f t="shared" si="4"/>
        <v>41</v>
      </c>
      <c r="B53" s="164" t="str">
        <f t="shared" si="5"/>
        <v/>
      </c>
      <c r="C53" s="165"/>
      <c r="D53" s="20" t="str">
        <f t="shared" si="6"/>
        <v/>
      </c>
      <c r="E53" s="20" t="str">
        <f t="shared" si="7"/>
        <v/>
      </c>
      <c r="F53" s="17"/>
      <c r="G53" s="74"/>
      <c r="H53" s="37" t="str">
        <f t="shared" si="16"/>
        <v/>
      </c>
      <c r="I53" s="136"/>
      <c r="J53" s="136"/>
      <c r="K53" s="136"/>
      <c r="L53" s="18"/>
      <c r="M53" s="19"/>
      <c r="N53" s="77"/>
      <c r="O53" s="19"/>
      <c r="P53" s="77"/>
      <c r="Q53" s="20" t="str">
        <f t="shared" si="8"/>
        <v/>
      </c>
      <c r="R53" s="18"/>
      <c r="S53" s="18"/>
      <c r="T53" s="138" t="str">
        <f t="shared" si="9"/>
        <v/>
      </c>
      <c r="U53" s="21"/>
      <c r="V53" s="21"/>
      <c r="W53" s="21"/>
      <c r="X53" s="168"/>
      <c r="Y53" s="74"/>
      <c r="Z53" s="158"/>
      <c r="AA53" s="119"/>
      <c r="AB53" s="120"/>
      <c r="AC53" s="173" t="str">
        <f t="shared" si="10"/>
        <v/>
      </c>
      <c r="AD53" s="119"/>
      <c r="AE53" s="117"/>
      <c r="AF53" s="66"/>
      <c r="AH53" s="4" t="str">
        <f t="shared" si="11"/>
        <v/>
      </c>
      <c r="AI53" s="72">
        <f t="shared" si="12"/>
        <v>0</v>
      </c>
      <c r="AJ53" s="72">
        <f>IF(AND($G53&lt;&gt;"",AND(I53=※編集不可※選択項目!$C$3,W53="")),1,0)</f>
        <v>0</v>
      </c>
      <c r="AK53" s="72">
        <f t="shared" si="13"/>
        <v>0</v>
      </c>
      <c r="AL53" s="72" t="str">
        <f>IF(G53="","",TEXT(G53&amp;IF(K53&lt;&gt;※編集不可※選択項目!$F$5,"["&amp;K53&amp;"付]",""),"G/標準"))</f>
        <v/>
      </c>
      <c r="AM53" s="8">
        <f t="shared" si="14"/>
        <v>0</v>
      </c>
      <c r="AN53" s="8">
        <f t="shared" si="15"/>
        <v>0</v>
      </c>
    </row>
    <row r="54" spans="1:40" s="4" customFormat="1" ht="34.5" customHeight="1" x14ac:dyDescent="0.2">
      <c r="A54" s="34">
        <f t="shared" si="4"/>
        <v>42</v>
      </c>
      <c r="B54" s="164" t="str">
        <f t="shared" si="5"/>
        <v/>
      </c>
      <c r="C54" s="165"/>
      <c r="D54" s="20" t="str">
        <f t="shared" si="6"/>
        <v/>
      </c>
      <c r="E54" s="20" t="str">
        <f t="shared" si="7"/>
        <v/>
      </c>
      <c r="F54" s="17"/>
      <c r="G54" s="74"/>
      <c r="H54" s="37" t="str">
        <f t="shared" si="16"/>
        <v/>
      </c>
      <c r="I54" s="136"/>
      <c r="J54" s="136"/>
      <c r="K54" s="136"/>
      <c r="L54" s="18"/>
      <c r="M54" s="19"/>
      <c r="N54" s="77"/>
      <c r="O54" s="19"/>
      <c r="P54" s="77"/>
      <c r="Q54" s="20" t="str">
        <f t="shared" si="8"/>
        <v/>
      </c>
      <c r="R54" s="18"/>
      <c r="S54" s="18"/>
      <c r="T54" s="138" t="str">
        <f t="shared" si="9"/>
        <v/>
      </c>
      <c r="U54" s="21"/>
      <c r="V54" s="21"/>
      <c r="W54" s="21"/>
      <c r="X54" s="168"/>
      <c r="Y54" s="74"/>
      <c r="Z54" s="158"/>
      <c r="AA54" s="119"/>
      <c r="AB54" s="120"/>
      <c r="AC54" s="173" t="str">
        <f t="shared" si="10"/>
        <v/>
      </c>
      <c r="AD54" s="119"/>
      <c r="AE54" s="117"/>
      <c r="AF54" s="66"/>
      <c r="AH54" s="4" t="str">
        <f t="shared" si="11"/>
        <v/>
      </c>
      <c r="AI54" s="72">
        <f t="shared" si="12"/>
        <v>0</v>
      </c>
      <c r="AJ54" s="72">
        <f>IF(AND($G54&lt;&gt;"",AND(I54=※編集不可※選択項目!$C$3,W54="")),1,0)</f>
        <v>0</v>
      </c>
      <c r="AK54" s="72">
        <f t="shared" si="13"/>
        <v>0</v>
      </c>
      <c r="AL54" s="72" t="str">
        <f>IF(G54="","",TEXT(G54&amp;IF(K54&lt;&gt;※編集不可※選択項目!$F$5,"["&amp;K54&amp;"付]",""),"G/標準"))</f>
        <v/>
      </c>
      <c r="AM54" s="8">
        <f t="shared" si="14"/>
        <v>0</v>
      </c>
      <c r="AN54" s="8">
        <f t="shared" si="15"/>
        <v>0</v>
      </c>
    </row>
    <row r="55" spans="1:40" s="4" customFormat="1" ht="34.5" customHeight="1" x14ac:dyDescent="0.2">
      <c r="A55" s="34">
        <f t="shared" si="4"/>
        <v>43</v>
      </c>
      <c r="B55" s="164" t="str">
        <f t="shared" si="5"/>
        <v/>
      </c>
      <c r="C55" s="165"/>
      <c r="D55" s="20" t="str">
        <f t="shared" si="6"/>
        <v/>
      </c>
      <c r="E55" s="20" t="str">
        <f t="shared" si="7"/>
        <v/>
      </c>
      <c r="F55" s="17"/>
      <c r="G55" s="74"/>
      <c r="H55" s="37" t="str">
        <f t="shared" si="16"/>
        <v/>
      </c>
      <c r="I55" s="136"/>
      <c r="J55" s="136"/>
      <c r="K55" s="136"/>
      <c r="L55" s="18"/>
      <c r="M55" s="19"/>
      <c r="N55" s="77"/>
      <c r="O55" s="19"/>
      <c r="P55" s="77"/>
      <c r="Q55" s="20" t="str">
        <f t="shared" si="8"/>
        <v/>
      </c>
      <c r="R55" s="18"/>
      <c r="S55" s="18"/>
      <c r="T55" s="138" t="str">
        <f t="shared" si="9"/>
        <v/>
      </c>
      <c r="U55" s="21"/>
      <c r="V55" s="21"/>
      <c r="W55" s="21"/>
      <c r="X55" s="168"/>
      <c r="Y55" s="74"/>
      <c r="Z55" s="158"/>
      <c r="AA55" s="119"/>
      <c r="AB55" s="120"/>
      <c r="AC55" s="173" t="str">
        <f t="shared" si="10"/>
        <v/>
      </c>
      <c r="AD55" s="119"/>
      <c r="AE55" s="117"/>
      <c r="AF55" s="66"/>
      <c r="AH55" s="4" t="str">
        <f t="shared" si="11"/>
        <v/>
      </c>
      <c r="AI55" s="72">
        <f t="shared" si="12"/>
        <v>0</v>
      </c>
      <c r="AJ55" s="72">
        <f>IF(AND($G55&lt;&gt;"",AND(I55=※編集不可※選択項目!$C$3,W55="")),1,0)</f>
        <v>0</v>
      </c>
      <c r="AK55" s="72">
        <f t="shared" si="13"/>
        <v>0</v>
      </c>
      <c r="AL55" s="72" t="str">
        <f>IF(G55="","",TEXT(G55&amp;IF(K55&lt;&gt;※編集不可※選択項目!$F$5,"["&amp;K55&amp;"付]",""),"G/標準"))</f>
        <v/>
      </c>
      <c r="AM55" s="8">
        <f t="shared" si="14"/>
        <v>0</v>
      </c>
      <c r="AN55" s="8">
        <f t="shared" si="15"/>
        <v>0</v>
      </c>
    </row>
    <row r="56" spans="1:40" s="4" customFormat="1" ht="34.5" customHeight="1" x14ac:dyDescent="0.2">
      <c r="A56" s="34">
        <f t="shared" si="4"/>
        <v>44</v>
      </c>
      <c r="B56" s="164" t="str">
        <f t="shared" si="5"/>
        <v/>
      </c>
      <c r="C56" s="165"/>
      <c r="D56" s="20" t="str">
        <f t="shared" si="6"/>
        <v/>
      </c>
      <c r="E56" s="20" t="str">
        <f t="shared" si="7"/>
        <v/>
      </c>
      <c r="F56" s="17"/>
      <c r="G56" s="74"/>
      <c r="H56" s="37" t="str">
        <f t="shared" si="16"/>
        <v/>
      </c>
      <c r="I56" s="136"/>
      <c r="J56" s="136"/>
      <c r="K56" s="136"/>
      <c r="L56" s="18"/>
      <c r="M56" s="19"/>
      <c r="N56" s="77"/>
      <c r="O56" s="19"/>
      <c r="P56" s="77"/>
      <c r="Q56" s="20" t="str">
        <f t="shared" si="8"/>
        <v/>
      </c>
      <c r="R56" s="18"/>
      <c r="S56" s="18"/>
      <c r="T56" s="138" t="str">
        <f t="shared" si="9"/>
        <v/>
      </c>
      <c r="U56" s="21"/>
      <c r="V56" s="21"/>
      <c r="W56" s="21"/>
      <c r="X56" s="168"/>
      <c r="Y56" s="74"/>
      <c r="Z56" s="158"/>
      <c r="AA56" s="119"/>
      <c r="AB56" s="120"/>
      <c r="AC56" s="173" t="str">
        <f t="shared" si="10"/>
        <v/>
      </c>
      <c r="AD56" s="119"/>
      <c r="AE56" s="117"/>
      <c r="AF56" s="66"/>
      <c r="AH56" s="4" t="str">
        <f t="shared" si="11"/>
        <v/>
      </c>
      <c r="AI56" s="72">
        <f t="shared" si="12"/>
        <v>0</v>
      </c>
      <c r="AJ56" s="72">
        <f>IF(AND($G56&lt;&gt;"",AND(I56=※編集不可※選択項目!$C$3,W56="")),1,0)</f>
        <v>0</v>
      </c>
      <c r="AK56" s="72">
        <f t="shared" si="13"/>
        <v>0</v>
      </c>
      <c r="AL56" s="72" t="str">
        <f>IF(G56="","",TEXT(G56&amp;IF(K56&lt;&gt;※編集不可※選択項目!$F$5,"["&amp;K56&amp;"付]",""),"G/標準"))</f>
        <v/>
      </c>
      <c r="AM56" s="8">
        <f t="shared" si="14"/>
        <v>0</v>
      </c>
      <c r="AN56" s="8">
        <f t="shared" si="15"/>
        <v>0</v>
      </c>
    </row>
    <row r="57" spans="1:40" s="4" customFormat="1" ht="34.5" customHeight="1" x14ac:dyDescent="0.2">
      <c r="A57" s="34">
        <f t="shared" si="4"/>
        <v>45</v>
      </c>
      <c r="B57" s="164" t="str">
        <f t="shared" si="5"/>
        <v/>
      </c>
      <c r="C57" s="165"/>
      <c r="D57" s="20" t="str">
        <f t="shared" si="6"/>
        <v/>
      </c>
      <c r="E57" s="20" t="str">
        <f t="shared" si="7"/>
        <v/>
      </c>
      <c r="F57" s="17"/>
      <c r="G57" s="74"/>
      <c r="H57" s="37" t="str">
        <f t="shared" si="16"/>
        <v/>
      </c>
      <c r="I57" s="136"/>
      <c r="J57" s="136"/>
      <c r="K57" s="136"/>
      <c r="L57" s="18"/>
      <c r="M57" s="19"/>
      <c r="N57" s="77"/>
      <c r="O57" s="19"/>
      <c r="P57" s="77"/>
      <c r="Q57" s="20" t="str">
        <f t="shared" si="8"/>
        <v/>
      </c>
      <c r="R57" s="18"/>
      <c r="S57" s="18"/>
      <c r="T57" s="138" t="str">
        <f t="shared" si="9"/>
        <v/>
      </c>
      <c r="U57" s="21"/>
      <c r="V57" s="21"/>
      <c r="W57" s="21"/>
      <c r="X57" s="168"/>
      <c r="Y57" s="74"/>
      <c r="Z57" s="158"/>
      <c r="AA57" s="119"/>
      <c r="AB57" s="120"/>
      <c r="AC57" s="173" t="str">
        <f t="shared" si="10"/>
        <v/>
      </c>
      <c r="AD57" s="119"/>
      <c r="AE57" s="117"/>
      <c r="AF57" s="66"/>
      <c r="AH57" s="4" t="str">
        <f t="shared" si="11"/>
        <v/>
      </c>
      <c r="AI57" s="72">
        <f t="shared" si="12"/>
        <v>0</v>
      </c>
      <c r="AJ57" s="72">
        <f>IF(AND($G57&lt;&gt;"",AND(I57=※編集不可※選択項目!$C$3,W57="")),1,0)</f>
        <v>0</v>
      </c>
      <c r="AK57" s="72">
        <f t="shared" si="13"/>
        <v>0</v>
      </c>
      <c r="AL57" s="72" t="str">
        <f>IF(G57="","",TEXT(G57&amp;IF(K57&lt;&gt;※編集不可※選択項目!$F$5,"["&amp;K57&amp;"付]",""),"G/標準"))</f>
        <v/>
      </c>
      <c r="AM57" s="8">
        <f t="shared" si="14"/>
        <v>0</v>
      </c>
      <c r="AN57" s="8">
        <f t="shared" si="15"/>
        <v>0</v>
      </c>
    </row>
    <row r="58" spans="1:40" s="4" customFormat="1" ht="34.5" customHeight="1" x14ac:dyDescent="0.2">
      <c r="A58" s="34">
        <f t="shared" si="4"/>
        <v>46</v>
      </c>
      <c r="B58" s="164" t="str">
        <f t="shared" si="5"/>
        <v/>
      </c>
      <c r="C58" s="165"/>
      <c r="D58" s="20" t="str">
        <f t="shared" si="6"/>
        <v/>
      </c>
      <c r="E58" s="20" t="str">
        <f t="shared" si="7"/>
        <v/>
      </c>
      <c r="F58" s="17"/>
      <c r="G58" s="74"/>
      <c r="H58" s="37" t="str">
        <f t="shared" si="16"/>
        <v/>
      </c>
      <c r="I58" s="136"/>
      <c r="J58" s="136"/>
      <c r="K58" s="136"/>
      <c r="L58" s="18"/>
      <c r="M58" s="19"/>
      <c r="N58" s="77"/>
      <c r="O58" s="19"/>
      <c r="P58" s="77"/>
      <c r="Q58" s="20" t="str">
        <f t="shared" si="8"/>
        <v/>
      </c>
      <c r="R58" s="18"/>
      <c r="S58" s="18"/>
      <c r="T58" s="138" t="str">
        <f t="shared" si="9"/>
        <v/>
      </c>
      <c r="U58" s="21"/>
      <c r="V58" s="21"/>
      <c r="W58" s="21"/>
      <c r="X58" s="168"/>
      <c r="Y58" s="74"/>
      <c r="Z58" s="158"/>
      <c r="AA58" s="119"/>
      <c r="AB58" s="120"/>
      <c r="AC58" s="173" t="str">
        <f t="shared" si="10"/>
        <v/>
      </c>
      <c r="AD58" s="119"/>
      <c r="AE58" s="117"/>
      <c r="AF58" s="66"/>
      <c r="AH58" s="4" t="str">
        <f t="shared" si="11"/>
        <v/>
      </c>
      <c r="AI58" s="72">
        <f t="shared" si="12"/>
        <v>0</v>
      </c>
      <c r="AJ58" s="72">
        <f>IF(AND($G58&lt;&gt;"",AND(I58=※編集不可※選択項目!$C$3,W58="")),1,0)</f>
        <v>0</v>
      </c>
      <c r="AK58" s="72">
        <f t="shared" si="13"/>
        <v>0</v>
      </c>
      <c r="AL58" s="72" t="str">
        <f>IF(G58="","",TEXT(G58&amp;IF(K58&lt;&gt;※編集不可※選択項目!$F$5,"["&amp;K58&amp;"付]",""),"G/標準"))</f>
        <v/>
      </c>
      <c r="AM58" s="8">
        <f t="shared" si="14"/>
        <v>0</v>
      </c>
      <c r="AN58" s="8">
        <f t="shared" si="15"/>
        <v>0</v>
      </c>
    </row>
    <row r="59" spans="1:40" s="4" customFormat="1" ht="34.5" customHeight="1" x14ac:dyDescent="0.2">
      <c r="A59" s="34">
        <f t="shared" si="4"/>
        <v>47</v>
      </c>
      <c r="B59" s="164" t="str">
        <f t="shared" si="5"/>
        <v/>
      </c>
      <c r="C59" s="165"/>
      <c r="D59" s="20" t="str">
        <f t="shared" si="6"/>
        <v/>
      </c>
      <c r="E59" s="20" t="str">
        <f t="shared" si="7"/>
        <v/>
      </c>
      <c r="F59" s="17"/>
      <c r="G59" s="74"/>
      <c r="H59" s="37" t="str">
        <f t="shared" si="16"/>
        <v/>
      </c>
      <c r="I59" s="136"/>
      <c r="J59" s="136"/>
      <c r="K59" s="136"/>
      <c r="L59" s="18"/>
      <c r="M59" s="19"/>
      <c r="N59" s="77"/>
      <c r="O59" s="19"/>
      <c r="P59" s="77"/>
      <c r="Q59" s="20" t="str">
        <f t="shared" si="8"/>
        <v/>
      </c>
      <c r="R59" s="18"/>
      <c r="S59" s="18"/>
      <c r="T59" s="138" t="str">
        <f t="shared" si="9"/>
        <v/>
      </c>
      <c r="U59" s="21"/>
      <c r="V59" s="21"/>
      <c r="W59" s="21"/>
      <c r="X59" s="168"/>
      <c r="Y59" s="74"/>
      <c r="Z59" s="158"/>
      <c r="AA59" s="119"/>
      <c r="AB59" s="120"/>
      <c r="AC59" s="173" t="str">
        <f t="shared" si="10"/>
        <v/>
      </c>
      <c r="AD59" s="119"/>
      <c r="AE59" s="117"/>
      <c r="AF59" s="66"/>
      <c r="AH59" s="4" t="str">
        <f t="shared" si="11"/>
        <v/>
      </c>
      <c r="AI59" s="72">
        <f t="shared" si="12"/>
        <v>0</v>
      </c>
      <c r="AJ59" s="72">
        <f>IF(AND($G59&lt;&gt;"",AND(I59=※編集不可※選択項目!$C$3,W59="")),1,0)</f>
        <v>0</v>
      </c>
      <c r="AK59" s="72">
        <f t="shared" si="13"/>
        <v>0</v>
      </c>
      <c r="AL59" s="72" t="str">
        <f>IF(G59="","",TEXT(G59&amp;IF(K59&lt;&gt;※編集不可※選択項目!$F$5,"["&amp;K59&amp;"付]",""),"G/標準"))</f>
        <v/>
      </c>
      <c r="AM59" s="8">
        <f t="shared" si="14"/>
        <v>0</v>
      </c>
      <c r="AN59" s="8">
        <f t="shared" si="15"/>
        <v>0</v>
      </c>
    </row>
    <row r="60" spans="1:40" s="4" customFormat="1" ht="34.5" customHeight="1" x14ac:dyDescent="0.2">
      <c r="A60" s="34">
        <f t="shared" si="4"/>
        <v>48</v>
      </c>
      <c r="B60" s="164" t="str">
        <f t="shared" si="5"/>
        <v/>
      </c>
      <c r="C60" s="165"/>
      <c r="D60" s="20" t="str">
        <f t="shared" si="6"/>
        <v/>
      </c>
      <c r="E60" s="20" t="str">
        <f t="shared" si="7"/>
        <v/>
      </c>
      <c r="F60" s="17"/>
      <c r="G60" s="74"/>
      <c r="H60" s="37" t="str">
        <f t="shared" si="16"/>
        <v/>
      </c>
      <c r="I60" s="136"/>
      <c r="J60" s="136"/>
      <c r="K60" s="136"/>
      <c r="L60" s="18"/>
      <c r="M60" s="19"/>
      <c r="N60" s="77"/>
      <c r="O60" s="19"/>
      <c r="P60" s="77"/>
      <c r="Q60" s="20" t="str">
        <f t="shared" si="8"/>
        <v/>
      </c>
      <c r="R60" s="18"/>
      <c r="S60" s="18"/>
      <c r="T60" s="138" t="str">
        <f t="shared" si="9"/>
        <v/>
      </c>
      <c r="U60" s="21"/>
      <c r="V60" s="21"/>
      <c r="W60" s="21"/>
      <c r="X60" s="168"/>
      <c r="Y60" s="74"/>
      <c r="Z60" s="158"/>
      <c r="AA60" s="119"/>
      <c r="AB60" s="120"/>
      <c r="AC60" s="173" t="str">
        <f t="shared" si="10"/>
        <v/>
      </c>
      <c r="AD60" s="119"/>
      <c r="AE60" s="117"/>
      <c r="AF60" s="66"/>
      <c r="AH60" s="4" t="str">
        <f t="shared" si="11"/>
        <v/>
      </c>
      <c r="AI60" s="72">
        <f t="shared" si="12"/>
        <v>0</v>
      </c>
      <c r="AJ60" s="72">
        <f>IF(AND($G60&lt;&gt;"",AND(I60=※編集不可※選択項目!$C$3,W60="")),1,0)</f>
        <v>0</v>
      </c>
      <c r="AK60" s="72">
        <f t="shared" si="13"/>
        <v>0</v>
      </c>
      <c r="AL60" s="72" t="str">
        <f>IF(G60="","",TEXT(G60&amp;IF(K60&lt;&gt;※編集不可※選択項目!$F$5,"["&amp;K60&amp;"付]",""),"G/標準"))</f>
        <v/>
      </c>
      <c r="AM60" s="8">
        <f t="shared" si="14"/>
        <v>0</v>
      </c>
      <c r="AN60" s="8">
        <f t="shared" si="15"/>
        <v>0</v>
      </c>
    </row>
    <row r="61" spans="1:40" s="4" customFormat="1" ht="34.5" customHeight="1" x14ac:dyDescent="0.2">
      <c r="A61" s="34">
        <f t="shared" si="4"/>
        <v>49</v>
      </c>
      <c r="B61" s="164" t="str">
        <f t="shared" si="5"/>
        <v/>
      </c>
      <c r="C61" s="165"/>
      <c r="D61" s="20" t="str">
        <f t="shared" si="6"/>
        <v/>
      </c>
      <c r="E61" s="20" t="str">
        <f t="shared" si="7"/>
        <v/>
      </c>
      <c r="F61" s="17"/>
      <c r="G61" s="74"/>
      <c r="H61" s="37" t="str">
        <f t="shared" si="16"/>
        <v/>
      </c>
      <c r="I61" s="136"/>
      <c r="J61" s="136"/>
      <c r="K61" s="136"/>
      <c r="L61" s="18"/>
      <c r="M61" s="19"/>
      <c r="N61" s="77"/>
      <c r="O61" s="19"/>
      <c r="P61" s="77"/>
      <c r="Q61" s="20" t="str">
        <f t="shared" si="8"/>
        <v/>
      </c>
      <c r="R61" s="18"/>
      <c r="S61" s="18"/>
      <c r="T61" s="138" t="str">
        <f t="shared" si="9"/>
        <v/>
      </c>
      <c r="U61" s="21"/>
      <c r="V61" s="21"/>
      <c r="W61" s="21"/>
      <c r="X61" s="168"/>
      <c r="Y61" s="74"/>
      <c r="Z61" s="158"/>
      <c r="AA61" s="119"/>
      <c r="AB61" s="120"/>
      <c r="AC61" s="173" t="str">
        <f t="shared" si="10"/>
        <v/>
      </c>
      <c r="AD61" s="119"/>
      <c r="AE61" s="117"/>
      <c r="AF61" s="66"/>
      <c r="AH61" s="4" t="str">
        <f t="shared" si="11"/>
        <v/>
      </c>
      <c r="AI61" s="72">
        <f t="shared" si="12"/>
        <v>0</v>
      </c>
      <c r="AJ61" s="72">
        <f>IF(AND($G61&lt;&gt;"",AND(I61=※編集不可※選択項目!$C$3,W61="")),1,0)</f>
        <v>0</v>
      </c>
      <c r="AK61" s="72">
        <f t="shared" si="13"/>
        <v>0</v>
      </c>
      <c r="AL61" s="72" t="str">
        <f>IF(G61="","",TEXT(G61&amp;IF(K61&lt;&gt;※編集不可※選択項目!$F$5,"["&amp;K61&amp;"付]",""),"G/標準"))</f>
        <v/>
      </c>
      <c r="AM61" s="8">
        <f t="shared" si="14"/>
        <v>0</v>
      </c>
      <c r="AN61" s="8">
        <f t="shared" si="15"/>
        <v>0</v>
      </c>
    </row>
    <row r="62" spans="1:40" s="4" customFormat="1" ht="34.5" customHeight="1" thickBot="1" x14ac:dyDescent="0.25">
      <c r="A62" s="39">
        <f t="shared" si="4"/>
        <v>50</v>
      </c>
      <c r="B62" s="166" t="str">
        <f t="shared" si="5"/>
        <v/>
      </c>
      <c r="C62" s="167"/>
      <c r="D62" s="41" t="str">
        <f t="shared" si="6"/>
        <v/>
      </c>
      <c r="E62" s="41" t="str">
        <f t="shared" si="7"/>
        <v/>
      </c>
      <c r="F62" s="40"/>
      <c r="G62" s="159"/>
      <c r="H62" s="45" t="str">
        <f t="shared" si="16"/>
        <v/>
      </c>
      <c r="I62" s="137"/>
      <c r="J62" s="137"/>
      <c r="K62" s="137"/>
      <c r="L62" s="42"/>
      <c r="M62" s="43"/>
      <c r="N62" s="78"/>
      <c r="O62" s="43"/>
      <c r="P62" s="78"/>
      <c r="Q62" s="41" t="str">
        <f t="shared" si="8"/>
        <v/>
      </c>
      <c r="R62" s="144"/>
      <c r="S62" s="42"/>
      <c r="T62" s="139" t="str">
        <f t="shared" si="9"/>
        <v/>
      </c>
      <c r="U62" s="44"/>
      <c r="V62" s="44"/>
      <c r="W62" s="44"/>
      <c r="X62" s="169"/>
      <c r="Y62" s="159"/>
      <c r="Z62" s="160"/>
      <c r="AA62" s="121"/>
      <c r="AB62" s="122"/>
      <c r="AC62" s="174" t="str">
        <f t="shared" si="10"/>
        <v/>
      </c>
      <c r="AD62" s="121"/>
      <c r="AE62" s="118"/>
      <c r="AF62" s="67"/>
      <c r="AH62" s="4" t="str">
        <f t="shared" si="11"/>
        <v/>
      </c>
      <c r="AI62" s="72">
        <f t="shared" si="12"/>
        <v>0</v>
      </c>
      <c r="AJ62" s="72">
        <f>IF(AND($G62&lt;&gt;"",AND(I62=※編集不可※選択項目!$C$3,W62="")),1,0)</f>
        <v>0</v>
      </c>
      <c r="AK62" s="72">
        <f t="shared" si="13"/>
        <v>0</v>
      </c>
      <c r="AL62" s="72" t="str">
        <f>IF(G62="","",TEXT(G62&amp;IF(K62&lt;&gt;※編集不可※選択項目!$F$5,"["&amp;K62&amp;"付]",""),"G/標準"))</f>
        <v/>
      </c>
      <c r="AM62" s="8">
        <f t="shared" si="14"/>
        <v>0</v>
      </c>
      <c r="AN62" s="8">
        <f t="shared" si="15"/>
        <v>0</v>
      </c>
    </row>
    <row r="63" spans="1:40" x14ac:dyDescent="0.2">
      <c r="R63" s="145"/>
      <c r="AH63" s="8"/>
      <c r="AL63" s="8"/>
    </row>
    <row r="64" spans="1:40" x14ac:dyDescent="0.2">
      <c r="AI64" s="125">
        <f>SUM(AI10,AI13:AI62)</f>
        <v>0</v>
      </c>
      <c r="AJ64" s="125">
        <f>SUM(AJ13:AJ62)</f>
        <v>0</v>
      </c>
      <c r="AK64" s="125">
        <f>SUM(AK13:AK62)</f>
        <v>0</v>
      </c>
      <c r="AL64" s="126"/>
      <c r="AM64" s="125">
        <f>IF(COUNTIF(AM13:AM62,"&gt;=2"),2,1)</f>
        <v>1</v>
      </c>
      <c r="AN64" s="125">
        <f>SUM(AN13:AN62)</f>
        <v>0</v>
      </c>
    </row>
    <row r="65" spans="37:37" x14ac:dyDescent="0.2">
      <c r="AK65" s="125">
        <f>SUM(AI64:AK64)</f>
        <v>0</v>
      </c>
    </row>
  </sheetData>
  <sheetProtection algorithmName="SHA-512" hashValue="xOba6hUOIXA9SEn2nWy1zsSRckfLdkkNs+AGgZ5u1RsMSy74sPy98cM/nkNLRyxXmq7MDbi7MrtQV7KDc4LtgQ==" saltValue="hQVL3Z7IDcU6vlieqP1S0w==" spinCount="100000" sheet="1" objects="1" scenarios="1" autoFilter="0"/>
  <autoFilter ref="A11:AN11" xr:uid="{10ABC16D-4E4E-4B6F-81BF-DE8A03DCE4C7}"/>
  <mergeCells count="40">
    <mergeCell ref="I9:I11"/>
    <mergeCell ref="L9:M10"/>
    <mergeCell ref="G9:G11"/>
    <mergeCell ref="J9:J11"/>
    <mergeCell ref="K9:K11"/>
    <mergeCell ref="H9:H11"/>
    <mergeCell ref="T9:T11"/>
    <mergeCell ref="R9:R11"/>
    <mergeCell ref="N9:O10"/>
    <mergeCell ref="S9:S11"/>
    <mergeCell ref="P9:Q10"/>
    <mergeCell ref="AA6:AA11"/>
    <mergeCell ref="AE6:AF10"/>
    <mergeCell ref="U9:U11"/>
    <mergeCell ref="V9:V11"/>
    <mergeCell ref="Z9:Z11"/>
    <mergeCell ref="X9:X11"/>
    <mergeCell ref="Y9:Y11"/>
    <mergeCell ref="W9:W11"/>
    <mergeCell ref="AB6:AB11"/>
    <mergeCell ref="AD6:AD11"/>
    <mergeCell ref="AC6:AC11"/>
    <mergeCell ref="K3:N3"/>
    <mergeCell ref="K4:N4"/>
    <mergeCell ref="A1:B1"/>
    <mergeCell ref="C1:G1"/>
    <mergeCell ref="A3:B3"/>
    <mergeCell ref="C3:E3"/>
    <mergeCell ref="A4:E4"/>
    <mergeCell ref="A2:B2"/>
    <mergeCell ref="C2:D2"/>
    <mergeCell ref="J1:N1"/>
    <mergeCell ref="F2:G2"/>
    <mergeCell ref="K2:N2"/>
    <mergeCell ref="A9:A11"/>
    <mergeCell ref="C9:C11"/>
    <mergeCell ref="D9:D11"/>
    <mergeCell ref="B9:B11"/>
    <mergeCell ref="F9:F11"/>
    <mergeCell ref="E9:E11"/>
  </mergeCells>
  <phoneticPr fontId="18"/>
  <conditionalFormatting sqref="F2 C2:C3 G3">
    <cfRule type="expression" dxfId="10" priority="23">
      <formula>AND($G$4&gt;0,C2="")</formula>
    </cfRule>
  </conditionalFormatting>
  <conditionalFormatting sqref="F13:G62 I13:P62 R13:S62 U13:V62">
    <cfRule type="expression" dxfId="9" priority="24">
      <formula>AND($C13&lt;&gt;"",F13="")</formula>
    </cfRule>
  </conditionalFormatting>
  <conditionalFormatting sqref="G13:G62 K13:K62">
    <cfRule type="expression" dxfId="8" priority="167">
      <formula>$AM13&gt;=2</formula>
    </cfRule>
  </conditionalFormatting>
  <conditionalFormatting sqref="K2">
    <cfRule type="expression" dxfId="7" priority="150">
      <formula>$AK$65&gt;=1</formula>
    </cfRule>
  </conditionalFormatting>
  <conditionalFormatting sqref="K3">
    <cfRule type="expression" dxfId="6" priority="161">
      <formula>$AM$64=2</formula>
    </cfRule>
  </conditionalFormatting>
  <conditionalFormatting sqref="K4">
    <cfRule type="expression" dxfId="5" priority="165">
      <formula>$AN$64&gt;=1</formula>
    </cfRule>
  </conditionalFormatting>
  <conditionalFormatting sqref="T13:T62">
    <cfRule type="cellIs" dxfId="4" priority="166" operator="lessThan">
      <formula>1</formula>
    </cfRule>
  </conditionalFormatting>
  <conditionalFormatting sqref="W13:W62">
    <cfRule type="expression" dxfId="2" priority="25">
      <formula>$AJ13=1</formula>
    </cfRule>
  </conditionalFormatting>
  <conditionalFormatting sqref="Y13:Y62">
    <cfRule type="expression" dxfId="1" priority="6">
      <formula>COUNTIF(G13,"*■*")=0</formula>
    </cfRule>
    <cfRule type="expression" dxfId="0" priority="146">
      <formula>$AK13=1</formula>
    </cfRule>
  </conditionalFormatting>
  <dataValidations xWindow="145" yWindow="803" count="21">
    <dataValidation type="list" allowBlank="1" showInputMessage="1" showErrorMessage="1" error="プルダウンより確認結果を選択してください。" sqref="AE13:AE62" xr:uid="{39A7DD8A-8CB9-4EF4-9C4E-10B6A7A1D69B}">
      <formula1>"OK,NG"</formula1>
    </dataValidation>
    <dataValidation imeMode="fullKatakana" operator="lessThanOrEqual" allowBlank="1" showInputMessage="1" showErrorMessage="1" sqref="E2" xr:uid="{66338DF7-FB80-4EC0-81F9-FF12FFAC4927}"/>
    <dataValidation type="textLength" operator="lessThanOrEqual" allowBlank="1" showInputMessage="1" showErrorMessage="1" errorTitle="無効な入力" error="40字以内で入力してください。" sqref="W13:W62 F13:F62" xr:uid="{FC3059F9-826E-468D-85CF-97F9B0346340}">
      <formula1>40</formula1>
    </dataValidation>
    <dataValidation type="textLength" operator="lessThanOrEqual" allowBlank="1" showInputMessage="1" showErrorMessage="1" errorTitle="無効な入力" error="200字以内で入力してください。" sqref="Y13:Y62" xr:uid="{BA522236-C0E7-45E3-AEBD-8EF5F3D0186E}">
      <formula1>200</formula1>
    </dataValidation>
    <dataValidation type="textLength" operator="lessThanOrEqual" allowBlank="1" showInputMessage="1" showErrorMessage="1" errorTitle="無効な入力" error="30字以内で入力してください。" sqref="M13:M62" xr:uid="{B245B335-A86C-412A-8AE7-79087C2EA42C}">
      <formula1>30</formula1>
    </dataValidation>
    <dataValidation type="custom" imeMode="disabled" operator="lessThanOrEqual" allowBlank="1" showInputMessage="1" showErrorMessage="1" errorTitle="無効な入力" error="小数点第三位までを含む半角数字10字以内で入力してください。" sqref="N13:N62 P13:P62" xr:uid="{D9388BE9-9AFF-4809-BBF2-04CA8B9327C2}">
      <formula1>N13*1000=INT(N13*1000)</formula1>
    </dataValidation>
    <dataValidation type="textLength" operator="lessThanOrEqual" allowBlank="1" showInputMessage="1" showErrorMessage="1" errorTitle="無効な入力" error="10字以内で入力してください。" sqref="O13:O62" xr:uid="{4B4367D2-6F32-45BA-B9D1-BF9AE41299E9}">
      <formula1>10</formula1>
    </dataValidation>
    <dataValidation type="textLength" operator="lessThanOrEqual" allowBlank="1" showErrorMessage="1" error="50字以内で入力してください。" prompt="40字以内で入力してください。" sqref="C2:D2" xr:uid="{61D6E761-DF0B-4FBF-88F2-49BF9D4FE636}">
      <formula1>50</formula1>
    </dataValidation>
    <dataValidation allowBlank="1" showInputMessage="1" showErrorMessage="1" error="自動表示されます。" sqref="D13:E62 T13:T62" xr:uid="{E83DAB8B-AC04-498E-A67E-40DBD2185FEC}"/>
    <dataValidation type="whole" imeMode="disabled" allowBlank="1" showInputMessage="1" showErrorMessage="1" errorTitle="無効な入力" error="半角数字の整数で10字以内で入力してください。" sqref="V13:V62" xr:uid="{14554754-35DE-4F5F-9536-0D6C0D7E6A49}">
      <formula1>1</formula1>
      <formula2>9999999999</formula2>
    </dataValidation>
    <dataValidation type="custom" allowBlank="1" showInputMessage="1" showErrorMessage="1" errorTitle="無効な入力" error="整数で値を入力して下さい。" sqref="Y13:Y62" xr:uid="{E701B075-3C34-41FD-991A-FEC5F0ADBF71}">
      <formula1>Y13=INT(Y13)</formula1>
    </dataValidation>
    <dataValidation type="textLength" operator="lessThanOrEqual" allowBlank="1" showInputMessage="1" showErrorMessage="1" errorTitle="無効な入力" error="40文字以下で入力してください。" sqref="Z13:Z62" xr:uid="{D4E7500C-F73C-4C57-8D53-107C7F6113DB}">
      <formula1>40</formula1>
    </dataValidation>
    <dataValidation type="textLength" operator="lessThanOrEqual" allowBlank="1" showErrorMessage="1" errorTitle="無効な入力" error="40文字以下で入力してください。" sqref="Y13:Y62" xr:uid="{CFFB3698-86B4-49F9-9EB8-1EEB529BE8D3}">
      <formula1>40</formula1>
    </dataValidation>
    <dataValidation type="textLength" imeMode="fullKatakana" operator="lessThanOrEqual" allowBlank="1" showErrorMessage="1" error="全角カタカナで入力してください。_x000a_法人格は不要です。" prompt="全角カタカナで入力してください。_x000a_法人格は不要です。" sqref="F2:G2" xr:uid="{46CC94E6-D82D-4BE3-AE7B-CF0A43ADDA03}">
      <formula1>255</formula1>
    </dataValidation>
    <dataValidation imeMode="disabled" operator="greaterThanOrEqual" allowBlank="1" errorTitle="無効な入力" error="SIIへの申請日を半角数字で入力例を参照の上、入力してください。" prompt="SIIへの申請日を半角数字で入力例を参照の上、入力してください" sqref="G3" xr:uid="{144705DF-30E6-4F7D-A53E-021C8C5E73E1}"/>
    <dataValidation type="custom" allowBlank="1" showInputMessage="1" showErrorMessage="1" errorTitle="無効な入力" error="単位に注意して入力してください。_x000a_半角数字の整数で10字以内で入力してください。" sqref="X13:X62" xr:uid="{717609EA-805B-4817-919A-1D2AA5D63779}">
      <formula1>X13=INT(X13)</formula1>
    </dataValidation>
    <dataValidation allowBlank="1" showInputMessage="1" showErrorMessage="1" errorTitle="無効な入力" error="自動表示されます。" sqref="Q13:Q62" xr:uid="{D8540506-6D07-417E-99AD-00D6B6A76DDE}"/>
    <dataValidation type="list" allowBlank="1" showInputMessage="1" showErrorMessage="1" sqref="AA13:AA62" xr:uid="{5E79F58D-1086-4CF8-9BD2-10B49091C68A}">
      <formula1>"そのまま,移動,自由記入"</formula1>
    </dataValidation>
    <dataValidation type="textLength" operator="lessThanOrEqual" allowBlank="1" showInputMessage="1" showErrorMessage="1" errorTitle="無効な入力" error="50字以内で入力してください。" sqref="G13:G62" xr:uid="{349C224E-CA96-4D53-8213-30165ACCC709}">
      <formula1>50</formula1>
    </dataValidation>
    <dataValidation type="whole" imeMode="disabled" allowBlank="1" showInputMessage="1" showErrorMessage="1" errorTitle="無効な入力" error="西暦年を半角数字4桁で入力してください。" sqref="R13:R62" xr:uid="{8BAE3F66-3B84-42CC-953B-2EA406B53ACB}">
      <formula1>1900</formula1>
      <formula2>2025</formula2>
    </dataValidation>
    <dataValidation type="list" allowBlank="1" showInputMessage="1" showErrorMessage="1" sqref="C3:E3" xr:uid="{B14CA62D-0E93-419D-9A57-C22CC1A50029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28" fitToHeight="0" orientation="landscape" r:id="rId1"/>
  <headerFooter>
    <oddHeader>&amp;R&amp;20&amp;F</oddHeader>
    <oddFooter>&amp;C&amp;28&amp;P/&amp;N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F29C182-CCB1-4304-A929-0C7B79D856AD}">
            <xm:f>$I13&lt;&gt;※編集不可※選択項目!$C$3</xm:f>
            <x14:dxf>
              <fill>
                <patternFill>
                  <bgColor theme="0" tint="-0.14996795556505021"/>
                </patternFill>
              </fill>
            </x14:dxf>
          </x14:cfRule>
          <xm:sqref>W13:W62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45" yWindow="803" count="9">
        <x14:dataValidation type="list" allowBlank="1" showErrorMessage="1" error="プルダウンより選択してください。" prompt="自動表示されます。" xr:uid="{67CA6E68-11F7-4CC7-97D4-35E198825A70}">
          <x14:formula1>
            <xm:f>※編集不可※選択項目!$E$3:$E$5</xm:f>
          </x14:formula1>
          <xm:sqref>J13:J62</xm:sqref>
        </x14:dataValidation>
        <x14:dataValidation type="list" allowBlank="1" showErrorMessage="1" error="プルダウンより選択してください。" prompt="自動表示されます。" xr:uid="{5B2AC1A3-E85A-4635-BEBA-8A4FF8C5F51A}">
          <x14:formula1>
            <xm:f>※編集不可※選択項目!$F$3:$F$5</xm:f>
          </x14:formula1>
          <xm:sqref>K13:K62</xm:sqref>
        </x14:dataValidation>
        <x14:dataValidation type="list" allowBlank="1" showInputMessage="1" showErrorMessage="1" errorTitle="無効な入力" error="プルダウンより選択してください。" xr:uid="{3251F931-965E-4EF8-8C15-A67130B13B55}">
          <x14:formula1>
            <xm:f>※編集不可※選択項目!$I$3:$I$4</xm:f>
          </x14:formula1>
          <xm:sqref>U13:U62</xm:sqref>
        </x14:dataValidation>
        <x14:dataValidation type="list" allowBlank="1" showInputMessage="1" showErrorMessage="1" errorTitle="無効な入力" error="プルダウンより選択してください。" xr:uid="{AF6FFD6C-5713-4594-994D-41A540F190C9}">
          <x14:formula1>
            <xm:f>※編集不可※選択項目!$G$3:$G$4</xm:f>
          </x14:formula1>
          <xm:sqref>L13:L62</xm:sqref>
        </x14:dataValidation>
        <x14:dataValidation type="list" imeMode="disabled" operator="lessThanOrEqual" allowBlank="1" showInputMessage="1" showErrorMessage="1" errorTitle="無効な入力" error="プルダウンより選択してください。" xr:uid="{4BBC12C6-B1B8-435F-9B9B-B23915D74C45}">
          <x14:formula1>
            <xm:f>※編集不可※選択項目!$H$3:$H$14</xm:f>
          </x14:formula1>
          <xm:sqref>S13:S62</xm:sqref>
        </x14:dataValidation>
        <x14:dataValidation type="list" allowBlank="1" showInputMessage="1" showErrorMessage="1" errorTitle="無効な入力" error="プルダウンより選択してください。" xr:uid="{508F76A7-ACE6-48AF-87E5-E77405C463EA}">
          <x14:formula1>
            <xm:f>※編集不可※選択項目!$B$3:$B$4</xm:f>
          </x14:formula1>
          <xm:sqref>C13:C62</xm:sqref>
        </x14:dataValidation>
        <x14:dataValidation type="list" imeMode="disabled" operator="lessThanOrEqual" allowBlank="1" showInputMessage="1" showErrorMessage="1" errorTitle="無効な入力" error="プルダウンより選択してください。" xr:uid="{48264B8F-11DB-4273-A9E7-61B66C47885F}">
          <x14:formula1>
            <xm:f>※編集不可※選択項目!$F$3:$F$5</xm:f>
          </x14:formula1>
          <xm:sqref>K13:K62</xm:sqref>
        </x14:dataValidation>
        <x14:dataValidation type="list" allowBlank="1" showInputMessage="1" showErrorMessage="1" errorTitle="無効な入力" error="プルダウンより選択してください。" xr:uid="{1C1118E4-F587-4116-AC8F-9EB9288F107E}">
          <x14:formula1>
            <xm:f>※編集不可※選択項目!$C$3:$C$4</xm:f>
          </x14:formula1>
          <xm:sqref>I13:I62</xm:sqref>
        </x14:dataValidation>
        <x14:dataValidation type="list" imeMode="disabled" operator="lessThanOrEqual" allowBlank="1" showInputMessage="1" showErrorMessage="1" errorTitle="無効な入力" error="プルダウンより選択してください。" xr:uid="{E7D2184C-2B46-4365-AB79-AAFEB4239111}">
          <x14:formula1>
            <xm:f>※編集不可※選択項目!$E$3:$E$5</xm:f>
          </x14:formula1>
          <xm:sqref>J13:J62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AB214-80B9-4924-A663-CE5C81286380}">
  <sheetPr codeName="Sheet3">
    <pageSetUpPr fitToPage="1"/>
  </sheetPr>
  <dimension ref="A1:K18"/>
  <sheetViews>
    <sheetView showGridLines="0" view="pageBreakPreview" zoomScaleNormal="100" zoomScaleSheetLayoutView="100" workbookViewId="0"/>
  </sheetViews>
  <sheetFormatPr defaultColWidth="9" defaultRowHeight="16.2" x14ac:dyDescent="0.2"/>
  <cols>
    <col min="1" max="1" width="4.33203125" style="50" customWidth="1"/>
    <col min="2" max="2" width="6.44140625" style="50" customWidth="1"/>
    <col min="3" max="4" width="26" style="50" customWidth="1"/>
    <col min="5" max="7" width="8" style="50" customWidth="1"/>
    <col min="8" max="16384" width="9" style="50"/>
  </cols>
  <sheetData>
    <row r="1" spans="1:11" ht="16.05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ht="16.05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 ht="16.05" x14ac:dyDescent="0.2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1" x14ac:dyDescent="0.2">
      <c r="A4" s="129"/>
      <c r="B4" s="130" t="s">
        <v>81</v>
      </c>
      <c r="C4" s="129"/>
      <c r="D4" s="129"/>
      <c r="E4" s="129"/>
      <c r="F4" s="129"/>
      <c r="G4" s="129"/>
      <c r="H4" s="129"/>
      <c r="I4" s="129"/>
      <c r="J4" s="129"/>
      <c r="K4" s="129"/>
    </row>
    <row r="5" spans="1:11" ht="16.05" x14ac:dyDescent="0.2">
      <c r="A5" s="129"/>
      <c r="B5" s="129"/>
      <c r="C5" s="51"/>
      <c r="D5" s="51"/>
      <c r="E5" s="129"/>
      <c r="F5" s="129"/>
      <c r="G5" s="129"/>
      <c r="H5" s="129"/>
      <c r="I5" s="129"/>
      <c r="J5" s="129"/>
      <c r="K5" s="129"/>
    </row>
    <row r="6" spans="1:11" ht="29.25" customHeight="1" x14ac:dyDescent="0.2">
      <c r="A6" s="129"/>
      <c r="B6" s="131"/>
      <c r="C6" s="261"/>
      <c r="D6" s="261"/>
      <c r="E6" s="261"/>
      <c r="F6" s="261"/>
      <c r="G6" s="261"/>
      <c r="H6" s="129"/>
      <c r="I6" s="129"/>
      <c r="J6" s="129"/>
      <c r="K6" s="129"/>
    </row>
    <row r="7" spans="1:11" ht="46.5" customHeight="1" x14ac:dyDescent="0.2">
      <c r="A7" s="129"/>
      <c r="B7" s="131"/>
      <c r="C7" s="262"/>
      <c r="D7" s="262"/>
      <c r="E7" s="262"/>
      <c r="F7" s="262"/>
      <c r="G7" s="262"/>
      <c r="H7" s="129"/>
      <c r="I7" s="129"/>
      <c r="J7" s="129"/>
      <c r="K7" s="129"/>
    </row>
    <row r="8" spans="1:11" ht="46.5" customHeight="1" x14ac:dyDescent="0.2">
      <c r="A8" s="129"/>
      <c r="B8" s="132"/>
      <c r="C8" s="263"/>
      <c r="D8" s="263"/>
      <c r="E8" s="263"/>
      <c r="F8" s="263"/>
      <c r="G8" s="263"/>
      <c r="H8" s="129"/>
      <c r="I8" s="129"/>
      <c r="J8" s="129"/>
      <c r="K8" s="129"/>
    </row>
    <row r="9" spans="1:11" ht="16.05" x14ac:dyDescent="0.2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</row>
    <row r="10" spans="1:11" x14ac:dyDescent="0.2">
      <c r="A10" s="129"/>
      <c r="B10" s="133" t="s">
        <v>138</v>
      </c>
      <c r="C10" s="134"/>
      <c r="D10" s="129"/>
      <c r="E10" s="129"/>
      <c r="F10" s="129"/>
      <c r="G10" s="129"/>
      <c r="H10" s="129"/>
      <c r="I10" s="129"/>
      <c r="J10" s="129"/>
      <c r="K10" s="129"/>
    </row>
    <row r="11" spans="1:11" x14ac:dyDescent="0.2">
      <c r="A11" s="129"/>
      <c r="B11" s="135" t="s">
        <v>139</v>
      </c>
      <c r="C11" s="134" t="s">
        <v>141</v>
      </c>
      <c r="D11" s="129"/>
      <c r="E11" s="129"/>
      <c r="F11" s="129"/>
      <c r="G11" s="129"/>
      <c r="H11" s="129"/>
      <c r="I11" s="129"/>
      <c r="J11" s="129"/>
      <c r="K11" s="129"/>
    </row>
    <row r="12" spans="1:11" x14ac:dyDescent="0.2">
      <c r="A12" s="129"/>
      <c r="B12" s="134"/>
      <c r="C12" s="134" t="s">
        <v>140</v>
      </c>
      <c r="D12" s="129"/>
      <c r="E12" s="129"/>
      <c r="F12" s="129"/>
      <c r="G12" s="129"/>
      <c r="H12" s="129"/>
      <c r="I12" s="129"/>
      <c r="J12" s="129"/>
      <c r="K12" s="129"/>
    </row>
    <row r="13" spans="1:11" ht="16.05" x14ac:dyDescent="0.2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</row>
    <row r="14" spans="1:11" x14ac:dyDescent="0.2">
      <c r="A14" s="129"/>
      <c r="B14" s="52" t="s">
        <v>80</v>
      </c>
      <c r="C14" s="129"/>
      <c r="D14" s="129"/>
      <c r="E14" s="129"/>
      <c r="F14" s="129"/>
      <c r="G14" s="129"/>
      <c r="H14" s="129"/>
      <c r="I14" s="129"/>
      <c r="J14" s="129"/>
      <c r="K14" s="129"/>
    </row>
    <row r="15" spans="1:11" ht="16.05" x14ac:dyDescent="0.2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</row>
    <row r="18" spans="2:2" ht="16.05" x14ac:dyDescent="0.2">
      <c r="B18" s="53"/>
    </row>
  </sheetData>
  <sheetProtection algorithmName="SHA-512" hashValue="WR2YnOPfLIw8l1RLZWEH9FBHr5KNDF/RpuNAKGH+yi5er/KUPI/fdlHUeffTc3iT1ue+MNOgz2c6owU7ZrM7ig==" saltValue="I5nlL/PkNqUUnqCCzQ2xLQ==" spinCount="100000" sheet="1" objects="1" scenarios="1" selectLockedCells="1" selectUnlockedCells="1"/>
  <mergeCells count="3">
    <mergeCell ref="C6:G6"/>
    <mergeCell ref="C7:G7"/>
    <mergeCell ref="C8:G8"/>
  </mergeCells>
  <phoneticPr fontId="18"/>
  <pageMargins left="0.7" right="0.7" top="0.75" bottom="0.75" header="0.3" footer="0.3"/>
  <pageSetup paperSize="9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51E9A-8402-4929-B265-D9CB4390C07D}">
  <sheetPr codeName="Sheet4"/>
  <dimension ref="A1:B28"/>
  <sheetViews>
    <sheetView showGridLines="0" view="pageBreakPreview" zoomScale="85" zoomScaleNormal="100" zoomScaleSheetLayoutView="85" workbookViewId="0"/>
  </sheetViews>
  <sheetFormatPr defaultColWidth="9" defaultRowHeight="13.2" x14ac:dyDescent="0.2"/>
  <cols>
    <col min="1" max="1" width="13.44140625" style="54" customWidth="1"/>
    <col min="2" max="2" width="92.44140625" style="54" customWidth="1"/>
    <col min="3" max="16384" width="9" style="54"/>
  </cols>
  <sheetData>
    <row r="1" spans="1:2" ht="30" customHeight="1" x14ac:dyDescent="0.2">
      <c r="A1" s="91" t="s">
        <v>32</v>
      </c>
    </row>
    <row r="2" spans="1:2" ht="22.5" customHeight="1" x14ac:dyDescent="0.2">
      <c r="A2" s="92" t="s">
        <v>37</v>
      </c>
      <c r="B2" s="170" t="s">
        <v>148</v>
      </c>
    </row>
    <row r="3" spans="1:2" ht="22.5" customHeight="1" x14ac:dyDescent="0.2">
      <c r="A3" s="93" t="s">
        <v>33</v>
      </c>
      <c r="B3" s="171" t="s">
        <v>149</v>
      </c>
    </row>
    <row r="4" spans="1:2" ht="19.5" customHeight="1" x14ac:dyDescent="0.2">
      <c r="A4" s="264" t="s">
        <v>38</v>
      </c>
      <c r="B4" s="267" t="s">
        <v>150</v>
      </c>
    </row>
    <row r="5" spans="1:2" ht="19.5" customHeight="1" x14ac:dyDescent="0.2">
      <c r="A5" s="265"/>
      <c r="B5" s="268"/>
    </row>
    <row r="6" spans="1:2" ht="19.5" customHeight="1" x14ac:dyDescent="0.2">
      <c r="A6" s="265"/>
      <c r="B6" s="268"/>
    </row>
    <row r="7" spans="1:2" ht="19.5" customHeight="1" x14ac:dyDescent="0.2">
      <c r="A7" s="265"/>
      <c r="B7" s="268"/>
    </row>
    <row r="8" spans="1:2" ht="19.5" customHeight="1" x14ac:dyDescent="0.2">
      <c r="A8" s="265"/>
      <c r="B8" s="268"/>
    </row>
    <row r="9" spans="1:2" ht="19.5" customHeight="1" x14ac:dyDescent="0.2">
      <c r="A9" s="265"/>
      <c r="B9" s="268"/>
    </row>
    <row r="10" spans="1:2" ht="19.5" customHeight="1" x14ac:dyDescent="0.2">
      <c r="A10" s="265"/>
      <c r="B10" s="268"/>
    </row>
    <row r="11" spans="1:2" ht="19.5" customHeight="1" x14ac:dyDescent="0.2">
      <c r="A11" s="265"/>
      <c r="B11" s="268"/>
    </row>
    <row r="12" spans="1:2" ht="19.5" customHeight="1" x14ac:dyDescent="0.2">
      <c r="A12" s="265"/>
      <c r="B12" s="268"/>
    </row>
    <row r="13" spans="1:2" ht="19.5" customHeight="1" x14ac:dyDescent="0.2">
      <c r="A13" s="265"/>
      <c r="B13" s="268"/>
    </row>
    <row r="14" spans="1:2" ht="19.5" customHeight="1" x14ac:dyDescent="0.2">
      <c r="A14" s="265"/>
      <c r="B14" s="268"/>
    </row>
    <row r="15" spans="1:2" ht="19.5" customHeight="1" x14ac:dyDescent="0.2">
      <c r="A15" s="265"/>
      <c r="B15" s="268"/>
    </row>
    <row r="16" spans="1:2" ht="19.5" customHeight="1" x14ac:dyDescent="0.2">
      <c r="A16" s="265"/>
      <c r="B16" s="268"/>
    </row>
    <row r="17" spans="1:2" ht="19.5" customHeight="1" x14ac:dyDescent="0.2">
      <c r="A17" s="265"/>
      <c r="B17" s="268"/>
    </row>
    <row r="18" spans="1:2" ht="19.5" customHeight="1" x14ac:dyDescent="0.2">
      <c r="A18" s="265"/>
      <c r="B18" s="268"/>
    </row>
    <row r="19" spans="1:2" ht="19.5" customHeight="1" x14ac:dyDescent="0.2">
      <c r="A19" s="265"/>
      <c r="B19" s="268"/>
    </row>
    <row r="20" spans="1:2" ht="19.5" customHeight="1" x14ac:dyDescent="0.2">
      <c r="A20" s="265"/>
      <c r="B20" s="268"/>
    </row>
    <row r="21" spans="1:2" ht="19.5" customHeight="1" x14ac:dyDescent="0.2">
      <c r="A21" s="265"/>
      <c r="B21" s="268"/>
    </row>
    <row r="22" spans="1:2" ht="19.5" customHeight="1" x14ac:dyDescent="0.2">
      <c r="A22" s="265"/>
      <c r="B22" s="268"/>
    </row>
    <row r="23" spans="1:2" ht="19.5" customHeight="1" x14ac:dyDescent="0.2">
      <c r="A23" s="265"/>
      <c r="B23" s="268"/>
    </row>
    <row r="24" spans="1:2" ht="19.5" customHeight="1" x14ac:dyDescent="0.2">
      <c r="A24" s="265"/>
      <c r="B24" s="268"/>
    </row>
    <row r="25" spans="1:2" ht="19.5" customHeight="1" x14ac:dyDescent="0.2">
      <c r="A25" s="265"/>
      <c r="B25" s="268"/>
    </row>
    <row r="26" spans="1:2" ht="19.5" customHeight="1" x14ac:dyDescent="0.2">
      <c r="A26" s="265"/>
      <c r="B26" s="268"/>
    </row>
    <row r="27" spans="1:2" ht="19.5" customHeight="1" x14ac:dyDescent="0.2">
      <c r="A27" s="265"/>
      <c r="B27" s="268"/>
    </row>
    <row r="28" spans="1:2" ht="19.5" customHeight="1" x14ac:dyDescent="0.2">
      <c r="A28" s="266"/>
      <c r="B28" s="269"/>
    </row>
  </sheetData>
  <sheetProtection algorithmName="SHA-512" hashValue="8G3iELMTIuuBTCJTT/pz9IMwoaYlx3qe4J6av1+ukDx8Ee5OPv3AxZV4LSdI9QohM6UfwK2NjarKNfiGl6iSwQ==" saltValue="UOpFuUh/aWaHINZzBW/U4g==" spinCount="100000" sheet="1" objects="1" scenarios="1"/>
  <mergeCells count="2">
    <mergeCell ref="A4:A28"/>
    <mergeCell ref="B4:B28"/>
  </mergeCells>
  <phoneticPr fontId="18"/>
  <hyperlinks>
    <hyperlink ref="B2" r:id="rId1" xr:uid="{9A5A45C6-0B00-4CC8-A64E-51EDECB46874}"/>
  </hyperlinks>
  <pageMargins left="0.7" right="0.7" top="0.75" bottom="0.75" header="0.3" footer="0.3"/>
  <pageSetup paperSize="9" scale="74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27221-0B51-44FE-8BA8-2D511ED39C51}">
  <sheetPr codeName="Sheet6">
    <tabColor theme="0" tint="-0.249977111117893"/>
    <pageSetUpPr fitToPage="1"/>
  </sheetPr>
  <dimension ref="A1:I14"/>
  <sheetViews>
    <sheetView zoomScaleNormal="100" zoomScaleSheetLayoutView="100" workbookViewId="0"/>
  </sheetViews>
  <sheetFormatPr defaultColWidth="6.88671875" defaultRowHeight="12" x14ac:dyDescent="0.2"/>
  <cols>
    <col min="1" max="1" width="14.109375" style="81" customWidth="1"/>
    <col min="2" max="2" width="17.21875" style="81" customWidth="1"/>
    <col min="3" max="3" width="14.21875" style="81" customWidth="1"/>
    <col min="4" max="4" width="23.6640625" style="81" bestFit="1" customWidth="1"/>
    <col min="5" max="5" width="17.88671875" style="81" customWidth="1"/>
    <col min="6" max="6" width="18.33203125" style="81" customWidth="1"/>
    <col min="7" max="7" width="14.88671875" style="81" customWidth="1"/>
    <col min="8" max="8" width="32.21875" style="81" customWidth="1"/>
    <col min="9" max="9" width="19.109375" style="81" customWidth="1"/>
    <col min="10" max="16384" width="6.88671875" style="81"/>
  </cols>
  <sheetData>
    <row r="1" spans="1:9" ht="15" x14ac:dyDescent="0.2">
      <c r="A1" s="82" t="s">
        <v>48</v>
      </c>
      <c r="B1" s="82" t="s">
        <v>104</v>
      </c>
      <c r="C1" s="83" t="s">
        <v>105</v>
      </c>
      <c r="D1" s="127" t="s">
        <v>134</v>
      </c>
      <c r="E1" s="82" t="s">
        <v>106</v>
      </c>
      <c r="F1" s="82" t="s">
        <v>107</v>
      </c>
      <c r="G1" s="83" t="s">
        <v>108</v>
      </c>
      <c r="H1" s="82" t="s">
        <v>109</v>
      </c>
      <c r="I1" s="83" t="s">
        <v>110</v>
      </c>
    </row>
    <row r="2" spans="1:9" ht="15" x14ac:dyDescent="0.2">
      <c r="A2" s="84" t="s">
        <v>111</v>
      </c>
      <c r="B2" s="84" t="s">
        <v>112</v>
      </c>
      <c r="C2" s="84" t="s">
        <v>112</v>
      </c>
      <c r="D2" s="128" t="s">
        <v>112</v>
      </c>
      <c r="E2" s="84" t="s">
        <v>112</v>
      </c>
      <c r="F2" s="84" t="s">
        <v>112</v>
      </c>
      <c r="G2" s="84" t="s">
        <v>112</v>
      </c>
      <c r="H2" s="84" t="s">
        <v>111</v>
      </c>
      <c r="I2" s="84" t="s">
        <v>112</v>
      </c>
    </row>
    <row r="3" spans="1:9" ht="15" x14ac:dyDescent="0.2">
      <c r="A3" s="85" t="s">
        <v>44</v>
      </c>
      <c r="B3" s="86" t="s">
        <v>113</v>
      </c>
      <c r="C3" s="87" t="s">
        <v>8</v>
      </c>
      <c r="D3" s="88" t="s">
        <v>75</v>
      </c>
      <c r="E3" s="88" t="s">
        <v>75</v>
      </c>
      <c r="F3" s="88" t="s">
        <v>75</v>
      </c>
      <c r="G3" s="87" t="s">
        <v>59</v>
      </c>
      <c r="H3" s="89">
        <v>2015</v>
      </c>
      <c r="I3" s="87" t="s">
        <v>8</v>
      </c>
    </row>
    <row r="4" spans="1:9" ht="15" x14ac:dyDescent="0.2">
      <c r="A4" s="90"/>
      <c r="B4" s="86" t="s">
        <v>45</v>
      </c>
      <c r="C4" s="88" t="s">
        <v>54</v>
      </c>
      <c r="D4" s="88" t="s">
        <v>114</v>
      </c>
      <c r="E4" s="88" t="s">
        <v>114</v>
      </c>
      <c r="F4" s="88" t="s">
        <v>114</v>
      </c>
      <c r="G4" s="88" t="s">
        <v>60</v>
      </c>
      <c r="H4" s="89">
        <v>2016</v>
      </c>
      <c r="I4" s="88" t="s">
        <v>54</v>
      </c>
    </row>
    <row r="5" spans="1:9" ht="15" x14ac:dyDescent="0.2">
      <c r="A5" s="90"/>
      <c r="B5" s="90"/>
      <c r="C5" s="90"/>
      <c r="D5" s="90"/>
      <c r="E5" s="88" t="s">
        <v>54</v>
      </c>
      <c r="F5" s="88" t="s">
        <v>54</v>
      </c>
      <c r="G5" s="90"/>
      <c r="H5" s="89">
        <v>2017</v>
      </c>
      <c r="I5" s="90"/>
    </row>
    <row r="6" spans="1:9" ht="15" x14ac:dyDescent="0.2">
      <c r="A6" s="90"/>
      <c r="B6" s="90"/>
      <c r="C6" s="90"/>
      <c r="D6" s="90"/>
      <c r="E6" s="90"/>
      <c r="F6" s="90"/>
      <c r="G6" s="90"/>
      <c r="H6" s="89">
        <v>2018</v>
      </c>
      <c r="I6" s="90"/>
    </row>
    <row r="7" spans="1:9" ht="15" x14ac:dyDescent="0.2">
      <c r="A7" s="90"/>
      <c r="B7" s="90"/>
      <c r="C7" s="90"/>
      <c r="D7" s="90"/>
      <c r="E7" s="90"/>
      <c r="F7" s="90"/>
      <c r="G7" s="90"/>
      <c r="H7" s="89">
        <v>2019</v>
      </c>
      <c r="I7" s="90"/>
    </row>
    <row r="8" spans="1:9" ht="15" x14ac:dyDescent="0.2">
      <c r="A8" s="90"/>
      <c r="B8" s="90"/>
      <c r="C8" s="90"/>
      <c r="D8" s="90"/>
      <c r="E8" s="90"/>
      <c r="F8" s="90"/>
      <c r="G8" s="90"/>
      <c r="H8" s="89">
        <v>2020</v>
      </c>
      <c r="I8" s="90"/>
    </row>
    <row r="9" spans="1:9" ht="15" x14ac:dyDescent="0.2">
      <c r="A9" s="90"/>
      <c r="B9" s="90"/>
      <c r="C9" s="90"/>
      <c r="D9" s="90"/>
      <c r="E9" s="90"/>
      <c r="F9" s="90"/>
      <c r="G9" s="90"/>
      <c r="H9" s="89">
        <v>2021</v>
      </c>
      <c r="I9" s="90"/>
    </row>
    <row r="10" spans="1:9" ht="15" x14ac:dyDescent="0.2">
      <c r="A10" s="90"/>
      <c r="B10" s="90"/>
      <c r="C10" s="90"/>
      <c r="D10" s="90"/>
      <c r="E10" s="90"/>
      <c r="F10" s="90"/>
      <c r="G10" s="90"/>
      <c r="H10" s="89">
        <v>2022</v>
      </c>
      <c r="I10" s="90"/>
    </row>
    <row r="11" spans="1:9" ht="15" x14ac:dyDescent="0.2">
      <c r="A11" s="90"/>
      <c r="B11" s="90"/>
      <c r="C11" s="90"/>
      <c r="D11" s="90"/>
      <c r="E11" s="90"/>
      <c r="F11" s="90"/>
      <c r="G11" s="90"/>
      <c r="H11" s="89">
        <v>2023</v>
      </c>
      <c r="I11" s="90"/>
    </row>
    <row r="12" spans="1:9" ht="15" x14ac:dyDescent="0.2">
      <c r="A12" s="90"/>
      <c r="B12" s="90"/>
      <c r="C12" s="90"/>
      <c r="D12" s="90"/>
      <c r="E12" s="90"/>
      <c r="F12" s="90"/>
      <c r="G12" s="90"/>
      <c r="H12" s="89">
        <v>2024</v>
      </c>
      <c r="I12" s="90"/>
    </row>
    <row r="13" spans="1:9" ht="15" x14ac:dyDescent="0.2">
      <c r="A13" s="90"/>
      <c r="B13" s="90"/>
      <c r="C13" s="90"/>
      <c r="D13" s="90"/>
      <c r="E13" s="90"/>
      <c r="F13" s="90"/>
      <c r="G13" s="90"/>
      <c r="H13" s="89">
        <v>2025</v>
      </c>
      <c r="I13" s="90"/>
    </row>
    <row r="14" spans="1:9" ht="15" x14ac:dyDescent="0.2">
      <c r="A14" s="90"/>
      <c r="B14" s="90"/>
      <c r="C14" s="90"/>
      <c r="D14" s="90"/>
      <c r="E14" s="90"/>
      <c r="F14" s="90"/>
      <c r="G14" s="90"/>
      <c r="H14" s="89">
        <v>2026</v>
      </c>
      <c r="I14" s="90"/>
    </row>
  </sheetData>
  <phoneticPr fontId="18"/>
  <pageMargins left="0.7" right="0.7" top="0.75" bottom="0.75" header="0.3" footer="0.3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4E009-0E70-4B17-9A87-5FC989B6F133}">
  <sheetPr codeName="Sheet5">
    <tabColor theme="1" tint="0.499984740745262"/>
  </sheetPr>
  <dimension ref="B2:F3"/>
  <sheetViews>
    <sheetView workbookViewId="0"/>
  </sheetViews>
  <sheetFormatPr defaultRowHeight="13.2" x14ac:dyDescent="0.2"/>
  <cols>
    <col min="2" max="2" width="14.88671875" customWidth="1"/>
    <col min="3" max="3" width="16.109375" customWidth="1"/>
    <col min="4" max="4" width="63.109375" bestFit="1" customWidth="1"/>
    <col min="6" max="6" width="10.44140625" bestFit="1" customWidth="1"/>
  </cols>
  <sheetData>
    <row r="2" spans="2:6" x14ac:dyDescent="0.2">
      <c r="B2" s="9" t="s">
        <v>25</v>
      </c>
      <c r="C2" s="9" t="s">
        <v>26</v>
      </c>
      <c r="D2" s="9" t="s">
        <v>27</v>
      </c>
      <c r="E2" s="9" t="s">
        <v>29</v>
      </c>
      <c r="F2" s="9" t="s">
        <v>28</v>
      </c>
    </row>
    <row r="3" spans="2:6" x14ac:dyDescent="0.2">
      <c r="B3" s="9" t="str">
        <f>IF(新規登録用!$C$2&lt;&gt;0,新規登録用!$C$2,"要確認")</f>
        <v>要確認</v>
      </c>
      <c r="C3" s="9" t="str">
        <f>IF(新規登録用!C13&lt;&gt;0,新規登録用!C13,"要確認")</f>
        <v>要確認</v>
      </c>
      <c r="D3" s="9" t="str">
        <f ca="1">MID(CELL("filename",A1),FIND("[",CELL("filename",A1))+1,FIND("]",CELL("filename",A1))-FIND("[",CELL("filename",A1))-1)</f>
        <v>渡辺作業済　r7h_kt38_seihinkatabanlist_diecast.xlsx</v>
      </c>
      <c r="E3" s="9" t="str">
        <f>IF(新規登録用!$G$4&lt;&gt;0,新規登録用!$G$4,"要確認")</f>
        <v>要確認</v>
      </c>
      <c r="F3" s="10">
        <f ca="1">TODAY()</f>
        <v>46079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9</vt:i4>
      </vt:variant>
    </vt:vector>
  </HeadingPairs>
  <TitlesOfParts>
    <vt:vector size="15" baseType="lpstr">
      <vt:lpstr>入力例</vt:lpstr>
      <vt:lpstr>新規登録用</vt:lpstr>
      <vt:lpstr>基準値</vt:lpstr>
      <vt:lpstr>登録申請メールテンプレート</vt:lpstr>
      <vt:lpstr>※編集不可※選択項目</vt:lpstr>
      <vt:lpstr>読み取り用(非表示)</vt:lpstr>
      <vt:lpstr>入力例!_</vt:lpstr>
      <vt:lpstr>_</vt:lpstr>
      <vt:lpstr>※編集不可※選択項目!Print_Area</vt:lpstr>
      <vt:lpstr>基準値!Print_Area</vt:lpstr>
      <vt:lpstr>新規登録用!Print_Area</vt:lpstr>
      <vt:lpstr>登録申請メールテンプレート!Print_Area</vt:lpstr>
      <vt:lpstr>入力例!Print_Area</vt:lpstr>
      <vt:lpstr>新規登録用!Print_Titles</vt:lpstr>
      <vt:lpstr>入力例!Print_Titles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2019-04-05T02:22:18Z</dcterms:created>
  <dcterms:modified xsi:type="dcterms:W3CDTF">2026-02-26T12:51:31Z</dcterms:modified>
</cp:coreProperties>
</file>