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13_ncr:1_{C7F4E83C-20F8-40A2-9669-67BB198F54F6}" xr6:coauthVersionLast="47" xr6:coauthVersionMax="47" xr10:uidLastSave="{00000000-0000-0000-0000-000000000000}"/>
  <workbookProtection workbookAlgorithmName="SHA-512" workbookHashValue="UyOS48rtxLyR6A7d8H788XVeL5SLbE6L50UAX6cYsSB3q2moEM1Nfgl82Sba9jZYNO3sodBc4lTyhhQ6+SGU3w==" workbookSaltValue="RZ21XVjU+xjpJRlD+CmwtQ==" workbookSpinCount="100000" lockStructure="1"/>
  <bookViews>
    <workbookView xWindow="-75" yWindow="-16320" windowWidth="29040" windowHeight="15720" tabRatio="765" xr2:uid="{00000000-000D-0000-FFFF-FFFF00000000}"/>
  </bookViews>
  <sheets>
    <sheet name="入力例（本体）" sheetId="32" r:id="rId1"/>
    <sheet name="入力例（台数制御装置）" sheetId="34" r:id="rId2"/>
    <sheet name="新規登録用（本体）" sheetId="28" r:id="rId3"/>
    <sheet name="新規登録用（台数制御装置）" sheetId="33" r:id="rId4"/>
    <sheet name="基準値" sheetId="3" r:id="rId5"/>
    <sheet name="登録申請メールテンプレート" sheetId="30" r:id="rId6"/>
    <sheet name="【前】入力例" sheetId="29" state="hidden" r:id="rId7"/>
    <sheet name="※編集不可※選択項目" sheetId="2" state="hidden" r:id="rId8"/>
  </sheets>
  <externalReferences>
    <externalReference r:id="rId9"/>
    <externalReference r:id="rId10"/>
  </externalReferences>
  <definedNames>
    <definedName name="_" localSheetId="5">#REF!</definedName>
    <definedName name="_">#REF!</definedName>
    <definedName name="_xlnm._FilterDatabase" localSheetId="6" hidden="1">【前】入力例!$A$10:$AC$10</definedName>
    <definedName name="_xlnm._FilterDatabase" localSheetId="4" hidden="1">基準値!#REF!</definedName>
    <definedName name="_xlnm._FilterDatabase" localSheetId="3" hidden="1">'新規登録用（台数制御装置）'!$A$10:$O$10</definedName>
    <definedName name="_xlnm._FilterDatabase" localSheetId="2" hidden="1">'新規登録用（本体）'!$A$10:$Z$10</definedName>
    <definedName name="_xlnm._FilterDatabase" localSheetId="1" hidden="1">'入力例（台数制御装置）'!$A$10:$O$10</definedName>
    <definedName name="_xlnm._FilterDatabase" localSheetId="0" hidden="1">'入力例（本体）'!$A$10:$Z$10</definedName>
    <definedName name="_xlnm.Print_Area" localSheetId="6">【前】入力例!$A$1:$T$82</definedName>
    <definedName name="_xlnm.Print_Area" localSheetId="4">基準値!$A$1:$W$22</definedName>
    <definedName name="_xlnm.Print_Area" localSheetId="3">'新規登録用（台数制御装置）'!$A$1:$T$311</definedName>
    <definedName name="_xlnm.Print_Area" localSheetId="2">'新規登録用（本体）'!$A$1:$AH$311</definedName>
    <definedName name="_xlnm.Print_Area" localSheetId="5">登録申請メールテンプレート!$A$1:$B$27</definedName>
    <definedName name="_xlnm.Print_Area" localSheetId="1">'入力例（台数制御装置）'!$A$1:$S$51</definedName>
    <definedName name="_xlnm.Print_Area" localSheetId="0">'入力例（本体）'!$A$1:$AH$55</definedName>
    <definedName name="_xlnm.Print_Titles" localSheetId="6">【前】入力例!$1:$10</definedName>
    <definedName name="_xlnm.Print_Titles" localSheetId="3">'新規登録用（台数制御装置）'!$1:$10</definedName>
    <definedName name="_xlnm.Print_Titles" localSheetId="2">'新規登録用（本体）'!$1:$10</definedName>
    <definedName name="_xlnm.Print_Titles" localSheetId="1">'入力例（台数制御装置）'!$1:$10</definedName>
    <definedName name="_xlnm.Print_Titles" localSheetId="0">'入力例（本体）'!$1:$10</definedName>
    <definedName name="温水ボイラ">※編集不可※選択項目!$B$5</definedName>
    <definedName name="工業会">[1]製品型番リスト管理表!$AY$5:$AY$8</definedName>
    <definedName name="蒸気ボイラ">※編集不可※選択項目!$B$2:$B$4</definedName>
    <definedName name="無効化">[2]型番リスト!$AQ:$AQ</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12" i="32" l="1"/>
  <c r="T13" i="32"/>
  <c r="T14" i="32"/>
  <c r="T15" i="32"/>
  <c r="T16" i="32"/>
  <c r="T17" i="32"/>
  <c r="T18" i="32"/>
  <c r="T19" i="32"/>
  <c r="T20" i="32"/>
  <c r="T21" i="32"/>
  <c r="T22" i="32"/>
  <c r="T23" i="32"/>
  <c r="T24" i="32"/>
  <c r="T25" i="32"/>
  <c r="T26" i="32"/>
  <c r="T27" i="32"/>
  <c r="T28" i="32"/>
  <c r="T29" i="32"/>
  <c r="T30" i="32"/>
  <c r="T31" i="32"/>
  <c r="T32" i="32"/>
  <c r="T33" i="32"/>
  <c r="T34" i="32"/>
  <c r="T35" i="32"/>
  <c r="T36" i="32"/>
  <c r="T37" i="32"/>
  <c r="T38" i="32"/>
  <c r="T39" i="32"/>
  <c r="T40" i="32"/>
  <c r="T41" i="32"/>
  <c r="T42" i="32"/>
  <c r="T43" i="32"/>
  <c r="T44" i="32"/>
  <c r="T45" i="32"/>
  <c r="T46" i="32"/>
  <c r="T47" i="32"/>
  <c r="T48" i="32"/>
  <c r="T49" i="32"/>
  <c r="T50" i="32"/>
  <c r="T51" i="32"/>
  <c r="T52" i="32"/>
  <c r="T53" i="32"/>
  <c r="T54" i="32"/>
  <c r="T55" i="32"/>
  <c r="T11" i="32"/>
  <c r="T12" i="28"/>
  <c r="T13" i="28"/>
  <c r="T14" i="28"/>
  <c r="T15" i="28"/>
  <c r="T16" i="28"/>
  <c r="T17" i="28"/>
  <c r="T18" i="28"/>
  <c r="T19" i="28"/>
  <c r="T20" i="28"/>
  <c r="T21" i="28"/>
  <c r="T22" i="28"/>
  <c r="T23" i="28"/>
  <c r="T24" i="28"/>
  <c r="T25" i="28"/>
  <c r="T26" i="28"/>
  <c r="T27" i="28"/>
  <c r="T28" i="28"/>
  <c r="T29" i="28"/>
  <c r="T30" i="28"/>
  <c r="T31" i="28"/>
  <c r="T32" i="28"/>
  <c r="T33" i="28"/>
  <c r="T34" i="28"/>
  <c r="T35" i="28"/>
  <c r="T36" i="28"/>
  <c r="T37" i="28"/>
  <c r="T38" i="28"/>
  <c r="T39" i="28"/>
  <c r="T40" i="28"/>
  <c r="T41" i="28"/>
  <c r="T42" i="28"/>
  <c r="T43" i="28"/>
  <c r="T44" i="28"/>
  <c r="T45" i="28"/>
  <c r="T46" i="28"/>
  <c r="T47" i="28"/>
  <c r="T48" i="28"/>
  <c r="T49" i="28"/>
  <c r="T50" i="28"/>
  <c r="T51" i="28"/>
  <c r="T52" i="28"/>
  <c r="T53" i="28"/>
  <c r="T54" i="28"/>
  <c r="T55" i="28"/>
  <c r="T56" i="28"/>
  <c r="T57" i="28"/>
  <c r="T58" i="28"/>
  <c r="T59" i="28"/>
  <c r="T60" i="28"/>
  <c r="T61" i="28"/>
  <c r="T62" i="28"/>
  <c r="T63" i="28"/>
  <c r="T64" i="28"/>
  <c r="T65" i="28"/>
  <c r="T66" i="28"/>
  <c r="T67" i="28"/>
  <c r="T68" i="28"/>
  <c r="T69" i="28"/>
  <c r="T70" i="28"/>
  <c r="T71" i="28"/>
  <c r="T72" i="28"/>
  <c r="T73" i="28"/>
  <c r="T74" i="28"/>
  <c r="T75" i="28"/>
  <c r="T76" i="28"/>
  <c r="T77" i="28"/>
  <c r="T78" i="28"/>
  <c r="T79" i="28"/>
  <c r="T80" i="28"/>
  <c r="T81" i="28"/>
  <c r="T82" i="28"/>
  <c r="T83" i="28"/>
  <c r="T84" i="28"/>
  <c r="T85" i="28"/>
  <c r="T86" i="28"/>
  <c r="T87" i="28"/>
  <c r="T88" i="28"/>
  <c r="T89" i="28"/>
  <c r="T90" i="28"/>
  <c r="T91" i="28"/>
  <c r="T92" i="28"/>
  <c r="T93" i="28"/>
  <c r="T94" i="28"/>
  <c r="T95" i="28"/>
  <c r="T96" i="28"/>
  <c r="T97" i="28"/>
  <c r="T98" i="28"/>
  <c r="T99" i="28"/>
  <c r="T100" i="28"/>
  <c r="T101" i="28"/>
  <c r="T102" i="28"/>
  <c r="T103" i="28"/>
  <c r="T104" i="28"/>
  <c r="T105" i="28"/>
  <c r="T106" i="28"/>
  <c r="T107" i="28"/>
  <c r="T108" i="28"/>
  <c r="T109" i="28"/>
  <c r="T110" i="28"/>
  <c r="T111" i="28"/>
  <c r="T112" i="28"/>
  <c r="T113" i="28"/>
  <c r="T114" i="28"/>
  <c r="T115" i="28"/>
  <c r="T116" i="28"/>
  <c r="T117" i="28"/>
  <c r="T118" i="28"/>
  <c r="T119" i="28"/>
  <c r="T120" i="28"/>
  <c r="T121" i="28"/>
  <c r="T122" i="28"/>
  <c r="T123" i="28"/>
  <c r="T124" i="28"/>
  <c r="T125" i="28"/>
  <c r="T126" i="28"/>
  <c r="T127" i="28"/>
  <c r="T128" i="28"/>
  <c r="T129" i="28"/>
  <c r="T130" i="28"/>
  <c r="T131" i="28"/>
  <c r="T132" i="28"/>
  <c r="T133" i="28"/>
  <c r="T134" i="28"/>
  <c r="T135" i="28"/>
  <c r="T136" i="28"/>
  <c r="T137" i="28"/>
  <c r="T138" i="28"/>
  <c r="T139" i="28"/>
  <c r="T140" i="28"/>
  <c r="T141" i="28"/>
  <c r="T142" i="28"/>
  <c r="T143" i="28"/>
  <c r="T144" i="28"/>
  <c r="T145" i="28"/>
  <c r="T146" i="28"/>
  <c r="T147" i="28"/>
  <c r="T148" i="28"/>
  <c r="T149" i="28"/>
  <c r="T150" i="28"/>
  <c r="T151" i="28"/>
  <c r="T152" i="28"/>
  <c r="T153" i="28"/>
  <c r="T154" i="28"/>
  <c r="T155" i="28"/>
  <c r="T156" i="28"/>
  <c r="T157" i="28"/>
  <c r="T158" i="28"/>
  <c r="T159" i="28"/>
  <c r="T160" i="28"/>
  <c r="T161" i="28"/>
  <c r="T162" i="28"/>
  <c r="T163" i="28"/>
  <c r="T164" i="28"/>
  <c r="T165" i="28"/>
  <c r="T166" i="28"/>
  <c r="T167" i="28"/>
  <c r="T168" i="28"/>
  <c r="T169" i="28"/>
  <c r="T170" i="28"/>
  <c r="T171" i="28"/>
  <c r="T172" i="28"/>
  <c r="T173" i="28"/>
  <c r="T174" i="28"/>
  <c r="T175" i="28"/>
  <c r="T176" i="28"/>
  <c r="T177" i="28"/>
  <c r="T178" i="28"/>
  <c r="T179" i="28"/>
  <c r="T180" i="28"/>
  <c r="T181" i="28"/>
  <c r="T182" i="28"/>
  <c r="T183" i="28"/>
  <c r="T184" i="28"/>
  <c r="T185" i="28"/>
  <c r="T186" i="28"/>
  <c r="T187" i="28"/>
  <c r="T188" i="28"/>
  <c r="T189" i="28"/>
  <c r="T190" i="28"/>
  <c r="T191" i="28"/>
  <c r="T192" i="28"/>
  <c r="T193" i="28"/>
  <c r="T194" i="28"/>
  <c r="T195" i="28"/>
  <c r="T196" i="28"/>
  <c r="T197" i="28"/>
  <c r="T198" i="28"/>
  <c r="T199" i="28"/>
  <c r="T200" i="28"/>
  <c r="T201" i="28"/>
  <c r="T202" i="28"/>
  <c r="T203" i="28"/>
  <c r="T204" i="28"/>
  <c r="T205" i="28"/>
  <c r="T206" i="28"/>
  <c r="T207" i="28"/>
  <c r="T208" i="28"/>
  <c r="T209" i="28"/>
  <c r="T210" i="28"/>
  <c r="T211" i="28"/>
  <c r="T212" i="28"/>
  <c r="T213" i="28"/>
  <c r="T214" i="28"/>
  <c r="T215" i="28"/>
  <c r="T216" i="28"/>
  <c r="T217" i="28"/>
  <c r="T218" i="28"/>
  <c r="T219" i="28"/>
  <c r="T220" i="28"/>
  <c r="T221" i="28"/>
  <c r="T222" i="28"/>
  <c r="T223" i="28"/>
  <c r="T224" i="28"/>
  <c r="T225" i="28"/>
  <c r="T226" i="28"/>
  <c r="T227" i="28"/>
  <c r="T228" i="28"/>
  <c r="T229" i="28"/>
  <c r="T230" i="28"/>
  <c r="T231" i="28"/>
  <c r="T232" i="28"/>
  <c r="T233" i="28"/>
  <c r="T234" i="28"/>
  <c r="T235" i="28"/>
  <c r="T236" i="28"/>
  <c r="T237" i="28"/>
  <c r="T238" i="28"/>
  <c r="T239" i="28"/>
  <c r="T240" i="28"/>
  <c r="T241" i="28"/>
  <c r="T242" i="28"/>
  <c r="T243" i="28"/>
  <c r="T244" i="28"/>
  <c r="T245" i="28"/>
  <c r="T246" i="28"/>
  <c r="T247" i="28"/>
  <c r="T248" i="28"/>
  <c r="T249" i="28"/>
  <c r="T250" i="28"/>
  <c r="T251" i="28"/>
  <c r="T252" i="28"/>
  <c r="T253" i="28"/>
  <c r="T254" i="28"/>
  <c r="T255" i="28"/>
  <c r="T256" i="28"/>
  <c r="T257" i="28"/>
  <c r="T258" i="28"/>
  <c r="T259" i="28"/>
  <c r="T260" i="28"/>
  <c r="T261" i="28"/>
  <c r="T262" i="28"/>
  <c r="T263" i="28"/>
  <c r="T264" i="28"/>
  <c r="T265" i="28"/>
  <c r="T266" i="28"/>
  <c r="T267" i="28"/>
  <c r="T268" i="28"/>
  <c r="T269" i="28"/>
  <c r="T270" i="28"/>
  <c r="T271" i="28"/>
  <c r="T272" i="28"/>
  <c r="T273" i="28"/>
  <c r="T274" i="28"/>
  <c r="T275" i="28"/>
  <c r="T276" i="28"/>
  <c r="T277" i="28"/>
  <c r="T278" i="28"/>
  <c r="T279" i="28"/>
  <c r="T280" i="28"/>
  <c r="T281" i="28"/>
  <c r="T282" i="28"/>
  <c r="T283" i="28"/>
  <c r="T284" i="28"/>
  <c r="T285" i="28"/>
  <c r="T286" i="28"/>
  <c r="T287" i="28"/>
  <c r="T288" i="28"/>
  <c r="T289" i="28"/>
  <c r="T290" i="28"/>
  <c r="T291" i="28"/>
  <c r="T292" i="28"/>
  <c r="T293" i="28"/>
  <c r="T294" i="28"/>
  <c r="T295" i="28"/>
  <c r="T296" i="28"/>
  <c r="T297" i="28"/>
  <c r="T298" i="28"/>
  <c r="T299" i="28"/>
  <c r="T300" i="28"/>
  <c r="T301" i="28"/>
  <c r="T302" i="28"/>
  <c r="T303" i="28"/>
  <c r="T304" i="28"/>
  <c r="T305" i="28"/>
  <c r="T306" i="28"/>
  <c r="T307" i="28"/>
  <c r="T308" i="28"/>
  <c r="T309" i="28"/>
  <c r="T310" i="28"/>
  <c r="T311" i="28"/>
  <c r="T11" i="28"/>
  <c r="K13" i="32"/>
  <c r="K14" i="32"/>
  <c r="K15" i="32"/>
  <c r="K16" i="32"/>
  <c r="K17" i="32"/>
  <c r="K18" i="32"/>
  <c r="K19" i="32"/>
  <c r="K20" i="32"/>
  <c r="K21" i="32"/>
  <c r="K22" i="32"/>
  <c r="K23" i="32"/>
  <c r="K24" i="32"/>
  <c r="K25" i="32"/>
  <c r="K26" i="32"/>
  <c r="K27" i="32"/>
  <c r="K28" i="32"/>
  <c r="K29" i="32"/>
  <c r="K30" i="32"/>
  <c r="K31" i="32"/>
  <c r="K32" i="32"/>
  <c r="K33" i="32"/>
  <c r="K34" i="32"/>
  <c r="K35" i="32"/>
  <c r="K36" i="32"/>
  <c r="K37" i="32"/>
  <c r="K38" i="32"/>
  <c r="K39" i="32"/>
  <c r="K40" i="32"/>
  <c r="K41" i="32"/>
  <c r="K42" i="32"/>
  <c r="K43" i="32"/>
  <c r="K44" i="32"/>
  <c r="K45" i="32"/>
  <c r="K46" i="32"/>
  <c r="K47" i="32"/>
  <c r="K48" i="32"/>
  <c r="K49" i="32"/>
  <c r="K50" i="32"/>
  <c r="K51" i="32"/>
  <c r="K52" i="32"/>
  <c r="K53" i="32"/>
  <c r="K54" i="32"/>
  <c r="K55" i="32"/>
  <c r="K12" i="32"/>
  <c r="K19" i="28"/>
  <c r="K311" i="28"/>
  <c r="K310" i="28"/>
  <c r="K309" i="28"/>
  <c r="K308" i="28"/>
  <c r="K307" i="28"/>
  <c r="K306" i="28"/>
  <c r="K305" i="28"/>
  <c r="K304" i="28"/>
  <c r="K303" i="28"/>
  <c r="K302" i="28"/>
  <c r="K301" i="28"/>
  <c r="K300" i="28"/>
  <c r="K299" i="28"/>
  <c r="K298" i="28"/>
  <c r="K297" i="28"/>
  <c r="K296" i="28"/>
  <c r="K295" i="28"/>
  <c r="K294" i="28"/>
  <c r="K293" i="28"/>
  <c r="K292" i="28"/>
  <c r="K291" i="28"/>
  <c r="K290" i="28"/>
  <c r="K289" i="28"/>
  <c r="K288" i="28"/>
  <c r="K287" i="28"/>
  <c r="K286" i="28"/>
  <c r="K285" i="28"/>
  <c r="K284" i="28"/>
  <c r="K283" i="28"/>
  <c r="K282" i="28"/>
  <c r="K281" i="28"/>
  <c r="K280" i="28"/>
  <c r="K279" i="28"/>
  <c r="K278" i="28"/>
  <c r="K277" i="28"/>
  <c r="K276" i="28"/>
  <c r="K275" i="28"/>
  <c r="K274" i="28"/>
  <c r="K273" i="28"/>
  <c r="K272" i="28"/>
  <c r="K271" i="28"/>
  <c r="K270" i="28"/>
  <c r="K269" i="28"/>
  <c r="K268" i="28"/>
  <c r="K267" i="28"/>
  <c r="K266" i="28"/>
  <c r="K265" i="28"/>
  <c r="K264" i="28"/>
  <c r="K263" i="28"/>
  <c r="K262" i="28"/>
  <c r="K261" i="28"/>
  <c r="K260" i="28"/>
  <c r="K259" i="28"/>
  <c r="K258" i="28"/>
  <c r="K257" i="28"/>
  <c r="K256" i="28"/>
  <c r="K255" i="28"/>
  <c r="K254" i="28"/>
  <c r="K253" i="28"/>
  <c r="K252" i="28"/>
  <c r="K251" i="28"/>
  <c r="K250" i="28"/>
  <c r="K249" i="28"/>
  <c r="K248" i="28"/>
  <c r="K247" i="28"/>
  <c r="K246" i="28"/>
  <c r="K245" i="28"/>
  <c r="K244" i="28"/>
  <c r="K243" i="28"/>
  <c r="K242" i="28"/>
  <c r="K241" i="28"/>
  <c r="K240" i="28"/>
  <c r="K239" i="28"/>
  <c r="K238" i="28"/>
  <c r="K237" i="28"/>
  <c r="K236" i="28"/>
  <c r="K235" i="28"/>
  <c r="K234" i="28"/>
  <c r="K233" i="28"/>
  <c r="K232" i="28"/>
  <c r="K231" i="28"/>
  <c r="K230" i="28"/>
  <c r="K229" i="28"/>
  <c r="K228" i="28"/>
  <c r="K227" i="28"/>
  <c r="K226" i="28"/>
  <c r="K225" i="28"/>
  <c r="K224" i="28"/>
  <c r="K223" i="28"/>
  <c r="K222" i="28"/>
  <c r="K221" i="28"/>
  <c r="K220" i="28"/>
  <c r="K219" i="28"/>
  <c r="K218" i="28"/>
  <c r="K217" i="28"/>
  <c r="K216" i="28"/>
  <c r="K215" i="28"/>
  <c r="K214" i="28"/>
  <c r="K213" i="28"/>
  <c r="K212" i="28"/>
  <c r="K211" i="28"/>
  <c r="K210" i="28"/>
  <c r="K209" i="28"/>
  <c r="K208" i="28"/>
  <c r="K207" i="28"/>
  <c r="K206" i="28"/>
  <c r="K205" i="28"/>
  <c r="K204" i="28"/>
  <c r="K203" i="28"/>
  <c r="K202" i="28"/>
  <c r="K201" i="28"/>
  <c r="K200" i="28"/>
  <c r="K199" i="28"/>
  <c r="K198" i="28"/>
  <c r="K197" i="28"/>
  <c r="K196" i="28"/>
  <c r="K195" i="28"/>
  <c r="K194" i="28"/>
  <c r="K193" i="28"/>
  <c r="K192" i="28"/>
  <c r="K191" i="28"/>
  <c r="K190" i="28"/>
  <c r="K189" i="28"/>
  <c r="K188" i="28"/>
  <c r="K187" i="28"/>
  <c r="K186" i="28"/>
  <c r="K185" i="28"/>
  <c r="K184" i="28"/>
  <c r="K183" i="28"/>
  <c r="K182" i="28"/>
  <c r="K181" i="28"/>
  <c r="K180" i="28"/>
  <c r="K179" i="28"/>
  <c r="K178" i="28"/>
  <c r="K177" i="28"/>
  <c r="K176" i="28"/>
  <c r="K175" i="28"/>
  <c r="K174" i="28"/>
  <c r="K173" i="28"/>
  <c r="K172" i="28"/>
  <c r="K171" i="28"/>
  <c r="K170" i="28"/>
  <c r="K169" i="28"/>
  <c r="K168" i="28"/>
  <c r="K167" i="28"/>
  <c r="K166" i="28"/>
  <c r="K165" i="28"/>
  <c r="K164" i="28"/>
  <c r="K163" i="28"/>
  <c r="K162" i="28"/>
  <c r="K161" i="28"/>
  <c r="K160" i="28"/>
  <c r="K159" i="28"/>
  <c r="K158" i="28"/>
  <c r="K157" i="28"/>
  <c r="K156" i="28"/>
  <c r="K155" i="28"/>
  <c r="K154" i="28"/>
  <c r="K153" i="28"/>
  <c r="K152" i="28"/>
  <c r="K151" i="28"/>
  <c r="K150" i="28"/>
  <c r="K149" i="28"/>
  <c r="K148" i="28"/>
  <c r="K147" i="28"/>
  <c r="K146" i="28"/>
  <c r="K145" i="28"/>
  <c r="K144" i="28"/>
  <c r="K143" i="28"/>
  <c r="K142" i="28"/>
  <c r="K141" i="28"/>
  <c r="K140" i="28"/>
  <c r="K139" i="28"/>
  <c r="K138" i="28"/>
  <c r="K137" i="28"/>
  <c r="K136" i="28"/>
  <c r="K135" i="28"/>
  <c r="K134" i="28"/>
  <c r="K133" i="28"/>
  <c r="K132" i="28"/>
  <c r="K131" i="28"/>
  <c r="K130" i="28"/>
  <c r="K129" i="28"/>
  <c r="K128" i="28"/>
  <c r="K127" i="28"/>
  <c r="K126" i="28"/>
  <c r="K125" i="28"/>
  <c r="K124" i="28"/>
  <c r="K123" i="28"/>
  <c r="K122" i="28"/>
  <c r="K121" i="28"/>
  <c r="K120" i="28"/>
  <c r="K119" i="28"/>
  <c r="K118" i="28"/>
  <c r="K117" i="28"/>
  <c r="K116" i="28"/>
  <c r="K115" i="28"/>
  <c r="K114" i="28"/>
  <c r="K113" i="28"/>
  <c r="K112" i="28"/>
  <c r="K111" i="28"/>
  <c r="K110" i="28"/>
  <c r="K109" i="28"/>
  <c r="K108" i="28"/>
  <c r="K107" i="28"/>
  <c r="K106" i="28"/>
  <c r="K105" i="28"/>
  <c r="K104" i="28"/>
  <c r="K103" i="28"/>
  <c r="K102" i="28"/>
  <c r="K101" i="28"/>
  <c r="K100" i="28"/>
  <c r="K99" i="28"/>
  <c r="K98" i="28"/>
  <c r="K97" i="28"/>
  <c r="K96" i="28"/>
  <c r="K95" i="28"/>
  <c r="K94" i="28"/>
  <c r="K93" i="28"/>
  <c r="K92" i="28"/>
  <c r="K91" i="28"/>
  <c r="K90" i="28"/>
  <c r="K89" i="28"/>
  <c r="K88" i="28"/>
  <c r="K87" i="28"/>
  <c r="K86" i="28"/>
  <c r="K85" i="28"/>
  <c r="K84" i="28"/>
  <c r="K83" i="28"/>
  <c r="K82" i="28"/>
  <c r="K81" i="28"/>
  <c r="K80" i="28"/>
  <c r="K79" i="28"/>
  <c r="K78" i="28"/>
  <c r="K77" i="28"/>
  <c r="K76" i="28"/>
  <c r="K75" i="28"/>
  <c r="K74" i="28"/>
  <c r="K73" i="28"/>
  <c r="K72" i="28"/>
  <c r="K71" i="28"/>
  <c r="K70" i="28"/>
  <c r="K69" i="28"/>
  <c r="K68" i="28"/>
  <c r="K67" i="28"/>
  <c r="K66" i="28"/>
  <c r="K65" i="28"/>
  <c r="K64" i="28"/>
  <c r="K63" i="28"/>
  <c r="K62" i="28"/>
  <c r="K61" i="28"/>
  <c r="K60" i="28"/>
  <c r="K59" i="28"/>
  <c r="K58" i="28"/>
  <c r="K57" i="28"/>
  <c r="K56" i="28"/>
  <c r="K55" i="28"/>
  <c r="K54" i="28"/>
  <c r="K53" i="28"/>
  <c r="K52" i="28"/>
  <c r="K51" i="28"/>
  <c r="K50" i="28"/>
  <c r="K49" i="28"/>
  <c r="K48" i="28"/>
  <c r="K47" i="28"/>
  <c r="K46" i="28"/>
  <c r="K45" i="28"/>
  <c r="K44" i="28"/>
  <c r="K43" i="28"/>
  <c r="K42" i="28"/>
  <c r="K41" i="28"/>
  <c r="K40" i="28"/>
  <c r="K39" i="28"/>
  <c r="K38" i="28"/>
  <c r="K37" i="28"/>
  <c r="K36" i="28"/>
  <c r="K35" i="28"/>
  <c r="K34" i="28"/>
  <c r="K33" i="28"/>
  <c r="K32" i="28"/>
  <c r="K31" i="28"/>
  <c r="K30" i="28"/>
  <c r="K29" i="28"/>
  <c r="K28" i="28"/>
  <c r="K27" i="28"/>
  <c r="K26" i="28"/>
  <c r="K25" i="28"/>
  <c r="K24" i="28"/>
  <c r="K23" i="28"/>
  <c r="K22" i="28"/>
  <c r="K21" i="28"/>
  <c r="K20" i="28"/>
  <c r="K13" i="28"/>
  <c r="K14" i="28"/>
  <c r="K15" i="28"/>
  <c r="K16" i="28"/>
  <c r="K17" i="28"/>
  <c r="K18" i="28"/>
  <c r="K12" i="28"/>
  <c r="Q12" i="33"/>
  <c r="Q51" i="34"/>
  <c r="Q50" i="34"/>
  <c r="Q49" i="34"/>
  <c r="Q48" i="34"/>
  <c r="Q47" i="34"/>
  <c r="Q46" i="34"/>
  <c r="Q45" i="34"/>
  <c r="Q44" i="34"/>
  <c r="Q43" i="34"/>
  <c r="Q42" i="34"/>
  <c r="Q41" i="34"/>
  <c r="Q40" i="34"/>
  <c r="Q39" i="34"/>
  <c r="Q38" i="34"/>
  <c r="Q37" i="34"/>
  <c r="Q36" i="34"/>
  <c r="Q35" i="34"/>
  <c r="Q34" i="34"/>
  <c r="Q33" i="34"/>
  <c r="Q32" i="34"/>
  <c r="Q31" i="34"/>
  <c r="Q30" i="34"/>
  <c r="Q29" i="34"/>
  <c r="Q28" i="34"/>
  <c r="Q27" i="34"/>
  <c r="Q26" i="34"/>
  <c r="Q25" i="34"/>
  <c r="Q24" i="34"/>
  <c r="Q23" i="34"/>
  <c r="Q22" i="34"/>
  <c r="Q21" i="34"/>
  <c r="Q20" i="34"/>
  <c r="Q19" i="34"/>
  <c r="Q18" i="34"/>
  <c r="Q17" i="34"/>
  <c r="Q16" i="34"/>
  <c r="Q15" i="34"/>
  <c r="Q14" i="34"/>
  <c r="Q13" i="34"/>
  <c r="Q12" i="34"/>
  <c r="Q18" i="33"/>
  <c r="Q19" i="33"/>
  <c r="Q20" i="33"/>
  <c r="Q21" i="33"/>
  <c r="Q22" i="33"/>
  <c r="Q23" i="33"/>
  <c r="Q24" i="33"/>
  <c r="Q25" i="33"/>
  <c r="Q26" i="33"/>
  <c r="Q27" i="33"/>
  <c r="Q28" i="33"/>
  <c r="Q29" i="33"/>
  <c r="Q30" i="33"/>
  <c r="Q31" i="33"/>
  <c r="Q32" i="33"/>
  <c r="Q33" i="33"/>
  <c r="Q34" i="33"/>
  <c r="Q35" i="33"/>
  <c r="Q36" i="33"/>
  <c r="Q37" i="33"/>
  <c r="Q38" i="33"/>
  <c r="Q39" i="33"/>
  <c r="Q40" i="33"/>
  <c r="Q41" i="33"/>
  <c r="Q42" i="33"/>
  <c r="Q43" i="33"/>
  <c r="Q44" i="33"/>
  <c r="Q45" i="33"/>
  <c r="Q46" i="33"/>
  <c r="Q47" i="33"/>
  <c r="Q48" i="33"/>
  <c r="Q49" i="33"/>
  <c r="Q50" i="33"/>
  <c r="Q51" i="33"/>
  <c r="Q52" i="33"/>
  <c r="Q53" i="33"/>
  <c r="Q54" i="33"/>
  <c r="Q55" i="33"/>
  <c r="Q56" i="33"/>
  <c r="Q57" i="33"/>
  <c r="Q58" i="33"/>
  <c r="Q59" i="33"/>
  <c r="Q60" i="33"/>
  <c r="Q61" i="33"/>
  <c r="Q62" i="33"/>
  <c r="Q63" i="33"/>
  <c r="Q64" i="33"/>
  <c r="Q65" i="33"/>
  <c r="Q66" i="33"/>
  <c r="Q67" i="33"/>
  <c r="Q68" i="33"/>
  <c r="Q69" i="33"/>
  <c r="Q70" i="33"/>
  <c r="Q71" i="33"/>
  <c r="Q72" i="33"/>
  <c r="Q73" i="33"/>
  <c r="Q74" i="33"/>
  <c r="Q75" i="33"/>
  <c r="Q76" i="33"/>
  <c r="Q77" i="33"/>
  <c r="Q78" i="33"/>
  <c r="Q79" i="33"/>
  <c r="Q80" i="33"/>
  <c r="Q81" i="33"/>
  <c r="Q82" i="33"/>
  <c r="Q83" i="33"/>
  <c r="Q84" i="33"/>
  <c r="Q85" i="33"/>
  <c r="Q86" i="33"/>
  <c r="Q87" i="33"/>
  <c r="Q88" i="33"/>
  <c r="Q89" i="33"/>
  <c r="Q90" i="33"/>
  <c r="Q91" i="33"/>
  <c r="Q92" i="33"/>
  <c r="Q93" i="33"/>
  <c r="Q94" i="33"/>
  <c r="Q95" i="33"/>
  <c r="Q96" i="33"/>
  <c r="Q97" i="33"/>
  <c r="Q98" i="33"/>
  <c r="Q99" i="33"/>
  <c r="Q100" i="33"/>
  <c r="Q101" i="33"/>
  <c r="Q102" i="33"/>
  <c r="Q103" i="33"/>
  <c r="Q104" i="33"/>
  <c r="Q105" i="33"/>
  <c r="Q106" i="33"/>
  <c r="Q107" i="33"/>
  <c r="Q108" i="33"/>
  <c r="Q109" i="33"/>
  <c r="Q110" i="33"/>
  <c r="Q111" i="33"/>
  <c r="Q112" i="33"/>
  <c r="Q113" i="33"/>
  <c r="Q114" i="33"/>
  <c r="Q115" i="33"/>
  <c r="Q116" i="33"/>
  <c r="Q117" i="33"/>
  <c r="Q118" i="33"/>
  <c r="Q119" i="33"/>
  <c r="Q120" i="33"/>
  <c r="Q121" i="33"/>
  <c r="Q122" i="33"/>
  <c r="Q123" i="33"/>
  <c r="Q124" i="33"/>
  <c r="Q125" i="33"/>
  <c r="Q126" i="33"/>
  <c r="Q127" i="33"/>
  <c r="Q128" i="33"/>
  <c r="Q129" i="33"/>
  <c r="Q130" i="33"/>
  <c r="Q131" i="33"/>
  <c r="Q132" i="33"/>
  <c r="Q133" i="33"/>
  <c r="Q134" i="33"/>
  <c r="Q135" i="33"/>
  <c r="Q136" i="33"/>
  <c r="Q137" i="33"/>
  <c r="Q138" i="33"/>
  <c r="Q139" i="33"/>
  <c r="Q140" i="33"/>
  <c r="Q141" i="33"/>
  <c r="Q142" i="33"/>
  <c r="Q143" i="33"/>
  <c r="Q144" i="33"/>
  <c r="Q145" i="33"/>
  <c r="Q146" i="33"/>
  <c r="Q147" i="33"/>
  <c r="Q148" i="33"/>
  <c r="Q149" i="33"/>
  <c r="Q150" i="33"/>
  <c r="Q151" i="33"/>
  <c r="Q152" i="33"/>
  <c r="Q153" i="33"/>
  <c r="Q154" i="33"/>
  <c r="Q155" i="33"/>
  <c r="Q156" i="33"/>
  <c r="Q157" i="33"/>
  <c r="Q158" i="33"/>
  <c r="Q159" i="33"/>
  <c r="Q160" i="33"/>
  <c r="Q161" i="33"/>
  <c r="Q162" i="33"/>
  <c r="Q163" i="33"/>
  <c r="Q164" i="33"/>
  <c r="Q165" i="33"/>
  <c r="Q166" i="33"/>
  <c r="Q167" i="33"/>
  <c r="Q168" i="33"/>
  <c r="Q169" i="33"/>
  <c r="Q170" i="33"/>
  <c r="Q171" i="33"/>
  <c r="Q172" i="33"/>
  <c r="Q173" i="33"/>
  <c r="Q174" i="33"/>
  <c r="Q175" i="33"/>
  <c r="Q176" i="33"/>
  <c r="Q177" i="33"/>
  <c r="Q178" i="33"/>
  <c r="Q179" i="33"/>
  <c r="Q180" i="33"/>
  <c r="Q181" i="33"/>
  <c r="Q182" i="33"/>
  <c r="Q183" i="33"/>
  <c r="Q184" i="33"/>
  <c r="Q185" i="33"/>
  <c r="Q186" i="33"/>
  <c r="Q187" i="33"/>
  <c r="Q188" i="33"/>
  <c r="Q189" i="33"/>
  <c r="Q190" i="33"/>
  <c r="Q191" i="33"/>
  <c r="Q192" i="33"/>
  <c r="Q193" i="33"/>
  <c r="Q194" i="33"/>
  <c r="Q195" i="33"/>
  <c r="Q196" i="33"/>
  <c r="Q197" i="33"/>
  <c r="Q198" i="33"/>
  <c r="Q199" i="33"/>
  <c r="Q200" i="33"/>
  <c r="Q201" i="33"/>
  <c r="Q202" i="33"/>
  <c r="Q203" i="33"/>
  <c r="Q204" i="33"/>
  <c r="Q205" i="33"/>
  <c r="Q206" i="33"/>
  <c r="Q207" i="33"/>
  <c r="Q208" i="33"/>
  <c r="Q209" i="33"/>
  <c r="Q210" i="33"/>
  <c r="Q211" i="33"/>
  <c r="Q212" i="33"/>
  <c r="Q213" i="33"/>
  <c r="Q214" i="33"/>
  <c r="Q215" i="33"/>
  <c r="Q216" i="33"/>
  <c r="Q217" i="33"/>
  <c r="Q218" i="33"/>
  <c r="Q219" i="33"/>
  <c r="Q220" i="33"/>
  <c r="Q221" i="33"/>
  <c r="Q222" i="33"/>
  <c r="Q223" i="33"/>
  <c r="Q224" i="33"/>
  <c r="Q225" i="33"/>
  <c r="Q226" i="33"/>
  <c r="Q227" i="33"/>
  <c r="Q228" i="33"/>
  <c r="Q229" i="33"/>
  <c r="Q230" i="33"/>
  <c r="Q231" i="33"/>
  <c r="Q232" i="33"/>
  <c r="Q233" i="33"/>
  <c r="Q234" i="33"/>
  <c r="Q235" i="33"/>
  <c r="Q236" i="33"/>
  <c r="Q237" i="33"/>
  <c r="Q238" i="33"/>
  <c r="Q239" i="33"/>
  <c r="Q240" i="33"/>
  <c r="Q241" i="33"/>
  <c r="Q242" i="33"/>
  <c r="Q243" i="33"/>
  <c r="Q244" i="33"/>
  <c r="Q245" i="33"/>
  <c r="Q246" i="33"/>
  <c r="Q247" i="33"/>
  <c r="Q248" i="33"/>
  <c r="Q249" i="33"/>
  <c r="Q250" i="33"/>
  <c r="Q251" i="33"/>
  <c r="Q252" i="33"/>
  <c r="Q253" i="33"/>
  <c r="Q254" i="33"/>
  <c r="Q255" i="33"/>
  <c r="Q256" i="33"/>
  <c r="Q257" i="33"/>
  <c r="Q258" i="33"/>
  <c r="Q259" i="33"/>
  <c r="Q260" i="33"/>
  <c r="Q261" i="33"/>
  <c r="Q262" i="33"/>
  <c r="Q263" i="33"/>
  <c r="Q264" i="33"/>
  <c r="Q265" i="33"/>
  <c r="Q266" i="33"/>
  <c r="Q267" i="33"/>
  <c r="Q268" i="33"/>
  <c r="Q269" i="33"/>
  <c r="Q270" i="33"/>
  <c r="Q271" i="33"/>
  <c r="Q272" i="33"/>
  <c r="Q273" i="33"/>
  <c r="Q274" i="33"/>
  <c r="Q275" i="33"/>
  <c r="Q276" i="33"/>
  <c r="Q277" i="33"/>
  <c r="Q278" i="33"/>
  <c r="Q279" i="33"/>
  <c r="Q280" i="33"/>
  <c r="Q281" i="33"/>
  <c r="Q282" i="33"/>
  <c r="Q283" i="33"/>
  <c r="Q284" i="33"/>
  <c r="Q285" i="33"/>
  <c r="Q286" i="33"/>
  <c r="Q287" i="33"/>
  <c r="Q288" i="33"/>
  <c r="Q289" i="33"/>
  <c r="Q290" i="33"/>
  <c r="Q291" i="33"/>
  <c r="Q292" i="33"/>
  <c r="Q293" i="33"/>
  <c r="Q294" i="33"/>
  <c r="Q295" i="33"/>
  <c r="Q296" i="33"/>
  <c r="Q297" i="33"/>
  <c r="Q298" i="33"/>
  <c r="Q299" i="33"/>
  <c r="Q300" i="33"/>
  <c r="Q301" i="33"/>
  <c r="Q302" i="33"/>
  <c r="Q303" i="33"/>
  <c r="Q304" i="33"/>
  <c r="Q305" i="33"/>
  <c r="Q306" i="33"/>
  <c r="Q307" i="33"/>
  <c r="Q308" i="33"/>
  <c r="Q309" i="33"/>
  <c r="Q310" i="33"/>
  <c r="Q311" i="33"/>
  <c r="Q13" i="33"/>
  <c r="Q14" i="33"/>
  <c r="Q15" i="33"/>
  <c r="Q16" i="33"/>
  <c r="Q17" i="33"/>
  <c r="AC55" i="32"/>
  <c r="AC54" i="32"/>
  <c r="AC53" i="32"/>
  <c r="AC52" i="32"/>
  <c r="AC51" i="32"/>
  <c r="AC50" i="32"/>
  <c r="AC49" i="32"/>
  <c r="AC48" i="32"/>
  <c r="AC47" i="32"/>
  <c r="AC46" i="32"/>
  <c r="AC45" i="32"/>
  <c r="AC44" i="32"/>
  <c r="AC43" i="32"/>
  <c r="AC42" i="32"/>
  <c r="AC41" i="32"/>
  <c r="AC40" i="32"/>
  <c r="AC39" i="32"/>
  <c r="AC38" i="32"/>
  <c r="AC37" i="32"/>
  <c r="AC36" i="32"/>
  <c r="AC35" i="32"/>
  <c r="AC34" i="32"/>
  <c r="AC33" i="32"/>
  <c r="AC32" i="32"/>
  <c r="AC31" i="32"/>
  <c r="AC30" i="32"/>
  <c r="AC29" i="32"/>
  <c r="AC28" i="32"/>
  <c r="AC27" i="32"/>
  <c r="AC26" i="32"/>
  <c r="AC25" i="32"/>
  <c r="AC24" i="32"/>
  <c r="AC23" i="32"/>
  <c r="AC22" i="32"/>
  <c r="AC21" i="32"/>
  <c r="AC20" i="32"/>
  <c r="AC19" i="32"/>
  <c r="AC18" i="32"/>
  <c r="AC17" i="32"/>
  <c r="AC16" i="32"/>
  <c r="AC15" i="32"/>
  <c r="AC14" i="32"/>
  <c r="AC13" i="32"/>
  <c r="AC12" i="32"/>
  <c r="AC311" i="28"/>
  <c r="AC310" i="28"/>
  <c r="AC309" i="28"/>
  <c r="AC308" i="28"/>
  <c r="AC307" i="28"/>
  <c r="AC306" i="28"/>
  <c r="AC305" i="28"/>
  <c r="AC304" i="28"/>
  <c r="AC303" i="28"/>
  <c r="AC302" i="28"/>
  <c r="AC301" i="28"/>
  <c r="AC300" i="28"/>
  <c r="AC299" i="28"/>
  <c r="AC298" i="28"/>
  <c r="AC297" i="28"/>
  <c r="AC296" i="28"/>
  <c r="AC295" i="28"/>
  <c r="AC294" i="28"/>
  <c r="AC293" i="28"/>
  <c r="AC292" i="28"/>
  <c r="AC291" i="28"/>
  <c r="AC290" i="28"/>
  <c r="AC289" i="28"/>
  <c r="AC288" i="28"/>
  <c r="AC287" i="28"/>
  <c r="AC286" i="28"/>
  <c r="AC285" i="28"/>
  <c r="AC284" i="28"/>
  <c r="AC283" i="28"/>
  <c r="AC282" i="28"/>
  <c r="AC281" i="28"/>
  <c r="AC280" i="28"/>
  <c r="AC279" i="28"/>
  <c r="AC278" i="28"/>
  <c r="AC277" i="28"/>
  <c r="AC276" i="28"/>
  <c r="AC275" i="28"/>
  <c r="AC274" i="28"/>
  <c r="AC273" i="28"/>
  <c r="AC272" i="28"/>
  <c r="AC271" i="28"/>
  <c r="AC270" i="28"/>
  <c r="AC269" i="28"/>
  <c r="AC268" i="28"/>
  <c r="AC267" i="28"/>
  <c r="AC266" i="28"/>
  <c r="AC265" i="28"/>
  <c r="AC264" i="28"/>
  <c r="AC263" i="28"/>
  <c r="AC262" i="28"/>
  <c r="AC261" i="28"/>
  <c r="AC260" i="28"/>
  <c r="AC259" i="28"/>
  <c r="AC258" i="28"/>
  <c r="AC257" i="28"/>
  <c r="AC256" i="28"/>
  <c r="AC255" i="28"/>
  <c r="AC254" i="28"/>
  <c r="AC253" i="28"/>
  <c r="AC252" i="28"/>
  <c r="AC251" i="28"/>
  <c r="AC250" i="28"/>
  <c r="AC249" i="28"/>
  <c r="AC248" i="28"/>
  <c r="AC247" i="28"/>
  <c r="AC246" i="28"/>
  <c r="AC245" i="28"/>
  <c r="AC244" i="28"/>
  <c r="AC243" i="28"/>
  <c r="AC242" i="28"/>
  <c r="AC241" i="28"/>
  <c r="AC240" i="28"/>
  <c r="AC239" i="28"/>
  <c r="AC238" i="28"/>
  <c r="AC237" i="28"/>
  <c r="AC236" i="28"/>
  <c r="AC235" i="28"/>
  <c r="AC234" i="28"/>
  <c r="AC233" i="28"/>
  <c r="AC232" i="28"/>
  <c r="AC231" i="28"/>
  <c r="AC230" i="28"/>
  <c r="AC229" i="28"/>
  <c r="AC228" i="28"/>
  <c r="AC227" i="28"/>
  <c r="AC226" i="28"/>
  <c r="AC225" i="28"/>
  <c r="AC224" i="28"/>
  <c r="AC223" i="28"/>
  <c r="AC222" i="28"/>
  <c r="AC221" i="28"/>
  <c r="AC220" i="28"/>
  <c r="AC219" i="28"/>
  <c r="AC218" i="28"/>
  <c r="AC217" i="28"/>
  <c r="AC216" i="28"/>
  <c r="AC215" i="28"/>
  <c r="AC214" i="28"/>
  <c r="AC213" i="28"/>
  <c r="AC212" i="28"/>
  <c r="AC211" i="28"/>
  <c r="AC210" i="28"/>
  <c r="AC209" i="28"/>
  <c r="AC208" i="28"/>
  <c r="AC207" i="28"/>
  <c r="AC206" i="28"/>
  <c r="AC205" i="28"/>
  <c r="AC204" i="28"/>
  <c r="AC203" i="28"/>
  <c r="AC202" i="28"/>
  <c r="AC201" i="28"/>
  <c r="AC200" i="28"/>
  <c r="AC199" i="28"/>
  <c r="AC198" i="28"/>
  <c r="AC197" i="28"/>
  <c r="AC196" i="28"/>
  <c r="AC195" i="28"/>
  <c r="AC194" i="28"/>
  <c r="AC193" i="28"/>
  <c r="AC192" i="28"/>
  <c r="AC191" i="28"/>
  <c r="AC190" i="28"/>
  <c r="AC189" i="28"/>
  <c r="AC188" i="28"/>
  <c r="AC187" i="28"/>
  <c r="AC186" i="28"/>
  <c r="AC185" i="28"/>
  <c r="AC184" i="28"/>
  <c r="AC183" i="28"/>
  <c r="AC182" i="28"/>
  <c r="AC181" i="28"/>
  <c r="AC180" i="28"/>
  <c r="AC179" i="28"/>
  <c r="AC178" i="28"/>
  <c r="AC177" i="28"/>
  <c r="AC176" i="28"/>
  <c r="AC175" i="28"/>
  <c r="AC174" i="28"/>
  <c r="AC173" i="28"/>
  <c r="AC172" i="28"/>
  <c r="AC171" i="28"/>
  <c r="AC170" i="28"/>
  <c r="AC169" i="28"/>
  <c r="AC168" i="28"/>
  <c r="AC167" i="28"/>
  <c r="AC166" i="28"/>
  <c r="AC165" i="28"/>
  <c r="AC164" i="28"/>
  <c r="AC163" i="28"/>
  <c r="AC162" i="28"/>
  <c r="AC161" i="28"/>
  <c r="AC160" i="28"/>
  <c r="AC159" i="28"/>
  <c r="AC158" i="28"/>
  <c r="AC157" i="28"/>
  <c r="AC156" i="28"/>
  <c r="AC155" i="28"/>
  <c r="AC154" i="28"/>
  <c r="AC153" i="28"/>
  <c r="AC152" i="28"/>
  <c r="AC151" i="28"/>
  <c r="AC150" i="28"/>
  <c r="AC149" i="28"/>
  <c r="AC148" i="28"/>
  <c r="AC147" i="28"/>
  <c r="AC146" i="28"/>
  <c r="AC145" i="28"/>
  <c r="AC144" i="28"/>
  <c r="AC143" i="28"/>
  <c r="AC142" i="28"/>
  <c r="AC141" i="28"/>
  <c r="AC140" i="28"/>
  <c r="AC139" i="28"/>
  <c r="AC138" i="28"/>
  <c r="AC137" i="28"/>
  <c r="AC136" i="28"/>
  <c r="AC135" i="28"/>
  <c r="AC134" i="28"/>
  <c r="AC133" i="28"/>
  <c r="AC132" i="28"/>
  <c r="AC131" i="28"/>
  <c r="AC130" i="28"/>
  <c r="AC129" i="28"/>
  <c r="AC128" i="28"/>
  <c r="AC127" i="28"/>
  <c r="AC126" i="28"/>
  <c r="AC125" i="28"/>
  <c r="AC124" i="28"/>
  <c r="AC123" i="28"/>
  <c r="AC122" i="28"/>
  <c r="AC121" i="28"/>
  <c r="AC120" i="28"/>
  <c r="AC119" i="28"/>
  <c r="AC118" i="28"/>
  <c r="AC117" i="28"/>
  <c r="AC116" i="28"/>
  <c r="AC115" i="28"/>
  <c r="AC114" i="28"/>
  <c r="AC113" i="28"/>
  <c r="AC112" i="28"/>
  <c r="AC111" i="28"/>
  <c r="AC110" i="28"/>
  <c r="AC109" i="28"/>
  <c r="AC108" i="28"/>
  <c r="AC107" i="28"/>
  <c r="AC106" i="28"/>
  <c r="AC105" i="28"/>
  <c r="AC104" i="28"/>
  <c r="AC103" i="28"/>
  <c r="AC102" i="28"/>
  <c r="AC101" i="28"/>
  <c r="AC100" i="28"/>
  <c r="AC99" i="28"/>
  <c r="AC98" i="28"/>
  <c r="AC97" i="28"/>
  <c r="AC96" i="28"/>
  <c r="AC95" i="28"/>
  <c r="AC94" i="28"/>
  <c r="AC93" i="28"/>
  <c r="AC92" i="28"/>
  <c r="AC91" i="28"/>
  <c r="AC90" i="28"/>
  <c r="AC89" i="28"/>
  <c r="AC88" i="28"/>
  <c r="AC87" i="28"/>
  <c r="AC86" i="28"/>
  <c r="AC85" i="28"/>
  <c r="AC84" i="28"/>
  <c r="AC83" i="28"/>
  <c r="AC82" i="28"/>
  <c r="AC81" i="28"/>
  <c r="AC80" i="28"/>
  <c r="AC79" i="28"/>
  <c r="AC78" i="28"/>
  <c r="AC77" i="28"/>
  <c r="AC76" i="28"/>
  <c r="AC75" i="28"/>
  <c r="AC74" i="28"/>
  <c r="AC73" i="28"/>
  <c r="AC72" i="28"/>
  <c r="AC71" i="28"/>
  <c r="AC70" i="28"/>
  <c r="AC69" i="28"/>
  <c r="AC68" i="28"/>
  <c r="AC67" i="28"/>
  <c r="AC66" i="28"/>
  <c r="AC65" i="28"/>
  <c r="AC64" i="28"/>
  <c r="AC63" i="28"/>
  <c r="AC62" i="28"/>
  <c r="AC61" i="28"/>
  <c r="AC60" i="28"/>
  <c r="AC59" i="28"/>
  <c r="AC58" i="28"/>
  <c r="AC57" i="28"/>
  <c r="AC56" i="28"/>
  <c r="AC55" i="28"/>
  <c r="AC54" i="28"/>
  <c r="AC53" i="28"/>
  <c r="AC52" i="28"/>
  <c r="AC51" i="28"/>
  <c r="AC50" i="28"/>
  <c r="AC49" i="28"/>
  <c r="AC48" i="28"/>
  <c r="AC47" i="28"/>
  <c r="AC46" i="28"/>
  <c r="AC45" i="28"/>
  <c r="AC44" i="28"/>
  <c r="AC43" i="28"/>
  <c r="AC42" i="28"/>
  <c r="AC41" i="28"/>
  <c r="AC40" i="28"/>
  <c r="AC39" i="28"/>
  <c r="AC38" i="28"/>
  <c r="AC37" i="28"/>
  <c r="AC36" i="28"/>
  <c r="AC35" i="28"/>
  <c r="AC34" i="28"/>
  <c r="AC33" i="28"/>
  <c r="AC32" i="28"/>
  <c r="AC31" i="28"/>
  <c r="AC30" i="28"/>
  <c r="AC29" i="28"/>
  <c r="AC28" i="28"/>
  <c r="AC27" i="28"/>
  <c r="AC26" i="28"/>
  <c r="AC25" i="28"/>
  <c r="AC24" i="28"/>
  <c r="AC23" i="28"/>
  <c r="AC22" i="28"/>
  <c r="AC21" i="28"/>
  <c r="AC20" i="28"/>
  <c r="AC19" i="28"/>
  <c r="AC18" i="28"/>
  <c r="AC17" i="28"/>
  <c r="AC16" i="28"/>
  <c r="AC15" i="28"/>
  <c r="AC14" i="28"/>
  <c r="AC13" i="28"/>
  <c r="AC12" i="28"/>
  <c r="AG13" i="32"/>
  <c r="AG14" i="32"/>
  <c r="AG15" i="32"/>
  <c r="AG16" i="32"/>
  <c r="AG17" i="32"/>
  <c r="AG18" i="32"/>
  <c r="AG19" i="32"/>
  <c r="AG20" i="32"/>
  <c r="AG21" i="32"/>
  <c r="AG22" i="32"/>
  <c r="AG23" i="32"/>
  <c r="AG24" i="32"/>
  <c r="AG25" i="32"/>
  <c r="AG26" i="32"/>
  <c r="AG27" i="32"/>
  <c r="AG28" i="32"/>
  <c r="AG29" i="32"/>
  <c r="AG30" i="32"/>
  <c r="AG31" i="32"/>
  <c r="AG32" i="32"/>
  <c r="AG33" i="32"/>
  <c r="AG34" i="32"/>
  <c r="AG35" i="32"/>
  <c r="AG36" i="32"/>
  <c r="AG37" i="32"/>
  <c r="AG38" i="32"/>
  <c r="AG39" i="32"/>
  <c r="AG40" i="32"/>
  <c r="AG41" i="32"/>
  <c r="AG42" i="32"/>
  <c r="AG43" i="32"/>
  <c r="AG44" i="32"/>
  <c r="AG45" i="32"/>
  <c r="AG46" i="32"/>
  <c r="AG47" i="32"/>
  <c r="AG48" i="32"/>
  <c r="AG49" i="32"/>
  <c r="AG50" i="32"/>
  <c r="AG51" i="32"/>
  <c r="AG52" i="32"/>
  <c r="AG53" i="32"/>
  <c r="AG54" i="32"/>
  <c r="AG55" i="32"/>
  <c r="AC313" i="28" l="1"/>
  <c r="AG13" i="28"/>
  <c r="AG14" i="28"/>
  <c r="AG15" i="28"/>
  <c r="AG16" i="28"/>
  <c r="AG17" i="28"/>
  <c r="AG18" i="28"/>
  <c r="AG19" i="28"/>
  <c r="AG20" i="28"/>
  <c r="AG21" i="28"/>
  <c r="AG22" i="28"/>
  <c r="AG23" i="28"/>
  <c r="AG24" i="28"/>
  <c r="AG25" i="28"/>
  <c r="AG26" i="28"/>
  <c r="AG27" i="28"/>
  <c r="AG28" i="28"/>
  <c r="AG29" i="28"/>
  <c r="AG30" i="28"/>
  <c r="AG31" i="28"/>
  <c r="AG32" i="28"/>
  <c r="AG33" i="28"/>
  <c r="AG34" i="28"/>
  <c r="AG35" i="28"/>
  <c r="AG36" i="28"/>
  <c r="AG37" i="28"/>
  <c r="AG38" i="28"/>
  <c r="AG39" i="28"/>
  <c r="AG40" i="28"/>
  <c r="AG41" i="28"/>
  <c r="AG42" i="28"/>
  <c r="AG43" i="28"/>
  <c r="AG44" i="28"/>
  <c r="AG45" i="28"/>
  <c r="AG46" i="28"/>
  <c r="AG47" i="28"/>
  <c r="AG48" i="28"/>
  <c r="AG49" i="28"/>
  <c r="AG50" i="28"/>
  <c r="AG51" i="28"/>
  <c r="AG52" i="28"/>
  <c r="AG53" i="28"/>
  <c r="AG54" i="28"/>
  <c r="AG55" i="28"/>
  <c r="AG56" i="28"/>
  <c r="AG57" i="28"/>
  <c r="AG58" i="28"/>
  <c r="AG59" i="28"/>
  <c r="AG60" i="28"/>
  <c r="AG61" i="28"/>
  <c r="AG62" i="28"/>
  <c r="AG63" i="28"/>
  <c r="AG64" i="28"/>
  <c r="AG65" i="28"/>
  <c r="AG66" i="28"/>
  <c r="AG67" i="28"/>
  <c r="AG68" i="28"/>
  <c r="AG69" i="28"/>
  <c r="AG70" i="28"/>
  <c r="AG71" i="28"/>
  <c r="AG72" i="28"/>
  <c r="AG73" i="28"/>
  <c r="AG74" i="28"/>
  <c r="AG75" i="28"/>
  <c r="AG76" i="28"/>
  <c r="AG77" i="28"/>
  <c r="AG78" i="28"/>
  <c r="AG79" i="28"/>
  <c r="AG80" i="28"/>
  <c r="AG81" i="28"/>
  <c r="AG82" i="28"/>
  <c r="AG83" i="28"/>
  <c r="AG84" i="28"/>
  <c r="AG85" i="28"/>
  <c r="AG86" i="28"/>
  <c r="AG87" i="28"/>
  <c r="AG88" i="28"/>
  <c r="AG89" i="28"/>
  <c r="AG90" i="28"/>
  <c r="AG91" i="28"/>
  <c r="AG92" i="28"/>
  <c r="AG93" i="28"/>
  <c r="AG94" i="28"/>
  <c r="AG95" i="28"/>
  <c r="AG96" i="28"/>
  <c r="AG97" i="28"/>
  <c r="AG98" i="28"/>
  <c r="AG99" i="28"/>
  <c r="AG100" i="28"/>
  <c r="AG101" i="28"/>
  <c r="AG102" i="28"/>
  <c r="AG103" i="28"/>
  <c r="AG104" i="28"/>
  <c r="AG105" i="28"/>
  <c r="AG106" i="28"/>
  <c r="AG107" i="28"/>
  <c r="AG108" i="28"/>
  <c r="AG109" i="28"/>
  <c r="AG110" i="28"/>
  <c r="AG111" i="28"/>
  <c r="AG112" i="28"/>
  <c r="AG113" i="28"/>
  <c r="AG114" i="28"/>
  <c r="AG115" i="28"/>
  <c r="AG116" i="28"/>
  <c r="AG117" i="28"/>
  <c r="AG118" i="28"/>
  <c r="AG119" i="28"/>
  <c r="AG120" i="28"/>
  <c r="AG121" i="28"/>
  <c r="AG122" i="28"/>
  <c r="AG123" i="28"/>
  <c r="AG124" i="28"/>
  <c r="AG125" i="28"/>
  <c r="AG126" i="28"/>
  <c r="AG127" i="28"/>
  <c r="AG128" i="28"/>
  <c r="AG129" i="28"/>
  <c r="AG130" i="28"/>
  <c r="AG131" i="28"/>
  <c r="AG132" i="28"/>
  <c r="AG133" i="28"/>
  <c r="AG134" i="28"/>
  <c r="AG135" i="28"/>
  <c r="AG136" i="28"/>
  <c r="AG137" i="28"/>
  <c r="AG138" i="28"/>
  <c r="AG139" i="28"/>
  <c r="AG140" i="28"/>
  <c r="AG141" i="28"/>
  <c r="AG142" i="28"/>
  <c r="AG143" i="28"/>
  <c r="AG144" i="28"/>
  <c r="AG145" i="28"/>
  <c r="AG146" i="28"/>
  <c r="AG147" i="28"/>
  <c r="AG148" i="28"/>
  <c r="AG149" i="28"/>
  <c r="AG150" i="28"/>
  <c r="AG151" i="28"/>
  <c r="AG152" i="28"/>
  <c r="AG153" i="28"/>
  <c r="AG154" i="28"/>
  <c r="AG155" i="28"/>
  <c r="AG156" i="28"/>
  <c r="AG157" i="28"/>
  <c r="AG158" i="28"/>
  <c r="AG159" i="28"/>
  <c r="AG160" i="28"/>
  <c r="AG161" i="28"/>
  <c r="AG162" i="28"/>
  <c r="AG163" i="28"/>
  <c r="AG164" i="28"/>
  <c r="AG165" i="28"/>
  <c r="AG166" i="28"/>
  <c r="AG167" i="28"/>
  <c r="AG168" i="28"/>
  <c r="AG169" i="28"/>
  <c r="AG170" i="28"/>
  <c r="AG171" i="28"/>
  <c r="AG172" i="28"/>
  <c r="AG173" i="28"/>
  <c r="AG174" i="28"/>
  <c r="AG175" i="28"/>
  <c r="AG176" i="28"/>
  <c r="AG177" i="28"/>
  <c r="AG178" i="28"/>
  <c r="AG179" i="28"/>
  <c r="AG180" i="28"/>
  <c r="AG181" i="28"/>
  <c r="AG182" i="28"/>
  <c r="AG183" i="28"/>
  <c r="AG184" i="28"/>
  <c r="AG185" i="28"/>
  <c r="AG186" i="28"/>
  <c r="AG187" i="28"/>
  <c r="AG188" i="28"/>
  <c r="AG189" i="28"/>
  <c r="AG190" i="28"/>
  <c r="AG191" i="28"/>
  <c r="AG192" i="28"/>
  <c r="AG193" i="28"/>
  <c r="AG194" i="28"/>
  <c r="AG195" i="28"/>
  <c r="AG196" i="28"/>
  <c r="AG197" i="28"/>
  <c r="AG198" i="28"/>
  <c r="AG199" i="28"/>
  <c r="AG200" i="28"/>
  <c r="AG201" i="28"/>
  <c r="AG202" i="28"/>
  <c r="AG203" i="28"/>
  <c r="AG204" i="28"/>
  <c r="AG205" i="28"/>
  <c r="AG206" i="28"/>
  <c r="AG207" i="28"/>
  <c r="AG208" i="28"/>
  <c r="AG209" i="28"/>
  <c r="AG210" i="28"/>
  <c r="AG211" i="28"/>
  <c r="AG212" i="28"/>
  <c r="AG213" i="28"/>
  <c r="AG214" i="28"/>
  <c r="AG215" i="28"/>
  <c r="AG216" i="28"/>
  <c r="AG217" i="28"/>
  <c r="AG218" i="28"/>
  <c r="AG219" i="28"/>
  <c r="AG220" i="28"/>
  <c r="AG221" i="28"/>
  <c r="AG222" i="28"/>
  <c r="AG223" i="28"/>
  <c r="AG224" i="28"/>
  <c r="AG225" i="28"/>
  <c r="AG226" i="28"/>
  <c r="AG227" i="28"/>
  <c r="AG228" i="28"/>
  <c r="AG229" i="28"/>
  <c r="AG230" i="28"/>
  <c r="AG231" i="28"/>
  <c r="AG232" i="28"/>
  <c r="AG233" i="28"/>
  <c r="AG234" i="28"/>
  <c r="AG235" i="28"/>
  <c r="AG236" i="28"/>
  <c r="AG237" i="28"/>
  <c r="AG238" i="28"/>
  <c r="AG239" i="28"/>
  <c r="AG240" i="28"/>
  <c r="AG241" i="28"/>
  <c r="AG242" i="28"/>
  <c r="AG243" i="28"/>
  <c r="AG244" i="28"/>
  <c r="AG245" i="28"/>
  <c r="AG246" i="28"/>
  <c r="AG247" i="28"/>
  <c r="AG248" i="28"/>
  <c r="AG249" i="28"/>
  <c r="AG250" i="28"/>
  <c r="AG251" i="28"/>
  <c r="AG252" i="28"/>
  <c r="AG253" i="28"/>
  <c r="AG254" i="28"/>
  <c r="AG255" i="28"/>
  <c r="AG256" i="28"/>
  <c r="AG257" i="28"/>
  <c r="AG258" i="28"/>
  <c r="AG259" i="28"/>
  <c r="AG260" i="28"/>
  <c r="AG261" i="28"/>
  <c r="AG262" i="28"/>
  <c r="AG263" i="28"/>
  <c r="AG264" i="28"/>
  <c r="AG265" i="28"/>
  <c r="AG266" i="28"/>
  <c r="AG267" i="28"/>
  <c r="AG268" i="28"/>
  <c r="AG269" i="28"/>
  <c r="AG270" i="28"/>
  <c r="AG271" i="28"/>
  <c r="AG272" i="28"/>
  <c r="AG273" i="28"/>
  <c r="AG274" i="28"/>
  <c r="AG275" i="28"/>
  <c r="AG276" i="28"/>
  <c r="AG277" i="28"/>
  <c r="AG278" i="28"/>
  <c r="AG279" i="28"/>
  <c r="AG280" i="28"/>
  <c r="AG281" i="28"/>
  <c r="AG282" i="28"/>
  <c r="AG283" i="28"/>
  <c r="AG284" i="28"/>
  <c r="AG285" i="28"/>
  <c r="AG286" i="28"/>
  <c r="AG287" i="28"/>
  <c r="AG288" i="28"/>
  <c r="AG289" i="28"/>
  <c r="AG290" i="28"/>
  <c r="AG291" i="28"/>
  <c r="AG292" i="28"/>
  <c r="AG293" i="28"/>
  <c r="AG294" i="28"/>
  <c r="AG295" i="28"/>
  <c r="AG296" i="28"/>
  <c r="AG297" i="28"/>
  <c r="AG298" i="28"/>
  <c r="AG299" i="28"/>
  <c r="AG300" i="28"/>
  <c r="AG301" i="28"/>
  <c r="AG302" i="28"/>
  <c r="AG303" i="28"/>
  <c r="AG304" i="28"/>
  <c r="AG305" i="28"/>
  <c r="AG306" i="28"/>
  <c r="AG307" i="28"/>
  <c r="AG308" i="28"/>
  <c r="AG309" i="28"/>
  <c r="AG310" i="28"/>
  <c r="AG311" i="28"/>
  <c r="P51" i="34" l="1"/>
  <c r="P50" i="34"/>
  <c r="P49" i="34"/>
  <c r="P48" i="34"/>
  <c r="P47" i="34"/>
  <c r="P46" i="34"/>
  <c r="P45" i="34"/>
  <c r="P44" i="34"/>
  <c r="P43" i="34"/>
  <c r="P42" i="34"/>
  <c r="P41" i="34"/>
  <c r="P40" i="34"/>
  <c r="P39" i="34"/>
  <c r="P38" i="34"/>
  <c r="P37" i="34"/>
  <c r="P36" i="34"/>
  <c r="P35" i="34"/>
  <c r="P34" i="34"/>
  <c r="P33" i="34"/>
  <c r="P32" i="34"/>
  <c r="P31" i="34"/>
  <c r="P30" i="34"/>
  <c r="P29" i="34"/>
  <c r="P28" i="34"/>
  <c r="P27" i="34"/>
  <c r="P26" i="34"/>
  <c r="P25" i="34"/>
  <c r="P24" i="34"/>
  <c r="P23" i="34"/>
  <c r="P22" i="34"/>
  <c r="P21" i="34"/>
  <c r="P20" i="34"/>
  <c r="P19" i="34"/>
  <c r="P18" i="34"/>
  <c r="P17" i="34"/>
  <c r="P16" i="34"/>
  <c r="P15" i="34"/>
  <c r="P14" i="34"/>
  <c r="P13" i="34"/>
  <c r="P12" i="34"/>
  <c r="P13" i="33"/>
  <c r="P14" i="33"/>
  <c r="P15" i="33"/>
  <c r="P16" i="33"/>
  <c r="P17" i="33"/>
  <c r="P18" i="33"/>
  <c r="P19" i="33"/>
  <c r="P20" i="33"/>
  <c r="P21" i="33"/>
  <c r="P22" i="33"/>
  <c r="P23" i="33"/>
  <c r="P24" i="33"/>
  <c r="P25" i="33"/>
  <c r="P26" i="33"/>
  <c r="P27" i="33"/>
  <c r="P28" i="33"/>
  <c r="P29" i="33"/>
  <c r="P30" i="33"/>
  <c r="P31" i="33"/>
  <c r="P32" i="33"/>
  <c r="P33" i="33"/>
  <c r="P34" i="33"/>
  <c r="P35" i="33"/>
  <c r="P36" i="33"/>
  <c r="P37" i="33"/>
  <c r="P38" i="33"/>
  <c r="P39" i="33"/>
  <c r="P40" i="33"/>
  <c r="P41" i="33"/>
  <c r="P42" i="33"/>
  <c r="P43" i="33"/>
  <c r="P44" i="33"/>
  <c r="P45" i="33"/>
  <c r="P46" i="33"/>
  <c r="P47" i="33"/>
  <c r="P48" i="33"/>
  <c r="P49" i="33"/>
  <c r="P50" i="33"/>
  <c r="P51" i="33"/>
  <c r="P52" i="33"/>
  <c r="P53" i="33"/>
  <c r="P54" i="33"/>
  <c r="P55" i="33"/>
  <c r="P56" i="33"/>
  <c r="P57" i="33"/>
  <c r="P58" i="33"/>
  <c r="P59" i="33"/>
  <c r="P60" i="33"/>
  <c r="P61" i="33"/>
  <c r="P62" i="33"/>
  <c r="P63" i="33"/>
  <c r="P64" i="33"/>
  <c r="P65" i="33"/>
  <c r="P66" i="33"/>
  <c r="P67" i="33"/>
  <c r="P68" i="33"/>
  <c r="P69" i="33"/>
  <c r="P70" i="33"/>
  <c r="P71" i="33"/>
  <c r="P72" i="33"/>
  <c r="P73" i="33"/>
  <c r="P74" i="33"/>
  <c r="P75" i="33"/>
  <c r="P76" i="33"/>
  <c r="P77" i="33"/>
  <c r="P78" i="33"/>
  <c r="P79" i="33"/>
  <c r="P80" i="33"/>
  <c r="P81" i="33"/>
  <c r="P82" i="33"/>
  <c r="P83" i="33"/>
  <c r="P84" i="33"/>
  <c r="P85" i="33"/>
  <c r="P86" i="33"/>
  <c r="P87" i="33"/>
  <c r="P88" i="33"/>
  <c r="P89" i="33"/>
  <c r="P90" i="33"/>
  <c r="P91" i="33"/>
  <c r="P92" i="33"/>
  <c r="P93" i="33"/>
  <c r="P94" i="33"/>
  <c r="P95" i="33"/>
  <c r="P96" i="33"/>
  <c r="P97" i="33"/>
  <c r="P98" i="33"/>
  <c r="P99" i="33"/>
  <c r="P100" i="33"/>
  <c r="P101" i="33"/>
  <c r="P102" i="33"/>
  <c r="P103" i="33"/>
  <c r="P104" i="33"/>
  <c r="P105" i="33"/>
  <c r="P106" i="33"/>
  <c r="P107" i="33"/>
  <c r="P108" i="33"/>
  <c r="P109" i="33"/>
  <c r="P110" i="33"/>
  <c r="P111" i="33"/>
  <c r="P112" i="33"/>
  <c r="P113" i="33"/>
  <c r="P114" i="33"/>
  <c r="P115" i="33"/>
  <c r="P116" i="33"/>
  <c r="P117" i="33"/>
  <c r="P118" i="33"/>
  <c r="P119" i="33"/>
  <c r="P120" i="33"/>
  <c r="P121" i="33"/>
  <c r="P122" i="33"/>
  <c r="P123" i="33"/>
  <c r="P124" i="33"/>
  <c r="P125" i="33"/>
  <c r="P126" i="33"/>
  <c r="P127" i="33"/>
  <c r="P128" i="33"/>
  <c r="P129" i="33"/>
  <c r="P130" i="33"/>
  <c r="P131" i="33"/>
  <c r="P132" i="33"/>
  <c r="P133" i="33"/>
  <c r="P134" i="33"/>
  <c r="P135" i="33"/>
  <c r="P136" i="33"/>
  <c r="P137" i="33"/>
  <c r="P138" i="33"/>
  <c r="P139" i="33"/>
  <c r="P140" i="33"/>
  <c r="P141" i="33"/>
  <c r="P142" i="33"/>
  <c r="P143" i="33"/>
  <c r="P144" i="33"/>
  <c r="P145" i="33"/>
  <c r="P146" i="33"/>
  <c r="P147" i="33"/>
  <c r="P148" i="33"/>
  <c r="P149" i="33"/>
  <c r="P150" i="33"/>
  <c r="P151" i="33"/>
  <c r="P152" i="33"/>
  <c r="P153" i="33"/>
  <c r="P154" i="33"/>
  <c r="P155" i="33"/>
  <c r="P156" i="33"/>
  <c r="P157" i="33"/>
  <c r="P158" i="33"/>
  <c r="P159" i="33"/>
  <c r="P160" i="33"/>
  <c r="P161" i="33"/>
  <c r="P162" i="33"/>
  <c r="P163" i="33"/>
  <c r="P164" i="33"/>
  <c r="P165" i="33"/>
  <c r="P166" i="33"/>
  <c r="P167" i="33"/>
  <c r="P168" i="33"/>
  <c r="P169" i="33"/>
  <c r="P170" i="33"/>
  <c r="P171" i="33"/>
  <c r="P172" i="33"/>
  <c r="P173" i="33"/>
  <c r="P174" i="33"/>
  <c r="P175" i="33"/>
  <c r="P176" i="33"/>
  <c r="P177" i="33"/>
  <c r="P178" i="33"/>
  <c r="P179" i="33"/>
  <c r="P180" i="33"/>
  <c r="P181" i="33"/>
  <c r="P182" i="33"/>
  <c r="P183" i="33"/>
  <c r="P184" i="33"/>
  <c r="P185" i="33"/>
  <c r="P186" i="33"/>
  <c r="P187" i="33"/>
  <c r="P188" i="33"/>
  <c r="P189" i="33"/>
  <c r="P190" i="33"/>
  <c r="P191" i="33"/>
  <c r="P192" i="33"/>
  <c r="P193" i="33"/>
  <c r="P194" i="33"/>
  <c r="P195" i="33"/>
  <c r="P196" i="33"/>
  <c r="P197" i="33"/>
  <c r="P198" i="33"/>
  <c r="P199" i="33"/>
  <c r="P200" i="33"/>
  <c r="P201" i="33"/>
  <c r="P202" i="33"/>
  <c r="P203" i="33"/>
  <c r="P204" i="33"/>
  <c r="P205" i="33"/>
  <c r="P206" i="33"/>
  <c r="P207" i="33"/>
  <c r="P208" i="33"/>
  <c r="P209" i="33"/>
  <c r="P210" i="33"/>
  <c r="P211" i="33"/>
  <c r="P212" i="33"/>
  <c r="P213" i="33"/>
  <c r="P214" i="33"/>
  <c r="P215" i="33"/>
  <c r="P216" i="33"/>
  <c r="P217" i="33"/>
  <c r="P218" i="33"/>
  <c r="P219" i="33"/>
  <c r="P220" i="33"/>
  <c r="P221" i="33"/>
  <c r="P222" i="33"/>
  <c r="P223" i="33"/>
  <c r="P224" i="33"/>
  <c r="P225" i="33"/>
  <c r="P226" i="33"/>
  <c r="P227" i="33"/>
  <c r="P228" i="33"/>
  <c r="P229" i="33"/>
  <c r="P230" i="33"/>
  <c r="P231" i="33"/>
  <c r="P232" i="33"/>
  <c r="P233" i="33"/>
  <c r="P234" i="33"/>
  <c r="P235" i="33"/>
  <c r="P236" i="33"/>
  <c r="P237" i="33"/>
  <c r="P238" i="33"/>
  <c r="P239" i="33"/>
  <c r="P240" i="33"/>
  <c r="P241" i="33"/>
  <c r="P242" i="33"/>
  <c r="P243" i="33"/>
  <c r="P244" i="33"/>
  <c r="P245" i="33"/>
  <c r="P246" i="33"/>
  <c r="P247" i="33"/>
  <c r="P248" i="33"/>
  <c r="P249" i="33"/>
  <c r="P250" i="33"/>
  <c r="P251" i="33"/>
  <c r="P252" i="33"/>
  <c r="P253" i="33"/>
  <c r="P254" i="33"/>
  <c r="P255" i="33"/>
  <c r="P256" i="33"/>
  <c r="P257" i="33"/>
  <c r="P258" i="33"/>
  <c r="P259" i="33"/>
  <c r="P260" i="33"/>
  <c r="P261" i="33"/>
  <c r="P262" i="33"/>
  <c r="P263" i="33"/>
  <c r="P264" i="33"/>
  <c r="P265" i="33"/>
  <c r="P266" i="33"/>
  <c r="P267" i="33"/>
  <c r="P268" i="33"/>
  <c r="P269" i="33"/>
  <c r="P270" i="33"/>
  <c r="P271" i="33"/>
  <c r="P272" i="33"/>
  <c r="P273" i="33"/>
  <c r="P274" i="33"/>
  <c r="P275" i="33"/>
  <c r="P276" i="33"/>
  <c r="P277" i="33"/>
  <c r="P278" i="33"/>
  <c r="P279" i="33"/>
  <c r="P280" i="33"/>
  <c r="P281" i="33"/>
  <c r="P282" i="33"/>
  <c r="P283" i="33"/>
  <c r="P284" i="33"/>
  <c r="P285" i="33"/>
  <c r="P286" i="33"/>
  <c r="P287" i="33"/>
  <c r="P288" i="33"/>
  <c r="P289" i="33"/>
  <c r="P290" i="33"/>
  <c r="P291" i="33"/>
  <c r="P292" i="33"/>
  <c r="P293" i="33"/>
  <c r="P294" i="33"/>
  <c r="P295" i="33"/>
  <c r="P296" i="33"/>
  <c r="P297" i="33"/>
  <c r="P298" i="33"/>
  <c r="P299" i="33"/>
  <c r="P300" i="33"/>
  <c r="P301" i="33"/>
  <c r="P302" i="33"/>
  <c r="P303" i="33"/>
  <c r="P304" i="33"/>
  <c r="P305" i="33"/>
  <c r="P306" i="33"/>
  <c r="P307" i="33"/>
  <c r="P308" i="33"/>
  <c r="P309" i="33"/>
  <c r="P310" i="33"/>
  <c r="P311" i="33"/>
  <c r="P12" i="33"/>
  <c r="R12" i="33" l="1"/>
  <c r="AC1013" i="28" l="1"/>
  <c r="W311" i="32" l="1"/>
  <c r="W310" i="32"/>
  <c r="W309" i="32"/>
  <c r="W308" i="32"/>
  <c r="W307" i="32"/>
  <c r="W306" i="32"/>
  <c r="W305" i="32"/>
  <c r="W304" i="32"/>
  <c r="W303" i="32"/>
  <c r="W302" i="32"/>
  <c r="W301" i="32"/>
  <c r="W300" i="32"/>
  <c r="W299" i="32"/>
  <c r="W298" i="32"/>
  <c r="W297" i="32"/>
  <c r="W296" i="32"/>
  <c r="W295" i="32"/>
  <c r="W294" i="32"/>
  <c r="W293" i="32"/>
  <c r="W292" i="32"/>
  <c r="W291" i="32"/>
  <c r="W290" i="32"/>
  <c r="W289" i="32"/>
  <c r="W288" i="32"/>
  <c r="W287" i="32"/>
  <c r="W286" i="32"/>
  <c r="W285" i="32"/>
  <c r="W284" i="32"/>
  <c r="W283" i="32"/>
  <c r="W282" i="32"/>
  <c r="W281" i="32"/>
  <c r="W280" i="32"/>
  <c r="W279" i="32"/>
  <c r="W278" i="32"/>
  <c r="W277" i="32"/>
  <c r="W276" i="32"/>
  <c r="W275" i="32"/>
  <c r="W274" i="32"/>
  <c r="W273" i="32"/>
  <c r="W272" i="32"/>
  <c r="W271" i="32"/>
  <c r="W270" i="32"/>
  <c r="W269" i="32"/>
  <c r="W268" i="32"/>
  <c r="W267" i="32"/>
  <c r="W266" i="32"/>
  <c r="W265" i="32"/>
  <c r="W264" i="32"/>
  <c r="W263" i="32"/>
  <c r="W262" i="32"/>
  <c r="W261" i="32"/>
  <c r="W260" i="32"/>
  <c r="W259" i="32"/>
  <c r="W258" i="32"/>
  <c r="W257" i="32"/>
  <c r="W256" i="32"/>
  <c r="W255" i="32"/>
  <c r="W254" i="32"/>
  <c r="W253" i="32"/>
  <c r="W252" i="32"/>
  <c r="W251" i="32"/>
  <c r="W250" i="32"/>
  <c r="W249" i="32"/>
  <c r="W248" i="32"/>
  <c r="W247" i="32"/>
  <c r="W246" i="32"/>
  <c r="W245" i="32"/>
  <c r="W244" i="32"/>
  <c r="W243" i="32"/>
  <c r="W242" i="32"/>
  <c r="W241" i="32"/>
  <c r="W240" i="32"/>
  <c r="W239" i="32"/>
  <c r="W238" i="32"/>
  <c r="W237" i="32"/>
  <c r="W236" i="32"/>
  <c r="W235" i="32"/>
  <c r="W234" i="32"/>
  <c r="W233" i="32"/>
  <c r="W232" i="32"/>
  <c r="W231" i="32"/>
  <c r="W230" i="32"/>
  <c r="W229" i="32"/>
  <c r="W228" i="32"/>
  <c r="W227" i="32"/>
  <c r="W226" i="32"/>
  <c r="W225" i="32"/>
  <c r="W224" i="32"/>
  <c r="W223" i="32"/>
  <c r="W222" i="32"/>
  <c r="W221" i="32"/>
  <c r="W220" i="32"/>
  <c r="W219" i="32"/>
  <c r="W218" i="32"/>
  <c r="W217" i="32"/>
  <c r="W216" i="32"/>
  <c r="W215" i="32"/>
  <c r="W214" i="32"/>
  <c r="W213" i="32"/>
  <c r="W212" i="32"/>
  <c r="W211" i="32"/>
  <c r="W210" i="32"/>
  <c r="W209" i="32"/>
  <c r="W208" i="32"/>
  <c r="W207" i="32"/>
  <c r="W206" i="32"/>
  <c r="W205" i="32"/>
  <c r="W204" i="32"/>
  <c r="W203" i="32"/>
  <c r="W202" i="32"/>
  <c r="W201" i="32"/>
  <c r="W200" i="32"/>
  <c r="W199" i="32"/>
  <c r="W198" i="32"/>
  <c r="W197" i="32"/>
  <c r="W196" i="32"/>
  <c r="W195" i="32"/>
  <c r="W194" i="32"/>
  <c r="W193" i="32"/>
  <c r="W192" i="32"/>
  <c r="W191" i="32"/>
  <c r="W190" i="32"/>
  <c r="W189" i="32"/>
  <c r="W188" i="32"/>
  <c r="W187" i="32"/>
  <c r="W186" i="32"/>
  <c r="W185" i="32"/>
  <c r="W184" i="32"/>
  <c r="W183" i="32"/>
  <c r="W182" i="32"/>
  <c r="W181" i="32"/>
  <c r="W180" i="32"/>
  <c r="W179" i="32"/>
  <c r="W178" i="32"/>
  <c r="W177" i="32"/>
  <c r="W176" i="32"/>
  <c r="W175" i="32"/>
  <c r="W174" i="32"/>
  <c r="W173" i="32"/>
  <c r="W172" i="32"/>
  <c r="W171" i="32"/>
  <c r="W170" i="32"/>
  <c r="W169" i="32"/>
  <c r="W168" i="32"/>
  <c r="W167" i="32"/>
  <c r="W166" i="32"/>
  <c r="W165" i="32"/>
  <c r="W164" i="32"/>
  <c r="W163" i="32"/>
  <c r="W162" i="32"/>
  <c r="W161" i="32"/>
  <c r="W160" i="32"/>
  <c r="W159" i="32"/>
  <c r="W158" i="32"/>
  <c r="W157" i="32"/>
  <c r="W156" i="32"/>
  <c r="W155" i="32"/>
  <c r="W154" i="32"/>
  <c r="W153" i="32"/>
  <c r="W152" i="32"/>
  <c r="W151" i="32"/>
  <c r="W150" i="32"/>
  <c r="W149" i="32"/>
  <c r="W148" i="32"/>
  <c r="W147" i="32"/>
  <c r="W146" i="32"/>
  <c r="W145" i="32"/>
  <c r="W144" i="32"/>
  <c r="W143" i="32"/>
  <c r="W142" i="32"/>
  <c r="W141" i="32"/>
  <c r="W140" i="32"/>
  <c r="W139" i="32"/>
  <c r="W138" i="32"/>
  <c r="W137" i="32"/>
  <c r="W136" i="32"/>
  <c r="W135" i="32"/>
  <c r="W134" i="32"/>
  <c r="W133" i="32"/>
  <c r="W132" i="32"/>
  <c r="W131" i="32"/>
  <c r="W130" i="32"/>
  <c r="W129" i="32"/>
  <c r="W128" i="32"/>
  <c r="W127" i="32"/>
  <c r="W126" i="32"/>
  <c r="W125" i="32"/>
  <c r="W124" i="32"/>
  <c r="W123" i="32"/>
  <c r="W122" i="32"/>
  <c r="W121" i="32"/>
  <c r="W120" i="32"/>
  <c r="W119" i="32"/>
  <c r="W118" i="32"/>
  <c r="W117" i="32"/>
  <c r="W116" i="32"/>
  <c r="W115" i="32"/>
  <c r="W114" i="32"/>
  <c r="W113" i="32"/>
  <c r="W112" i="32"/>
  <c r="W111" i="32"/>
  <c r="W110" i="32"/>
  <c r="W109" i="32"/>
  <c r="W108" i="32"/>
  <c r="W107" i="32"/>
  <c r="W106" i="32"/>
  <c r="W105" i="32"/>
  <c r="W104" i="32"/>
  <c r="W103" i="32"/>
  <c r="W102" i="32"/>
  <c r="W101" i="32"/>
  <c r="W100" i="32"/>
  <c r="W99" i="32"/>
  <c r="W98" i="32"/>
  <c r="W97" i="32"/>
  <c r="W96" i="32"/>
  <c r="W95" i="32"/>
  <c r="W94" i="32"/>
  <c r="W93" i="32"/>
  <c r="W92" i="32"/>
  <c r="W91" i="32"/>
  <c r="W90" i="32"/>
  <c r="W89" i="32"/>
  <c r="W88" i="32"/>
  <c r="W87" i="32"/>
  <c r="W86" i="32"/>
  <c r="W85" i="32"/>
  <c r="W84" i="32"/>
  <c r="W83" i="32"/>
  <c r="W82" i="32"/>
  <c r="W81" i="32"/>
  <c r="W80" i="32"/>
  <c r="W79" i="32"/>
  <c r="W78" i="32"/>
  <c r="W77" i="32"/>
  <c r="W76" i="32"/>
  <c r="W75" i="32"/>
  <c r="W74" i="32"/>
  <c r="W73" i="32"/>
  <c r="W72" i="32"/>
  <c r="W71" i="32"/>
  <c r="W70" i="32"/>
  <c r="W69" i="32"/>
  <c r="W68" i="32"/>
  <c r="W67" i="32"/>
  <c r="W66" i="32"/>
  <c r="W65" i="32"/>
  <c r="W64" i="32"/>
  <c r="W63" i="32"/>
  <c r="W62" i="32"/>
  <c r="W61" i="32"/>
  <c r="W60" i="32"/>
  <c r="W59" i="32"/>
  <c r="W58" i="32"/>
  <c r="W57" i="32"/>
  <c r="W56" i="32"/>
  <c r="R51" i="34" l="1"/>
  <c r="B51" i="34"/>
  <c r="E51" i="34" s="1"/>
  <c r="A51" i="34"/>
  <c r="R50" i="34"/>
  <c r="B50" i="34"/>
  <c r="D50" i="34" s="1"/>
  <c r="A50" i="34"/>
  <c r="R49" i="34"/>
  <c r="B49" i="34"/>
  <c r="E49" i="34" s="1"/>
  <c r="A49" i="34"/>
  <c r="R48" i="34"/>
  <c r="B48" i="34"/>
  <c r="D48" i="34" s="1"/>
  <c r="A48" i="34"/>
  <c r="R47" i="34"/>
  <c r="B47" i="34"/>
  <c r="E47" i="34" s="1"/>
  <c r="A47" i="34"/>
  <c r="R46" i="34"/>
  <c r="B46" i="34"/>
  <c r="E46" i="34" s="1"/>
  <c r="A46" i="34"/>
  <c r="R45" i="34"/>
  <c r="B45" i="34"/>
  <c r="E45" i="34" s="1"/>
  <c r="A45" i="34"/>
  <c r="R44" i="34"/>
  <c r="B44" i="34"/>
  <c r="E44" i="34" s="1"/>
  <c r="A44" i="34"/>
  <c r="R43" i="34"/>
  <c r="B43" i="34"/>
  <c r="D43" i="34" s="1"/>
  <c r="A43" i="34"/>
  <c r="R42" i="34"/>
  <c r="B42" i="34"/>
  <c r="A42" i="34"/>
  <c r="R41" i="34"/>
  <c r="B41" i="34"/>
  <c r="E41" i="34" s="1"/>
  <c r="A41" i="34"/>
  <c r="R40" i="34"/>
  <c r="B40" i="34"/>
  <c r="D40" i="34" s="1"/>
  <c r="A40" i="34"/>
  <c r="R39" i="34"/>
  <c r="B39" i="34"/>
  <c r="A39" i="34"/>
  <c r="R38" i="34"/>
  <c r="B38" i="34"/>
  <c r="E38" i="34" s="1"/>
  <c r="A38" i="34"/>
  <c r="R37" i="34"/>
  <c r="B37" i="34"/>
  <c r="E37" i="34" s="1"/>
  <c r="A37" i="34"/>
  <c r="R36" i="34"/>
  <c r="B36" i="34"/>
  <c r="A36" i="34"/>
  <c r="R35" i="34"/>
  <c r="B35" i="34"/>
  <c r="D35" i="34" s="1"/>
  <c r="A35" i="34"/>
  <c r="R34" i="34"/>
  <c r="B34" i="34"/>
  <c r="A34" i="34"/>
  <c r="R33" i="34"/>
  <c r="B33" i="34"/>
  <c r="A33" i="34"/>
  <c r="R32" i="34"/>
  <c r="B32" i="34"/>
  <c r="A32" i="34"/>
  <c r="R31" i="34"/>
  <c r="B31" i="34"/>
  <c r="E31" i="34" s="1"/>
  <c r="A31" i="34"/>
  <c r="R30" i="34"/>
  <c r="B30" i="34"/>
  <c r="E30" i="34" s="1"/>
  <c r="A30" i="34"/>
  <c r="R29" i="34"/>
  <c r="B29" i="34"/>
  <c r="E29" i="34" s="1"/>
  <c r="A29" i="34"/>
  <c r="R28" i="34"/>
  <c r="B28" i="34"/>
  <c r="D28" i="34" s="1"/>
  <c r="A28" i="34"/>
  <c r="R27" i="34"/>
  <c r="B27" i="34"/>
  <c r="A27" i="34"/>
  <c r="R26" i="34"/>
  <c r="B26" i="34"/>
  <c r="D26" i="34" s="1"/>
  <c r="A26" i="34"/>
  <c r="R25" i="34"/>
  <c r="B25" i="34"/>
  <c r="D25" i="34" s="1"/>
  <c r="A25" i="34"/>
  <c r="R24" i="34"/>
  <c r="B24" i="34"/>
  <c r="A24" i="34"/>
  <c r="R23" i="34"/>
  <c r="B23" i="34"/>
  <c r="D23" i="34" s="1"/>
  <c r="A23" i="34"/>
  <c r="R22" i="34"/>
  <c r="B22" i="34"/>
  <c r="D22" i="34" s="1"/>
  <c r="A22" i="34"/>
  <c r="R21" i="34"/>
  <c r="B21" i="34"/>
  <c r="D21" i="34" s="1"/>
  <c r="A21" i="34"/>
  <c r="R20" i="34"/>
  <c r="B20" i="34"/>
  <c r="E20" i="34" s="1"/>
  <c r="A20" i="34"/>
  <c r="R19" i="34"/>
  <c r="B19" i="34"/>
  <c r="D19" i="34" s="1"/>
  <c r="A19" i="34"/>
  <c r="R18" i="34"/>
  <c r="B18" i="34"/>
  <c r="E18" i="34" s="1"/>
  <c r="A18" i="34"/>
  <c r="R17" i="34"/>
  <c r="B17" i="34"/>
  <c r="E17" i="34" s="1"/>
  <c r="A17" i="34"/>
  <c r="R16" i="34"/>
  <c r="B16" i="34"/>
  <c r="D16" i="34" s="1"/>
  <c r="A16" i="34"/>
  <c r="R15" i="34"/>
  <c r="B15" i="34"/>
  <c r="A15" i="34"/>
  <c r="R14" i="34"/>
  <c r="B14" i="34"/>
  <c r="D14" i="34" s="1"/>
  <c r="A14" i="34"/>
  <c r="B13" i="34"/>
  <c r="D13" i="34" s="1"/>
  <c r="A13" i="34"/>
  <c r="B12" i="34"/>
  <c r="D12" i="34" s="1"/>
  <c r="A12" i="34"/>
  <c r="G6" i="34"/>
  <c r="F6" i="34"/>
  <c r="E6" i="34"/>
  <c r="D6" i="34"/>
  <c r="C6" i="34"/>
  <c r="B6" i="34"/>
  <c r="N4" i="34"/>
  <c r="R311" i="33"/>
  <c r="B311" i="33"/>
  <c r="E311" i="33" s="1"/>
  <c r="A311" i="33"/>
  <c r="R310" i="33"/>
  <c r="B310" i="33"/>
  <c r="D310" i="33" s="1"/>
  <c r="A310" i="33"/>
  <c r="R309" i="33"/>
  <c r="B309" i="33"/>
  <c r="E309" i="33" s="1"/>
  <c r="A309" i="33"/>
  <c r="R308" i="33"/>
  <c r="B308" i="33"/>
  <c r="E308" i="33" s="1"/>
  <c r="A308" i="33"/>
  <c r="R307" i="33"/>
  <c r="B307" i="33"/>
  <c r="E307" i="33" s="1"/>
  <c r="A307" i="33"/>
  <c r="R306" i="33"/>
  <c r="B306" i="33"/>
  <c r="D306" i="33" s="1"/>
  <c r="A306" i="33"/>
  <c r="R305" i="33"/>
  <c r="B305" i="33"/>
  <c r="E305" i="33" s="1"/>
  <c r="A305" i="33"/>
  <c r="R304" i="33"/>
  <c r="B304" i="33"/>
  <c r="E304" i="33" s="1"/>
  <c r="A304" i="33"/>
  <c r="R303" i="33"/>
  <c r="B303" i="33"/>
  <c r="D303" i="33" s="1"/>
  <c r="A303" i="33"/>
  <c r="R302" i="33"/>
  <c r="B302" i="33"/>
  <c r="E302" i="33" s="1"/>
  <c r="A302" i="33"/>
  <c r="R301" i="33"/>
  <c r="B301" i="33"/>
  <c r="E301" i="33" s="1"/>
  <c r="A301" i="33"/>
  <c r="R300" i="33"/>
  <c r="E300" i="33"/>
  <c r="B300" i="33"/>
  <c r="D300" i="33" s="1"/>
  <c r="A300" i="33"/>
  <c r="R299" i="33"/>
  <c r="B299" i="33"/>
  <c r="D299" i="33" s="1"/>
  <c r="A299" i="33"/>
  <c r="R298" i="33"/>
  <c r="B298" i="33"/>
  <c r="A298" i="33"/>
  <c r="R297" i="33"/>
  <c r="B297" i="33"/>
  <c r="D297" i="33" s="1"/>
  <c r="A297" i="33"/>
  <c r="R296" i="33"/>
  <c r="B296" i="33"/>
  <c r="E296" i="33" s="1"/>
  <c r="A296" i="33"/>
  <c r="R295" i="33"/>
  <c r="B295" i="33"/>
  <c r="A295" i="33"/>
  <c r="R294" i="33"/>
  <c r="B294" i="33"/>
  <c r="E294" i="33" s="1"/>
  <c r="A294" i="33"/>
  <c r="R293" i="33"/>
  <c r="B293" i="33"/>
  <c r="E293" i="33" s="1"/>
  <c r="A293" i="33"/>
  <c r="R292" i="33"/>
  <c r="B292" i="33"/>
  <c r="A292" i="33"/>
  <c r="R291" i="33"/>
  <c r="B291" i="33"/>
  <c r="D291" i="33" s="1"/>
  <c r="A291" i="33"/>
  <c r="R290" i="33"/>
  <c r="B290" i="33"/>
  <c r="E290" i="33" s="1"/>
  <c r="A290" i="33"/>
  <c r="R289" i="33"/>
  <c r="B289" i="33"/>
  <c r="E289" i="33" s="1"/>
  <c r="A289" i="33"/>
  <c r="R288" i="33"/>
  <c r="B288" i="33"/>
  <c r="E288" i="33" s="1"/>
  <c r="A288" i="33"/>
  <c r="R287" i="33"/>
  <c r="B287" i="33"/>
  <c r="E287" i="33" s="1"/>
  <c r="A287" i="33"/>
  <c r="R286" i="33"/>
  <c r="B286" i="33"/>
  <c r="A286" i="33"/>
  <c r="R285" i="33"/>
  <c r="B285" i="33"/>
  <c r="D285" i="33" s="1"/>
  <c r="A285" i="33"/>
  <c r="R284" i="33"/>
  <c r="B284" i="33"/>
  <c r="E284" i="33" s="1"/>
  <c r="A284" i="33"/>
  <c r="R283" i="33"/>
  <c r="B283" i="33"/>
  <c r="E283" i="33" s="1"/>
  <c r="A283" i="33"/>
  <c r="R282" i="33"/>
  <c r="B282" i="33"/>
  <c r="E282" i="33" s="1"/>
  <c r="A282" i="33"/>
  <c r="R281" i="33"/>
  <c r="B281" i="33"/>
  <c r="A281" i="33"/>
  <c r="R280" i="33"/>
  <c r="B280" i="33"/>
  <c r="A280" i="33"/>
  <c r="R279" i="33"/>
  <c r="B279" i="33"/>
  <c r="D279" i="33" s="1"/>
  <c r="A279" i="33"/>
  <c r="R278" i="33"/>
  <c r="B278" i="33"/>
  <c r="E278" i="33" s="1"/>
  <c r="A278" i="33"/>
  <c r="R277" i="33"/>
  <c r="B277" i="33"/>
  <c r="D277" i="33" s="1"/>
  <c r="A277" i="33"/>
  <c r="R276" i="33"/>
  <c r="B276" i="33"/>
  <c r="E276" i="33" s="1"/>
  <c r="A276" i="33"/>
  <c r="R275" i="33"/>
  <c r="B275" i="33"/>
  <c r="E275" i="33" s="1"/>
  <c r="A275" i="33"/>
  <c r="R274" i="33"/>
  <c r="B274" i="33"/>
  <c r="A274" i="33"/>
  <c r="R273" i="33"/>
  <c r="B273" i="33"/>
  <c r="D273" i="33" s="1"/>
  <c r="A273" i="33"/>
  <c r="R272" i="33"/>
  <c r="B272" i="33"/>
  <c r="E272" i="33" s="1"/>
  <c r="A272" i="33"/>
  <c r="R271" i="33"/>
  <c r="B271" i="33"/>
  <c r="E271" i="33" s="1"/>
  <c r="A271" i="33"/>
  <c r="R270" i="33"/>
  <c r="B270" i="33"/>
  <c r="D270" i="33" s="1"/>
  <c r="A270" i="33"/>
  <c r="R269" i="33"/>
  <c r="B269" i="33"/>
  <c r="E269" i="33" s="1"/>
  <c r="A269" i="33"/>
  <c r="R268" i="33"/>
  <c r="B268" i="33"/>
  <c r="A268" i="33"/>
  <c r="R267" i="33"/>
  <c r="B267" i="33"/>
  <c r="D267" i="33" s="1"/>
  <c r="A267" i="33"/>
  <c r="R266" i="33"/>
  <c r="B266" i="33"/>
  <c r="E266" i="33" s="1"/>
  <c r="A266" i="33"/>
  <c r="R265" i="33"/>
  <c r="B265" i="33"/>
  <c r="D265" i="33" s="1"/>
  <c r="A265" i="33"/>
  <c r="R264" i="33"/>
  <c r="B264" i="33"/>
  <c r="D264" i="33" s="1"/>
  <c r="A264" i="33"/>
  <c r="R263" i="33"/>
  <c r="B263" i="33"/>
  <c r="A263" i="33"/>
  <c r="R262" i="33"/>
  <c r="B262" i="33"/>
  <c r="A262" i="33"/>
  <c r="R261" i="33"/>
  <c r="B261" i="33"/>
  <c r="D261" i="33" s="1"/>
  <c r="A261" i="33"/>
  <c r="R260" i="33"/>
  <c r="B260" i="33"/>
  <c r="E260" i="33" s="1"/>
  <c r="A260" i="33"/>
  <c r="R259" i="33"/>
  <c r="B259" i="33"/>
  <c r="D259" i="33" s="1"/>
  <c r="A259" i="33"/>
  <c r="R258" i="33"/>
  <c r="B258" i="33"/>
  <c r="D258" i="33" s="1"/>
  <c r="A258" i="33"/>
  <c r="R257" i="33"/>
  <c r="B257" i="33"/>
  <c r="E257" i="33" s="1"/>
  <c r="A257" i="33"/>
  <c r="R256" i="33"/>
  <c r="B256" i="33"/>
  <c r="A256" i="33"/>
  <c r="R255" i="33"/>
  <c r="B255" i="33"/>
  <c r="D255" i="33" s="1"/>
  <c r="A255" i="33"/>
  <c r="R254" i="33"/>
  <c r="B254" i="33"/>
  <c r="E254" i="33" s="1"/>
  <c r="A254" i="33"/>
  <c r="R253" i="33"/>
  <c r="B253" i="33"/>
  <c r="E253" i="33" s="1"/>
  <c r="A253" i="33"/>
  <c r="R252" i="33"/>
  <c r="B252" i="33"/>
  <c r="D252" i="33" s="1"/>
  <c r="A252" i="33"/>
  <c r="R251" i="33"/>
  <c r="B251" i="33"/>
  <c r="E251" i="33" s="1"/>
  <c r="A251" i="33"/>
  <c r="R250" i="33"/>
  <c r="B250" i="33"/>
  <c r="A250" i="33"/>
  <c r="R249" i="33"/>
  <c r="B249" i="33"/>
  <c r="D249" i="33" s="1"/>
  <c r="A249" i="33"/>
  <c r="R248" i="33"/>
  <c r="B248" i="33"/>
  <c r="E248" i="33" s="1"/>
  <c r="A248" i="33"/>
  <c r="R247" i="33"/>
  <c r="E247" i="33"/>
  <c r="D247" i="33"/>
  <c r="B247" i="33"/>
  <c r="A247" i="33"/>
  <c r="R246" i="33"/>
  <c r="B246" i="33"/>
  <c r="D246" i="33" s="1"/>
  <c r="A246" i="33"/>
  <c r="R245" i="33"/>
  <c r="B245" i="33"/>
  <c r="A245" i="33"/>
  <c r="R244" i="33"/>
  <c r="B244" i="33"/>
  <c r="A244" i="33"/>
  <c r="R243" i="33"/>
  <c r="B243" i="33"/>
  <c r="D243" i="33" s="1"/>
  <c r="A243" i="33"/>
  <c r="R242" i="33"/>
  <c r="B242" i="33"/>
  <c r="E242" i="33" s="1"/>
  <c r="A242" i="33"/>
  <c r="R241" i="33"/>
  <c r="B241" i="33"/>
  <c r="D241" i="33" s="1"/>
  <c r="A241" i="33"/>
  <c r="R240" i="33"/>
  <c r="B240" i="33"/>
  <c r="D240" i="33" s="1"/>
  <c r="A240" i="33"/>
  <c r="R239" i="33"/>
  <c r="B239" i="33"/>
  <c r="E239" i="33" s="1"/>
  <c r="A239" i="33"/>
  <c r="R238" i="33"/>
  <c r="B238" i="33"/>
  <c r="A238" i="33"/>
  <c r="R237" i="33"/>
  <c r="B237" i="33"/>
  <c r="D237" i="33" s="1"/>
  <c r="A237" i="33"/>
  <c r="R236" i="33"/>
  <c r="B236" i="33"/>
  <c r="E236" i="33" s="1"/>
  <c r="A236" i="33"/>
  <c r="R235" i="33"/>
  <c r="B235" i="33"/>
  <c r="E235" i="33" s="1"/>
  <c r="A235" i="33"/>
  <c r="R234" i="33"/>
  <c r="B234" i="33"/>
  <c r="D234" i="33" s="1"/>
  <c r="A234" i="33"/>
  <c r="R233" i="33"/>
  <c r="B233" i="33"/>
  <c r="E233" i="33" s="1"/>
  <c r="A233" i="33"/>
  <c r="R232" i="33"/>
  <c r="B232" i="33"/>
  <c r="A232" i="33"/>
  <c r="R231" i="33"/>
  <c r="B231" i="33"/>
  <c r="D231" i="33" s="1"/>
  <c r="A231" i="33"/>
  <c r="R230" i="33"/>
  <c r="B230" i="33"/>
  <c r="E230" i="33" s="1"/>
  <c r="A230" i="33"/>
  <c r="R229" i="33"/>
  <c r="B229" i="33"/>
  <c r="D229" i="33" s="1"/>
  <c r="A229" i="33"/>
  <c r="R228" i="33"/>
  <c r="B228" i="33"/>
  <c r="D228" i="33" s="1"/>
  <c r="A228" i="33"/>
  <c r="R227" i="33"/>
  <c r="B227" i="33"/>
  <c r="E227" i="33" s="1"/>
  <c r="A227" i="33"/>
  <c r="R226" i="33"/>
  <c r="B226" i="33"/>
  <c r="A226" i="33"/>
  <c r="R225" i="33"/>
  <c r="B225" i="33"/>
  <c r="E225" i="33" s="1"/>
  <c r="A225" i="33"/>
  <c r="R224" i="33"/>
  <c r="B224" i="33"/>
  <c r="E224" i="33" s="1"/>
  <c r="A224" i="33"/>
  <c r="R223" i="33"/>
  <c r="B223" i="33"/>
  <c r="E223" i="33" s="1"/>
  <c r="A223" i="33"/>
  <c r="R222" i="33"/>
  <c r="B222" i="33"/>
  <c r="D222" i="33" s="1"/>
  <c r="A222" i="33"/>
  <c r="R221" i="33"/>
  <c r="B221" i="33"/>
  <c r="E221" i="33" s="1"/>
  <c r="A221" i="33"/>
  <c r="R220" i="33"/>
  <c r="B220" i="33"/>
  <c r="A220" i="33"/>
  <c r="R219" i="33"/>
  <c r="B219" i="33"/>
  <c r="E219" i="33" s="1"/>
  <c r="A219" i="33"/>
  <c r="R218" i="33"/>
  <c r="B218" i="33"/>
  <c r="E218" i="33" s="1"/>
  <c r="A218" i="33"/>
  <c r="R217" i="33"/>
  <c r="B217" i="33"/>
  <c r="D217" i="33" s="1"/>
  <c r="A217" i="33"/>
  <c r="R216" i="33"/>
  <c r="B216" i="33"/>
  <c r="D216" i="33" s="1"/>
  <c r="A216" i="33"/>
  <c r="R215" i="33"/>
  <c r="B215" i="33"/>
  <c r="A215" i="33"/>
  <c r="R214" i="33"/>
  <c r="B214" i="33"/>
  <c r="A214" i="33"/>
  <c r="R213" i="33"/>
  <c r="B213" i="33"/>
  <c r="E213" i="33" s="1"/>
  <c r="A213" i="33"/>
  <c r="R212" i="33"/>
  <c r="B212" i="33"/>
  <c r="E212" i="33" s="1"/>
  <c r="A212" i="33"/>
  <c r="R211" i="33"/>
  <c r="B211" i="33"/>
  <c r="D211" i="33" s="1"/>
  <c r="A211" i="33"/>
  <c r="R210" i="33"/>
  <c r="B210" i="33"/>
  <c r="D210" i="33" s="1"/>
  <c r="A210" i="33"/>
  <c r="R209" i="33"/>
  <c r="B209" i="33"/>
  <c r="E209" i="33" s="1"/>
  <c r="A209" i="33"/>
  <c r="R208" i="33"/>
  <c r="B208" i="33"/>
  <c r="A208" i="33"/>
  <c r="R207" i="33"/>
  <c r="B207" i="33"/>
  <c r="D207" i="33" s="1"/>
  <c r="A207" i="33"/>
  <c r="R206" i="33"/>
  <c r="B206" i="33"/>
  <c r="E206" i="33" s="1"/>
  <c r="A206" i="33"/>
  <c r="R205" i="33"/>
  <c r="B205" i="33"/>
  <c r="E205" i="33" s="1"/>
  <c r="A205" i="33"/>
  <c r="R204" i="33"/>
  <c r="B204" i="33"/>
  <c r="D204" i="33" s="1"/>
  <c r="A204" i="33"/>
  <c r="R203" i="33"/>
  <c r="B203" i="33"/>
  <c r="A203" i="33"/>
  <c r="R202" i="33"/>
  <c r="B202" i="33"/>
  <c r="A202" i="33"/>
  <c r="R201" i="33"/>
  <c r="B201" i="33"/>
  <c r="E201" i="33" s="1"/>
  <c r="A201" i="33"/>
  <c r="R200" i="33"/>
  <c r="B200" i="33"/>
  <c r="E200" i="33" s="1"/>
  <c r="A200" i="33"/>
  <c r="R199" i="33"/>
  <c r="B199" i="33"/>
  <c r="E199" i="33" s="1"/>
  <c r="A199" i="33"/>
  <c r="R198" i="33"/>
  <c r="B198" i="33"/>
  <c r="D198" i="33" s="1"/>
  <c r="A198" i="33"/>
  <c r="R197" i="33"/>
  <c r="B197" i="33"/>
  <c r="E197" i="33" s="1"/>
  <c r="A197" i="33"/>
  <c r="R196" i="33"/>
  <c r="B196" i="33"/>
  <c r="A196" i="33"/>
  <c r="R195" i="33"/>
  <c r="B195" i="33"/>
  <c r="E195" i="33" s="1"/>
  <c r="A195" i="33"/>
  <c r="R194" i="33"/>
  <c r="B194" i="33"/>
  <c r="E194" i="33" s="1"/>
  <c r="A194" i="33"/>
  <c r="R193" i="33"/>
  <c r="B193" i="33"/>
  <c r="E193" i="33" s="1"/>
  <c r="A193" i="33"/>
  <c r="R192" i="33"/>
  <c r="B192" i="33"/>
  <c r="D192" i="33" s="1"/>
  <c r="A192" i="33"/>
  <c r="R191" i="33"/>
  <c r="B191" i="33"/>
  <c r="D191" i="33" s="1"/>
  <c r="A191" i="33"/>
  <c r="R190" i="33"/>
  <c r="B190" i="33"/>
  <c r="A190" i="33"/>
  <c r="R189" i="33"/>
  <c r="B189" i="33"/>
  <c r="E189" i="33" s="1"/>
  <c r="A189" i="33"/>
  <c r="R188" i="33"/>
  <c r="B188" i="33"/>
  <c r="E188" i="33" s="1"/>
  <c r="A188" i="33"/>
  <c r="R187" i="33"/>
  <c r="B187" i="33"/>
  <c r="D187" i="33" s="1"/>
  <c r="A187" i="33"/>
  <c r="R186" i="33"/>
  <c r="B186" i="33"/>
  <c r="D186" i="33" s="1"/>
  <c r="A186" i="33"/>
  <c r="R185" i="33"/>
  <c r="B185" i="33"/>
  <c r="A185" i="33"/>
  <c r="R184" i="33"/>
  <c r="B184" i="33"/>
  <c r="A184" i="33"/>
  <c r="R183" i="33"/>
  <c r="B183" i="33"/>
  <c r="E183" i="33" s="1"/>
  <c r="A183" i="33"/>
  <c r="R182" i="33"/>
  <c r="B182" i="33"/>
  <c r="A182" i="33"/>
  <c r="R181" i="33"/>
  <c r="B181" i="33"/>
  <c r="D181" i="33" s="1"/>
  <c r="A181" i="33"/>
  <c r="R180" i="33"/>
  <c r="B180" i="33"/>
  <c r="D180" i="33" s="1"/>
  <c r="A180" i="33"/>
  <c r="R179" i="33"/>
  <c r="B179" i="33"/>
  <c r="D179" i="33" s="1"/>
  <c r="A179" i="33"/>
  <c r="R178" i="33"/>
  <c r="B178" i="33"/>
  <c r="A178" i="33"/>
  <c r="R177" i="33"/>
  <c r="B177" i="33"/>
  <c r="D177" i="33" s="1"/>
  <c r="A177" i="33"/>
  <c r="R176" i="33"/>
  <c r="B176" i="33"/>
  <c r="E176" i="33" s="1"/>
  <c r="A176" i="33"/>
  <c r="R175" i="33"/>
  <c r="B175" i="33"/>
  <c r="D175" i="33" s="1"/>
  <c r="A175" i="33"/>
  <c r="R174" i="33"/>
  <c r="B174" i="33"/>
  <c r="D174" i="33" s="1"/>
  <c r="A174" i="33"/>
  <c r="R173" i="33"/>
  <c r="B173" i="33"/>
  <c r="E173" i="33" s="1"/>
  <c r="A173" i="33"/>
  <c r="R172" i="33"/>
  <c r="B172" i="33"/>
  <c r="A172" i="33"/>
  <c r="R171" i="33"/>
  <c r="B171" i="33"/>
  <c r="D171" i="33" s="1"/>
  <c r="A171" i="33"/>
  <c r="R170" i="33"/>
  <c r="B170" i="33"/>
  <c r="E170" i="33" s="1"/>
  <c r="A170" i="33"/>
  <c r="R169" i="33"/>
  <c r="B169" i="33"/>
  <c r="D169" i="33" s="1"/>
  <c r="A169" i="33"/>
  <c r="R168" i="33"/>
  <c r="B168" i="33"/>
  <c r="D168" i="33" s="1"/>
  <c r="A168" i="33"/>
  <c r="R167" i="33"/>
  <c r="B167" i="33"/>
  <c r="A167" i="33"/>
  <c r="R166" i="33"/>
  <c r="B166" i="33"/>
  <c r="A166" i="33"/>
  <c r="R165" i="33"/>
  <c r="B165" i="33"/>
  <c r="E165" i="33" s="1"/>
  <c r="A165" i="33"/>
  <c r="R164" i="33"/>
  <c r="B164" i="33"/>
  <c r="E164" i="33" s="1"/>
  <c r="A164" i="33"/>
  <c r="R163" i="33"/>
  <c r="B163" i="33"/>
  <c r="E163" i="33" s="1"/>
  <c r="A163" i="33"/>
  <c r="R162" i="33"/>
  <c r="B162" i="33"/>
  <c r="D162" i="33" s="1"/>
  <c r="A162" i="33"/>
  <c r="R161" i="33"/>
  <c r="B161" i="33"/>
  <c r="E161" i="33" s="1"/>
  <c r="A161" i="33"/>
  <c r="R160" i="33"/>
  <c r="B160" i="33"/>
  <c r="A160" i="33"/>
  <c r="R159" i="33"/>
  <c r="B159" i="33"/>
  <c r="E159" i="33" s="1"/>
  <c r="A159" i="33"/>
  <c r="R158" i="33"/>
  <c r="B158" i="33"/>
  <c r="E158" i="33" s="1"/>
  <c r="A158" i="33"/>
  <c r="R157" i="33"/>
  <c r="B157" i="33"/>
  <c r="D157" i="33" s="1"/>
  <c r="A157" i="33"/>
  <c r="R156" i="33"/>
  <c r="B156" i="33"/>
  <c r="D156" i="33" s="1"/>
  <c r="A156" i="33"/>
  <c r="R155" i="33"/>
  <c r="B155" i="33"/>
  <c r="A155" i="33"/>
  <c r="R154" i="33"/>
  <c r="B154" i="33"/>
  <c r="A154" i="33"/>
  <c r="R153" i="33"/>
  <c r="B153" i="33"/>
  <c r="E153" i="33" s="1"/>
  <c r="A153" i="33"/>
  <c r="R152" i="33"/>
  <c r="B152" i="33"/>
  <c r="A152" i="33"/>
  <c r="R151" i="33"/>
  <c r="B151" i="33"/>
  <c r="E151" i="33" s="1"/>
  <c r="A151" i="33"/>
  <c r="R150" i="33"/>
  <c r="B150" i="33"/>
  <c r="D150" i="33" s="1"/>
  <c r="A150" i="33"/>
  <c r="R149" i="33"/>
  <c r="B149" i="33"/>
  <c r="A149" i="33"/>
  <c r="R148" i="33"/>
  <c r="B148" i="33"/>
  <c r="A148" i="33"/>
  <c r="R147" i="33"/>
  <c r="B147" i="33"/>
  <c r="E147" i="33" s="1"/>
  <c r="A147" i="33"/>
  <c r="R146" i="33"/>
  <c r="B146" i="33"/>
  <c r="E146" i="33" s="1"/>
  <c r="A146" i="33"/>
  <c r="R145" i="33"/>
  <c r="B145" i="33"/>
  <c r="E145" i="33" s="1"/>
  <c r="A145" i="33"/>
  <c r="R144" i="33"/>
  <c r="B144" i="33"/>
  <c r="D144" i="33" s="1"/>
  <c r="A144" i="33"/>
  <c r="R143" i="33"/>
  <c r="B143" i="33"/>
  <c r="E143" i="33" s="1"/>
  <c r="A143" i="33"/>
  <c r="R142" i="33"/>
  <c r="B142" i="33"/>
  <c r="A142" i="33"/>
  <c r="R141" i="33"/>
  <c r="B141" i="33"/>
  <c r="D141" i="33" s="1"/>
  <c r="A141" i="33"/>
  <c r="R140" i="33"/>
  <c r="B140" i="33"/>
  <c r="E140" i="33" s="1"/>
  <c r="A140" i="33"/>
  <c r="R139" i="33"/>
  <c r="B139" i="33"/>
  <c r="E139" i="33" s="1"/>
  <c r="A139" i="33"/>
  <c r="R138" i="33"/>
  <c r="B138" i="33"/>
  <c r="D138" i="33" s="1"/>
  <c r="A138" i="33"/>
  <c r="R137" i="33"/>
  <c r="B137" i="33"/>
  <c r="E137" i="33" s="1"/>
  <c r="A137" i="33"/>
  <c r="R136" i="33"/>
  <c r="B136" i="33"/>
  <c r="A136" i="33"/>
  <c r="R135" i="33"/>
  <c r="B135" i="33"/>
  <c r="D135" i="33" s="1"/>
  <c r="A135" i="33"/>
  <c r="R134" i="33"/>
  <c r="B134" i="33"/>
  <c r="E134" i="33" s="1"/>
  <c r="A134" i="33"/>
  <c r="R133" i="33"/>
  <c r="B133" i="33"/>
  <c r="E133" i="33" s="1"/>
  <c r="A133" i="33"/>
  <c r="R132" i="33"/>
  <c r="B132" i="33"/>
  <c r="D132" i="33" s="1"/>
  <c r="A132" i="33"/>
  <c r="R131" i="33"/>
  <c r="B131" i="33"/>
  <c r="E131" i="33" s="1"/>
  <c r="A131" i="33"/>
  <c r="R130" i="33"/>
  <c r="B130" i="33"/>
  <c r="A130" i="33"/>
  <c r="R129" i="33"/>
  <c r="B129" i="33"/>
  <c r="D129" i="33" s="1"/>
  <c r="A129" i="33"/>
  <c r="R128" i="33"/>
  <c r="B128" i="33"/>
  <c r="E128" i="33" s="1"/>
  <c r="A128" i="33"/>
  <c r="R127" i="33"/>
  <c r="B127" i="33"/>
  <c r="E127" i="33" s="1"/>
  <c r="A127" i="33"/>
  <c r="R126" i="33"/>
  <c r="B126" i="33"/>
  <c r="D126" i="33" s="1"/>
  <c r="A126" i="33"/>
  <c r="R125" i="33"/>
  <c r="B125" i="33"/>
  <c r="A125" i="33"/>
  <c r="R124" i="33"/>
  <c r="B124" i="33"/>
  <c r="A124" i="33"/>
  <c r="R123" i="33"/>
  <c r="B123" i="33"/>
  <c r="E123" i="33" s="1"/>
  <c r="A123" i="33"/>
  <c r="R122" i="33"/>
  <c r="B122" i="33"/>
  <c r="E122" i="33" s="1"/>
  <c r="A122" i="33"/>
  <c r="R121" i="33"/>
  <c r="B121" i="33"/>
  <c r="E121" i="33" s="1"/>
  <c r="A121" i="33"/>
  <c r="R120" i="33"/>
  <c r="B120" i="33"/>
  <c r="D120" i="33" s="1"/>
  <c r="A120" i="33"/>
  <c r="R119" i="33"/>
  <c r="B119" i="33"/>
  <c r="E119" i="33" s="1"/>
  <c r="A119" i="33"/>
  <c r="R118" i="33"/>
  <c r="B118" i="33"/>
  <c r="A118" i="33"/>
  <c r="R117" i="33"/>
  <c r="B117" i="33"/>
  <c r="E117" i="33" s="1"/>
  <c r="A117" i="33"/>
  <c r="R116" i="33"/>
  <c r="B116" i="33"/>
  <c r="E116" i="33" s="1"/>
  <c r="A116" i="33"/>
  <c r="R115" i="33"/>
  <c r="B115" i="33"/>
  <c r="E115" i="33" s="1"/>
  <c r="A115" i="33"/>
  <c r="R114" i="33"/>
  <c r="B114" i="33"/>
  <c r="D114" i="33" s="1"/>
  <c r="A114" i="33"/>
  <c r="R113" i="33"/>
  <c r="B113" i="33"/>
  <c r="E113" i="33" s="1"/>
  <c r="A113" i="33"/>
  <c r="R112" i="33"/>
  <c r="B112" i="33"/>
  <c r="A112" i="33"/>
  <c r="R111" i="33"/>
  <c r="B111" i="33"/>
  <c r="E111" i="33" s="1"/>
  <c r="A111" i="33"/>
  <c r="R110" i="33"/>
  <c r="B110" i="33"/>
  <c r="E110" i="33" s="1"/>
  <c r="A110" i="33"/>
  <c r="R109" i="33"/>
  <c r="B109" i="33"/>
  <c r="D109" i="33" s="1"/>
  <c r="A109" i="33"/>
  <c r="R108" i="33"/>
  <c r="B108" i="33"/>
  <c r="D108" i="33" s="1"/>
  <c r="A108" i="33"/>
  <c r="R107" i="33"/>
  <c r="B107" i="33"/>
  <c r="E107" i="33" s="1"/>
  <c r="A107" i="33"/>
  <c r="R106" i="33"/>
  <c r="B106" i="33"/>
  <c r="A106" i="33"/>
  <c r="R105" i="33"/>
  <c r="B105" i="33"/>
  <c r="D105" i="33" s="1"/>
  <c r="A105" i="33"/>
  <c r="R104" i="33"/>
  <c r="B104" i="33"/>
  <c r="E104" i="33" s="1"/>
  <c r="A104" i="33"/>
  <c r="R103" i="33"/>
  <c r="B103" i="33"/>
  <c r="D103" i="33" s="1"/>
  <c r="A103" i="33"/>
  <c r="R102" i="33"/>
  <c r="B102" i="33"/>
  <c r="D102" i="33" s="1"/>
  <c r="A102" i="33"/>
  <c r="R101" i="33"/>
  <c r="B101" i="33"/>
  <c r="E101" i="33" s="1"/>
  <c r="A101" i="33"/>
  <c r="R100" i="33"/>
  <c r="B100" i="33"/>
  <c r="A100" i="33"/>
  <c r="R99" i="33"/>
  <c r="B99" i="33"/>
  <c r="D99" i="33" s="1"/>
  <c r="A99" i="33"/>
  <c r="R98" i="33"/>
  <c r="B98" i="33"/>
  <c r="E98" i="33" s="1"/>
  <c r="A98" i="33"/>
  <c r="R97" i="33"/>
  <c r="B97" i="33"/>
  <c r="D97" i="33" s="1"/>
  <c r="A97" i="33"/>
  <c r="R96" i="33"/>
  <c r="B96" i="33"/>
  <c r="D96" i="33" s="1"/>
  <c r="A96" i="33"/>
  <c r="R95" i="33"/>
  <c r="B95" i="33"/>
  <c r="E95" i="33" s="1"/>
  <c r="A95" i="33"/>
  <c r="R94" i="33"/>
  <c r="B94" i="33"/>
  <c r="A94" i="33"/>
  <c r="R93" i="33"/>
  <c r="B93" i="33"/>
  <c r="D93" i="33" s="1"/>
  <c r="A93" i="33"/>
  <c r="R92" i="33"/>
  <c r="B92" i="33"/>
  <c r="E92" i="33" s="1"/>
  <c r="A92" i="33"/>
  <c r="R91" i="33"/>
  <c r="B91" i="33"/>
  <c r="E91" i="33" s="1"/>
  <c r="A91" i="33"/>
  <c r="R90" i="33"/>
  <c r="B90" i="33"/>
  <c r="D90" i="33" s="1"/>
  <c r="A90" i="33"/>
  <c r="R89" i="33"/>
  <c r="B89" i="33"/>
  <c r="A89" i="33"/>
  <c r="R88" i="33"/>
  <c r="B88" i="33"/>
  <c r="A88" i="33"/>
  <c r="R87" i="33"/>
  <c r="B87" i="33"/>
  <c r="E87" i="33" s="1"/>
  <c r="A87" i="33"/>
  <c r="R86" i="33"/>
  <c r="B86" i="33"/>
  <c r="A86" i="33"/>
  <c r="R85" i="33"/>
  <c r="B85" i="33"/>
  <c r="D85" i="33" s="1"/>
  <c r="A85" i="33"/>
  <c r="R84" i="33"/>
  <c r="B84" i="33"/>
  <c r="D84" i="33" s="1"/>
  <c r="A84" i="33"/>
  <c r="R83" i="33"/>
  <c r="B83" i="33"/>
  <c r="E83" i="33" s="1"/>
  <c r="A83" i="33"/>
  <c r="R82" i="33"/>
  <c r="B82" i="33"/>
  <c r="A82" i="33"/>
  <c r="R81" i="33"/>
  <c r="B81" i="33"/>
  <c r="D81" i="33" s="1"/>
  <c r="A81" i="33"/>
  <c r="R80" i="33"/>
  <c r="B80" i="33"/>
  <c r="E80" i="33" s="1"/>
  <c r="A80" i="33"/>
  <c r="R79" i="33"/>
  <c r="B79" i="33"/>
  <c r="E79" i="33" s="1"/>
  <c r="A79" i="33"/>
  <c r="R78" i="33"/>
  <c r="B78" i="33"/>
  <c r="D78" i="33" s="1"/>
  <c r="A78" i="33"/>
  <c r="R77" i="33"/>
  <c r="B77" i="33"/>
  <c r="A77" i="33"/>
  <c r="R76" i="33"/>
  <c r="B76" i="33"/>
  <c r="A76" i="33"/>
  <c r="R75" i="33"/>
  <c r="B75" i="33"/>
  <c r="E75" i="33" s="1"/>
  <c r="A75" i="33"/>
  <c r="R74" i="33"/>
  <c r="B74" i="33"/>
  <c r="A74" i="33"/>
  <c r="R73" i="33"/>
  <c r="B73" i="33"/>
  <c r="D73" i="33" s="1"/>
  <c r="A73" i="33"/>
  <c r="R72" i="33"/>
  <c r="B72" i="33"/>
  <c r="D72" i="33" s="1"/>
  <c r="A72" i="33"/>
  <c r="R71" i="33"/>
  <c r="B71" i="33"/>
  <c r="E71" i="33" s="1"/>
  <c r="A71" i="33"/>
  <c r="R70" i="33"/>
  <c r="B70" i="33"/>
  <c r="A70" i="33"/>
  <c r="R69" i="33"/>
  <c r="B69" i="33"/>
  <c r="E69" i="33" s="1"/>
  <c r="A69" i="33"/>
  <c r="R68" i="33"/>
  <c r="B68" i="33"/>
  <c r="E68" i="33" s="1"/>
  <c r="A68" i="33"/>
  <c r="R67" i="33"/>
  <c r="B67" i="33"/>
  <c r="E67" i="33" s="1"/>
  <c r="A67" i="33"/>
  <c r="R66" i="33"/>
  <c r="B66" i="33"/>
  <c r="D66" i="33" s="1"/>
  <c r="A66" i="33"/>
  <c r="R65" i="33"/>
  <c r="B65" i="33"/>
  <c r="A65" i="33"/>
  <c r="R64" i="33"/>
  <c r="B64" i="33"/>
  <c r="A64" i="33"/>
  <c r="R63" i="33"/>
  <c r="B63" i="33"/>
  <c r="E63" i="33" s="1"/>
  <c r="A63" i="33"/>
  <c r="R62" i="33"/>
  <c r="B62" i="33"/>
  <c r="A62" i="33"/>
  <c r="R61" i="33"/>
  <c r="B61" i="33"/>
  <c r="D61" i="33" s="1"/>
  <c r="A61" i="33"/>
  <c r="R60" i="33"/>
  <c r="B60" i="33"/>
  <c r="D60" i="33" s="1"/>
  <c r="A60" i="33"/>
  <c r="R59" i="33"/>
  <c r="B59" i="33"/>
  <c r="A59" i="33"/>
  <c r="R58" i="33"/>
  <c r="B58" i="33"/>
  <c r="E58" i="33" s="1"/>
  <c r="A58" i="33"/>
  <c r="R57" i="33"/>
  <c r="B57" i="33"/>
  <c r="E57" i="33" s="1"/>
  <c r="A57" i="33"/>
  <c r="R56" i="33"/>
  <c r="B56" i="33"/>
  <c r="E56" i="33" s="1"/>
  <c r="A56" i="33"/>
  <c r="R55" i="33"/>
  <c r="B55" i="33"/>
  <c r="E55" i="33" s="1"/>
  <c r="A55" i="33"/>
  <c r="R54" i="33"/>
  <c r="B54" i="33"/>
  <c r="D54" i="33" s="1"/>
  <c r="A54" i="33"/>
  <c r="R53" i="33"/>
  <c r="B53" i="33"/>
  <c r="E53" i="33" s="1"/>
  <c r="A53" i="33"/>
  <c r="R52" i="33"/>
  <c r="B52" i="33"/>
  <c r="E52" i="33" s="1"/>
  <c r="A52" i="33"/>
  <c r="R51" i="33"/>
  <c r="B51" i="33"/>
  <c r="D51" i="33" s="1"/>
  <c r="A51" i="33"/>
  <c r="R50" i="33"/>
  <c r="B50" i="33"/>
  <c r="E50" i="33" s="1"/>
  <c r="A50" i="33"/>
  <c r="R49" i="33"/>
  <c r="B49" i="33"/>
  <c r="E49" i="33" s="1"/>
  <c r="A49" i="33"/>
  <c r="R48" i="33"/>
  <c r="B48" i="33"/>
  <c r="D48" i="33" s="1"/>
  <c r="A48" i="33"/>
  <c r="R47" i="33"/>
  <c r="B47" i="33"/>
  <c r="E47" i="33" s="1"/>
  <c r="A47" i="33"/>
  <c r="R46" i="33"/>
  <c r="B46" i="33"/>
  <c r="A46" i="33"/>
  <c r="R45" i="33"/>
  <c r="B45" i="33"/>
  <c r="D45" i="33" s="1"/>
  <c r="A45" i="33"/>
  <c r="R44" i="33"/>
  <c r="B44" i="33"/>
  <c r="E44" i="33" s="1"/>
  <c r="A44" i="33"/>
  <c r="R43" i="33"/>
  <c r="B43" i="33"/>
  <c r="E43" i="33" s="1"/>
  <c r="A43" i="33"/>
  <c r="R42" i="33"/>
  <c r="B42" i="33"/>
  <c r="D42" i="33" s="1"/>
  <c r="A42" i="33"/>
  <c r="R41" i="33"/>
  <c r="B41" i="33"/>
  <c r="E41" i="33" s="1"/>
  <c r="A41" i="33"/>
  <c r="R40" i="33"/>
  <c r="B40" i="33"/>
  <c r="E40" i="33" s="1"/>
  <c r="A40" i="33"/>
  <c r="R39" i="33"/>
  <c r="B39" i="33"/>
  <c r="E39" i="33" s="1"/>
  <c r="A39" i="33"/>
  <c r="R38" i="33"/>
  <c r="B38" i="33"/>
  <c r="D38" i="33" s="1"/>
  <c r="A38" i="33"/>
  <c r="R37" i="33"/>
  <c r="B37" i="33"/>
  <c r="E37" i="33" s="1"/>
  <c r="A37" i="33"/>
  <c r="R36" i="33"/>
  <c r="B36" i="33"/>
  <c r="D36" i="33" s="1"/>
  <c r="A36" i="33"/>
  <c r="R35" i="33"/>
  <c r="B35" i="33"/>
  <c r="E35" i="33" s="1"/>
  <c r="A35" i="33"/>
  <c r="R34" i="33"/>
  <c r="B34" i="33"/>
  <c r="E34" i="33" s="1"/>
  <c r="A34" i="33"/>
  <c r="R33" i="33"/>
  <c r="B33" i="33"/>
  <c r="A33" i="33"/>
  <c r="R32" i="33"/>
  <c r="B32" i="33"/>
  <c r="D32" i="33" s="1"/>
  <c r="A32" i="33"/>
  <c r="R31" i="33"/>
  <c r="B31" i="33"/>
  <c r="E31" i="33" s="1"/>
  <c r="A31" i="33"/>
  <c r="R30" i="33"/>
  <c r="B30" i="33"/>
  <c r="D30" i="33" s="1"/>
  <c r="A30" i="33"/>
  <c r="R29" i="33"/>
  <c r="B29" i="33"/>
  <c r="E29" i="33" s="1"/>
  <c r="A29" i="33"/>
  <c r="R28" i="33"/>
  <c r="B28" i="33"/>
  <c r="D28" i="33" s="1"/>
  <c r="A28" i="33"/>
  <c r="R27" i="33"/>
  <c r="B27" i="33"/>
  <c r="E27" i="33" s="1"/>
  <c r="A27" i="33"/>
  <c r="R26" i="33"/>
  <c r="B26" i="33"/>
  <c r="E26" i="33" s="1"/>
  <c r="A26" i="33"/>
  <c r="R25" i="33"/>
  <c r="B25" i="33"/>
  <c r="D25" i="33" s="1"/>
  <c r="A25" i="33"/>
  <c r="R24" i="33"/>
  <c r="B24" i="33"/>
  <c r="D24" i="33" s="1"/>
  <c r="A24" i="33"/>
  <c r="R23" i="33"/>
  <c r="B23" i="33"/>
  <c r="E23" i="33" s="1"/>
  <c r="A23" i="33"/>
  <c r="R22" i="33"/>
  <c r="B22" i="33"/>
  <c r="E22" i="33" s="1"/>
  <c r="A22" i="33"/>
  <c r="R21" i="33"/>
  <c r="B21" i="33"/>
  <c r="E21" i="33" s="1"/>
  <c r="A21" i="33"/>
  <c r="R20" i="33"/>
  <c r="B20" i="33"/>
  <c r="D20" i="33" s="1"/>
  <c r="A20" i="33"/>
  <c r="R19" i="33"/>
  <c r="B19" i="33"/>
  <c r="D19" i="33" s="1"/>
  <c r="A19" i="33"/>
  <c r="R18" i="33"/>
  <c r="B18" i="33"/>
  <c r="D18" i="33" s="1"/>
  <c r="A18" i="33"/>
  <c r="R17" i="33"/>
  <c r="B17" i="33"/>
  <c r="E17" i="33" s="1"/>
  <c r="A17" i="33"/>
  <c r="R16" i="33"/>
  <c r="B16" i="33"/>
  <c r="E16" i="33" s="1"/>
  <c r="A16" i="33"/>
  <c r="R15" i="33"/>
  <c r="B15" i="33"/>
  <c r="D15" i="33" s="1"/>
  <c r="A15" i="33"/>
  <c r="B14" i="33"/>
  <c r="E14" i="33" s="1"/>
  <c r="A14" i="33"/>
  <c r="B13" i="33"/>
  <c r="E13" i="33" s="1"/>
  <c r="A13" i="33"/>
  <c r="B12" i="33"/>
  <c r="D12" i="33" s="1"/>
  <c r="A12" i="33"/>
  <c r="G6" i="33"/>
  <c r="F6" i="33"/>
  <c r="E6" i="33"/>
  <c r="D6" i="33"/>
  <c r="C6" i="33"/>
  <c r="B6" i="33"/>
  <c r="N4" i="33"/>
  <c r="AH37" i="32"/>
  <c r="AE37" i="32"/>
  <c r="AF37" i="32" s="1"/>
  <c r="AD37" i="32"/>
  <c r="AB37" i="32"/>
  <c r="O37" i="32"/>
  <c r="I37" i="32"/>
  <c r="B37" i="32"/>
  <c r="W37" i="32" s="1"/>
  <c r="A37" i="32"/>
  <c r="AH36" i="32"/>
  <c r="AE36" i="32"/>
  <c r="AF36" i="32" s="1"/>
  <c r="AD36" i="32"/>
  <c r="AB36" i="32"/>
  <c r="O36" i="32"/>
  <c r="I36" i="32"/>
  <c r="B36" i="32"/>
  <c r="W36" i="32" s="1"/>
  <c r="A36" i="32"/>
  <c r="AH35" i="32"/>
  <c r="AE35" i="32"/>
  <c r="AF35" i="32" s="1"/>
  <c r="AD35" i="32"/>
  <c r="AB35" i="32"/>
  <c r="O35" i="32"/>
  <c r="I35" i="32"/>
  <c r="B35" i="32"/>
  <c r="W35" i="32" s="1"/>
  <c r="A35" i="32"/>
  <c r="AH34" i="32"/>
  <c r="AE34" i="32"/>
  <c r="AF34" i="32" s="1"/>
  <c r="AD34" i="32"/>
  <c r="AB34" i="32"/>
  <c r="O34" i="32"/>
  <c r="I34" i="32"/>
  <c r="B34" i="32"/>
  <c r="W34" i="32" s="1"/>
  <c r="A34" i="32"/>
  <c r="AH33" i="32"/>
  <c r="AE33" i="32"/>
  <c r="AF33" i="32" s="1"/>
  <c r="AD33" i="32"/>
  <c r="AB33" i="32"/>
  <c r="O33" i="32"/>
  <c r="I33" i="32"/>
  <c r="B33" i="32"/>
  <c r="W33" i="32" s="1"/>
  <c r="A33" i="32"/>
  <c r="AH32" i="32"/>
  <c r="AE32" i="32"/>
  <c r="AF32" i="32" s="1"/>
  <c r="AD32" i="32"/>
  <c r="AB32" i="32"/>
  <c r="O32" i="32"/>
  <c r="I32" i="32"/>
  <c r="B32" i="32"/>
  <c r="W32" i="32" s="1"/>
  <c r="A32" i="32"/>
  <c r="AH31" i="32"/>
  <c r="AE31" i="32"/>
  <c r="AF31" i="32" s="1"/>
  <c r="AD31" i="32"/>
  <c r="AB31" i="32"/>
  <c r="O31" i="32"/>
  <c r="I31" i="32"/>
  <c r="B31" i="32"/>
  <c r="W31" i="32" s="1"/>
  <c r="A31" i="32"/>
  <c r="AH44" i="32"/>
  <c r="AE44" i="32"/>
  <c r="AF44" i="32" s="1"/>
  <c r="AD44" i="32"/>
  <c r="AB44" i="32"/>
  <c r="O44" i="32"/>
  <c r="I44" i="32"/>
  <c r="B44" i="32"/>
  <c r="W44" i="32" s="1"/>
  <c r="A44" i="32"/>
  <c r="AH43" i="32"/>
  <c r="AE43" i="32"/>
  <c r="AF43" i="32" s="1"/>
  <c r="AD43" i="32"/>
  <c r="AB43" i="32"/>
  <c r="O43" i="32"/>
  <c r="I43" i="32"/>
  <c r="B43" i="32"/>
  <c r="W43" i="32" s="1"/>
  <c r="A43" i="32"/>
  <c r="AH42" i="32"/>
  <c r="AE42" i="32"/>
  <c r="AF42" i="32" s="1"/>
  <c r="AD42" i="32"/>
  <c r="AB42" i="32"/>
  <c r="O42" i="32"/>
  <c r="I42" i="32"/>
  <c r="B42" i="32"/>
  <c r="W42" i="32" s="1"/>
  <c r="A42" i="32"/>
  <c r="AH41" i="32"/>
  <c r="AE41" i="32"/>
  <c r="AF41" i="32" s="1"/>
  <c r="AD41" i="32"/>
  <c r="AB41" i="32"/>
  <c r="O41" i="32"/>
  <c r="I41" i="32"/>
  <c r="B41" i="32"/>
  <c r="W41" i="32" s="1"/>
  <c r="A41" i="32"/>
  <c r="AH40" i="32"/>
  <c r="AE40" i="32"/>
  <c r="AF40" i="32" s="1"/>
  <c r="AD40" i="32"/>
  <c r="AB40" i="32"/>
  <c r="O40" i="32"/>
  <c r="I40" i="32"/>
  <c r="B40" i="32"/>
  <c r="W40" i="32" s="1"/>
  <c r="A40" i="32"/>
  <c r="AH39" i="32"/>
  <c r="AE39" i="32"/>
  <c r="AF39" i="32" s="1"/>
  <c r="AD39" i="32"/>
  <c r="AB39" i="32"/>
  <c r="O39" i="32"/>
  <c r="I39" i="32"/>
  <c r="B39" i="32"/>
  <c r="W39" i="32" s="1"/>
  <c r="A39" i="32"/>
  <c r="AH38" i="32"/>
  <c r="AE38" i="32"/>
  <c r="AF38" i="32" s="1"/>
  <c r="AD38" i="32"/>
  <c r="AB38" i="32"/>
  <c r="O38" i="32"/>
  <c r="I38" i="32"/>
  <c r="B38" i="32"/>
  <c r="W38" i="32" s="1"/>
  <c r="A38" i="32"/>
  <c r="E44" i="32" l="1"/>
  <c r="E36" i="32"/>
  <c r="D225" i="33"/>
  <c r="E241" i="33"/>
  <c r="D195" i="33"/>
  <c r="E181" i="33"/>
  <c r="E259" i="33"/>
  <c r="E90" i="33"/>
  <c r="E211" i="33"/>
  <c r="D219" i="33"/>
  <c r="D145" i="33"/>
  <c r="E179" i="33"/>
  <c r="E85" i="33"/>
  <c r="E168" i="33"/>
  <c r="D139" i="33"/>
  <c r="D113" i="33"/>
  <c r="E150" i="33"/>
  <c r="D159" i="33"/>
  <c r="E204" i="33"/>
  <c r="D282" i="33"/>
  <c r="E61" i="33"/>
  <c r="E38" i="33"/>
  <c r="E73" i="33"/>
  <c r="D115" i="33"/>
  <c r="E126" i="33"/>
  <c r="E156" i="33"/>
  <c r="E279" i="33"/>
  <c r="E186" i="33"/>
  <c r="E216" i="33"/>
  <c r="E246" i="33"/>
  <c r="E264" i="33"/>
  <c r="E51" i="33"/>
  <c r="E78" i="33"/>
  <c r="E109" i="33"/>
  <c r="E243" i="33"/>
  <c r="E261" i="33"/>
  <c r="D311" i="33"/>
  <c r="E229" i="33"/>
  <c r="E25" i="33"/>
  <c r="D117" i="33"/>
  <c r="E192" i="33"/>
  <c r="E297" i="33"/>
  <c r="E20" i="33"/>
  <c r="D110" i="33"/>
  <c r="D125" i="33"/>
  <c r="E125" i="33"/>
  <c r="E265" i="33"/>
  <c r="D107" i="33"/>
  <c r="E74" i="33"/>
  <c r="D74" i="33"/>
  <c r="E89" i="33"/>
  <c r="D89" i="33"/>
  <c r="E295" i="33"/>
  <c r="D295" i="33"/>
  <c r="D209" i="33"/>
  <c r="D245" i="33"/>
  <c r="E245" i="33"/>
  <c r="E86" i="33"/>
  <c r="D86" i="33"/>
  <c r="D101" i="33"/>
  <c r="D137" i="33"/>
  <c r="D173" i="33"/>
  <c r="D263" i="33"/>
  <c r="E263" i="33"/>
  <c r="E277" i="33"/>
  <c r="D307" i="33"/>
  <c r="D68" i="33"/>
  <c r="E155" i="33"/>
  <c r="D155" i="33"/>
  <c r="E187" i="33"/>
  <c r="D281" i="33"/>
  <c r="E281" i="33"/>
  <c r="D83" i="33"/>
  <c r="D239" i="33"/>
  <c r="E65" i="33"/>
  <c r="D65" i="33"/>
  <c r="D257" i="33"/>
  <c r="D46" i="33"/>
  <c r="E46" i="33"/>
  <c r="E152" i="33"/>
  <c r="D152" i="33"/>
  <c r="E167" i="33"/>
  <c r="D167" i="33"/>
  <c r="E185" i="33"/>
  <c r="D185" i="33"/>
  <c r="E217" i="33"/>
  <c r="D275" i="33"/>
  <c r="D95" i="33"/>
  <c r="D131" i="33"/>
  <c r="E182" i="33"/>
  <c r="D182" i="33"/>
  <c r="E215" i="33"/>
  <c r="D215" i="33"/>
  <c r="D59" i="33"/>
  <c r="E59" i="33"/>
  <c r="E157" i="33"/>
  <c r="D283" i="33"/>
  <c r="D143" i="33"/>
  <c r="E310" i="33"/>
  <c r="D71" i="33"/>
  <c r="D33" i="33"/>
  <c r="E33" i="33"/>
  <c r="E203" i="33"/>
  <c r="D203" i="33"/>
  <c r="E62" i="33"/>
  <c r="D62" i="33"/>
  <c r="E77" i="33"/>
  <c r="D77" i="33"/>
  <c r="E149" i="33"/>
  <c r="D149" i="33"/>
  <c r="D221" i="33"/>
  <c r="D227" i="33"/>
  <c r="D242" i="33"/>
  <c r="D251" i="33"/>
  <c r="D260" i="33"/>
  <c r="D269" i="33"/>
  <c r="D287" i="33"/>
  <c r="D293" i="33"/>
  <c r="D305" i="33"/>
  <c r="D161" i="33"/>
  <c r="E24" i="33"/>
  <c r="D248" i="33"/>
  <c r="D111" i="33"/>
  <c r="E177" i="33"/>
  <c r="D75" i="33"/>
  <c r="E81" i="33"/>
  <c r="E84" i="33"/>
  <c r="D87" i="33"/>
  <c r="E93" i="33"/>
  <c r="E96" i="33"/>
  <c r="E114" i="33"/>
  <c r="D123" i="33"/>
  <c r="E129" i="33"/>
  <c r="E132" i="33"/>
  <c r="E141" i="33"/>
  <c r="E144" i="33"/>
  <c r="D147" i="33"/>
  <c r="D153" i="33"/>
  <c r="D165" i="33"/>
  <c r="E171" i="33"/>
  <c r="E174" i="33"/>
  <c r="D183" i="33"/>
  <c r="D201" i="33"/>
  <c r="E207" i="33"/>
  <c r="E210" i="33"/>
  <c r="D213" i="33"/>
  <c r="E237" i="33"/>
  <c r="E240" i="33"/>
  <c r="E255" i="33"/>
  <c r="E258" i="33"/>
  <c r="E273" i="33"/>
  <c r="D276" i="33"/>
  <c r="D296" i="33"/>
  <c r="E299" i="33"/>
  <c r="D116" i="33"/>
  <c r="D119" i="33"/>
  <c r="D197" i="33"/>
  <c r="D233" i="33"/>
  <c r="E105" i="33"/>
  <c r="D290" i="33"/>
  <c r="E99" i="33"/>
  <c r="E135" i="33"/>
  <c r="E180" i="33"/>
  <c r="E191" i="33"/>
  <c r="D308" i="33"/>
  <c r="D27" i="33"/>
  <c r="D40" i="33"/>
  <c r="D53" i="33"/>
  <c r="D188" i="33"/>
  <c r="D266" i="33"/>
  <c r="D21" i="33"/>
  <c r="D69" i="33"/>
  <c r="E138" i="33"/>
  <c r="E18" i="33"/>
  <c r="D31" i="33"/>
  <c r="D34" i="33"/>
  <c r="D44" i="33"/>
  <c r="D47" i="33"/>
  <c r="D57" i="33"/>
  <c r="D63" i="33"/>
  <c r="E72" i="33"/>
  <c r="E120" i="33"/>
  <c r="E162" i="33"/>
  <c r="D189" i="33"/>
  <c r="E198" i="33"/>
  <c r="E222" i="33"/>
  <c r="E228" i="33"/>
  <c r="E231" i="33"/>
  <c r="E234" i="33"/>
  <c r="E249" i="33"/>
  <c r="E252" i="33"/>
  <c r="E267" i="33"/>
  <c r="E270" i="33"/>
  <c r="E285" i="33"/>
  <c r="D288" i="33"/>
  <c r="E291" i="33"/>
  <c r="D294" i="33"/>
  <c r="E303" i="33"/>
  <c r="E306" i="33"/>
  <c r="D158" i="33"/>
  <c r="D224" i="33"/>
  <c r="E108" i="33"/>
  <c r="D230" i="33"/>
  <c r="E102" i="33"/>
  <c r="E40" i="32"/>
  <c r="D38" i="32"/>
  <c r="E43" i="32"/>
  <c r="D34" i="32"/>
  <c r="E35" i="32"/>
  <c r="E38" i="32"/>
  <c r="E39" i="32"/>
  <c r="D41" i="32"/>
  <c r="E42" i="32"/>
  <c r="D31" i="32"/>
  <c r="E32" i="32"/>
  <c r="E33" i="32"/>
  <c r="E34" i="32"/>
  <c r="D37" i="32"/>
  <c r="E41" i="32"/>
  <c r="E31" i="32"/>
  <c r="E37" i="32"/>
  <c r="D44" i="32"/>
  <c r="D36" i="32"/>
  <c r="E40" i="34"/>
  <c r="E25" i="34"/>
  <c r="E28" i="34"/>
  <c r="E22" i="34"/>
  <c r="E43" i="34"/>
  <c r="D41" i="34"/>
  <c r="D46" i="34"/>
  <c r="E48" i="34"/>
  <c r="D17" i="34"/>
  <c r="E19" i="34"/>
  <c r="E36" i="34"/>
  <c r="D36" i="34"/>
  <c r="R13" i="34"/>
  <c r="E34" i="34"/>
  <c r="D34" i="34"/>
  <c r="E24" i="34"/>
  <c r="D24" i="34"/>
  <c r="D29" i="34"/>
  <c r="D37" i="34"/>
  <c r="E35" i="34"/>
  <c r="D51" i="34"/>
  <c r="E26" i="34"/>
  <c r="R12" i="34"/>
  <c r="E12" i="34"/>
  <c r="E21" i="34"/>
  <c r="E23" i="34"/>
  <c r="E14" i="34"/>
  <c r="D18" i="34"/>
  <c r="D33" i="34"/>
  <c r="E33" i="34"/>
  <c r="D45" i="34"/>
  <c r="D47" i="34"/>
  <c r="E27" i="34"/>
  <c r="D27" i="34"/>
  <c r="D31" i="34"/>
  <c r="E16" i="34"/>
  <c r="E42" i="34"/>
  <c r="D42" i="34"/>
  <c r="D20" i="34"/>
  <c r="D30" i="34"/>
  <c r="E32" i="34"/>
  <c r="D32" i="34"/>
  <c r="D38" i="34"/>
  <c r="E50" i="34"/>
  <c r="E39" i="34"/>
  <c r="D39" i="34"/>
  <c r="D49" i="34"/>
  <c r="G4" i="34"/>
  <c r="P10" i="34" s="1"/>
  <c r="P53" i="34" s="1"/>
  <c r="E13" i="34"/>
  <c r="D44" i="34"/>
  <c r="E12" i="33"/>
  <c r="D14" i="33"/>
  <c r="D13" i="33"/>
  <c r="R13" i="33"/>
  <c r="E232" i="33"/>
  <c r="D232" i="33"/>
  <c r="E250" i="33"/>
  <c r="D250" i="33"/>
  <c r="E298" i="33"/>
  <c r="D298" i="33"/>
  <c r="D41" i="33"/>
  <c r="E15" i="33"/>
  <c r="D22" i="33"/>
  <c r="E28" i="33"/>
  <c r="D35" i="33"/>
  <c r="E48" i="33"/>
  <c r="D55" i="33"/>
  <c r="E64" i="33"/>
  <c r="D64" i="33"/>
  <c r="E103" i="33"/>
  <c r="D104" i="33"/>
  <c r="E118" i="33"/>
  <c r="D118" i="33"/>
  <c r="D133" i="33"/>
  <c r="E175" i="33"/>
  <c r="D176" i="33"/>
  <c r="E190" i="33"/>
  <c r="D190" i="33"/>
  <c r="D205" i="33"/>
  <c r="D235" i="33"/>
  <c r="D253" i="33"/>
  <c r="D271" i="33"/>
  <c r="E286" i="33"/>
  <c r="D286" i="33"/>
  <c r="D301" i="33"/>
  <c r="E76" i="33"/>
  <c r="D76" i="33"/>
  <c r="E160" i="33"/>
  <c r="D160" i="33"/>
  <c r="D16" i="33"/>
  <c r="D29" i="33"/>
  <c r="E42" i="33"/>
  <c r="D49" i="33"/>
  <c r="D91" i="33"/>
  <c r="D134" i="33"/>
  <c r="E148" i="33"/>
  <c r="D148" i="33"/>
  <c r="D163" i="33"/>
  <c r="D206" i="33"/>
  <c r="E220" i="33"/>
  <c r="D220" i="33"/>
  <c r="D236" i="33"/>
  <c r="D254" i="33"/>
  <c r="D272" i="33"/>
  <c r="D302" i="33"/>
  <c r="E130" i="33"/>
  <c r="D130" i="33"/>
  <c r="D23" i="33"/>
  <c r="E36" i="33"/>
  <c r="D43" i="33"/>
  <c r="D56" i="33"/>
  <c r="E66" i="33"/>
  <c r="D67" i="33"/>
  <c r="D79" i="33"/>
  <c r="D92" i="33"/>
  <c r="E106" i="33"/>
  <c r="D106" i="33"/>
  <c r="D121" i="33"/>
  <c r="D164" i="33"/>
  <c r="E178" i="33"/>
  <c r="D178" i="33"/>
  <c r="D193" i="33"/>
  <c r="E238" i="33"/>
  <c r="D238" i="33"/>
  <c r="E256" i="33"/>
  <c r="D256" i="33"/>
  <c r="E274" i="33"/>
  <c r="D274" i="33"/>
  <c r="E202" i="33"/>
  <c r="D202" i="33"/>
  <c r="E268" i="33"/>
  <c r="D268" i="33"/>
  <c r="E54" i="33"/>
  <c r="D17" i="33"/>
  <c r="E30" i="33"/>
  <c r="D37" i="33"/>
  <c r="D50" i="33"/>
  <c r="D80" i="33"/>
  <c r="D122" i="33"/>
  <c r="E136" i="33"/>
  <c r="D136" i="33"/>
  <c r="D151" i="33"/>
  <c r="D194" i="33"/>
  <c r="E208" i="33"/>
  <c r="D208" i="33"/>
  <c r="D223" i="33"/>
  <c r="D289" i="33"/>
  <c r="E88" i="33"/>
  <c r="D88" i="33"/>
  <c r="D146" i="33"/>
  <c r="D218" i="33"/>
  <c r="D284" i="33"/>
  <c r="E94" i="33"/>
  <c r="D94" i="33"/>
  <c r="E166" i="33"/>
  <c r="D166" i="33"/>
  <c r="R14" i="33"/>
  <c r="E154" i="33"/>
  <c r="D154" i="33"/>
  <c r="E244" i="33"/>
  <c r="D244" i="33"/>
  <c r="E19" i="33"/>
  <c r="D26" i="33"/>
  <c r="E32" i="33"/>
  <c r="D39" i="33"/>
  <c r="E45" i="33"/>
  <c r="D52" i="33"/>
  <c r="E97" i="33"/>
  <c r="D98" i="33"/>
  <c r="E112" i="33"/>
  <c r="D112" i="33"/>
  <c r="D127" i="33"/>
  <c r="E169" i="33"/>
  <c r="D170" i="33"/>
  <c r="E184" i="33"/>
  <c r="D184" i="33"/>
  <c r="D199" i="33"/>
  <c r="E280" i="33"/>
  <c r="D280" i="33"/>
  <c r="E82" i="33"/>
  <c r="D82" i="33"/>
  <c r="E196" i="33"/>
  <c r="D196" i="33"/>
  <c r="E292" i="33"/>
  <c r="D292" i="33"/>
  <c r="D58" i="33"/>
  <c r="D140" i="33"/>
  <c r="D212" i="33"/>
  <c r="E226" i="33"/>
  <c r="D226" i="33"/>
  <c r="D278" i="33"/>
  <c r="G4" i="33"/>
  <c r="P10" i="33" s="1"/>
  <c r="P313" i="33" s="1"/>
  <c r="E60" i="33"/>
  <c r="D128" i="33"/>
  <c r="E142" i="33"/>
  <c r="D142" i="33"/>
  <c r="D200" i="33"/>
  <c r="E214" i="33"/>
  <c r="D214" i="33"/>
  <c r="E124" i="33"/>
  <c r="D124" i="33"/>
  <c r="E70" i="33"/>
  <c r="D70" i="33"/>
  <c r="E262" i="33"/>
  <c r="D262" i="33"/>
  <c r="E100" i="33"/>
  <c r="D100" i="33"/>
  <c r="E172" i="33"/>
  <c r="D172" i="33"/>
  <c r="D309" i="33"/>
  <c r="D304" i="33"/>
  <c r="D33" i="32"/>
  <c r="D35" i="32"/>
  <c r="D32" i="32"/>
  <c r="D39" i="32"/>
  <c r="D40" i="32"/>
  <c r="D42" i="32"/>
  <c r="D43" i="32"/>
  <c r="R53" i="34" l="1"/>
  <c r="R313" i="33"/>
  <c r="AH55" i="32" l="1"/>
  <c r="AE55" i="32"/>
  <c r="AF55" i="32" s="1"/>
  <c r="AD55" i="32"/>
  <c r="AB55" i="32"/>
  <c r="O55" i="32"/>
  <c r="I55" i="32"/>
  <c r="B55" i="32"/>
  <c r="W55" i="32" s="1"/>
  <c r="A55" i="32"/>
  <c r="AH54" i="32"/>
  <c r="AE54" i="32"/>
  <c r="AF54" i="32" s="1"/>
  <c r="AD54" i="32"/>
  <c r="AB54" i="32"/>
  <c r="O54" i="32"/>
  <c r="I54" i="32"/>
  <c r="B54" i="32"/>
  <c r="W54" i="32" s="1"/>
  <c r="A54" i="32"/>
  <c r="AH53" i="32"/>
  <c r="AE53" i="32"/>
  <c r="AF53" i="32" s="1"/>
  <c r="AD53" i="32"/>
  <c r="AB53" i="32"/>
  <c r="O53" i="32"/>
  <c r="I53" i="32"/>
  <c r="B53" i="32"/>
  <c r="W53" i="32" s="1"/>
  <c r="A53" i="32"/>
  <c r="AH52" i="32"/>
  <c r="AE52" i="32"/>
  <c r="AF52" i="32" s="1"/>
  <c r="AD52" i="32"/>
  <c r="AB52" i="32"/>
  <c r="O52" i="32"/>
  <c r="I52" i="32"/>
  <c r="B52" i="32"/>
  <c r="W52" i="32" s="1"/>
  <c r="A52" i="32"/>
  <c r="AH51" i="32"/>
  <c r="AE51" i="32"/>
  <c r="AF51" i="32" s="1"/>
  <c r="AD51" i="32"/>
  <c r="AB51" i="32"/>
  <c r="O51" i="32"/>
  <c r="I51" i="32"/>
  <c r="B51" i="32"/>
  <c r="W51" i="32" s="1"/>
  <c r="A51" i="32"/>
  <c r="AH50" i="32"/>
  <c r="AE50" i="32"/>
  <c r="AF50" i="32" s="1"/>
  <c r="AD50" i="32"/>
  <c r="AB50" i="32"/>
  <c r="O50" i="32"/>
  <c r="I50" i="32"/>
  <c r="B50" i="32"/>
  <c r="W50" i="32" s="1"/>
  <c r="A50" i="32"/>
  <c r="AH49" i="32"/>
  <c r="AE49" i="32"/>
  <c r="AF49" i="32" s="1"/>
  <c r="AD49" i="32"/>
  <c r="AB49" i="32"/>
  <c r="O49" i="32"/>
  <c r="I49" i="32"/>
  <c r="B49" i="32"/>
  <c r="W49" i="32" s="1"/>
  <c r="A49" i="32"/>
  <c r="AH48" i="32"/>
  <c r="AE48" i="32"/>
  <c r="AF48" i="32" s="1"/>
  <c r="AD48" i="32"/>
  <c r="AB48" i="32"/>
  <c r="O48" i="32"/>
  <c r="I48" i="32"/>
  <c r="B48" i="32"/>
  <c r="W48" i="32" s="1"/>
  <c r="A48" i="32"/>
  <c r="AH47" i="32"/>
  <c r="AE47" i="32"/>
  <c r="AF47" i="32" s="1"/>
  <c r="AD47" i="32"/>
  <c r="AB47" i="32"/>
  <c r="O47" i="32"/>
  <c r="I47" i="32"/>
  <c r="B47" i="32"/>
  <c r="W47" i="32" s="1"/>
  <c r="A47" i="32"/>
  <c r="AH46" i="32"/>
  <c r="AE46" i="32"/>
  <c r="AF46" i="32" s="1"/>
  <c r="AD46" i="32"/>
  <c r="AB46" i="32"/>
  <c r="O46" i="32"/>
  <c r="I46" i="32"/>
  <c r="B46" i="32"/>
  <c r="W46" i="32" s="1"/>
  <c r="A46" i="32"/>
  <c r="AH45" i="32"/>
  <c r="AE45" i="32"/>
  <c r="AF45" i="32" s="1"/>
  <c r="AD45" i="32"/>
  <c r="AB45" i="32"/>
  <c r="O45" i="32"/>
  <c r="I45" i="32"/>
  <c r="B45" i="32"/>
  <c r="W45" i="32" s="1"/>
  <c r="A45" i="32"/>
  <c r="AH30" i="32"/>
  <c r="AE30" i="32"/>
  <c r="AF30" i="32" s="1"/>
  <c r="AD30" i="32"/>
  <c r="AB30" i="32"/>
  <c r="O30" i="32"/>
  <c r="I30" i="32"/>
  <c r="B30" i="32"/>
  <c r="W30" i="32" s="1"/>
  <c r="A30" i="32"/>
  <c r="AH29" i="32"/>
  <c r="AE29" i="32"/>
  <c r="AF29" i="32" s="1"/>
  <c r="AD29" i="32"/>
  <c r="AB29" i="32"/>
  <c r="O29" i="32"/>
  <c r="I29" i="32"/>
  <c r="B29" i="32"/>
  <c r="W29" i="32" s="1"/>
  <c r="A29" i="32"/>
  <c r="AH28" i="32"/>
  <c r="AE28" i="32"/>
  <c r="AF28" i="32" s="1"/>
  <c r="AD28" i="32"/>
  <c r="AB28" i="32"/>
  <c r="O28" i="32"/>
  <c r="I28" i="32"/>
  <c r="B28" i="32"/>
  <c r="W28" i="32" s="1"/>
  <c r="A28" i="32"/>
  <c r="AH27" i="32"/>
  <c r="AE27" i="32"/>
  <c r="AF27" i="32" s="1"/>
  <c r="AD27" i="32"/>
  <c r="AB27" i="32"/>
  <c r="O27" i="32"/>
  <c r="I27" i="32"/>
  <c r="B27" i="32"/>
  <c r="W27" i="32" s="1"/>
  <c r="A27" i="32"/>
  <c r="AH26" i="32"/>
  <c r="AE26" i="32"/>
  <c r="AF26" i="32" s="1"/>
  <c r="AD26" i="32"/>
  <c r="AB26" i="32"/>
  <c r="O26" i="32"/>
  <c r="I26" i="32"/>
  <c r="B26" i="32"/>
  <c r="W26" i="32" s="1"/>
  <c r="A26" i="32"/>
  <c r="AH25" i="32"/>
  <c r="AE25" i="32"/>
  <c r="AF25" i="32" s="1"/>
  <c r="AD25" i="32"/>
  <c r="AB25" i="32"/>
  <c r="O25" i="32"/>
  <c r="I25" i="32"/>
  <c r="B25" i="32"/>
  <c r="W25" i="32" s="1"/>
  <c r="A25" i="32"/>
  <c r="AH24" i="32"/>
  <c r="AE24" i="32"/>
  <c r="AF24" i="32" s="1"/>
  <c r="AD24" i="32"/>
  <c r="AB24" i="32"/>
  <c r="O24" i="32"/>
  <c r="I24" i="32"/>
  <c r="B24" i="32"/>
  <c r="W24" i="32" s="1"/>
  <c r="A24" i="32"/>
  <c r="AH23" i="32"/>
  <c r="AE23" i="32"/>
  <c r="AF23" i="32" s="1"/>
  <c r="AD23" i="32"/>
  <c r="AB23" i="32"/>
  <c r="O23" i="32"/>
  <c r="I23" i="32"/>
  <c r="B23" i="32"/>
  <c r="W23" i="32" s="1"/>
  <c r="A23" i="32"/>
  <c r="AH22" i="32"/>
  <c r="AE22" i="32"/>
  <c r="AF22" i="32" s="1"/>
  <c r="AD22" i="32"/>
  <c r="AB22" i="32"/>
  <c r="O22" i="32"/>
  <c r="I22" i="32"/>
  <c r="B22" i="32"/>
  <c r="W22" i="32" s="1"/>
  <c r="A22" i="32"/>
  <c r="AH21" i="32"/>
  <c r="AE21" i="32"/>
  <c r="AF21" i="32" s="1"/>
  <c r="AD21" i="32"/>
  <c r="AB21" i="32"/>
  <c r="O21" i="32"/>
  <c r="I21" i="32"/>
  <c r="B21" i="32"/>
  <c r="W21" i="32" s="1"/>
  <c r="A21" i="32"/>
  <c r="AH20" i="32"/>
  <c r="AE20" i="32"/>
  <c r="AF20" i="32" s="1"/>
  <c r="AD20" i="32"/>
  <c r="AB20" i="32"/>
  <c r="O20" i="32"/>
  <c r="I20" i="32"/>
  <c r="B20" i="32"/>
  <c r="W20" i="32" s="1"/>
  <c r="A20" i="32"/>
  <c r="AH19" i="32"/>
  <c r="AE19" i="32"/>
  <c r="AF19" i="32" s="1"/>
  <c r="AD19" i="32"/>
  <c r="AB19" i="32"/>
  <c r="O19" i="32"/>
  <c r="I19" i="32"/>
  <c r="B19" i="32"/>
  <c r="W19" i="32" s="1"/>
  <c r="A19" i="32"/>
  <c r="AH18" i="32"/>
  <c r="AE18" i="32"/>
  <c r="AF18" i="32" s="1"/>
  <c r="AD18" i="32"/>
  <c r="AB18" i="32"/>
  <c r="O18" i="32"/>
  <c r="I18" i="32"/>
  <c r="B18" i="32"/>
  <c r="W18" i="32" s="1"/>
  <c r="A18" i="32"/>
  <c r="AH17" i="32"/>
  <c r="AE17" i="32"/>
  <c r="AF17" i="32" s="1"/>
  <c r="AD17" i="32"/>
  <c r="AB17" i="32"/>
  <c r="O17" i="32"/>
  <c r="I17" i="32"/>
  <c r="B17" i="32"/>
  <c r="W17" i="32" s="1"/>
  <c r="A17" i="32"/>
  <c r="AH16" i="32"/>
  <c r="AE16" i="32"/>
  <c r="AF16" i="32" s="1"/>
  <c r="AD16" i="32"/>
  <c r="AB16" i="32"/>
  <c r="O16" i="32"/>
  <c r="I16" i="32"/>
  <c r="B16" i="32"/>
  <c r="W16" i="32" s="1"/>
  <c r="A16" i="32"/>
  <c r="AH15" i="32"/>
  <c r="AE15" i="32"/>
  <c r="AD15" i="32"/>
  <c r="AB15" i="32"/>
  <c r="O15" i="32"/>
  <c r="B15" i="32"/>
  <c r="W15" i="32" s="1"/>
  <c r="A15" i="32"/>
  <c r="AH14" i="32"/>
  <c r="AE14" i="32"/>
  <c r="AD14" i="32"/>
  <c r="AB14" i="32"/>
  <c r="O14" i="32"/>
  <c r="B14" i="32"/>
  <c r="W14" i="32" s="1"/>
  <c r="A14" i="32"/>
  <c r="AH13" i="32"/>
  <c r="AE13" i="32"/>
  <c r="AD13" i="32"/>
  <c r="AB13" i="32"/>
  <c r="O13" i="32"/>
  <c r="B13" i="32"/>
  <c r="W13" i="32" s="1"/>
  <c r="A13" i="32"/>
  <c r="AH12" i="32"/>
  <c r="AG12" i="32"/>
  <c r="AE12" i="32"/>
  <c r="AD12" i="32"/>
  <c r="AB12" i="32"/>
  <c r="O12" i="32"/>
  <c r="B12" i="32"/>
  <c r="W12" i="32" s="1"/>
  <c r="A12" i="32"/>
  <c r="O11" i="32"/>
  <c r="T6" i="32"/>
  <c r="S6" i="32"/>
  <c r="R6" i="32"/>
  <c r="Q6" i="32"/>
  <c r="P6" i="32"/>
  <c r="O6" i="32"/>
  <c r="N6" i="32"/>
  <c r="M6" i="32"/>
  <c r="L6" i="32"/>
  <c r="K6" i="32"/>
  <c r="J6" i="32"/>
  <c r="H6" i="32"/>
  <c r="G6" i="32"/>
  <c r="F6" i="32"/>
  <c r="E6" i="32"/>
  <c r="D6" i="32"/>
  <c r="C6" i="32"/>
  <c r="B6" i="32"/>
  <c r="Y4" i="32"/>
  <c r="AH13" i="28"/>
  <c r="AH14" i="28"/>
  <c r="AH15" i="28"/>
  <c r="AH16" i="28"/>
  <c r="AH17" i="28"/>
  <c r="AH18" i="28"/>
  <c r="AH19" i="28"/>
  <c r="AH20" i="28"/>
  <c r="AH21" i="28"/>
  <c r="AH22" i="28"/>
  <c r="AH23" i="28"/>
  <c r="AH24" i="28"/>
  <c r="AH25" i="28"/>
  <c r="AH26" i="28"/>
  <c r="AH27" i="28"/>
  <c r="AH28" i="28"/>
  <c r="AH29" i="28"/>
  <c r="AH30" i="28"/>
  <c r="AH31" i="28"/>
  <c r="AH32" i="28"/>
  <c r="AH33" i="28"/>
  <c r="AH34" i="28"/>
  <c r="AH35" i="28"/>
  <c r="AH36" i="28"/>
  <c r="AH37" i="28"/>
  <c r="AH38" i="28"/>
  <c r="AH39" i="28"/>
  <c r="AH40" i="28"/>
  <c r="AH41" i="28"/>
  <c r="AH42" i="28"/>
  <c r="AH43" i="28"/>
  <c r="AH44" i="28"/>
  <c r="AH45" i="28"/>
  <c r="AH46" i="28"/>
  <c r="AH47" i="28"/>
  <c r="AH48" i="28"/>
  <c r="AH49" i="28"/>
  <c r="AH50" i="28"/>
  <c r="AH51" i="28"/>
  <c r="AH52" i="28"/>
  <c r="AH53" i="28"/>
  <c r="AH54" i="28"/>
  <c r="AH55" i="28"/>
  <c r="AH56" i="28"/>
  <c r="AH57" i="28"/>
  <c r="AH58" i="28"/>
  <c r="AH59" i="28"/>
  <c r="AH60" i="28"/>
  <c r="AH61" i="28"/>
  <c r="AH62" i="28"/>
  <c r="AH63" i="28"/>
  <c r="AH64" i="28"/>
  <c r="AH65" i="28"/>
  <c r="AH66" i="28"/>
  <c r="AH67" i="28"/>
  <c r="AH68" i="28"/>
  <c r="AH69" i="28"/>
  <c r="AH70" i="28"/>
  <c r="AH71" i="28"/>
  <c r="AH72" i="28"/>
  <c r="AH73" i="28"/>
  <c r="AH74" i="28"/>
  <c r="AH75" i="28"/>
  <c r="AH76" i="28"/>
  <c r="AH77" i="28"/>
  <c r="AH78" i="28"/>
  <c r="AH79" i="28"/>
  <c r="AH80" i="28"/>
  <c r="AH81" i="28"/>
  <c r="AH82" i="28"/>
  <c r="AH83" i="28"/>
  <c r="AH84" i="28"/>
  <c r="AH85" i="28"/>
  <c r="AH86" i="28"/>
  <c r="AH87" i="28"/>
  <c r="AH88" i="28"/>
  <c r="AH89" i="28"/>
  <c r="AH90" i="28"/>
  <c r="AH91" i="28"/>
  <c r="AH92" i="28"/>
  <c r="AH93" i="28"/>
  <c r="AH94" i="28"/>
  <c r="AH95" i="28"/>
  <c r="AH96" i="28"/>
  <c r="AH97" i="28"/>
  <c r="AH98" i="28"/>
  <c r="AH99" i="28"/>
  <c r="AH100" i="28"/>
  <c r="AH101" i="28"/>
  <c r="AH102" i="28"/>
  <c r="AH103" i="28"/>
  <c r="AH104" i="28"/>
  <c r="AH105" i="28"/>
  <c r="AH106" i="28"/>
  <c r="AH107" i="28"/>
  <c r="AH108" i="28"/>
  <c r="AH109" i="28"/>
  <c r="AH110" i="28"/>
  <c r="AH111" i="28"/>
  <c r="AH112" i="28"/>
  <c r="AH113" i="28"/>
  <c r="AH114" i="28"/>
  <c r="AH115" i="28"/>
  <c r="AH116" i="28"/>
  <c r="AH117" i="28"/>
  <c r="AH118" i="28"/>
  <c r="AH119" i="28"/>
  <c r="AH120" i="28"/>
  <c r="AH121" i="28"/>
  <c r="AH122" i="28"/>
  <c r="AH123" i="28"/>
  <c r="AH124" i="28"/>
  <c r="AH125" i="28"/>
  <c r="AH126" i="28"/>
  <c r="AH127" i="28"/>
  <c r="AH128" i="28"/>
  <c r="AH129" i="28"/>
  <c r="AH130" i="28"/>
  <c r="AH131" i="28"/>
  <c r="AH132" i="28"/>
  <c r="AH133" i="28"/>
  <c r="AH134" i="28"/>
  <c r="AH135" i="28"/>
  <c r="AH136" i="28"/>
  <c r="AH137" i="28"/>
  <c r="AH138" i="28"/>
  <c r="AH139" i="28"/>
  <c r="AH140" i="28"/>
  <c r="AH141" i="28"/>
  <c r="AH142" i="28"/>
  <c r="AH143" i="28"/>
  <c r="AH144" i="28"/>
  <c r="AH145" i="28"/>
  <c r="AH146" i="28"/>
  <c r="AH147" i="28"/>
  <c r="AH148" i="28"/>
  <c r="AH149" i="28"/>
  <c r="AH150" i="28"/>
  <c r="AH151" i="28"/>
  <c r="AH152" i="28"/>
  <c r="AH153" i="28"/>
  <c r="AH154" i="28"/>
  <c r="AH155" i="28"/>
  <c r="AH156" i="28"/>
  <c r="AH157" i="28"/>
  <c r="AH158" i="28"/>
  <c r="AH159" i="28"/>
  <c r="AH160" i="28"/>
  <c r="AH161" i="28"/>
  <c r="AH162" i="28"/>
  <c r="AH163" i="28"/>
  <c r="AH164" i="28"/>
  <c r="AH165" i="28"/>
  <c r="AH166" i="28"/>
  <c r="AH167" i="28"/>
  <c r="AH168" i="28"/>
  <c r="AH169" i="28"/>
  <c r="AH170" i="28"/>
  <c r="AH171" i="28"/>
  <c r="AH172" i="28"/>
  <c r="AH173" i="28"/>
  <c r="AH174" i="28"/>
  <c r="AH175" i="28"/>
  <c r="AH176" i="28"/>
  <c r="AH177" i="28"/>
  <c r="AH178" i="28"/>
  <c r="AH179" i="28"/>
  <c r="AH180" i="28"/>
  <c r="AH181" i="28"/>
  <c r="AH182" i="28"/>
  <c r="AH183" i="28"/>
  <c r="AH184" i="28"/>
  <c r="AH185" i="28"/>
  <c r="AH186" i="28"/>
  <c r="AH187" i="28"/>
  <c r="AH188" i="28"/>
  <c r="AH189" i="28"/>
  <c r="AH190" i="28"/>
  <c r="AH191" i="28"/>
  <c r="AH192" i="28"/>
  <c r="AH193" i="28"/>
  <c r="AH194" i="28"/>
  <c r="AH195" i="28"/>
  <c r="AH196" i="28"/>
  <c r="AH197" i="28"/>
  <c r="AH198" i="28"/>
  <c r="AH199" i="28"/>
  <c r="AH200" i="28"/>
  <c r="AH201" i="28"/>
  <c r="AH202" i="28"/>
  <c r="AH203" i="28"/>
  <c r="AH204" i="28"/>
  <c r="AH205" i="28"/>
  <c r="AH206" i="28"/>
  <c r="AH207" i="28"/>
  <c r="AH208" i="28"/>
  <c r="AH209" i="28"/>
  <c r="AH210" i="28"/>
  <c r="AH211" i="28"/>
  <c r="AH212" i="28"/>
  <c r="AH213" i="28"/>
  <c r="AH214" i="28"/>
  <c r="AH215" i="28"/>
  <c r="AH216" i="28"/>
  <c r="AH217" i="28"/>
  <c r="AH218" i="28"/>
  <c r="AH219" i="28"/>
  <c r="AH220" i="28"/>
  <c r="AH221" i="28"/>
  <c r="AH222" i="28"/>
  <c r="AH223" i="28"/>
  <c r="AH224" i="28"/>
  <c r="AH225" i="28"/>
  <c r="AH226" i="28"/>
  <c r="AH227" i="28"/>
  <c r="AH228" i="28"/>
  <c r="AH229" i="28"/>
  <c r="AH230" i="28"/>
  <c r="AH231" i="28"/>
  <c r="AH232" i="28"/>
  <c r="AH233" i="28"/>
  <c r="AH234" i="28"/>
  <c r="AH235" i="28"/>
  <c r="AH236" i="28"/>
  <c r="AH237" i="28"/>
  <c r="AH238" i="28"/>
  <c r="AH239" i="28"/>
  <c r="AH240" i="28"/>
  <c r="AH241" i="28"/>
  <c r="AH242" i="28"/>
  <c r="AH243" i="28"/>
  <c r="AH244" i="28"/>
  <c r="AH245" i="28"/>
  <c r="AH246" i="28"/>
  <c r="AH247" i="28"/>
  <c r="AH248" i="28"/>
  <c r="AH249" i="28"/>
  <c r="AH250" i="28"/>
  <c r="AH251" i="28"/>
  <c r="AH252" i="28"/>
  <c r="AH253" i="28"/>
  <c r="AH254" i="28"/>
  <c r="AH255" i="28"/>
  <c r="AH256" i="28"/>
  <c r="AH257" i="28"/>
  <c r="AH258" i="28"/>
  <c r="AH259" i="28"/>
  <c r="AH260" i="28"/>
  <c r="AH261" i="28"/>
  <c r="AH262" i="28"/>
  <c r="AH263" i="28"/>
  <c r="AH264" i="28"/>
  <c r="AH265" i="28"/>
  <c r="AH266" i="28"/>
  <c r="AH267" i="28"/>
  <c r="AH268" i="28"/>
  <c r="AH269" i="28"/>
  <c r="AH270" i="28"/>
  <c r="AH271" i="28"/>
  <c r="AH272" i="28"/>
  <c r="AH273" i="28"/>
  <c r="AH274" i="28"/>
  <c r="AH275" i="28"/>
  <c r="AH276" i="28"/>
  <c r="AH277" i="28"/>
  <c r="AH278" i="28"/>
  <c r="AH279" i="28"/>
  <c r="AH280" i="28"/>
  <c r="AH281" i="28"/>
  <c r="AH282" i="28"/>
  <c r="AH283" i="28"/>
  <c r="AH284" i="28"/>
  <c r="AH285" i="28"/>
  <c r="AH286" i="28"/>
  <c r="AH287" i="28"/>
  <c r="AH288" i="28"/>
  <c r="AH289" i="28"/>
  <c r="AH290" i="28"/>
  <c r="AH291" i="28"/>
  <c r="AH292" i="28"/>
  <c r="AH293" i="28"/>
  <c r="AH294" i="28"/>
  <c r="AH295" i="28"/>
  <c r="AH296" i="28"/>
  <c r="AH297" i="28"/>
  <c r="AH298" i="28"/>
  <c r="AH299" i="28"/>
  <c r="AH300" i="28"/>
  <c r="AH301" i="28"/>
  <c r="AH302" i="28"/>
  <c r="AH303" i="28"/>
  <c r="AH304" i="28"/>
  <c r="AH305" i="28"/>
  <c r="AH306" i="28"/>
  <c r="AH307" i="28"/>
  <c r="AH308" i="28"/>
  <c r="AH309" i="28"/>
  <c r="AH310" i="28"/>
  <c r="AH311" i="28"/>
  <c r="AH12" i="28"/>
  <c r="E17" i="32" l="1"/>
  <c r="E16" i="32"/>
  <c r="E28" i="32"/>
  <c r="D55" i="32"/>
  <c r="D27" i="32"/>
  <c r="E53" i="32"/>
  <c r="E55" i="32"/>
  <c r="E15" i="32"/>
  <c r="E26" i="32"/>
  <c r="E52" i="32"/>
  <c r="E25" i="32"/>
  <c r="E51" i="32"/>
  <c r="E24" i="32"/>
  <c r="E22" i="32"/>
  <c r="E48" i="32"/>
  <c r="E21" i="32"/>
  <c r="E47" i="32"/>
  <c r="E29" i="32"/>
  <c r="D50" i="32"/>
  <c r="E23" i="32"/>
  <c r="E13" i="32"/>
  <c r="E46" i="32"/>
  <c r="E19" i="32"/>
  <c r="E45" i="32"/>
  <c r="E54" i="32"/>
  <c r="E49" i="32"/>
  <c r="D12" i="32"/>
  <c r="E20" i="32"/>
  <c r="E18" i="32"/>
  <c r="E30" i="32"/>
  <c r="AF15" i="32"/>
  <c r="D49" i="32"/>
  <c r="D52" i="32"/>
  <c r="AF14" i="32"/>
  <c r="D23" i="32"/>
  <c r="D24" i="32"/>
  <c r="D29" i="32"/>
  <c r="D17" i="32"/>
  <c r="D20" i="32"/>
  <c r="AD57" i="32"/>
  <c r="D30" i="32"/>
  <c r="E12" i="32"/>
  <c r="D13" i="32"/>
  <c r="D19" i="32"/>
  <c r="E50" i="32"/>
  <c r="D25" i="32"/>
  <c r="AF12" i="32"/>
  <c r="AH57" i="32"/>
  <c r="AF13" i="32"/>
  <c r="D45" i="32"/>
  <c r="G4" i="32"/>
  <c r="AB7" i="32" s="1"/>
  <c r="D46" i="32"/>
  <c r="E14" i="32"/>
  <c r="D14" i="32"/>
  <c r="D18" i="32"/>
  <c r="D51" i="32"/>
  <c r="AG57" i="32"/>
  <c r="D26" i="32"/>
  <c r="E27" i="32"/>
  <c r="D22" i="32"/>
  <c r="D28" i="32"/>
  <c r="D15" i="32"/>
  <c r="D21" i="32"/>
  <c r="D47" i="32"/>
  <c r="D53" i="32"/>
  <c r="D16" i="32"/>
  <c r="D48" i="32"/>
  <c r="D54" i="32"/>
  <c r="AH313" i="28"/>
  <c r="AF57" i="32" l="1"/>
  <c r="AB57" i="32"/>
  <c r="AD58" i="32" s="1"/>
  <c r="AG12" i="28"/>
  <c r="P6" i="28"/>
  <c r="T6" i="28" l="1"/>
  <c r="AE311" i="28" l="1"/>
  <c r="AF311" i="28" s="1"/>
  <c r="AD311" i="28"/>
  <c r="AB311" i="28"/>
  <c r="AE310" i="28"/>
  <c r="AF310" i="28" s="1"/>
  <c r="AD310" i="28"/>
  <c r="AB310" i="28"/>
  <c r="AE309" i="28"/>
  <c r="AF309" i="28" s="1"/>
  <c r="AD309" i="28"/>
  <c r="AB309" i="28"/>
  <c r="AE308" i="28"/>
  <c r="AF308" i="28" s="1"/>
  <c r="AD308" i="28"/>
  <c r="AB308" i="28"/>
  <c r="AE307" i="28"/>
  <c r="AF307" i="28" s="1"/>
  <c r="AD307" i="28"/>
  <c r="AB307" i="28"/>
  <c r="AE306" i="28"/>
  <c r="AF306" i="28" s="1"/>
  <c r="AD306" i="28"/>
  <c r="AB306" i="28"/>
  <c r="AE305" i="28"/>
  <c r="AF305" i="28" s="1"/>
  <c r="AD305" i="28"/>
  <c r="AB305" i="28"/>
  <c r="AE304" i="28"/>
  <c r="AF304" i="28" s="1"/>
  <c r="AD304" i="28"/>
  <c r="AB304" i="28"/>
  <c r="AE303" i="28"/>
  <c r="AF303" i="28" s="1"/>
  <c r="AD303" i="28"/>
  <c r="AB303" i="28"/>
  <c r="AE302" i="28"/>
  <c r="AF302" i="28" s="1"/>
  <c r="AD302" i="28"/>
  <c r="AB302" i="28"/>
  <c r="AE301" i="28"/>
  <c r="AF301" i="28" s="1"/>
  <c r="AD301" i="28"/>
  <c r="AB301" i="28"/>
  <c r="AE300" i="28"/>
  <c r="AF300" i="28" s="1"/>
  <c r="AD300" i="28"/>
  <c r="AB300" i="28"/>
  <c r="AE299" i="28"/>
  <c r="AF299" i="28" s="1"/>
  <c r="AD299" i="28"/>
  <c r="AB299" i="28"/>
  <c r="AE298" i="28"/>
  <c r="AF298" i="28" s="1"/>
  <c r="AD298" i="28"/>
  <c r="AB298" i="28"/>
  <c r="AE297" i="28"/>
  <c r="AF297" i="28" s="1"/>
  <c r="AD297" i="28"/>
  <c r="AB297" i="28"/>
  <c r="AE296" i="28"/>
  <c r="AF296" i="28" s="1"/>
  <c r="AD296" i="28"/>
  <c r="AB296" i="28"/>
  <c r="AE295" i="28"/>
  <c r="AF295" i="28" s="1"/>
  <c r="AD295" i="28"/>
  <c r="AB295" i="28"/>
  <c r="AE294" i="28"/>
  <c r="AF294" i="28" s="1"/>
  <c r="AD294" i="28"/>
  <c r="AB294" i="28"/>
  <c r="AE293" i="28"/>
  <c r="AF293" i="28" s="1"/>
  <c r="AD293" i="28"/>
  <c r="AB293" i="28"/>
  <c r="AE292" i="28"/>
  <c r="AF292" i="28" s="1"/>
  <c r="AD292" i="28"/>
  <c r="AB292" i="28"/>
  <c r="AE291" i="28"/>
  <c r="AF291" i="28" s="1"/>
  <c r="AD291" i="28"/>
  <c r="AB291" i="28"/>
  <c r="AE290" i="28"/>
  <c r="AF290" i="28" s="1"/>
  <c r="AD290" i="28"/>
  <c r="AB290" i="28"/>
  <c r="AE289" i="28"/>
  <c r="AF289" i="28" s="1"/>
  <c r="AD289" i="28"/>
  <c r="AB289" i="28"/>
  <c r="AE288" i="28"/>
  <c r="AF288" i="28" s="1"/>
  <c r="AD288" i="28"/>
  <c r="AB288" i="28"/>
  <c r="AE287" i="28"/>
  <c r="AF287" i="28" s="1"/>
  <c r="AD287" i="28"/>
  <c r="AB287" i="28"/>
  <c r="AE286" i="28"/>
  <c r="AF286" i="28" s="1"/>
  <c r="AD286" i="28"/>
  <c r="AB286" i="28"/>
  <c r="AE285" i="28"/>
  <c r="AF285" i="28" s="1"/>
  <c r="AD285" i="28"/>
  <c r="AB285" i="28"/>
  <c r="AE284" i="28"/>
  <c r="AF284" i="28" s="1"/>
  <c r="AD284" i="28"/>
  <c r="AB284" i="28"/>
  <c r="AE283" i="28"/>
  <c r="AF283" i="28" s="1"/>
  <c r="AD283" i="28"/>
  <c r="AB283" i="28"/>
  <c r="AE282" i="28"/>
  <c r="AF282" i="28" s="1"/>
  <c r="AD282" i="28"/>
  <c r="AB282" i="28"/>
  <c r="AE281" i="28"/>
  <c r="AF281" i="28" s="1"/>
  <c r="AD281" i="28"/>
  <c r="AB281" i="28"/>
  <c r="AE280" i="28"/>
  <c r="AF280" i="28" s="1"/>
  <c r="AD280" i="28"/>
  <c r="AB280" i="28"/>
  <c r="AE279" i="28"/>
  <c r="AF279" i="28" s="1"/>
  <c r="AD279" i="28"/>
  <c r="AB279" i="28"/>
  <c r="AE278" i="28"/>
  <c r="AF278" i="28" s="1"/>
  <c r="AD278" i="28"/>
  <c r="AB278" i="28"/>
  <c r="AE277" i="28"/>
  <c r="AF277" i="28" s="1"/>
  <c r="AD277" i="28"/>
  <c r="AB277" i="28"/>
  <c r="AE276" i="28"/>
  <c r="AF276" i="28" s="1"/>
  <c r="AD276" i="28"/>
  <c r="AB276" i="28"/>
  <c r="AE275" i="28"/>
  <c r="AF275" i="28" s="1"/>
  <c r="AD275" i="28"/>
  <c r="AB275" i="28"/>
  <c r="AE274" i="28"/>
  <c r="AF274" i="28" s="1"/>
  <c r="AD274" i="28"/>
  <c r="AB274" i="28"/>
  <c r="AE273" i="28"/>
  <c r="AF273" i="28" s="1"/>
  <c r="AD273" i="28"/>
  <c r="AB273" i="28"/>
  <c r="AE272" i="28"/>
  <c r="AF272" i="28" s="1"/>
  <c r="AD272" i="28"/>
  <c r="AB272" i="28"/>
  <c r="AE271" i="28"/>
  <c r="AF271" i="28" s="1"/>
  <c r="AD271" i="28"/>
  <c r="AB271" i="28"/>
  <c r="AE270" i="28"/>
  <c r="AF270" i="28" s="1"/>
  <c r="AD270" i="28"/>
  <c r="AB270" i="28"/>
  <c r="AE269" i="28"/>
  <c r="AF269" i="28" s="1"/>
  <c r="AD269" i="28"/>
  <c r="AB269" i="28"/>
  <c r="AE268" i="28"/>
  <c r="AF268" i="28" s="1"/>
  <c r="AD268" i="28"/>
  <c r="AB268" i="28"/>
  <c r="AE267" i="28"/>
  <c r="AF267" i="28" s="1"/>
  <c r="AD267" i="28"/>
  <c r="AB267" i="28"/>
  <c r="AE266" i="28"/>
  <c r="AF266" i="28" s="1"/>
  <c r="AD266" i="28"/>
  <c r="AB266" i="28"/>
  <c r="AE265" i="28"/>
  <c r="AF265" i="28" s="1"/>
  <c r="AD265" i="28"/>
  <c r="AB265" i="28"/>
  <c r="AE264" i="28"/>
  <c r="AF264" i="28" s="1"/>
  <c r="AD264" i="28"/>
  <c r="AB264" i="28"/>
  <c r="AE263" i="28"/>
  <c r="AF263" i="28" s="1"/>
  <c r="AD263" i="28"/>
  <c r="AB263" i="28"/>
  <c r="AE262" i="28"/>
  <c r="AF262" i="28" s="1"/>
  <c r="AD262" i="28"/>
  <c r="AB262" i="28"/>
  <c r="AE261" i="28"/>
  <c r="AF261" i="28" s="1"/>
  <c r="AD261" i="28"/>
  <c r="AB261" i="28"/>
  <c r="AE260" i="28"/>
  <c r="AF260" i="28" s="1"/>
  <c r="AD260" i="28"/>
  <c r="AB260" i="28"/>
  <c r="AE259" i="28"/>
  <c r="AF259" i="28" s="1"/>
  <c r="AD259" i="28"/>
  <c r="AB259" i="28"/>
  <c r="AE258" i="28"/>
  <c r="AF258" i="28" s="1"/>
  <c r="AD258" i="28"/>
  <c r="AB258" i="28"/>
  <c r="AE257" i="28"/>
  <c r="AF257" i="28" s="1"/>
  <c r="AD257" i="28"/>
  <c r="AB257" i="28"/>
  <c r="AE256" i="28"/>
  <c r="AF256" i="28" s="1"/>
  <c r="AD256" i="28"/>
  <c r="AB256" i="28"/>
  <c r="AE255" i="28"/>
  <c r="AF255" i="28" s="1"/>
  <c r="AD255" i="28"/>
  <c r="AB255" i="28"/>
  <c r="AE254" i="28"/>
  <c r="AF254" i="28" s="1"/>
  <c r="AD254" i="28"/>
  <c r="AB254" i="28"/>
  <c r="AE253" i="28"/>
  <c r="AF253" i="28" s="1"/>
  <c r="AD253" i="28"/>
  <c r="AB253" i="28"/>
  <c r="AE252" i="28"/>
  <c r="AF252" i="28" s="1"/>
  <c r="AD252" i="28"/>
  <c r="AB252" i="28"/>
  <c r="AE251" i="28"/>
  <c r="AF251" i="28" s="1"/>
  <c r="AD251" i="28"/>
  <c r="AB251" i="28"/>
  <c r="AE250" i="28"/>
  <c r="AF250" i="28" s="1"/>
  <c r="AD250" i="28"/>
  <c r="AB250" i="28"/>
  <c r="AE249" i="28"/>
  <c r="AF249" i="28" s="1"/>
  <c r="AD249" i="28"/>
  <c r="AB249" i="28"/>
  <c r="AE248" i="28"/>
  <c r="AF248" i="28" s="1"/>
  <c r="AD248" i="28"/>
  <c r="AB248" i="28"/>
  <c r="AE247" i="28"/>
  <c r="AF247" i="28" s="1"/>
  <c r="AD247" i="28"/>
  <c r="AB247" i="28"/>
  <c r="AE246" i="28"/>
  <c r="AF246" i="28" s="1"/>
  <c r="AD246" i="28"/>
  <c r="AB246" i="28"/>
  <c r="AE245" i="28"/>
  <c r="AF245" i="28" s="1"/>
  <c r="AD245" i="28"/>
  <c r="AB245" i="28"/>
  <c r="AE244" i="28"/>
  <c r="AF244" i="28" s="1"/>
  <c r="AD244" i="28"/>
  <c r="AB244" i="28"/>
  <c r="AE243" i="28"/>
  <c r="AF243" i="28" s="1"/>
  <c r="AD243" i="28"/>
  <c r="AB243" i="28"/>
  <c r="AE242" i="28"/>
  <c r="AF242" i="28" s="1"/>
  <c r="AD242" i="28"/>
  <c r="AB242" i="28"/>
  <c r="AE241" i="28"/>
  <c r="AF241" i="28" s="1"/>
  <c r="AD241" i="28"/>
  <c r="AB241" i="28"/>
  <c r="AE240" i="28"/>
  <c r="AF240" i="28" s="1"/>
  <c r="AD240" i="28"/>
  <c r="AB240" i="28"/>
  <c r="AE239" i="28"/>
  <c r="AF239" i="28" s="1"/>
  <c r="AD239" i="28"/>
  <c r="AB239" i="28"/>
  <c r="AE238" i="28"/>
  <c r="AF238" i="28" s="1"/>
  <c r="AD238" i="28"/>
  <c r="AB238" i="28"/>
  <c r="AE237" i="28"/>
  <c r="AF237" i="28" s="1"/>
  <c r="AD237" i="28"/>
  <c r="AB237" i="28"/>
  <c r="AE236" i="28"/>
  <c r="AF236" i="28" s="1"/>
  <c r="AD236" i="28"/>
  <c r="AB236" i="28"/>
  <c r="AE235" i="28"/>
  <c r="AF235" i="28" s="1"/>
  <c r="AD235" i="28"/>
  <c r="AB235" i="28"/>
  <c r="AE234" i="28"/>
  <c r="AF234" i="28" s="1"/>
  <c r="AD234" i="28"/>
  <c r="AB234" i="28"/>
  <c r="AE233" i="28"/>
  <c r="AF233" i="28" s="1"/>
  <c r="AD233" i="28"/>
  <c r="AB233" i="28"/>
  <c r="AE232" i="28"/>
  <c r="AF232" i="28" s="1"/>
  <c r="AD232" i="28"/>
  <c r="AB232" i="28"/>
  <c r="AE231" i="28"/>
  <c r="AF231" i="28" s="1"/>
  <c r="AD231" i="28"/>
  <c r="AB231" i="28"/>
  <c r="AE230" i="28"/>
  <c r="AF230" i="28" s="1"/>
  <c r="AD230" i="28"/>
  <c r="AB230" i="28"/>
  <c r="AE229" i="28"/>
  <c r="AF229" i="28" s="1"/>
  <c r="AD229" i="28"/>
  <c r="AB229" i="28"/>
  <c r="AE228" i="28"/>
  <c r="AF228" i="28" s="1"/>
  <c r="AD228" i="28"/>
  <c r="AB228" i="28"/>
  <c r="AE227" i="28"/>
  <c r="AF227" i="28" s="1"/>
  <c r="AD227" i="28"/>
  <c r="AB227" i="28"/>
  <c r="AE226" i="28"/>
  <c r="AF226" i="28" s="1"/>
  <c r="AD226" i="28"/>
  <c r="AB226" i="28"/>
  <c r="AE225" i="28"/>
  <c r="AF225" i="28" s="1"/>
  <c r="AD225" i="28"/>
  <c r="AB225" i="28"/>
  <c r="AE224" i="28"/>
  <c r="AF224" i="28" s="1"/>
  <c r="AD224" i="28"/>
  <c r="AB224" i="28"/>
  <c r="AE223" i="28"/>
  <c r="AF223" i="28" s="1"/>
  <c r="AD223" i="28"/>
  <c r="AB223" i="28"/>
  <c r="AE222" i="28"/>
  <c r="AF222" i="28" s="1"/>
  <c r="AD222" i="28"/>
  <c r="AB222" i="28"/>
  <c r="AE221" i="28"/>
  <c r="AF221" i="28" s="1"/>
  <c r="AD221" i="28"/>
  <c r="AB221" i="28"/>
  <c r="AE220" i="28"/>
  <c r="AF220" i="28" s="1"/>
  <c r="AD220" i="28"/>
  <c r="AB220" i="28"/>
  <c r="AE219" i="28"/>
  <c r="AF219" i="28" s="1"/>
  <c r="AD219" i="28"/>
  <c r="AB219" i="28"/>
  <c r="AE218" i="28"/>
  <c r="AF218" i="28" s="1"/>
  <c r="AD218" i="28"/>
  <c r="AB218" i="28"/>
  <c r="AE217" i="28"/>
  <c r="AF217" i="28" s="1"/>
  <c r="AD217" i="28"/>
  <c r="AB217" i="28"/>
  <c r="AE216" i="28"/>
  <c r="AF216" i="28" s="1"/>
  <c r="AD216" i="28"/>
  <c r="AB216" i="28"/>
  <c r="AE215" i="28"/>
  <c r="AF215" i="28" s="1"/>
  <c r="AD215" i="28"/>
  <c r="AB215" i="28"/>
  <c r="AE214" i="28"/>
  <c r="AF214" i="28" s="1"/>
  <c r="AD214" i="28"/>
  <c r="AB214" i="28"/>
  <c r="AE213" i="28"/>
  <c r="AF213" i="28" s="1"/>
  <c r="AD213" i="28"/>
  <c r="AB213" i="28"/>
  <c r="AE212" i="28"/>
  <c r="AF212" i="28" s="1"/>
  <c r="AD212" i="28"/>
  <c r="AB212" i="28"/>
  <c r="AE211" i="28"/>
  <c r="AF211" i="28" s="1"/>
  <c r="AD211" i="28"/>
  <c r="AB211" i="28"/>
  <c r="AE210" i="28"/>
  <c r="AF210" i="28" s="1"/>
  <c r="AD210" i="28"/>
  <c r="AB210" i="28"/>
  <c r="AE209" i="28"/>
  <c r="AF209" i="28" s="1"/>
  <c r="AD209" i="28"/>
  <c r="AB209" i="28"/>
  <c r="AE208" i="28"/>
  <c r="AF208" i="28" s="1"/>
  <c r="AD208" i="28"/>
  <c r="AB208" i="28"/>
  <c r="AE207" i="28"/>
  <c r="AF207" i="28" s="1"/>
  <c r="AD207" i="28"/>
  <c r="AB207" i="28"/>
  <c r="AE206" i="28"/>
  <c r="AF206" i="28" s="1"/>
  <c r="AD206" i="28"/>
  <c r="AB206" i="28"/>
  <c r="AE205" i="28"/>
  <c r="AF205" i="28" s="1"/>
  <c r="AD205" i="28"/>
  <c r="AB205" i="28"/>
  <c r="AE204" i="28"/>
  <c r="AF204" i="28" s="1"/>
  <c r="AD204" i="28"/>
  <c r="AB204" i="28"/>
  <c r="AE203" i="28"/>
  <c r="AF203" i="28" s="1"/>
  <c r="AD203" i="28"/>
  <c r="AB203" i="28"/>
  <c r="AE202" i="28"/>
  <c r="AF202" i="28" s="1"/>
  <c r="AD202" i="28"/>
  <c r="AB202" i="28"/>
  <c r="AE201" i="28"/>
  <c r="AF201" i="28" s="1"/>
  <c r="AD201" i="28"/>
  <c r="AB201" i="28"/>
  <c r="AE200" i="28"/>
  <c r="AF200" i="28" s="1"/>
  <c r="AD200" i="28"/>
  <c r="AB200" i="28"/>
  <c r="AE199" i="28"/>
  <c r="AF199" i="28" s="1"/>
  <c r="AD199" i="28"/>
  <c r="AB199" i="28"/>
  <c r="AE198" i="28"/>
  <c r="AF198" i="28" s="1"/>
  <c r="AD198" i="28"/>
  <c r="AB198" i="28"/>
  <c r="AE197" i="28"/>
  <c r="AF197" i="28" s="1"/>
  <c r="AD197" i="28"/>
  <c r="AB197" i="28"/>
  <c r="AE196" i="28"/>
  <c r="AF196" i="28" s="1"/>
  <c r="AD196" i="28"/>
  <c r="AB196" i="28"/>
  <c r="AE195" i="28"/>
  <c r="AF195" i="28" s="1"/>
  <c r="AD195" i="28"/>
  <c r="AB195" i="28"/>
  <c r="AE194" i="28"/>
  <c r="AF194" i="28" s="1"/>
  <c r="AD194" i="28"/>
  <c r="AB194" i="28"/>
  <c r="AE193" i="28"/>
  <c r="AF193" i="28" s="1"/>
  <c r="AD193" i="28"/>
  <c r="AB193" i="28"/>
  <c r="AE192" i="28"/>
  <c r="AF192" i="28" s="1"/>
  <c r="AD192" i="28"/>
  <c r="AB192" i="28"/>
  <c r="AE191" i="28"/>
  <c r="AF191" i="28" s="1"/>
  <c r="AD191" i="28"/>
  <c r="AB191" i="28"/>
  <c r="AE190" i="28"/>
  <c r="AF190" i="28" s="1"/>
  <c r="AD190" i="28"/>
  <c r="AB190" i="28"/>
  <c r="AE189" i="28"/>
  <c r="AF189" i="28" s="1"/>
  <c r="AD189" i="28"/>
  <c r="AB189" i="28"/>
  <c r="AE188" i="28"/>
  <c r="AF188" i="28" s="1"/>
  <c r="AD188" i="28"/>
  <c r="AB188" i="28"/>
  <c r="AE187" i="28"/>
  <c r="AF187" i="28" s="1"/>
  <c r="AD187" i="28"/>
  <c r="AB187" i="28"/>
  <c r="AE186" i="28"/>
  <c r="AF186" i="28" s="1"/>
  <c r="AD186" i="28"/>
  <c r="AB186" i="28"/>
  <c r="AE185" i="28"/>
  <c r="AF185" i="28" s="1"/>
  <c r="AD185" i="28"/>
  <c r="AB185" i="28"/>
  <c r="AE184" i="28"/>
  <c r="AF184" i="28" s="1"/>
  <c r="AD184" i="28"/>
  <c r="AB184" i="28"/>
  <c r="AE183" i="28"/>
  <c r="AF183" i="28" s="1"/>
  <c r="AD183" i="28"/>
  <c r="AB183" i="28"/>
  <c r="AE182" i="28"/>
  <c r="AF182" i="28" s="1"/>
  <c r="AD182" i="28"/>
  <c r="AB182" i="28"/>
  <c r="AE181" i="28"/>
  <c r="AF181" i="28" s="1"/>
  <c r="AD181" i="28"/>
  <c r="AB181" i="28"/>
  <c r="AE180" i="28"/>
  <c r="AF180" i="28" s="1"/>
  <c r="AD180" i="28"/>
  <c r="AB180" i="28"/>
  <c r="AE179" i="28"/>
  <c r="AF179" i="28" s="1"/>
  <c r="AD179" i="28"/>
  <c r="AB179" i="28"/>
  <c r="AE178" i="28"/>
  <c r="AF178" i="28" s="1"/>
  <c r="AD178" i="28"/>
  <c r="AB178" i="28"/>
  <c r="AE177" i="28"/>
  <c r="AF177" i="28" s="1"/>
  <c r="AD177" i="28"/>
  <c r="AB177" i="28"/>
  <c r="AE176" i="28"/>
  <c r="AF176" i="28" s="1"/>
  <c r="AD176" i="28"/>
  <c r="AB176" i="28"/>
  <c r="AE175" i="28"/>
  <c r="AF175" i="28" s="1"/>
  <c r="AD175" i="28"/>
  <c r="AB175" i="28"/>
  <c r="AE174" i="28"/>
  <c r="AF174" i="28" s="1"/>
  <c r="AD174" i="28"/>
  <c r="AB174" i="28"/>
  <c r="AE173" i="28"/>
  <c r="AF173" i="28" s="1"/>
  <c r="AD173" i="28"/>
  <c r="AB173" i="28"/>
  <c r="AE172" i="28"/>
  <c r="AF172" i="28" s="1"/>
  <c r="AD172" i="28"/>
  <c r="AB172" i="28"/>
  <c r="AE171" i="28"/>
  <c r="AF171" i="28" s="1"/>
  <c r="AD171" i="28"/>
  <c r="AB171" i="28"/>
  <c r="AE170" i="28"/>
  <c r="AF170" i="28" s="1"/>
  <c r="AD170" i="28"/>
  <c r="AB170" i="28"/>
  <c r="AE169" i="28"/>
  <c r="AF169" i="28" s="1"/>
  <c r="AD169" i="28"/>
  <c r="AB169" i="28"/>
  <c r="AE168" i="28"/>
  <c r="AF168" i="28" s="1"/>
  <c r="AD168" i="28"/>
  <c r="AB168" i="28"/>
  <c r="AE167" i="28"/>
  <c r="AF167" i="28" s="1"/>
  <c r="AD167" i="28"/>
  <c r="AB167" i="28"/>
  <c r="AE166" i="28"/>
  <c r="AF166" i="28" s="1"/>
  <c r="AD166" i="28"/>
  <c r="AB166" i="28"/>
  <c r="AE165" i="28"/>
  <c r="AF165" i="28" s="1"/>
  <c r="AD165" i="28"/>
  <c r="AB165" i="28"/>
  <c r="AE164" i="28"/>
  <c r="AF164" i="28" s="1"/>
  <c r="AD164" i="28"/>
  <c r="AB164" i="28"/>
  <c r="AE163" i="28"/>
  <c r="AF163" i="28" s="1"/>
  <c r="AD163" i="28"/>
  <c r="AB163" i="28"/>
  <c r="AE162" i="28"/>
  <c r="AF162" i="28" s="1"/>
  <c r="AD162" i="28"/>
  <c r="AB162" i="28"/>
  <c r="AE161" i="28"/>
  <c r="AF161" i="28" s="1"/>
  <c r="AD161" i="28"/>
  <c r="AB161" i="28"/>
  <c r="AE160" i="28"/>
  <c r="AF160" i="28" s="1"/>
  <c r="AD160" i="28"/>
  <c r="AB160" i="28"/>
  <c r="AE159" i="28"/>
  <c r="AF159" i="28" s="1"/>
  <c r="AD159" i="28"/>
  <c r="AB159" i="28"/>
  <c r="AE158" i="28"/>
  <c r="AF158" i="28" s="1"/>
  <c r="AD158" i="28"/>
  <c r="AB158" i="28"/>
  <c r="AE157" i="28"/>
  <c r="AF157" i="28" s="1"/>
  <c r="AD157" i="28"/>
  <c r="AB157" i="28"/>
  <c r="AE156" i="28"/>
  <c r="AF156" i="28" s="1"/>
  <c r="AD156" i="28"/>
  <c r="AB156" i="28"/>
  <c r="AE155" i="28"/>
  <c r="AF155" i="28" s="1"/>
  <c r="AD155" i="28"/>
  <c r="AB155" i="28"/>
  <c r="AE154" i="28"/>
  <c r="AF154" i="28" s="1"/>
  <c r="AD154" i="28"/>
  <c r="AB154" i="28"/>
  <c r="AE153" i="28"/>
  <c r="AF153" i="28" s="1"/>
  <c r="AD153" i="28"/>
  <c r="AB153" i="28"/>
  <c r="AE152" i="28"/>
  <c r="AF152" i="28" s="1"/>
  <c r="AD152" i="28"/>
  <c r="AB152" i="28"/>
  <c r="AE151" i="28"/>
  <c r="AF151" i="28" s="1"/>
  <c r="AD151" i="28"/>
  <c r="AB151" i="28"/>
  <c r="AE150" i="28"/>
  <c r="AF150" i="28" s="1"/>
  <c r="AD150" i="28"/>
  <c r="AB150" i="28"/>
  <c r="AE149" i="28"/>
  <c r="AF149" i="28" s="1"/>
  <c r="AD149" i="28"/>
  <c r="AB149" i="28"/>
  <c r="AE148" i="28"/>
  <c r="AF148" i="28" s="1"/>
  <c r="AD148" i="28"/>
  <c r="AB148" i="28"/>
  <c r="AE147" i="28"/>
  <c r="AF147" i="28" s="1"/>
  <c r="AD147" i="28"/>
  <c r="AB147" i="28"/>
  <c r="AE146" i="28"/>
  <c r="AF146" i="28" s="1"/>
  <c r="AD146" i="28"/>
  <c r="AB146" i="28"/>
  <c r="AE145" i="28"/>
  <c r="AF145" i="28" s="1"/>
  <c r="AD145" i="28"/>
  <c r="AB145" i="28"/>
  <c r="AE144" i="28"/>
  <c r="AF144" i="28" s="1"/>
  <c r="AD144" i="28"/>
  <c r="AB144" i="28"/>
  <c r="AE143" i="28"/>
  <c r="AF143" i="28" s="1"/>
  <c r="AD143" i="28"/>
  <c r="AB143" i="28"/>
  <c r="AE142" i="28"/>
  <c r="AF142" i="28" s="1"/>
  <c r="AD142" i="28"/>
  <c r="AB142" i="28"/>
  <c r="AE141" i="28"/>
  <c r="AF141" i="28" s="1"/>
  <c r="AD141" i="28"/>
  <c r="AB141" i="28"/>
  <c r="AE140" i="28"/>
  <c r="AF140" i="28" s="1"/>
  <c r="AD140" i="28"/>
  <c r="AB140" i="28"/>
  <c r="AE139" i="28"/>
  <c r="AF139" i="28" s="1"/>
  <c r="AD139" i="28"/>
  <c r="AB139" i="28"/>
  <c r="AE138" i="28"/>
  <c r="AF138" i="28" s="1"/>
  <c r="AD138" i="28"/>
  <c r="AB138" i="28"/>
  <c r="AE137" i="28"/>
  <c r="AF137" i="28" s="1"/>
  <c r="AD137" i="28"/>
  <c r="AB137" i="28"/>
  <c r="AE136" i="28"/>
  <c r="AF136" i="28" s="1"/>
  <c r="AD136" i="28"/>
  <c r="AB136" i="28"/>
  <c r="AE135" i="28"/>
  <c r="AF135" i="28" s="1"/>
  <c r="AD135" i="28"/>
  <c r="AB135" i="28"/>
  <c r="AE134" i="28"/>
  <c r="AF134" i="28" s="1"/>
  <c r="AD134" i="28"/>
  <c r="AB134" i="28"/>
  <c r="AE133" i="28"/>
  <c r="AF133" i="28" s="1"/>
  <c r="AD133" i="28"/>
  <c r="AB133" i="28"/>
  <c r="AE132" i="28"/>
  <c r="AF132" i="28" s="1"/>
  <c r="AD132" i="28"/>
  <c r="AB132" i="28"/>
  <c r="AE131" i="28"/>
  <c r="AF131" i="28" s="1"/>
  <c r="AD131" i="28"/>
  <c r="AB131" i="28"/>
  <c r="AE130" i="28"/>
  <c r="AF130" i="28" s="1"/>
  <c r="AD130" i="28"/>
  <c r="AB130" i="28"/>
  <c r="AE129" i="28"/>
  <c r="AF129" i="28" s="1"/>
  <c r="AD129" i="28"/>
  <c r="AB129" i="28"/>
  <c r="AE128" i="28"/>
  <c r="AF128" i="28" s="1"/>
  <c r="AD128" i="28"/>
  <c r="AB128" i="28"/>
  <c r="AE127" i="28"/>
  <c r="AF127" i="28" s="1"/>
  <c r="AD127" i="28"/>
  <c r="AB127" i="28"/>
  <c r="AE126" i="28"/>
  <c r="AF126" i="28" s="1"/>
  <c r="AD126" i="28"/>
  <c r="AB126" i="28"/>
  <c r="AE125" i="28"/>
  <c r="AF125" i="28" s="1"/>
  <c r="AD125" i="28"/>
  <c r="AB125" i="28"/>
  <c r="AE124" i="28"/>
  <c r="AF124" i="28" s="1"/>
  <c r="AD124" i="28"/>
  <c r="AB124" i="28"/>
  <c r="AE123" i="28"/>
  <c r="AF123" i="28" s="1"/>
  <c r="AD123" i="28"/>
  <c r="AB123" i="28"/>
  <c r="AE122" i="28"/>
  <c r="AF122" i="28" s="1"/>
  <c r="AD122" i="28"/>
  <c r="AB122" i="28"/>
  <c r="AE121" i="28"/>
  <c r="AF121" i="28" s="1"/>
  <c r="AD121" i="28"/>
  <c r="AB121" i="28"/>
  <c r="AE120" i="28"/>
  <c r="AF120" i="28" s="1"/>
  <c r="AD120" i="28"/>
  <c r="AB120" i="28"/>
  <c r="AE119" i="28"/>
  <c r="AF119" i="28" s="1"/>
  <c r="AD119" i="28"/>
  <c r="AB119" i="28"/>
  <c r="AE118" i="28"/>
  <c r="AF118" i="28" s="1"/>
  <c r="AD118" i="28"/>
  <c r="AB118" i="28"/>
  <c r="AE117" i="28"/>
  <c r="AF117" i="28" s="1"/>
  <c r="AD117" i="28"/>
  <c r="AB117" i="28"/>
  <c r="AE116" i="28"/>
  <c r="AF116" i="28" s="1"/>
  <c r="AD116" i="28"/>
  <c r="AB116" i="28"/>
  <c r="AE115" i="28"/>
  <c r="AF115" i="28" s="1"/>
  <c r="AD115" i="28"/>
  <c r="AB115" i="28"/>
  <c r="AE114" i="28"/>
  <c r="AF114" i="28" s="1"/>
  <c r="AD114" i="28"/>
  <c r="AB114" i="28"/>
  <c r="AE113" i="28"/>
  <c r="AF113" i="28" s="1"/>
  <c r="AD113" i="28"/>
  <c r="AB113" i="28"/>
  <c r="AE112" i="28"/>
  <c r="AF112" i="28" s="1"/>
  <c r="AD112" i="28"/>
  <c r="AB112" i="28"/>
  <c r="AE111" i="28"/>
  <c r="AF111" i="28" s="1"/>
  <c r="AD111" i="28"/>
  <c r="AB111" i="28"/>
  <c r="AE110" i="28"/>
  <c r="AF110" i="28" s="1"/>
  <c r="AD110" i="28"/>
  <c r="AB110" i="28"/>
  <c r="AE109" i="28"/>
  <c r="AF109" i="28" s="1"/>
  <c r="AD109" i="28"/>
  <c r="AB109" i="28"/>
  <c r="AE108" i="28"/>
  <c r="AF108" i="28" s="1"/>
  <c r="AD108" i="28"/>
  <c r="AB108" i="28"/>
  <c r="AE107" i="28"/>
  <c r="AF107" i="28" s="1"/>
  <c r="AD107" i="28"/>
  <c r="AB107" i="28"/>
  <c r="AE106" i="28"/>
  <c r="AF106" i="28" s="1"/>
  <c r="AD106" i="28"/>
  <c r="AB106" i="28"/>
  <c r="AE105" i="28"/>
  <c r="AF105" i="28" s="1"/>
  <c r="AD105" i="28"/>
  <c r="AB105" i="28"/>
  <c r="AE104" i="28"/>
  <c r="AF104" i="28" s="1"/>
  <c r="AD104" i="28"/>
  <c r="AB104" i="28"/>
  <c r="AE103" i="28"/>
  <c r="AF103" i="28" s="1"/>
  <c r="AD103" i="28"/>
  <c r="AB103" i="28"/>
  <c r="AE102" i="28"/>
  <c r="AF102" i="28" s="1"/>
  <c r="AD102" i="28"/>
  <c r="AB102" i="28"/>
  <c r="AE101" i="28"/>
  <c r="AF101" i="28" s="1"/>
  <c r="AD101" i="28"/>
  <c r="AB101" i="28"/>
  <c r="AE100" i="28"/>
  <c r="AF100" i="28" s="1"/>
  <c r="AD100" i="28"/>
  <c r="AB100" i="28"/>
  <c r="AE99" i="28"/>
  <c r="AF99" i="28" s="1"/>
  <c r="AD99" i="28"/>
  <c r="AB99" i="28"/>
  <c r="AE98" i="28"/>
  <c r="AF98" i="28" s="1"/>
  <c r="AD98" i="28"/>
  <c r="AB98" i="28"/>
  <c r="AE97" i="28"/>
  <c r="AF97" i="28" s="1"/>
  <c r="AD97" i="28"/>
  <c r="AB97" i="28"/>
  <c r="AE96" i="28"/>
  <c r="AF96" i="28" s="1"/>
  <c r="AD96" i="28"/>
  <c r="AB96" i="28"/>
  <c r="AE95" i="28"/>
  <c r="AF95" i="28" s="1"/>
  <c r="AD95" i="28"/>
  <c r="AB95" i="28"/>
  <c r="AE94" i="28"/>
  <c r="AF94" i="28" s="1"/>
  <c r="AD94" i="28"/>
  <c r="AB94" i="28"/>
  <c r="AE93" i="28"/>
  <c r="AF93" i="28" s="1"/>
  <c r="AD93" i="28"/>
  <c r="AB93" i="28"/>
  <c r="AE92" i="28"/>
  <c r="AF92" i="28" s="1"/>
  <c r="AD92" i="28"/>
  <c r="AB92" i="28"/>
  <c r="AE91" i="28"/>
  <c r="AF91" i="28" s="1"/>
  <c r="AD91" i="28"/>
  <c r="AB91" i="28"/>
  <c r="AE90" i="28"/>
  <c r="AF90" i="28" s="1"/>
  <c r="AD90" i="28"/>
  <c r="AB90" i="28"/>
  <c r="AE89" i="28"/>
  <c r="AF89" i="28" s="1"/>
  <c r="AD89" i="28"/>
  <c r="AB89" i="28"/>
  <c r="AE88" i="28"/>
  <c r="AF88" i="28" s="1"/>
  <c r="AD88" i="28"/>
  <c r="AB88" i="28"/>
  <c r="AE87" i="28"/>
  <c r="AF87" i="28" s="1"/>
  <c r="AD87" i="28"/>
  <c r="AB87" i="28"/>
  <c r="AE86" i="28"/>
  <c r="AF86" i="28" s="1"/>
  <c r="AD86" i="28"/>
  <c r="AB86" i="28"/>
  <c r="AE85" i="28"/>
  <c r="AF85" i="28" s="1"/>
  <c r="AD85" i="28"/>
  <c r="AB85" i="28"/>
  <c r="AE84" i="28"/>
  <c r="AF84" i="28" s="1"/>
  <c r="AD84" i="28"/>
  <c r="AB84" i="28"/>
  <c r="AE83" i="28"/>
  <c r="AF83" i="28" s="1"/>
  <c r="AD83" i="28"/>
  <c r="AB83" i="28"/>
  <c r="AE82" i="28"/>
  <c r="AF82" i="28" s="1"/>
  <c r="AD82" i="28"/>
  <c r="AB82" i="28"/>
  <c r="AE81" i="28"/>
  <c r="AF81" i="28" s="1"/>
  <c r="AD81" i="28"/>
  <c r="AB81" i="28"/>
  <c r="AE80" i="28"/>
  <c r="AF80" i="28" s="1"/>
  <c r="AD80" i="28"/>
  <c r="AB80" i="28"/>
  <c r="AE79" i="28"/>
  <c r="AF79" i="28" s="1"/>
  <c r="AD79" i="28"/>
  <c r="AB79" i="28"/>
  <c r="AE78" i="28"/>
  <c r="AF78" i="28" s="1"/>
  <c r="AD78" i="28"/>
  <c r="AB78" i="28"/>
  <c r="AE77" i="28"/>
  <c r="AF77" i="28" s="1"/>
  <c r="AD77" i="28"/>
  <c r="AB77" i="28"/>
  <c r="AE76" i="28"/>
  <c r="AF76" i="28" s="1"/>
  <c r="AD76" i="28"/>
  <c r="AB76" i="28"/>
  <c r="AE75" i="28"/>
  <c r="AF75" i="28" s="1"/>
  <c r="AD75" i="28"/>
  <c r="AB75" i="28"/>
  <c r="AE74" i="28"/>
  <c r="AF74" i="28" s="1"/>
  <c r="AD74" i="28"/>
  <c r="AB74" i="28"/>
  <c r="AE73" i="28"/>
  <c r="AF73" i="28" s="1"/>
  <c r="AD73" i="28"/>
  <c r="AB73" i="28"/>
  <c r="AE72" i="28"/>
  <c r="AF72" i="28" s="1"/>
  <c r="AD72" i="28"/>
  <c r="AB72" i="28"/>
  <c r="AE71" i="28"/>
  <c r="AF71" i="28" s="1"/>
  <c r="AD71" i="28"/>
  <c r="AB71" i="28"/>
  <c r="AE70" i="28"/>
  <c r="AF70" i="28" s="1"/>
  <c r="AD70" i="28"/>
  <c r="AB70" i="28"/>
  <c r="AE69" i="28"/>
  <c r="AF69" i="28" s="1"/>
  <c r="AD69" i="28"/>
  <c r="AB69" i="28"/>
  <c r="AE68" i="28"/>
  <c r="AF68" i="28" s="1"/>
  <c r="AD68" i="28"/>
  <c r="AB68" i="28"/>
  <c r="AE67" i="28"/>
  <c r="AF67" i="28" s="1"/>
  <c r="AD67" i="28"/>
  <c r="AB67" i="28"/>
  <c r="AE66" i="28"/>
  <c r="AF66" i="28" s="1"/>
  <c r="AD66" i="28"/>
  <c r="AB66" i="28"/>
  <c r="AE65" i="28"/>
  <c r="AF65" i="28" s="1"/>
  <c r="AD65" i="28"/>
  <c r="AB65" i="28"/>
  <c r="AE64" i="28"/>
  <c r="AF64" i="28" s="1"/>
  <c r="AD64" i="28"/>
  <c r="AB64" i="28"/>
  <c r="AE63" i="28"/>
  <c r="AF63" i="28" s="1"/>
  <c r="AD63" i="28"/>
  <c r="AB63" i="28"/>
  <c r="AE62" i="28"/>
  <c r="AF62" i="28" s="1"/>
  <c r="AD62" i="28"/>
  <c r="AB62" i="28"/>
  <c r="AE61" i="28"/>
  <c r="AF61" i="28" s="1"/>
  <c r="AD61" i="28"/>
  <c r="AB61" i="28"/>
  <c r="AE60" i="28"/>
  <c r="AF60" i="28" s="1"/>
  <c r="AD60" i="28"/>
  <c r="AB60" i="28"/>
  <c r="AE59" i="28"/>
  <c r="AF59" i="28" s="1"/>
  <c r="AD59" i="28"/>
  <c r="AB59" i="28"/>
  <c r="AE58" i="28"/>
  <c r="AF58" i="28" s="1"/>
  <c r="AD58" i="28"/>
  <c r="AB58" i="28"/>
  <c r="AE57" i="28"/>
  <c r="AF57" i="28" s="1"/>
  <c r="AD57" i="28"/>
  <c r="AB57" i="28"/>
  <c r="AE56" i="28"/>
  <c r="AF56" i="28" s="1"/>
  <c r="AD56" i="28"/>
  <c r="AB56" i="28"/>
  <c r="AE55" i="28"/>
  <c r="AF55" i="28" s="1"/>
  <c r="AD55" i="28"/>
  <c r="AB55" i="28"/>
  <c r="AE54" i="28"/>
  <c r="AF54" i="28" s="1"/>
  <c r="AD54" i="28"/>
  <c r="AB54" i="28"/>
  <c r="AE53" i="28"/>
  <c r="AF53" i="28" s="1"/>
  <c r="AD53" i="28"/>
  <c r="AB53" i="28"/>
  <c r="AE52" i="28"/>
  <c r="AF52" i="28" s="1"/>
  <c r="AD52" i="28"/>
  <c r="AB52" i="28"/>
  <c r="AE51" i="28"/>
  <c r="AF51" i="28" s="1"/>
  <c r="AD51" i="28"/>
  <c r="AB51" i="28"/>
  <c r="AE50" i="28"/>
  <c r="AF50" i="28" s="1"/>
  <c r="AD50" i="28"/>
  <c r="AB50" i="28"/>
  <c r="AE49" i="28"/>
  <c r="AF49" i="28" s="1"/>
  <c r="AD49" i="28"/>
  <c r="AB49" i="28"/>
  <c r="AE48" i="28"/>
  <c r="AF48" i="28" s="1"/>
  <c r="AD48" i="28"/>
  <c r="AB48" i="28"/>
  <c r="AE47" i="28"/>
  <c r="AF47" i="28" s="1"/>
  <c r="AD47" i="28"/>
  <c r="AB47" i="28"/>
  <c r="AE46" i="28"/>
  <c r="AF46" i="28" s="1"/>
  <c r="AD46" i="28"/>
  <c r="AB46" i="28"/>
  <c r="AE45" i="28"/>
  <c r="AF45" i="28" s="1"/>
  <c r="AD45" i="28"/>
  <c r="AB45" i="28"/>
  <c r="AE44" i="28"/>
  <c r="AF44" i="28" s="1"/>
  <c r="AD44" i="28"/>
  <c r="AB44" i="28"/>
  <c r="AE43" i="28"/>
  <c r="AF43" i="28" s="1"/>
  <c r="AD43" i="28"/>
  <c r="AB43" i="28"/>
  <c r="AE42" i="28"/>
  <c r="AF42" i="28" s="1"/>
  <c r="AD42" i="28"/>
  <c r="AB42" i="28"/>
  <c r="AE41" i="28"/>
  <c r="AF41" i="28" s="1"/>
  <c r="AD41" i="28"/>
  <c r="AB41" i="28"/>
  <c r="AE40" i="28"/>
  <c r="AF40" i="28" s="1"/>
  <c r="AD40" i="28"/>
  <c r="AB40" i="28"/>
  <c r="AE39" i="28"/>
  <c r="AF39" i="28" s="1"/>
  <c r="AD39" i="28"/>
  <c r="AB39" i="28"/>
  <c r="AE38" i="28"/>
  <c r="AF38" i="28" s="1"/>
  <c r="AD38" i="28"/>
  <c r="AB38" i="28"/>
  <c r="AE37" i="28"/>
  <c r="AF37" i="28" s="1"/>
  <c r="AD37" i="28"/>
  <c r="AB37" i="28"/>
  <c r="AE36" i="28"/>
  <c r="AF36" i="28" s="1"/>
  <c r="AD36" i="28"/>
  <c r="AB36" i="28"/>
  <c r="AE35" i="28"/>
  <c r="AF35" i="28" s="1"/>
  <c r="AD35" i="28"/>
  <c r="AB35" i="28"/>
  <c r="AE34" i="28"/>
  <c r="AF34" i="28" s="1"/>
  <c r="AD34" i="28"/>
  <c r="AB34" i="28"/>
  <c r="AE33" i="28"/>
  <c r="AF33" i="28" s="1"/>
  <c r="AD33" i="28"/>
  <c r="AB33" i="28"/>
  <c r="AE32" i="28"/>
  <c r="AF32" i="28" s="1"/>
  <c r="AD32" i="28"/>
  <c r="AB32" i="28"/>
  <c r="AE31" i="28"/>
  <c r="AF31" i="28" s="1"/>
  <c r="AD31" i="28"/>
  <c r="AB31" i="28"/>
  <c r="AE30" i="28"/>
  <c r="AF30" i="28" s="1"/>
  <c r="AD30" i="28"/>
  <c r="AB30" i="28"/>
  <c r="AE29" i="28"/>
  <c r="AF29" i="28" s="1"/>
  <c r="AD29" i="28"/>
  <c r="AB29" i="28"/>
  <c r="AE28" i="28"/>
  <c r="AF28" i="28" s="1"/>
  <c r="AD28" i="28"/>
  <c r="AB28" i="28"/>
  <c r="AE27" i="28"/>
  <c r="AF27" i="28" s="1"/>
  <c r="AD27" i="28"/>
  <c r="AB27" i="28"/>
  <c r="AE26" i="28"/>
  <c r="AF26" i="28" s="1"/>
  <c r="AD26" i="28"/>
  <c r="AB26" i="28"/>
  <c r="AE25" i="28"/>
  <c r="AF25" i="28" s="1"/>
  <c r="AD25" i="28"/>
  <c r="AB25" i="28"/>
  <c r="AE24" i="28"/>
  <c r="AF24" i="28" s="1"/>
  <c r="AD24" i="28"/>
  <c r="AB24" i="28"/>
  <c r="AE23" i="28"/>
  <c r="AF23" i="28" s="1"/>
  <c r="AD23" i="28"/>
  <c r="AB23" i="28"/>
  <c r="AE22" i="28"/>
  <c r="AF22" i="28" s="1"/>
  <c r="AD22" i="28"/>
  <c r="AB22" i="28"/>
  <c r="AE21" i="28"/>
  <c r="AF21" i="28" s="1"/>
  <c r="AD21" i="28"/>
  <c r="AB21" i="28"/>
  <c r="AE20" i="28"/>
  <c r="AF20" i="28" s="1"/>
  <c r="AD20" i="28"/>
  <c r="AB20" i="28"/>
  <c r="AE19" i="28"/>
  <c r="AF19" i="28" s="1"/>
  <c r="AD19" i="28"/>
  <c r="AB19" i="28"/>
  <c r="AE18" i="28"/>
  <c r="AF18" i="28" s="1"/>
  <c r="AD18" i="28"/>
  <c r="AB18" i="28"/>
  <c r="AE17" i="28"/>
  <c r="AF17" i="28" s="1"/>
  <c r="AD17" i="28"/>
  <c r="AB17" i="28"/>
  <c r="AE16" i="28"/>
  <c r="AF16" i="28" s="1"/>
  <c r="AD16" i="28"/>
  <c r="AB16" i="28"/>
  <c r="AE15" i="28"/>
  <c r="AF15" i="28" s="1"/>
  <c r="AD15" i="28"/>
  <c r="AB15" i="28"/>
  <c r="AE14" i="28"/>
  <c r="AD14" i="28"/>
  <c r="AB14" i="28"/>
  <c r="AE13" i="28"/>
  <c r="AD13" i="28"/>
  <c r="AB13" i="28"/>
  <c r="AB12" i="28"/>
  <c r="AD12" i="28" l="1"/>
  <c r="AE12" i="28" l="1"/>
  <c r="AF12" i="28" l="1"/>
  <c r="AF13" i="28"/>
  <c r="AF14" i="28"/>
  <c r="S6" i="28" l="1"/>
  <c r="R6" i="28"/>
  <c r="Q6" i="28"/>
  <c r="O6" i="28"/>
  <c r="N6" i="28"/>
  <c r="M6" i="28"/>
  <c r="L6" i="28"/>
  <c r="K6" i="28"/>
  <c r="J6" i="28"/>
  <c r="H6" i="28"/>
  <c r="G6" i="28"/>
  <c r="F6" i="28"/>
  <c r="E6" i="28"/>
  <c r="D6" i="28"/>
  <c r="C6" i="28"/>
  <c r="B6" i="28"/>
  <c r="AG313" i="28"/>
  <c r="I15" i="28"/>
  <c r="I16" i="28"/>
  <c r="A311" i="28" l="1"/>
  <c r="A310" i="28"/>
  <c r="A309" i="28"/>
  <c r="A308" i="28"/>
  <c r="A307" i="28"/>
  <c r="A306" i="28"/>
  <c r="A305" i="28"/>
  <c r="A304" i="28"/>
  <c r="A303" i="28"/>
  <c r="A302" i="28"/>
  <c r="A301" i="28"/>
  <c r="A300" i="28"/>
  <c r="A299" i="28"/>
  <c r="A298" i="28"/>
  <c r="A297" i="28"/>
  <c r="A296" i="28"/>
  <c r="A295" i="28"/>
  <c r="A294" i="28"/>
  <c r="A293" i="28"/>
  <c r="A292" i="28"/>
  <c r="A291" i="28"/>
  <c r="A290" i="28"/>
  <c r="A289" i="28"/>
  <c r="A288" i="28"/>
  <c r="A287" i="28"/>
  <c r="A286" i="28"/>
  <c r="A285" i="28"/>
  <c r="A284" i="28"/>
  <c r="A283" i="28"/>
  <c r="A282" i="28"/>
  <c r="A281" i="28"/>
  <c r="A280" i="28"/>
  <c r="A279" i="28"/>
  <c r="A278" i="28"/>
  <c r="A277" i="28"/>
  <c r="A276" i="28"/>
  <c r="A275" i="28"/>
  <c r="A274" i="28"/>
  <c r="A273" i="28"/>
  <c r="A272" i="28"/>
  <c r="A271" i="28"/>
  <c r="A270" i="28"/>
  <c r="A269" i="28"/>
  <c r="A268" i="28"/>
  <c r="A267" i="28"/>
  <c r="A266" i="28"/>
  <c r="A265" i="28"/>
  <c r="A264" i="28"/>
  <c r="A263" i="28"/>
  <c r="A262" i="28"/>
  <c r="A261" i="28"/>
  <c r="A260" i="28"/>
  <c r="A259" i="28"/>
  <c r="A258" i="28"/>
  <c r="A257" i="28"/>
  <c r="A256" i="28"/>
  <c r="A255" i="28"/>
  <c r="A254" i="28"/>
  <c r="A253" i="28"/>
  <c r="A252" i="28"/>
  <c r="A251" i="28"/>
  <c r="A250" i="28"/>
  <c r="A249" i="28"/>
  <c r="A248" i="28"/>
  <c r="A247" i="28"/>
  <c r="A246" i="28"/>
  <c r="A245" i="28"/>
  <c r="A244" i="28"/>
  <c r="A243" i="28"/>
  <c r="A242" i="28"/>
  <c r="A241" i="28"/>
  <c r="A240" i="28"/>
  <c r="A239" i="28"/>
  <c r="A238" i="28"/>
  <c r="A237" i="28"/>
  <c r="A236" i="28"/>
  <c r="A235" i="28"/>
  <c r="A234" i="28"/>
  <c r="A233" i="28"/>
  <c r="A232" i="28"/>
  <c r="A231" i="28"/>
  <c r="A230" i="28"/>
  <c r="A229" i="28"/>
  <c r="A228" i="28"/>
  <c r="A227" i="28"/>
  <c r="A226" i="28"/>
  <c r="A225" i="28"/>
  <c r="A224" i="28"/>
  <c r="A223" i="28"/>
  <c r="A222" i="28"/>
  <c r="A221" i="28"/>
  <c r="A220" i="28"/>
  <c r="A219" i="28"/>
  <c r="A218" i="28"/>
  <c r="A217" i="28"/>
  <c r="A216" i="28"/>
  <c r="A215" i="28"/>
  <c r="A214" i="28"/>
  <c r="A213" i="28"/>
  <c r="A212" i="28"/>
  <c r="A211" i="28"/>
  <c r="A210" i="28"/>
  <c r="A209" i="28"/>
  <c r="A208" i="28"/>
  <c r="A207" i="28"/>
  <c r="A206" i="28"/>
  <c r="A205" i="28"/>
  <c r="A204" i="28"/>
  <c r="A203" i="28"/>
  <c r="A202" i="28"/>
  <c r="A201" i="28"/>
  <c r="A200" i="28"/>
  <c r="A199" i="28"/>
  <c r="A198" i="28"/>
  <c r="A197" i="28"/>
  <c r="A196" i="28"/>
  <c r="A195" i="28"/>
  <c r="A194" i="28"/>
  <c r="A193" i="28"/>
  <c r="A192" i="28"/>
  <c r="A191" i="28"/>
  <c r="A190" i="28"/>
  <c r="A189" i="28"/>
  <c r="A188" i="28"/>
  <c r="A187" i="28"/>
  <c r="A186" i="28"/>
  <c r="A185" i="28"/>
  <c r="A184" i="28"/>
  <c r="A183" i="28"/>
  <c r="A182" i="28"/>
  <c r="A181" i="28"/>
  <c r="A180" i="28"/>
  <c r="A179" i="28"/>
  <c r="A178" i="28"/>
  <c r="A177" i="28"/>
  <c r="A176" i="28"/>
  <c r="A175" i="28"/>
  <c r="A174" i="28"/>
  <c r="A173" i="28"/>
  <c r="A172" i="28"/>
  <c r="A171" i="28"/>
  <c r="A170" i="28"/>
  <c r="A169" i="28"/>
  <c r="A168" i="28"/>
  <c r="A167" i="28"/>
  <c r="A166" i="28"/>
  <c r="A165" i="28"/>
  <c r="A164" i="28"/>
  <c r="A163" i="28"/>
  <c r="A162" i="28"/>
  <c r="A161" i="28"/>
  <c r="A160" i="28"/>
  <c r="A159" i="28"/>
  <c r="A158" i="28"/>
  <c r="A157" i="28"/>
  <c r="A156" i="28"/>
  <c r="A155" i="28"/>
  <c r="A154" i="28"/>
  <c r="A153" i="28"/>
  <c r="A152" i="28"/>
  <c r="A151" i="28"/>
  <c r="A150" i="28"/>
  <c r="A149" i="28"/>
  <c r="A148" i="28"/>
  <c r="A147" i="28"/>
  <c r="A146" i="28"/>
  <c r="A145" i="28"/>
  <c r="A144" i="28"/>
  <c r="A143" i="28"/>
  <c r="A142" i="28"/>
  <c r="A141" i="28"/>
  <c r="A140" i="28"/>
  <c r="A139" i="28"/>
  <c r="A138" i="28"/>
  <c r="A137" i="28"/>
  <c r="A136" i="28"/>
  <c r="A135" i="28"/>
  <c r="A134" i="28"/>
  <c r="A133" i="28"/>
  <c r="A132" i="28"/>
  <c r="A131" i="28"/>
  <c r="A130" i="28"/>
  <c r="A129" i="28"/>
  <c r="A128" i="28"/>
  <c r="A127" i="28"/>
  <c r="A126" i="28"/>
  <c r="A125" i="28"/>
  <c r="A124" i="28"/>
  <c r="A123" i="28"/>
  <c r="A122" i="28"/>
  <c r="A121" i="28"/>
  <c r="A120" i="28"/>
  <c r="A119" i="28"/>
  <c r="A118" i="28"/>
  <c r="A117" i="28"/>
  <c r="A116" i="28"/>
  <c r="A115" i="28"/>
  <c r="A114" i="28"/>
  <c r="A113" i="28"/>
  <c r="A112" i="28"/>
  <c r="A111" i="28"/>
  <c r="A110" i="28"/>
  <c r="A109" i="28"/>
  <c r="A108" i="28"/>
  <c r="A107" i="28"/>
  <c r="A106" i="28"/>
  <c r="A105" i="28"/>
  <c r="A104" i="28"/>
  <c r="A103" i="28"/>
  <c r="A102" i="28"/>
  <c r="A101" i="28"/>
  <c r="A100" i="28"/>
  <c r="A99" i="28"/>
  <c r="A98" i="28"/>
  <c r="A97" i="28"/>
  <c r="A96" i="28"/>
  <c r="A95" i="28"/>
  <c r="A94" i="28"/>
  <c r="A93" i="28"/>
  <c r="A92" i="28"/>
  <c r="A91" i="28"/>
  <c r="A90" i="28"/>
  <c r="A89" i="28"/>
  <c r="A88" i="28"/>
  <c r="A87" i="28"/>
  <c r="A86" i="28"/>
  <c r="A85" i="28"/>
  <c r="A84" i="28"/>
  <c r="A83" i="28"/>
  <c r="A82" i="28"/>
  <c r="A81" i="28"/>
  <c r="A80" i="28"/>
  <c r="A79" i="28"/>
  <c r="A78" i="28"/>
  <c r="A77" i="28"/>
  <c r="A76" i="28"/>
  <c r="A75" i="28"/>
  <c r="A74" i="28"/>
  <c r="A73" i="28"/>
  <c r="A72" i="28"/>
  <c r="A71" i="28"/>
  <c r="A70" i="28"/>
  <c r="A69" i="28"/>
  <c r="A68" i="28"/>
  <c r="A67" i="28"/>
  <c r="A66" i="28"/>
  <c r="A65" i="28"/>
  <c r="A64" i="28"/>
  <c r="A63" i="28"/>
  <c r="A62" i="28"/>
  <c r="A61" i="28"/>
  <c r="A60" i="28"/>
  <c r="A59" i="28"/>
  <c r="A58" i="28"/>
  <c r="A57" i="28"/>
  <c r="A56" i="28"/>
  <c r="A55" i="28"/>
  <c r="A54" i="28"/>
  <c r="A53" i="28"/>
  <c r="A52" i="28"/>
  <c r="A51" i="28"/>
  <c r="A50" i="28"/>
  <c r="A49" i="28"/>
  <c r="A48" i="28"/>
  <c r="A47" i="28"/>
  <c r="A46" i="28"/>
  <c r="A45" i="28"/>
  <c r="A44" i="28"/>
  <c r="A43" i="28"/>
  <c r="A42" i="28"/>
  <c r="A41" i="28"/>
  <c r="A40" i="28"/>
  <c r="A39" i="28"/>
  <c r="A38" i="28"/>
  <c r="A37" i="28"/>
  <c r="A36" i="28"/>
  <c r="A35" i="28"/>
  <c r="A34" i="28"/>
  <c r="A33" i="28"/>
  <c r="A32" i="28"/>
  <c r="A31" i="28"/>
  <c r="A30" i="28"/>
  <c r="A29" i="28"/>
  <c r="A28" i="28"/>
  <c r="A27" i="28"/>
  <c r="A26" i="28"/>
  <c r="A25" i="28"/>
  <c r="A24" i="28"/>
  <c r="A23" i="28"/>
  <c r="A22" i="28"/>
  <c r="A21" i="28"/>
  <c r="A20" i="28"/>
  <c r="A19" i="28"/>
  <c r="A18" i="28"/>
  <c r="A17" i="28"/>
  <c r="A16" i="28"/>
  <c r="A15" i="28"/>
  <c r="A14" i="28"/>
  <c r="A13" i="28"/>
  <c r="A12" i="28"/>
  <c r="I311" i="28" l="1"/>
  <c r="I310" i="28"/>
  <c r="I309" i="28"/>
  <c r="I308" i="28"/>
  <c r="I307" i="28"/>
  <c r="I306" i="28"/>
  <c r="I305" i="28"/>
  <c r="I304" i="28"/>
  <c r="I303" i="28"/>
  <c r="I302" i="28"/>
  <c r="I301" i="28"/>
  <c r="I300" i="28"/>
  <c r="I299" i="28"/>
  <c r="I298" i="28"/>
  <c r="I297" i="28"/>
  <c r="I296" i="28"/>
  <c r="I295" i="28"/>
  <c r="I294" i="28"/>
  <c r="I293" i="28"/>
  <c r="I292" i="28"/>
  <c r="I291" i="28"/>
  <c r="I290" i="28"/>
  <c r="I289" i="28"/>
  <c r="I288" i="28"/>
  <c r="I287" i="28"/>
  <c r="I286" i="28"/>
  <c r="I285" i="28"/>
  <c r="I284" i="28"/>
  <c r="I283" i="28"/>
  <c r="I282" i="28"/>
  <c r="I281" i="28"/>
  <c r="I280" i="28"/>
  <c r="I279" i="28"/>
  <c r="I278" i="28"/>
  <c r="I277" i="28"/>
  <c r="I276" i="28"/>
  <c r="I275" i="28"/>
  <c r="I274" i="28"/>
  <c r="I273" i="28"/>
  <c r="I272" i="28"/>
  <c r="I271" i="28"/>
  <c r="I270" i="28"/>
  <c r="I269" i="28"/>
  <c r="I268" i="28"/>
  <c r="I267" i="28"/>
  <c r="I266" i="28"/>
  <c r="I265" i="28"/>
  <c r="I264" i="28"/>
  <c r="I263" i="28"/>
  <c r="I262" i="28"/>
  <c r="I261" i="28"/>
  <c r="I260" i="28"/>
  <c r="I259" i="28"/>
  <c r="I258" i="28"/>
  <c r="I257" i="28"/>
  <c r="I256" i="28"/>
  <c r="I255" i="28"/>
  <c r="I254" i="28"/>
  <c r="I253" i="28"/>
  <c r="I252" i="28"/>
  <c r="I251" i="28"/>
  <c r="I250" i="28"/>
  <c r="I249" i="28"/>
  <c r="I248" i="28"/>
  <c r="I247" i="28"/>
  <c r="I246" i="28"/>
  <c r="I245" i="28"/>
  <c r="I244" i="28"/>
  <c r="I243" i="28"/>
  <c r="I242" i="28"/>
  <c r="I241" i="28"/>
  <c r="I240" i="28"/>
  <c r="I239" i="28"/>
  <c r="I238" i="28"/>
  <c r="I237" i="28"/>
  <c r="I236" i="28"/>
  <c r="I235" i="28"/>
  <c r="I234" i="28"/>
  <c r="I233" i="28"/>
  <c r="I232" i="28"/>
  <c r="I231" i="28"/>
  <c r="I230" i="28"/>
  <c r="I229" i="28"/>
  <c r="I228" i="28"/>
  <c r="I227" i="28"/>
  <c r="I226" i="28"/>
  <c r="I225" i="28"/>
  <c r="I224" i="28"/>
  <c r="I223" i="28"/>
  <c r="I222" i="28"/>
  <c r="I221" i="28"/>
  <c r="I220" i="28"/>
  <c r="I219" i="28"/>
  <c r="I218" i="28"/>
  <c r="I217" i="28"/>
  <c r="I216" i="28"/>
  <c r="I215" i="28"/>
  <c r="I214" i="28"/>
  <c r="I213" i="28"/>
  <c r="I212" i="28"/>
  <c r="I211" i="28"/>
  <c r="I210" i="28"/>
  <c r="I209" i="28"/>
  <c r="I208" i="28"/>
  <c r="I207" i="28"/>
  <c r="I206" i="28"/>
  <c r="I205" i="28"/>
  <c r="I204" i="28"/>
  <c r="I203" i="28"/>
  <c r="I202" i="28"/>
  <c r="I201" i="28"/>
  <c r="I200" i="28"/>
  <c r="I199" i="28"/>
  <c r="I198" i="28"/>
  <c r="I197" i="28"/>
  <c r="I196" i="28"/>
  <c r="I195" i="28"/>
  <c r="I194" i="28"/>
  <c r="I193" i="28"/>
  <c r="I192" i="28"/>
  <c r="I191" i="28"/>
  <c r="I190" i="28"/>
  <c r="I189" i="28"/>
  <c r="I188" i="28"/>
  <c r="I187" i="28"/>
  <c r="I186" i="28"/>
  <c r="I185" i="28"/>
  <c r="I184" i="28"/>
  <c r="I183" i="28"/>
  <c r="I182" i="28"/>
  <c r="I181" i="28"/>
  <c r="I180" i="28"/>
  <c r="I179" i="28"/>
  <c r="I178" i="28"/>
  <c r="I177" i="28"/>
  <c r="I176" i="28"/>
  <c r="I175" i="28"/>
  <c r="I174" i="28"/>
  <c r="I173" i="28"/>
  <c r="I172" i="28"/>
  <c r="I171" i="28"/>
  <c r="I170" i="28"/>
  <c r="I169" i="28"/>
  <c r="I168" i="28"/>
  <c r="I167" i="28"/>
  <c r="I166" i="28"/>
  <c r="I165" i="28"/>
  <c r="I164" i="28"/>
  <c r="I163" i="28"/>
  <c r="I162" i="28"/>
  <c r="I161" i="28"/>
  <c r="I160" i="28"/>
  <c r="I159" i="28"/>
  <c r="I158" i="28"/>
  <c r="I157" i="28"/>
  <c r="I156" i="28"/>
  <c r="I155" i="28"/>
  <c r="I154" i="28"/>
  <c r="I153" i="28"/>
  <c r="I152" i="28"/>
  <c r="I151" i="28"/>
  <c r="I150" i="28"/>
  <c r="I149" i="28"/>
  <c r="I148" i="28"/>
  <c r="I147" i="28"/>
  <c r="I146" i="28"/>
  <c r="I145" i="28"/>
  <c r="I144" i="28"/>
  <c r="I143" i="28"/>
  <c r="I142" i="28"/>
  <c r="I141" i="28"/>
  <c r="I140" i="28"/>
  <c r="I139" i="28"/>
  <c r="I138" i="28"/>
  <c r="I137" i="28"/>
  <c r="I136" i="28"/>
  <c r="I135" i="28"/>
  <c r="I134" i="28"/>
  <c r="I133" i="28"/>
  <c r="I132" i="28"/>
  <c r="I131" i="28"/>
  <c r="I130" i="28"/>
  <c r="I129" i="28"/>
  <c r="I128" i="28"/>
  <c r="I127" i="28"/>
  <c r="I126" i="28"/>
  <c r="I125" i="28"/>
  <c r="I124" i="28"/>
  <c r="I123" i="28"/>
  <c r="I122" i="28"/>
  <c r="I121" i="28"/>
  <c r="I120" i="28"/>
  <c r="I119" i="28"/>
  <c r="I118" i="28"/>
  <c r="I117" i="28"/>
  <c r="I116" i="28"/>
  <c r="I115" i="28"/>
  <c r="I114" i="28"/>
  <c r="I113" i="28"/>
  <c r="I112" i="28"/>
  <c r="I111" i="28"/>
  <c r="I110" i="28"/>
  <c r="I109" i="28"/>
  <c r="I108" i="28"/>
  <c r="I107" i="28"/>
  <c r="I106" i="28"/>
  <c r="I105" i="28"/>
  <c r="I104" i="28"/>
  <c r="I103" i="28"/>
  <c r="I102" i="28"/>
  <c r="I101" i="28"/>
  <c r="I100" i="28"/>
  <c r="I99" i="28"/>
  <c r="I98" i="28"/>
  <c r="I97" i="28"/>
  <c r="I96" i="28"/>
  <c r="I95" i="28"/>
  <c r="I94" i="28"/>
  <c r="I93" i="28"/>
  <c r="I92" i="28"/>
  <c r="I91" i="28"/>
  <c r="I90" i="28"/>
  <c r="I89" i="28"/>
  <c r="I88" i="28"/>
  <c r="I87" i="28"/>
  <c r="I86" i="28"/>
  <c r="I85" i="28"/>
  <c r="I84" i="28"/>
  <c r="I83" i="28"/>
  <c r="I82" i="28"/>
  <c r="I81" i="28"/>
  <c r="I80" i="28"/>
  <c r="I79" i="28"/>
  <c r="I78" i="28"/>
  <c r="I77" i="28"/>
  <c r="I76" i="28"/>
  <c r="I75" i="28"/>
  <c r="I74" i="28"/>
  <c r="I73" i="28"/>
  <c r="I72" i="28"/>
  <c r="I71" i="28"/>
  <c r="I70" i="28"/>
  <c r="I69" i="28"/>
  <c r="I68" i="28"/>
  <c r="I67" i="28"/>
  <c r="I66" i="28"/>
  <c r="I65" i="28"/>
  <c r="I64" i="28"/>
  <c r="I63" i="28"/>
  <c r="I62" i="28"/>
  <c r="I61" i="28"/>
  <c r="I60" i="28"/>
  <c r="I59" i="28"/>
  <c r="I58" i="28"/>
  <c r="I57" i="28"/>
  <c r="I56" i="28"/>
  <c r="I55" i="28"/>
  <c r="I54" i="28"/>
  <c r="I53" i="28"/>
  <c r="I52" i="28"/>
  <c r="I51" i="28"/>
  <c r="I50" i="28"/>
  <c r="I49" i="28"/>
  <c r="I48" i="28"/>
  <c r="I47" i="28"/>
  <c r="I46" i="28"/>
  <c r="I45" i="28"/>
  <c r="I44" i="28"/>
  <c r="I43" i="28"/>
  <c r="I42" i="28"/>
  <c r="I41" i="28"/>
  <c r="I40" i="28"/>
  <c r="I39" i="28"/>
  <c r="I38" i="28"/>
  <c r="I37" i="28"/>
  <c r="I36" i="28"/>
  <c r="I35" i="28"/>
  <c r="I34" i="28"/>
  <c r="I33" i="28"/>
  <c r="I32" i="28"/>
  <c r="I31" i="28"/>
  <c r="I30" i="28"/>
  <c r="I29" i="28"/>
  <c r="I28" i="28"/>
  <c r="I27" i="28"/>
  <c r="I26" i="28"/>
  <c r="I25" i="28"/>
  <c r="I24" i="28"/>
  <c r="I23" i="28"/>
  <c r="I22" i="28"/>
  <c r="I21" i="28"/>
  <c r="I19" i="28"/>
  <c r="I18" i="28"/>
  <c r="I17" i="28"/>
  <c r="G4" i="29"/>
  <c r="O11" i="28" l="1"/>
  <c r="X14" i="29" l="1"/>
  <c r="X15" i="29"/>
  <c r="X16" i="29"/>
  <c r="X17" i="29"/>
  <c r="X18" i="29"/>
  <c r="X19" i="29"/>
  <c r="X20" i="29"/>
  <c r="X21" i="29"/>
  <c r="X22" i="29"/>
  <c r="X23" i="29"/>
  <c r="X24" i="29"/>
  <c r="X25" i="29"/>
  <c r="X26" i="29"/>
  <c r="X27" i="29"/>
  <c r="X28" i="29"/>
  <c r="X29" i="29"/>
  <c r="X30" i="29"/>
  <c r="X31" i="29"/>
  <c r="X32" i="29"/>
  <c r="X33" i="29"/>
  <c r="X34" i="29"/>
  <c r="X35" i="29"/>
  <c r="X36" i="29"/>
  <c r="X37" i="29"/>
  <c r="X38" i="29"/>
  <c r="X39" i="29"/>
  <c r="X40" i="29"/>
  <c r="X41" i="29"/>
  <c r="X42" i="29"/>
  <c r="X43" i="29"/>
  <c r="X44" i="29"/>
  <c r="X45" i="29"/>
  <c r="X46" i="29"/>
  <c r="X47" i="29"/>
  <c r="X48" i="29"/>
  <c r="X49" i="29"/>
  <c r="X50" i="29"/>
  <c r="X51" i="29"/>
  <c r="X52" i="29"/>
  <c r="X53" i="29"/>
  <c r="X54" i="29"/>
  <c r="X55" i="29"/>
  <c r="X56" i="29"/>
  <c r="X57" i="29"/>
  <c r="X58" i="29"/>
  <c r="X59" i="29"/>
  <c r="X60" i="29"/>
  <c r="X61" i="29"/>
  <c r="X62" i="29"/>
  <c r="X63" i="29"/>
  <c r="X64" i="29"/>
  <c r="X65" i="29"/>
  <c r="X66" i="29"/>
  <c r="X67" i="29"/>
  <c r="X68" i="29"/>
  <c r="X69" i="29"/>
  <c r="X70" i="29"/>
  <c r="X71" i="29"/>
  <c r="X72" i="29"/>
  <c r="X73" i="29"/>
  <c r="X74" i="29"/>
  <c r="X75" i="29"/>
  <c r="X76" i="29"/>
  <c r="X77" i="29"/>
  <c r="X78" i="29"/>
  <c r="X79" i="29"/>
  <c r="X80" i="29"/>
  <c r="X81" i="29"/>
  <c r="X82" i="29"/>
  <c r="X13" i="29"/>
  <c r="X12" i="29"/>
  <c r="Y12" i="29"/>
  <c r="O13" i="28"/>
  <c r="O14" i="28"/>
  <c r="O15" i="28"/>
  <c r="O16" i="28"/>
  <c r="O17" i="28"/>
  <c r="O18" i="28"/>
  <c r="O19" i="28"/>
  <c r="O20" i="28"/>
  <c r="O21" i="28"/>
  <c r="O22" i="28"/>
  <c r="O23" i="28"/>
  <c r="O24" i="28"/>
  <c r="O25" i="28"/>
  <c r="O26" i="28"/>
  <c r="O27" i="28"/>
  <c r="O28" i="28"/>
  <c r="O29" i="28"/>
  <c r="O30" i="28"/>
  <c r="O31" i="28"/>
  <c r="O32" i="28"/>
  <c r="O33" i="28"/>
  <c r="O34" i="28"/>
  <c r="O35" i="28"/>
  <c r="O36" i="28"/>
  <c r="O37" i="28"/>
  <c r="O38" i="28"/>
  <c r="O39" i="28"/>
  <c r="O40" i="28"/>
  <c r="O41" i="28"/>
  <c r="O42" i="28"/>
  <c r="O43" i="28"/>
  <c r="O44" i="28"/>
  <c r="O45" i="28"/>
  <c r="O46" i="28"/>
  <c r="O47" i="28"/>
  <c r="O48" i="28"/>
  <c r="O49" i="28"/>
  <c r="O50" i="28"/>
  <c r="O51" i="28"/>
  <c r="O52" i="28"/>
  <c r="O53" i="28"/>
  <c r="O54" i="28"/>
  <c r="O55" i="28"/>
  <c r="O56" i="28"/>
  <c r="O57" i="28"/>
  <c r="O58" i="28"/>
  <c r="O59" i="28"/>
  <c r="O60" i="28"/>
  <c r="O61" i="28"/>
  <c r="O62" i="28"/>
  <c r="O63" i="28"/>
  <c r="O64" i="28"/>
  <c r="O65" i="28"/>
  <c r="O66" i="28"/>
  <c r="O67" i="28"/>
  <c r="O68" i="28"/>
  <c r="O69" i="28"/>
  <c r="O70" i="28"/>
  <c r="O71" i="28"/>
  <c r="O72" i="28"/>
  <c r="O73" i="28"/>
  <c r="O74" i="28"/>
  <c r="O75" i="28"/>
  <c r="O76" i="28"/>
  <c r="O77" i="28"/>
  <c r="O78" i="28"/>
  <c r="O79" i="28"/>
  <c r="O80" i="28"/>
  <c r="O81" i="28"/>
  <c r="O82" i="28"/>
  <c r="O83" i="28"/>
  <c r="O84" i="28"/>
  <c r="O85" i="28"/>
  <c r="O86" i="28"/>
  <c r="O87" i="28"/>
  <c r="O88" i="28"/>
  <c r="O89" i="28"/>
  <c r="O90" i="28"/>
  <c r="O91" i="28"/>
  <c r="O92" i="28"/>
  <c r="O93" i="28"/>
  <c r="O94" i="28"/>
  <c r="O95" i="28"/>
  <c r="O96" i="28"/>
  <c r="O97" i="28"/>
  <c r="O98" i="28"/>
  <c r="O99" i="28"/>
  <c r="O100" i="28"/>
  <c r="O101" i="28"/>
  <c r="O102" i="28"/>
  <c r="O103" i="28"/>
  <c r="O104" i="28"/>
  <c r="O105" i="28"/>
  <c r="O106" i="28"/>
  <c r="O107" i="28"/>
  <c r="O108" i="28"/>
  <c r="O109" i="28"/>
  <c r="O110" i="28"/>
  <c r="O111" i="28"/>
  <c r="O112" i="28"/>
  <c r="O113" i="28"/>
  <c r="O114" i="28"/>
  <c r="O115" i="28"/>
  <c r="O116" i="28"/>
  <c r="O117" i="28"/>
  <c r="O118" i="28"/>
  <c r="O119" i="28"/>
  <c r="O120" i="28"/>
  <c r="O121" i="28"/>
  <c r="O122" i="28"/>
  <c r="O123" i="28"/>
  <c r="O124" i="28"/>
  <c r="O125" i="28"/>
  <c r="O126" i="28"/>
  <c r="O127" i="28"/>
  <c r="O128" i="28"/>
  <c r="O129" i="28"/>
  <c r="O130" i="28"/>
  <c r="O131" i="28"/>
  <c r="O132" i="28"/>
  <c r="O133" i="28"/>
  <c r="O134" i="28"/>
  <c r="O135" i="28"/>
  <c r="O136" i="28"/>
  <c r="O137" i="28"/>
  <c r="O138" i="28"/>
  <c r="O139" i="28"/>
  <c r="O140" i="28"/>
  <c r="O141" i="28"/>
  <c r="O142" i="28"/>
  <c r="O143" i="28"/>
  <c r="O144" i="28"/>
  <c r="O145" i="28"/>
  <c r="O146" i="28"/>
  <c r="O147" i="28"/>
  <c r="O148" i="28"/>
  <c r="O149" i="28"/>
  <c r="O150" i="28"/>
  <c r="O151" i="28"/>
  <c r="O152" i="28"/>
  <c r="O153" i="28"/>
  <c r="O154" i="28"/>
  <c r="O155" i="28"/>
  <c r="O156" i="28"/>
  <c r="O157" i="28"/>
  <c r="O158" i="28"/>
  <c r="O159" i="28"/>
  <c r="O160" i="28"/>
  <c r="O161" i="28"/>
  <c r="O162" i="28"/>
  <c r="O163" i="28"/>
  <c r="O164" i="28"/>
  <c r="O165" i="28"/>
  <c r="O166" i="28"/>
  <c r="O167" i="28"/>
  <c r="O168" i="28"/>
  <c r="O169" i="28"/>
  <c r="O170" i="28"/>
  <c r="O171" i="28"/>
  <c r="O172" i="28"/>
  <c r="O173" i="28"/>
  <c r="O174" i="28"/>
  <c r="O175" i="28"/>
  <c r="O176" i="28"/>
  <c r="O177" i="28"/>
  <c r="O178" i="28"/>
  <c r="O179" i="28"/>
  <c r="O180" i="28"/>
  <c r="O181" i="28"/>
  <c r="O182" i="28"/>
  <c r="O183" i="28"/>
  <c r="O184" i="28"/>
  <c r="O185" i="28"/>
  <c r="O186" i="28"/>
  <c r="O187" i="28"/>
  <c r="O188" i="28"/>
  <c r="O189" i="28"/>
  <c r="O190" i="28"/>
  <c r="O191" i="28"/>
  <c r="O192" i="28"/>
  <c r="O193" i="28"/>
  <c r="O194" i="28"/>
  <c r="O195" i="28"/>
  <c r="O196" i="28"/>
  <c r="O197" i="28"/>
  <c r="O198" i="28"/>
  <c r="O199" i="28"/>
  <c r="O200" i="28"/>
  <c r="O201" i="28"/>
  <c r="O202" i="28"/>
  <c r="O203" i="28"/>
  <c r="O204" i="28"/>
  <c r="O205" i="28"/>
  <c r="O206" i="28"/>
  <c r="O207" i="28"/>
  <c r="O208" i="28"/>
  <c r="O209" i="28"/>
  <c r="O210" i="28"/>
  <c r="O211" i="28"/>
  <c r="O212" i="28"/>
  <c r="O213" i="28"/>
  <c r="O214" i="28"/>
  <c r="O215" i="28"/>
  <c r="O216" i="28"/>
  <c r="O217" i="28"/>
  <c r="O218" i="28"/>
  <c r="O219" i="28"/>
  <c r="O220" i="28"/>
  <c r="O221" i="28"/>
  <c r="O222" i="28"/>
  <c r="O223" i="28"/>
  <c r="O224" i="28"/>
  <c r="O225" i="28"/>
  <c r="O226" i="28"/>
  <c r="O227" i="28"/>
  <c r="O228" i="28"/>
  <c r="O229" i="28"/>
  <c r="O230" i="28"/>
  <c r="O231" i="28"/>
  <c r="O232" i="28"/>
  <c r="O233" i="28"/>
  <c r="O234" i="28"/>
  <c r="O235" i="28"/>
  <c r="O236" i="28"/>
  <c r="O237" i="28"/>
  <c r="O238" i="28"/>
  <c r="O239" i="28"/>
  <c r="O240" i="28"/>
  <c r="O241" i="28"/>
  <c r="O242" i="28"/>
  <c r="O243" i="28"/>
  <c r="O244" i="28"/>
  <c r="O245" i="28"/>
  <c r="O246" i="28"/>
  <c r="O247" i="28"/>
  <c r="O248" i="28"/>
  <c r="O249" i="28"/>
  <c r="O250" i="28"/>
  <c r="O251" i="28"/>
  <c r="O252" i="28"/>
  <c r="O253" i="28"/>
  <c r="O254" i="28"/>
  <c r="O255" i="28"/>
  <c r="O256" i="28"/>
  <c r="O257" i="28"/>
  <c r="O258" i="28"/>
  <c r="O259" i="28"/>
  <c r="O260" i="28"/>
  <c r="O261" i="28"/>
  <c r="O262" i="28"/>
  <c r="O263" i="28"/>
  <c r="O264" i="28"/>
  <c r="O265" i="28"/>
  <c r="O266" i="28"/>
  <c r="O267" i="28"/>
  <c r="O268" i="28"/>
  <c r="O269" i="28"/>
  <c r="O270" i="28"/>
  <c r="O271" i="28"/>
  <c r="O272" i="28"/>
  <c r="O273" i="28"/>
  <c r="O274" i="28"/>
  <c r="O275" i="28"/>
  <c r="O276" i="28"/>
  <c r="O277" i="28"/>
  <c r="O278" i="28"/>
  <c r="O279" i="28"/>
  <c r="O280" i="28"/>
  <c r="O281" i="28"/>
  <c r="O282" i="28"/>
  <c r="O283" i="28"/>
  <c r="O284" i="28"/>
  <c r="O285" i="28"/>
  <c r="O286" i="28"/>
  <c r="O287" i="28"/>
  <c r="O288" i="28"/>
  <c r="O289" i="28"/>
  <c r="O290" i="28"/>
  <c r="O291" i="28"/>
  <c r="O292" i="28"/>
  <c r="O293" i="28"/>
  <c r="O294" i="28"/>
  <c r="O295" i="28"/>
  <c r="O296" i="28"/>
  <c r="O297" i="28"/>
  <c r="O298" i="28"/>
  <c r="O299" i="28"/>
  <c r="O300" i="28"/>
  <c r="O301" i="28"/>
  <c r="O302" i="28"/>
  <c r="O303" i="28"/>
  <c r="O304" i="28"/>
  <c r="O305" i="28"/>
  <c r="O306" i="28"/>
  <c r="O307" i="28"/>
  <c r="O308" i="28"/>
  <c r="O309" i="28"/>
  <c r="O310" i="28"/>
  <c r="O311" i="28"/>
  <c r="O12" i="28"/>
  <c r="X83" i="29" l="1"/>
  <c r="AB82" i="29"/>
  <c r="Y82" i="29"/>
  <c r="K82" i="29"/>
  <c r="I82" i="29"/>
  <c r="Z82" i="29" s="1"/>
  <c r="AA82" i="29" s="1"/>
  <c r="B82" i="29"/>
  <c r="E82" i="29" s="1"/>
  <c r="A82" i="29"/>
  <c r="AB81" i="29"/>
  <c r="Y81" i="29"/>
  <c r="K81" i="29"/>
  <c r="I81" i="29"/>
  <c r="Z81" i="29" s="1"/>
  <c r="AA81" i="29" s="1"/>
  <c r="B81" i="29"/>
  <c r="E81" i="29" s="1"/>
  <c r="A81" i="29"/>
  <c r="AB80" i="29"/>
  <c r="Y80" i="29"/>
  <c r="K80" i="29"/>
  <c r="I80" i="29"/>
  <c r="Z80" i="29" s="1"/>
  <c r="AA80" i="29" s="1"/>
  <c r="B80" i="29"/>
  <c r="A80" i="29"/>
  <c r="AB79" i="29"/>
  <c r="Y79" i="29"/>
  <c r="K79" i="29"/>
  <c r="I79" i="29"/>
  <c r="Z79" i="29" s="1"/>
  <c r="AA79" i="29" s="1"/>
  <c r="B79" i="29"/>
  <c r="D79" i="29" s="1"/>
  <c r="A79" i="29"/>
  <c r="AB78" i="29"/>
  <c r="Y78" i="29"/>
  <c r="K78" i="29"/>
  <c r="I78" i="29"/>
  <c r="Z78" i="29" s="1"/>
  <c r="AA78" i="29" s="1"/>
  <c r="B78" i="29"/>
  <c r="E78" i="29" s="1"/>
  <c r="A78" i="29"/>
  <c r="AB77" i="29"/>
  <c r="Y77" i="29"/>
  <c r="K77" i="29"/>
  <c r="I77" i="29"/>
  <c r="Z77" i="29" s="1"/>
  <c r="AA77" i="29" s="1"/>
  <c r="B77" i="29"/>
  <c r="E77" i="29" s="1"/>
  <c r="A77" i="29"/>
  <c r="AB76" i="29"/>
  <c r="Y76" i="29"/>
  <c r="K76" i="29"/>
  <c r="I76" i="29"/>
  <c r="Z76" i="29" s="1"/>
  <c r="AA76" i="29" s="1"/>
  <c r="B76" i="29"/>
  <c r="E76" i="29" s="1"/>
  <c r="A76" i="29"/>
  <c r="AB75" i="29"/>
  <c r="Y75" i="29"/>
  <c r="K75" i="29"/>
  <c r="I75" i="29"/>
  <c r="Z75" i="29" s="1"/>
  <c r="AA75" i="29" s="1"/>
  <c r="B75" i="29"/>
  <c r="D75" i="29" s="1"/>
  <c r="A75" i="29"/>
  <c r="AB74" i="29"/>
  <c r="Y74" i="29"/>
  <c r="K74" i="29"/>
  <c r="I74" i="29"/>
  <c r="Z74" i="29" s="1"/>
  <c r="AA74" i="29" s="1"/>
  <c r="B74" i="29"/>
  <c r="E74" i="29" s="1"/>
  <c r="A74" i="29"/>
  <c r="AB73" i="29"/>
  <c r="Y73" i="29"/>
  <c r="K73" i="29"/>
  <c r="I73" i="29"/>
  <c r="Z73" i="29" s="1"/>
  <c r="AA73" i="29" s="1"/>
  <c r="B73" i="29"/>
  <c r="E73" i="29" s="1"/>
  <c r="A73" i="29"/>
  <c r="AB72" i="29"/>
  <c r="Y72" i="29"/>
  <c r="K72" i="29"/>
  <c r="I72" i="29"/>
  <c r="Z72" i="29" s="1"/>
  <c r="AA72" i="29" s="1"/>
  <c r="B72" i="29"/>
  <c r="A72" i="29"/>
  <c r="AB71" i="29"/>
  <c r="Y71" i="29"/>
  <c r="K71" i="29"/>
  <c r="I71" i="29"/>
  <c r="Z71" i="29" s="1"/>
  <c r="AA71" i="29" s="1"/>
  <c r="B71" i="29"/>
  <c r="D71" i="29" s="1"/>
  <c r="A71" i="29"/>
  <c r="AB70" i="29"/>
  <c r="Y70" i="29"/>
  <c r="K70" i="29"/>
  <c r="I70" i="29"/>
  <c r="Z70" i="29" s="1"/>
  <c r="AA70" i="29" s="1"/>
  <c r="B70" i="29"/>
  <c r="E70" i="29" s="1"/>
  <c r="A70" i="29"/>
  <c r="AB69" i="29"/>
  <c r="Y69" i="29"/>
  <c r="K69" i="29"/>
  <c r="I69" i="29"/>
  <c r="Z69" i="29" s="1"/>
  <c r="AA69" i="29" s="1"/>
  <c r="B69" i="29"/>
  <c r="E69" i="29" s="1"/>
  <c r="A69" i="29"/>
  <c r="AB68" i="29"/>
  <c r="Y68" i="29"/>
  <c r="K68" i="29"/>
  <c r="I68" i="29"/>
  <c r="Z68" i="29" s="1"/>
  <c r="AA68" i="29" s="1"/>
  <c r="B68" i="29"/>
  <c r="E68" i="29" s="1"/>
  <c r="A68" i="29"/>
  <c r="AB67" i="29"/>
  <c r="Y67" i="29"/>
  <c r="K67" i="29"/>
  <c r="I67" i="29"/>
  <c r="Z67" i="29" s="1"/>
  <c r="AA67" i="29" s="1"/>
  <c r="B67" i="29"/>
  <c r="D67" i="29" s="1"/>
  <c r="A67" i="29"/>
  <c r="AB66" i="29"/>
  <c r="Y66" i="29"/>
  <c r="K66" i="29"/>
  <c r="I66" i="29"/>
  <c r="Z66" i="29" s="1"/>
  <c r="AA66" i="29" s="1"/>
  <c r="E66" i="29"/>
  <c r="B66" i="29"/>
  <c r="D66" i="29" s="1"/>
  <c r="A66" i="29"/>
  <c r="AB65" i="29"/>
  <c r="Y65" i="29"/>
  <c r="K65" i="29"/>
  <c r="I65" i="29"/>
  <c r="Z65" i="29" s="1"/>
  <c r="AA65" i="29" s="1"/>
  <c r="B65" i="29"/>
  <c r="E65" i="29" s="1"/>
  <c r="A65" i="29"/>
  <c r="AB64" i="29"/>
  <c r="Y64" i="29"/>
  <c r="K64" i="29"/>
  <c r="I64" i="29"/>
  <c r="Z64" i="29" s="1"/>
  <c r="AA64" i="29" s="1"/>
  <c r="B64" i="29"/>
  <c r="A64" i="29"/>
  <c r="AB63" i="29"/>
  <c r="Y63" i="29"/>
  <c r="K63" i="29"/>
  <c r="I63" i="29"/>
  <c r="Z63" i="29" s="1"/>
  <c r="AA63" i="29" s="1"/>
  <c r="B63" i="29"/>
  <c r="D63" i="29" s="1"/>
  <c r="A63" i="29"/>
  <c r="AB62" i="29"/>
  <c r="Y62" i="29"/>
  <c r="K62" i="29"/>
  <c r="I62" i="29"/>
  <c r="Z62" i="29" s="1"/>
  <c r="AA62" i="29" s="1"/>
  <c r="B62" i="29"/>
  <c r="D62" i="29" s="1"/>
  <c r="A62" i="29"/>
  <c r="AB61" i="29"/>
  <c r="Y61" i="29"/>
  <c r="K61" i="29"/>
  <c r="I61" i="29"/>
  <c r="Z61" i="29" s="1"/>
  <c r="AA61" i="29" s="1"/>
  <c r="B61" i="29"/>
  <c r="E61" i="29" s="1"/>
  <c r="A61" i="29"/>
  <c r="AB60" i="29"/>
  <c r="Y60" i="29"/>
  <c r="K60" i="29"/>
  <c r="I60" i="29"/>
  <c r="Z60" i="29" s="1"/>
  <c r="AA60" i="29" s="1"/>
  <c r="B60" i="29"/>
  <c r="E60" i="29" s="1"/>
  <c r="A60" i="29"/>
  <c r="AB59" i="29"/>
  <c r="Y59" i="29"/>
  <c r="K59" i="29"/>
  <c r="I59" i="29"/>
  <c r="Z59" i="29" s="1"/>
  <c r="AA59" i="29" s="1"/>
  <c r="B59" i="29"/>
  <c r="D59" i="29" s="1"/>
  <c r="A59" i="29"/>
  <c r="AB58" i="29"/>
  <c r="Y58" i="29"/>
  <c r="K58" i="29"/>
  <c r="I58" i="29"/>
  <c r="Z58" i="29" s="1"/>
  <c r="AA58" i="29" s="1"/>
  <c r="B58" i="29"/>
  <c r="D58" i="29" s="1"/>
  <c r="A58" i="29"/>
  <c r="AB57" i="29"/>
  <c r="Y57" i="29"/>
  <c r="K57" i="29"/>
  <c r="I57" i="29"/>
  <c r="Z57" i="29" s="1"/>
  <c r="AA57" i="29" s="1"/>
  <c r="B57" i="29"/>
  <c r="E57" i="29" s="1"/>
  <c r="A57" i="29"/>
  <c r="AB56" i="29"/>
  <c r="Y56" i="29"/>
  <c r="K56" i="29"/>
  <c r="I56" i="29"/>
  <c r="Z56" i="29" s="1"/>
  <c r="AA56" i="29" s="1"/>
  <c r="B56" i="29"/>
  <c r="A56" i="29"/>
  <c r="AB55" i="29"/>
  <c r="Y55" i="29"/>
  <c r="K55" i="29"/>
  <c r="I55" i="29"/>
  <c r="Z55" i="29" s="1"/>
  <c r="AA55" i="29" s="1"/>
  <c r="B55" i="29"/>
  <c r="D55" i="29" s="1"/>
  <c r="A55" i="29"/>
  <c r="AB54" i="29"/>
  <c r="Y54" i="29"/>
  <c r="K54" i="29"/>
  <c r="I54" i="29"/>
  <c r="Z54" i="29" s="1"/>
  <c r="AA54" i="29" s="1"/>
  <c r="B54" i="29"/>
  <c r="D54" i="29" s="1"/>
  <c r="A54" i="29"/>
  <c r="AB53" i="29"/>
  <c r="Y53" i="29"/>
  <c r="K53" i="29"/>
  <c r="I53" i="29"/>
  <c r="Z53" i="29" s="1"/>
  <c r="AA53" i="29" s="1"/>
  <c r="B53" i="29"/>
  <c r="E53" i="29" s="1"/>
  <c r="A53" i="29"/>
  <c r="AB52" i="29"/>
  <c r="Y52" i="29"/>
  <c r="K52" i="29"/>
  <c r="I52" i="29"/>
  <c r="Z52" i="29" s="1"/>
  <c r="AA52" i="29" s="1"/>
  <c r="B52" i="29"/>
  <c r="E52" i="29" s="1"/>
  <c r="A52" i="29"/>
  <c r="AB51" i="29"/>
  <c r="Y51" i="29"/>
  <c r="K51" i="29"/>
  <c r="I51" i="29"/>
  <c r="Z51" i="29" s="1"/>
  <c r="AA51" i="29" s="1"/>
  <c r="B51" i="29"/>
  <c r="D51" i="29" s="1"/>
  <c r="A51" i="29"/>
  <c r="AB50" i="29"/>
  <c r="Y50" i="29"/>
  <c r="K50" i="29"/>
  <c r="I50" i="29"/>
  <c r="Z50" i="29" s="1"/>
  <c r="AA50" i="29" s="1"/>
  <c r="B50" i="29"/>
  <c r="D50" i="29" s="1"/>
  <c r="A50" i="29"/>
  <c r="AB49" i="29"/>
  <c r="Y49" i="29"/>
  <c r="K49" i="29"/>
  <c r="I49" i="29"/>
  <c r="Z49" i="29" s="1"/>
  <c r="AA49" i="29" s="1"/>
  <c r="B49" i="29"/>
  <c r="E49" i="29" s="1"/>
  <c r="A49" i="29"/>
  <c r="AB48" i="29"/>
  <c r="Y48" i="29"/>
  <c r="K48" i="29"/>
  <c r="I48" i="29"/>
  <c r="Z48" i="29" s="1"/>
  <c r="AA48" i="29" s="1"/>
  <c r="B48" i="29"/>
  <c r="A48" i="29"/>
  <c r="AB47" i="29"/>
  <c r="Y47" i="29"/>
  <c r="K47" i="29"/>
  <c r="I47" i="29"/>
  <c r="Z47" i="29" s="1"/>
  <c r="AA47" i="29" s="1"/>
  <c r="B47" i="29"/>
  <c r="D47" i="29" s="1"/>
  <c r="A47" i="29"/>
  <c r="AB46" i="29"/>
  <c r="Y46" i="29"/>
  <c r="K46" i="29"/>
  <c r="I46" i="29"/>
  <c r="Z46" i="29" s="1"/>
  <c r="AA46" i="29" s="1"/>
  <c r="B46" i="29"/>
  <c r="D46" i="29" s="1"/>
  <c r="A46" i="29"/>
  <c r="AB45" i="29"/>
  <c r="Y45" i="29"/>
  <c r="K45" i="29"/>
  <c r="I45" i="29"/>
  <c r="Z45" i="29" s="1"/>
  <c r="AA45" i="29" s="1"/>
  <c r="B45" i="29"/>
  <c r="E45" i="29" s="1"/>
  <c r="A45" i="29"/>
  <c r="AB44" i="29"/>
  <c r="Y44" i="29"/>
  <c r="K44" i="29"/>
  <c r="I44" i="29"/>
  <c r="Z44" i="29" s="1"/>
  <c r="AA44" i="29" s="1"/>
  <c r="B44" i="29"/>
  <c r="E44" i="29" s="1"/>
  <c r="A44" i="29"/>
  <c r="AB43" i="29"/>
  <c r="Y43" i="29"/>
  <c r="K43" i="29"/>
  <c r="I43" i="29"/>
  <c r="Z43" i="29" s="1"/>
  <c r="AA43" i="29" s="1"/>
  <c r="B43" i="29"/>
  <c r="D43" i="29" s="1"/>
  <c r="A43" i="29"/>
  <c r="AB42" i="29"/>
  <c r="Y42" i="29"/>
  <c r="K42" i="29"/>
  <c r="I42" i="29"/>
  <c r="Z42" i="29" s="1"/>
  <c r="AA42" i="29" s="1"/>
  <c r="B42" i="29"/>
  <c r="D42" i="29" s="1"/>
  <c r="A42" i="29"/>
  <c r="AB41" i="29"/>
  <c r="Y41" i="29"/>
  <c r="K41" i="29"/>
  <c r="I41" i="29"/>
  <c r="Z41" i="29" s="1"/>
  <c r="AA41" i="29" s="1"/>
  <c r="B41" i="29"/>
  <c r="E41" i="29" s="1"/>
  <c r="A41" i="29"/>
  <c r="AB40" i="29"/>
  <c r="Y40" i="29"/>
  <c r="K40" i="29"/>
  <c r="I40" i="29"/>
  <c r="Z40" i="29" s="1"/>
  <c r="AA40" i="29" s="1"/>
  <c r="B40" i="29"/>
  <c r="A40" i="29"/>
  <c r="AB39" i="29"/>
  <c r="Y39" i="29"/>
  <c r="K39" i="29"/>
  <c r="I39" i="29"/>
  <c r="Z39" i="29" s="1"/>
  <c r="AA39" i="29" s="1"/>
  <c r="B39" i="29"/>
  <c r="D39" i="29" s="1"/>
  <c r="A39" i="29"/>
  <c r="AB38" i="29"/>
  <c r="Y38" i="29"/>
  <c r="K38" i="29"/>
  <c r="I38" i="29"/>
  <c r="Z38" i="29" s="1"/>
  <c r="AA38" i="29" s="1"/>
  <c r="B38" i="29"/>
  <c r="E38" i="29" s="1"/>
  <c r="A38" i="29"/>
  <c r="AB37" i="29"/>
  <c r="Y37" i="29"/>
  <c r="K37" i="29"/>
  <c r="I37" i="29"/>
  <c r="Z37" i="29" s="1"/>
  <c r="AA37" i="29" s="1"/>
  <c r="B37" i="29"/>
  <c r="E37" i="29" s="1"/>
  <c r="A37" i="29"/>
  <c r="AB36" i="29"/>
  <c r="Y36" i="29"/>
  <c r="K36" i="29"/>
  <c r="I36" i="29"/>
  <c r="Z36" i="29" s="1"/>
  <c r="AA36" i="29" s="1"/>
  <c r="B36" i="29"/>
  <c r="E36" i="29" s="1"/>
  <c r="A36" i="29"/>
  <c r="AB35" i="29"/>
  <c r="Y35" i="29"/>
  <c r="K35" i="29"/>
  <c r="I35" i="29"/>
  <c r="Z35" i="29" s="1"/>
  <c r="AA35" i="29" s="1"/>
  <c r="B35" i="29"/>
  <c r="D35" i="29" s="1"/>
  <c r="A35" i="29"/>
  <c r="AB34" i="29"/>
  <c r="Z34" i="29"/>
  <c r="AA34" i="29" s="1"/>
  <c r="Y34" i="29"/>
  <c r="K34" i="29"/>
  <c r="I34" i="29"/>
  <c r="B34" i="29"/>
  <c r="D34" i="29" s="1"/>
  <c r="A34" i="29"/>
  <c r="AB33" i="29"/>
  <c r="Y33" i="29"/>
  <c r="K33" i="29"/>
  <c r="I33" i="29"/>
  <c r="Z33" i="29" s="1"/>
  <c r="AA33" i="29" s="1"/>
  <c r="B33" i="29"/>
  <c r="E33" i="29" s="1"/>
  <c r="A33" i="29"/>
  <c r="AB32" i="29"/>
  <c r="Y32" i="29"/>
  <c r="K32" i="29"/>
  <c r="I32" i="29"/>
  <c r="Z32" i="29" s="1"/>
  <c r="AA32" i="29" s="1"/>
  <c r="B32" i="29"/>
  <c r="A32" i="29"/>
  <c r="AB31" i="29"/>
  <c r="Y31" i="29"/>
  <c r="K31" i="29"/>
  <c r="I31" i="29"/>
  <c r="Z31" i="29" s="1"/>
  <c r="AA31" i="29" s="1"/>
  <c r="B31" i="29"/>
  <c r="D31" i="29" s="1"/>
  <c r="A31" i="29"/>
  <c r="AB30" i="29"/>
  <c r="Y30" i="29"/>
  <c r="K30" i="29"/>
  <c r="I30" i="29"/>
  <c r="Z30" i="29" s="1"/>
  <c r="AA30" i="29" s="1"/>
  <c r="B30" i="29"/>
  <c r="D30" i="29" s="1"/>
  <c r="A30" i="29"/>
  <c r="AB29" i="29"/>
  <c r="Y29" i="29"/>
  <c r="K29" i="29"/>
  <c r="I29" i="29"/>
  <c r="Z29" i="29" s="1"/>
  <c r="AA29" i="29" s="1"/>
  <c r="B29" i="29"/>
  <c r="E29" i="29" s="1"/>
  <c r="A29" i="29"/>
  <c r="AB28" i="29"/>
  <c r="Y28" i="29"/>
  <c r="K28" i="29"/>
  <c r="I28" i="29"/>
  <c r="Z28" i="29" s="1"/>
  <c r="AA28" i="29" s="1"/>
  <c r="B28" i="29"/>
  <c r="E28" i="29" s="1"/>
  <c r="A28" i="29"/>
  <c r="AB27" i="29"/>
  <c r="Y27" i="29"/>
  <c r="K27" i="29"/>
  <c r="I27" i="29"/>
  <c r="Z27" i="29" s="1"/>
  <c r="AA27" i="29" s="1"/>
  <c r="B27" i="29"/>
  <c r="D27" i="29" s="1"/>
  <c r="A27" i="29"/>
  <c r="AB26" i="29"/>
  <c r="Y26" i="29"/>
  <c r="K26" i="29"/>
  <c r="I26" i="29"/>
  <c r="Z26" i="29" s="1"/>
  <c r="AA26" i="29" s="1"/>
  <c r="B26" i="29"/>
  <c r="D26" i="29" s="1"/>
  <c r="A26" i="29"/>
  <c r="AB25" i="29"/>
  <c r="Y25" i="29"/>
  <c r="K25" i="29"/>
  <c r="I25" i="29"/>
  <c r="Z25" i="29" s="1"/>
  <c r="AA25" i="29" s="1"/>
  <c r="B25" i="29"/>
  <c r="E25" i="29" s="1"/>
  <c r="A25" i="29"/>
  <c r="AB24" i="29"/>
  <c r="Y24" i="29"/>
  <c r="K24" i="29"/>
  <c r="I24" i="29"/>
  <c r="Z24" i="29" s="1"/>
  <c r="AA24" i="29" s="1"/>
  <c r="B24" i="29"/>
  <c r="A24" i="29"/>
  <c r="AB23" i="29"/>
  <c r="Y23" i="29"/>
  <c r="K23" i="29"/>
  <c r="I23" i="29"/>
  <c r="Z23" i="29" s="1"/>
  <c r="AA23" i="29" s="1"/>
  <c r="B23" i="29"/>
  <c r="D23" i="29" s="1"/>
  <c r="A23" i="29"/>
  <c r="AB22" i="29"/>
  <c r="Y22" i="29"/>
  <c r="K22" i="29"/>
  <c r="I22" i="29"/>
  <c r="Z22" i="29" s="1"/>
  <c r="AA22" i="29" s="1"/>
  <c r="B22" i="29"/>
  <c r="E22" i="29" s="1"/>
  <c r="A22" i="29"/>
  <c r="AB21" i="29"/>
  <c r="Y21" i="29"/>
  <c r="K21" i="29"/>
  <c r="I21" i="29"/>
  <c r="Z21" i="29" s="1"/>
  <c r="AA21" i="29" s="1"/>
  <c r="B21" i="29"/>
  <c r="E21" i="29" s="1"/>
  <c r="A21" i="29"/>
  <c r="AB20" i="29"/>
  <c r="Y20" i="29"/>
  <c r="K20" i="29"/>
  <c r="I20" i="29"/>
  <c r="Z20" i="29" s="1"/>
  <c r="AA20" i="29" s="1"/>
  <c r="B20" i="29"/>
  <c r="E20" i="29" s="1"/>
  <c r="A20" i="29"/>
  <c r="AB19" i="29"/>
  <c r="Y19" i="29"/>
  <c r="K19" i="29"/>
  <c r="I19" i="29"/>
  <c r="Z19" i="29" s="1"/>
  <c r="AA19" i="29" s="1"/>
  <c r="B19" i="29"/>
  <c r="D19" i="29" s="1"/>
  <c r="A19" i="29"/>
  <c r="AB18" i="29"/>
  <c r="Y18" i="29"/>
  <c r="K18" i="29"/>
  <c r="I18" i="29"/>
  <c r="Z18" i="29" s="1"/>
  <c r="AA18" i="29" s="1"/>
  <c r="B18" i="29"/>
  <c r="D18" i="29" s="1"/>
  <c r="A18" i="29"/>
  <c r="AB17" i="29"/>
  <c r="Y17" i="29"/>
  <c r="K17" i="29"/>
  <c r="I17" i="29"/>
  <c r="Z17" i="29" s="1"/>
  <c r="AA17" i="29" s="1"/>
  <c r="B17" i="29"/>
  <c r="D17" i="29" s="1"/>
  <c r="A17" i="29"/>
  <c r="AB16" i="29"/>
  <c r="Y16" i="29"/>
  <c r="K16" i="29"/>
  <c r="I16" i="29"/>
  <c r="Z16" i="29" s="1"/>
  <c r="AA16" i="29" s="1"/>
  <c r="B16" i="29"/>
  <c r="A16" i="29"/>
  <c r="Y15" i="29"/>
  <c r="K15" i="29"/>
  <c r="AB15" i="29" s="1"/>
  <c r="I15" i="29"/>
  <c r="Z15" i="29" s="1"/>
  <c r="B15" i="29"/>
  <c r="D15" i="29" s="1"/>
  <c r="A15" i="29"/>
  <c r="Y14" i="29"/>
  <c r="K14" i="29"/>
  <c r="AB14" i="29" s="1"/>
  <c r="I14" i="29"/>
  <c r="Z14" i="29" s="1"/>
  <c r="B14" i="29"/>
  <c r="E14" i="29" s="1"/>
  <c r="A14" i="29"/>
  <c r="Y13" i="29"/>
  <c r="K13" i="29"/>
  <c r="AB13" i="29" s="1"/>
  <c r="I13" i="29"/>
  <c r="Z13" i="29" s="1"/>
  <c r="B13" i="29"/>
  <c r="E13" i="29" s="1"/>
  <c r="A13" i="29"/>
  <c r="K12" i="29"/>
  <c r="AB12" i="29" s="1"/>
  <c r="I12" i="29"/>
  <c r="Z12" i="29" s="1"/>
  <c r="B12" i="29"/>
  <c r="A12" i="29"/>
  <c r="U4" i="29"/>
  <c r="E19" i="29" l="1"/>
  <c r="E30" i="29"/>
  <c r="E15" i="29"/>
  <c r="D57" i="29"/>
  <c r="E62" i="29"/>
  <c r="E50" i="29"/>
  <c r="E23" i="29"/>
  <c r="E79" i="29"/>
  <c r="E31" i="29"/>
  <c r="E39" i="29"/>
  <c r="E51" i="29"/>
  <c r="E54" i="29"/>
  <c r="D14" i="29"/>
  <c r="E18" i="29"/>
  <c r="D22" i="29"/>
  <c r="E59" i="29"/>
  <c r="E71" i="29"/>
  <c r="D78" i="29"/>
  <c r="D81" i="29"/>
  <c r="E27" i="29"/>
  <c r="E34" i="29"/>
  <c r="E47" i="29"/>
  <c r="E26" i="29"/>
  <c r="D33" i="29"/>
  <c r="E46" i="29"/>
  <c r="E63" i="29"/>
  <c r="E75" i="29"/>
  <c r="E55" i="29"/>
  <c r="E58" i="29"/>
  <c r="D65" i="29"/>
  <c r="E35" i="29"/>
  <c r="D38" i="29"/>
  <c r="D41" i="29"/>
  <c r="E67" i="29"/>
  <c r="D70" i="29"/>
  <c r="D73" i="29"/>
  <c r="E42" i="29"/>
  <c r="D74" i="29"/>
  <c r="E43" i="29"/>
  <c r="D49" i="29"/>
  <c r="AA15" i="29"/>
  <c r="AA13" i="29"/>
  <c r="AA12" i="29"/>
  <c r="E16" i="29"/>
  <c r="D16" i="29"/>
  <c r="D25" i="29"/>
  <c r="D13" i="29"/>
  <c r="E17" i="29"/>
  <c r="D21" i="29"/>
  <c r="D29" i="29"/>
  <c r="D37" i="29"/>
  <c r="D45" i="29"/>
  <c r="D53" i="29"/>
  <c r="D61" i="29"/>
  <c r="D69" i="29"/>
  <c r="D77" i="29"/>
  <c r="D82" i="29"/>
  <c r="AA14" i="29"/>
  <c r="AB83" i="29"/>
  <c r="D20" i="29"/>
  <c r="E12" i="29"/>
  <c r="D12" i="29"/>
  <c r="E24" i="29"/>
  <c r="D24" i="29"/>
  <c r="D28" i="29"/>
  <c r="E32" i="29"/>
  <c r="D32" i="29"/>
  <c r="D36" i="29"/>
  <c r="E40" i="29"/>
  <c r="D40" i="29"/>
  <c r="D44" i="29"/>
  <c r="E48" i="29"/>
  <c r="D48" i="29"/>
  <c r="D52" i="29"/>
  <c r="E56" i="29"/>
  <c r="D56" i="29"/>
  <c r="D60" i="29"/>
  <c r="E64" i="29"/>
  <c r="D64" i="29"/>
  <c r="D68" i="29"/>
  <c r="E72" i="29"/>
  <c r="D72" i="29"/>
  <c r="D76" i="29"/>
  <c r="E80" i="29"/>
  <c r="D80" i="29"/>
  <c r="Y83" i="29"/>
  <c r="AD313" i="28" l="1"/>
  <c r="AA83" i="29"/>
  <c r="AF313" i="28"/>
  <c r="Y4" i="28"/>
  <c r="B13" i="28" l="1"/>
  <c r="W13" i="28" s="1"/>
  <c r="B14" i="28"/>
  <c r="W14" i="28" s="1"/>
  <c r="B15" i="28"/>
  <c r="W15" i="28" s="1"/>
  <c r="B16" i="28"/>
  <c r="W16" i="28" s="1"/>
  <c r="B17" i="28"/>
  <c r="W17" i="28" s="1"/>
  <c r="B18" i="28"/>
  <c r="W18" i="28" s="1"/>
  <c r="B19" i="28"/>
  <c r="W19" i="28" s="1"/>
  <c r="B20" i="28"/>
  <c r="W20" i="28" s="1"/>
  <c r="B21" i="28"/>
  <c r="W21" i="28" s="1"/>
  <c r="B22" i="28"/>
  <c r="W22" i="28" s="1"/>
  <c r="B23" i="28"/>
  <c r="W23" i="28" s="1"/>
  <c r="B24" i="28"/>
  <c r="W24" i="28" s="1"/>
  <c r="B25" i="28"/>
  <c r="W25" i="28" s="1"/>
  <c r="B26" i="28"/>
  <c r="W26" i="28" s="1"/>
  <c r="B27" i="28"/>
  <c r="W27" i="28" s="1"/>
  <c r="B28" i="28"/>
  <c r="W28" i="28" s="1"/>
  <c r="B29" i="28"/>
  <c r="W29" i="28" s="1"/>
  <c r="B30" i="28"/>
  <c r="W30" i="28" s="1"/>
  <c r="B31" i="28"/>
  <c r="W31" i="28" s="1"/>
  <c r="B32" i="28"/>
  <c r="W32" i="28" s="1"/>
  <c r="B33" i="28"/>
  <c r="W33" i="28" s="1"/>
  <c r="B34" i="28"/>
  <c r="W34" i="28" s="1"/>
  <c r="B35" i="28"/>
  <c r="W35" i="28" s="1"/>
  <c r="B36" i="28"/>
  <c r="W36" i="28" s="1"/>
  <c r="B37" i="28"/>
  <c r="W37" i="28" s="1"/>
  <c r="B38" i="28"/>
  <c r="W38" i="28" s="1"/>
  <c r="B39" i="28"/>
  <c r="W39" i="28" s="1"/>
  <c r="B40" i="28"/>
  <c r="W40" i="28" s="1"/>
  <c r="B41" i="28"/>
  <c r="W41" i="28" s="1"/>
  <c r="B42" i="28"/>
  <c r="W42" i="28" s="1"/>
  <c r="B43" i="28"/>
  <c r="W43" i="28" s="1"/>
  <c r="B44" i="28"/>
  <c r="W44" i="28" s="1"/>
  <c r="B45" i="28"/>
  <c r="W45" i="28" s="1"/>
  <c r="B46" i="28"/>
  <c r="W46" i="28" s="1"/>
  <c r="B47" i="28"/>
  <c r="W47" i="28" s="1"/>
  <c r="B48" i="28"/>
  <c r="W48" i="28" s="1"/>
  <c r="B49" i="28"/>
  <c r="W49" i="28" s="1"/>
  <c r="B50" i="28"/>
  <c r="W50" i="28" s="1"/>
  <c r="B51" i="28"/>
  <c r="W51" i="28" s="1"/>
  <c r="B52" i="28"/>
  <c r="W52" i="28" s="1"/>
  <c r="B53" i="28"/>
  <c r="W53" i="28" s="1"/>
  <c r="B54" i="28"/>
  <c r="W54" i="28" s="1"/>
  <c r="B55" i="28"/>
  <c r="W55" i="28" s="1"/>
  <c r="B56" i="28"/>
  <c r="W56" i="28" s="1"/>
  <c r="B57" i="28"/>
  <c r="W57" i="28" s="1"/>
  <c r="B58" i="28"/>
  <c r="W58" i="28" s="1"/>
  <c r="B59" i="28"/>
  <c r="W59" i="28" s="1"/>
  <c r="B60" i="28"/>
  <c r="W60" i="28" s="1"/>
  <c r="B61" i="28"/>
  <c r="W61" i="28" s="1"/>
  <c r="B62" i="28"/>
  <c r="W62" i="28" s="1"/>
  <c r="B63" i="28"/>
  <c r="W63" i="28" s="1"/>
  <c r="B64" i="28"/>
  <c r="W64" i="28" s="1"/>
  <c r="B65" i="28"/>
  <c r="W65" i="28" s="1"/>
  <c r="B66" i="28"/>
  <c r="W66" i="28" s="1"/>
  <c r="B67" i="28"/>
  <c r="W67" i="28" s="1"/>
  <c r="B68" i="28"/>
  <c r="W68" i="28" s="1"/>
  <c r="B69" i="28"/>
  <c r="W69" i="28" s="1"/>
  <c r="B70" i="28"/>
  <c r="W70" i="28" s="1"/>
  <c r="B71" i="28"/>
  <c r="W71" i="28" s="1"/>
  <c r="B72" i="28"/>
  <c r="W72" i="28" s="1"/>
  <c r="B73" i="28"/>
  <c r="W73" i="28" s="1"/>
  <c r="B74" i="28"/>
  <c r="W74" i="28" s="1"/>
  <c r="B75" i="28"/>
  <c r="W75" i="28" s="1"/>
  <c r="B76" i="28"/>
  <c r="W76" i="28" s="1"/>
  <c r="B77" i="28"/>
  <c r="W77" i="28" s="1"/>
  <c r="B78" i="28"/>
  <c r="W78" i="28" s="1"/>
  <c r="B79" i="28"/>
  <c r="W79" i="28" s="1"/>
  <c r="B80" i="28"/>
  <c r="W80" i="28" s="1"/>
  <c r="B81" i="28"/>
  <c r="W81" i="28" s="1"/>
  <c r="B82" i="28"/>
  <c r="W82" i="28" s="1"/>
  <c r="B83" i="28"/>
  <c r="W83" i="28" s="1"/>
  <c r="B84" i="28"/>
  <c r="W84" i="28" s="1"/>
  <c r="B85" i="28"/>
  <c r="W85" i="28" s="1"/>
  <c r="B86" i="28"/>
  <c r="W86" i="28" s="1"/>
  <c r="B87" i="28"/>
  <c r="W87" i="28" s="1"/>
  <c r="B88" i="28"/>
  <c r="W88" i="28" s="1"/>
  <c r="B89" i="28"/>
  <c r="W89" i="28" s="1"/>
  <c r="B90" i="28"/>
  <c r="W90" i="28" s="1"/>
  <c r="B91" i="28"/>
  <c r="W91" i="28" s="1"/>
  <c r="B92" i="28"/>
  <c r="W92" i="28" s="1"/>
  <c r="B93" i="28"/>
  <c r="W93" i="28" s="1"/>
  <c r="B94" i="28"/>
  <c r="W94" i="28" s="1"/>
  <c r="B95" i="28"/>
  <c r="W95" i="28" s="1"/>
  <c r="B96" i="28"/>
  <c r="W96" i="28" s="1"/>
  <c r="B97" i="28"/>
  <c r="W97" i="28" s="1"/>
  <c r="B98" i="28"/>
  <c r="W98" i="28" s="1"/>
  <c r="B99" i="28"/>
  <c r="W99" i="28" s="1"/>
  <c r="B100" i="28"/>
  <c r="W100" i="28" s="1"/>
  <c r="B101" i="28"/>
  <c r="W101" i="28" s="1"/>
  <c r="B102" i="28"/>
  <c r="W102" i="28" s="1"/>
  <c r="B103" i="28"/>
  <c r="W103" i="28" s="1"/>
  <c r="B104" i="28"/>
  <c r="W104" i="28" s="1"/>
  <c r="B105" i="28"/>
  <c r="W105" i="28" s="1"/>
  <c r="B106" i="28"/>
  <c r="W106" i="28" s="1"/>
  <c r="B107" i="28"/>
  <c r="W107" i="28" s="1"/>
  <c r="B108" i="28"/>
  <c r="W108" i="28" s="1"/>
  <c r="B109" i="28"/>
  <c r="W109" i="28" s="1"/>
  <c r="B110" i="28"/>
  <c r="W110" i="28" s="1"/>
  <c r="B111" i="28"/>
  <c r="W111" i="28" s="1"/>
  <c r="B112" i="28"/>
  <c r="W112" i="28" s="1"/>
  <c r="B113" i="28"/>
  <c r="W113" i="28" s="1"/>
  <c r="B114" i="28"/>
  <c r="W114" i="28" s="1"/>
  <c r="B115" i="28"/>
  <c r="W115" i="28" s="1"/>
  <c r="B116" i="28"/>
  <c r="W116" i="28" s="1"/>
  <c r="B117" i="28"/>
  <c r="W117" i="28" s="1"/>
  <c r="B118" i="28"/>
  <c r="W118" i="28" s="1"/>
  <c r="B119" i="28"/>
  <c r="W119" i="28" s="1"/>
  <c r="B120" i="28"/>
  <c r="W120" i="28" s="1"/>
  <c r="B121" i="28"/>
  <c r="W121" i="28" s="1"/>
  <c r="B122" i="28"/>
  <c r="W122" i="28" s="1"/>
  <c r="B123" i="28"/>
  <c r="W123" i="28" s="1"/>
  <c r="B124" i="28"/>
  <c r="W124" i="28" s="1"/>
  <c r="B125" i="28"/>
  <c r="W125" i="28" s="1"/>
  <c r="B126" i="28"/>
  <c r="W126" i="28" s="1"/>
  <c r="B127" i="28"/>
  <c r="W127" i="28" s="1"/>
  <c r="B128" i="28"/>
  <c r="W128" i="28" s="1"/>
  <c r="B129" i="28"/>
  <c r="W129" i="28" s="1"/>
  <c r="B130" i="28"/>
  <c r="W130" i="28" s="1"/>
  <c r="B131" i="28"/>
  <c r="W131" i="28" s="1"/>
  <c r="B132" i="28"/>
  <c r="W132" i="28" s="1"/>
  <c r="B133" i="28"/>
  <c r="W133" i="28" s="1"/>
  <c r="B134" i="28"/>
  <c r="W134" i="28" s="1"/>
  <c r="B135" i="28"/>
  <c r="W135" i="28" s="1"/>
  <c r="B136" i="28"/>
  <c r="W136" i="28" s="1"/>
  <c r="B137" i="28"/>
  <c r="W137" i="28" s="1"/>
  <c r="B138" i="28"/>
  <c r="W138" i="28" s="1"/>
  <c r="B139" i="28"/>
  <c r="W139" i="28" s="1"/>
  <c r="B140" i="28"/>
  <c r="W140" i="28" s="1"/>
  <c r="B141" i="28"/>
  <c r="W141" i="28" s="1"/>
  <c r="B142" i="28"/>
  <c r="W142" i="28" s="1"/>
  <c r="B143" i="28"/>
  <c r="W143" i="28" s="1"/>
  <c r="B144" i="28"/>
  <c r="W144" i="28" s="1"/>
  <c r="B145" i="28"/>
  <c r="W145" i="28" s="1"/>
  <c r="B146" i="28"/>
  <c r="W146" i="28" s="1"/>
  <c r="B147" i="28"/>
  <c r="W147" i="28" s="1"/>
  <c r="B148" i="28"/>
  <c r="W148" i="28" s="1"/>
  <c r="B149" i="28"/>
  <c r="W149" i="28" s="1"/>
  <c r="B150" i="28"/>
  <c r="W150" i="28" s="1"/>
  <c r="B151" i="28"/>
  <c r="W151" i="28" s="1"/>
  <c r="B152" i="28"/>
  <c r="W152" i="28" s="1"/>
  <c r="B153" i="28"/>
  <c r="W153" i="28" s="1"/>
  <c r="B154" i="28"/>
  <c r="W154" i="28" s="1"/>
  <c r="B155" i="28"/>
  <c r="W155" i="28" s="1"/>
  <c r="B156" i="28"/>
  <c r="W156" i="28" s="1"/>
  <c r="B157" i="28"/>
  <c r="W157" i="28" s="1"/>
  <c r="B158" i="28"/>
  <c r="W158" i="28" s="1"/>
  <c r="B159" i="28"/>
  <c r="W159" i="28" s="1"/>
  <c r="B160" i="28"/>
  <c r="W160" i="28" s="1"/>
  <c r="B161" i="28"/>
  <c r="W161" i="28" s="1"/>
  <c r="B162" i="28"/>
  <c r="W162" i="28" s="1"/>
  <c r="B163" i="28"/>
  <c r="W163" i="28" s="1"/>
  <c r="B164" i="28"/>
  <c r="W164" i="28" s="1"/>
  <c r="B165" i="28"/>
  <c r="W165" i="28" s="1"/>
  <c r="B166" i="28"/>
  <c r="W166" i="28" s="1"/>
  <c r="B167" i="28"/>
  <c r="W167" i="28" s="1"/>
  <c r="B168" i="28"/>
  <c r="W168" i="28" s="1"/>
  <c r="B169" i="28"/>
  <c r="W169" i="28" s="1"/>
  <c r="B170" i="28"/>
  <c r="W170" i="28" s="1"/>
  <c r="B171" i="28"/>
  <c r="W171" i="28" s="1"/>
  <c r="B172" i="28"/>
  <c r="W172" i="28" s="1"/>
  <c r="B173" i="28"/>
  <c r="W173" i="28" s="1"/>
  <c r="B174" i="28"/>
  <c r="W174" i="28" s="1"/>
  <c r="B175" i="28"/>
  <c r="W175" i="28" s="1"/>
  <c r="B176" i="28"/>
  <c r="W176" i="28" s="1"/>
  <c r="B177" i="28"/>
  <c r="W177" i="28" s="1"/>
  <c r="B178" i="28"/>
  <c r="W178" i="28" s="1"/>
  <c r="B179" i="28"/>
  <c r="W179" i="28" s="1"/>
  <c r="B180" i="28"/>
  <c r="W180" i="28" s="1"/>
  <c r="B181" i="28"/>
  <c r="W181" i="28" s="1"/>
  <c r="B182" i="28"/>
  <c r="W182" i="28" s="1"/>
  <c r="B183" i="28"/>
  <c r="W183" i="28" s="1"/>
  <c r="B184" i="28"/>
  <c r="W184" i="28" s="1"/>
  <c r="B185" i="28"/>
  <c r="W185" i="28" s="1"/>
  <c r="B186" i="28"/>
  <c r="W186" i="28" s="1"/>
  <c r="B187" i="28"/>
  <c r="W187" i="28" s="1"/>
  <c r="B188" i="28"/>
  <c r="W188" i="28" s="1"/>
  <c r="B189" i="28"/>
  <c r="W189" i="28" s="1"/>
  <c r="B190" i="28"/>
  <c r="W190" i="28" s="1"/>
  <c r="B191" i="28"/>
  <c r="W191" i="28" s="1"/>
  <c r="B192" i="28"/>
  <c r="W192" i="28" s="1"/>
  <c r="B193" i="28"/>
  <c r="W193" i="28" s="1"/>
  <c r="B194" i="28"/>
  <c r="W194" i="28" s="1"/>
  <c r="B195" i="28"/>
  <c r="W195" i="28" s="1"/>
  <c r="B196" i="28"/>
  <c r="W196" i="28" s="1"/>
  <c r="B197" i="28"/>
  <c r="W197" i="28" s="1"/>
  <c r="B198" i="28"/>
  <c r="W198" i="28" s="1"/>
  <c r="B199" i="28"/>
  <c r="W199" i="28" s="1"/>
  <c r="B200" i="28"/>
  <c r="W200" i="28" s="1"/>
  <c r="B201" i="28"/>
  <c r="W201" i="28" s="1"/>
  <c r="B202" i="28"/>
  <c r="W202" i="28" s="1"/>
  <c r="B203" i="28"/>
  <c r="W203" i="28" s="1"/>
  <c r="B204" i="28"/>
  <c r="W204" i="28" s="1"/>
  <c r="B205" i="28"/>
  <c r="W205" i="28" s="1"/>
  <c r="B206" i="28"/>
  <c r="W206" i="28" s="1"/>
  <c r="B207" i="28"/>
  <c r="W207" i="28" s="1"/>
  <c r="B208" i="28"/>
  <c r="W208" i="28" s="1"/>
  <c r="B209" i="28"/>
  <c r="W209" i="28" s="1"/>
  <c r="B210" i="28"/>
  <c r="W210" i="28" s="1"/>
  <c r="B211" i="28"/>
  <c r="W211" i="28" s="1"/>
  <c r="B212" i="28"/>
  <c r="W212" i="28" s="1"/>
  <c r="B213" i="28"/>
  <c r="W213" i="28" s="1"/>
  <c r="B214" i="28"/>
  <c r="W214" i="28" s="1"/>
  <c r="B215" i="28"/>
  <c r="W215" i="28" s="1"/>
  <c r="B216" i="28"/>
  <c r="W216" i="28" s="1"/>
  <c r="B217" i="28"/>
  <c r="W217" i="28" s="1"/>
  <c r="B218" i="28"/>
  <c r="W218" i="28" s="1"/>
  <c r="B219" i="28"/>
  <c r="W219" i="28" s="1"/>
  <c r="B220" i="28"/>
  <c r="W220" i="28" s="1"/>
  <c r="B221" i="28"/>
  <c r="W221" i="28" s="1"/>
  <c r="B222" i="28"/>
  <c r="W222" i="28" s="1"/>
  <c r="B223" i="28"/>
  <c r="W223" i="28" s="1"/>
  <c r="B224" i="28"/>
  <c r="W224" i="28" s="1"/>
  <c r="B225" i="28"/>
  <c r="W225" i="28" s="1"/>
  <c r="B226" i="28"/>
  <c r="W226" i="28" s="1"/>
  <c r="B227" i="28"/>
  <c r="W227" i="28" s="1"/>
  <c r="B228" i="28"/>
  <c r="W228" i="28" s="1"/>
  <c r="B229" i="28"/>
  <c r="W229" i="28" s="1"/>
  <c r="B230" i="28"/>
  <c r="W230" i="28" s="1"/>
  <c r="B231" i="28"/>
  <c r="W231" i="28" s="1"/>
  <c r="B232" i="28"/>
  <c r="W232" i="28" s="1"/>
  <c r="B233" i="28"/>
  <c r="W233" i="28" s="1"/>
  <c r="B234" i="28"/>
  <c r="W234" i="28" s="1"/>
  <c r="B235" i="28"/>
  <c r="W235" i="28" s="1"/>
  <c r="B236" i="28"/>
  <c r="W236" i="28" s="1"/>
  <c r="B237" i="28"/>
  <c r="W237" i="28" s="1"/>
  <c r="B238" i="28"/>
  <c r="W238" i="28" s="1"/>
  <c r="B239" i="28"/>
  <c r="W239" i="28" s="1"/>
  <c r="B240" i="28"/>
  <c r="W240" i="28" s="1"/>
  <c r="B241" i="28"/>
  <c r="W241" i="28" s="1"/>
  <c r="B242" i="28"/>
  <c r="W242" i="28" s="1"/>
  <c r="B243" i="28"/>
  <c r="W243" i="28" s="1"/>
  <c r="B244" i="28"/>
  <c r="W244" i="28" s="1"/>
  <c r="B245" i="28"/>
  <c r="W245" i="28" s="1"/>
  <c r="B246" i="28"/>
  <c r="W246" i="28" s="1"/>
  <c r="B247" i="28"/>
  <c r="W247" i="28" s="1"/>
  <c r="B248" i="28"/>
  <c r="W248" i="28" s="1"/>
  <c r="B249" i="28"/>
  <c r="W249" i="28" s="1"/>
  <c r="B250" i="28"/>
  <c r="W250" i="28" s="1"/>
  <c r="B251" i="28"/>
  <c r="W251" i="28" s="1"/>
  <c r="B252" i="28"/>
  <c r="W252" i="28" s="1"/>
  <c r="B253" i="28"/>
  <c r="W253" i="28" s="1"/>
  <c r="B254" i="28"/>
  <c r="W254" i="28" s="1"/>
  <c r="B255" i="28"/>
  <c r="W255" i="28" s="1"/>
  <c r="B256" i="28"/>
  <c r="W256" i="28" s="1"/>
  <c r="B257" i="28"/>
  <c r="W257" i="28" s="1"/>
  <c r="B258" i="28"/>
  <c r="W258" i="28" s="1"/>
  <c r="B259" i="28"/>
  <c r="W259" i="28" s="1"/>
  <c r="B260" i="28"/>
  <c r="W260" i="28" s="1"/>
  <c r="B261" i="28"/>
  <c r="W261" i="28" s="1"/>
  <c r="B262" i="28"/>
  <c r="W262" i="28" s="1"/>
  <c r="B263" i="28"/>
  <c r="W263" i="28" s="1"/>
  <c r="B264" i="28"/>
  <c r="W264" i="28" s="1"/>
  <c r="B265" i="28"/>
  <c r="W265" i="28" s="1"/>
  <c r="B266" i="28"/>
  <c r="W266" i="28" s="1"/>
  <c r="B267" i="28"/>
  <c r="W267" i="28" s="1"/>
  <c r="B268" i="28"/>
  <c r="W268" i="28" s="1"/>
  <c r="B269" i="28"/>
  <c r="W269" i="28" s="1"/>
  <c r="B270" i="28"/>
  <c r="W270" i="28" s="1"/>
  <c r="B271" i="28"/>
  <c r="W271" i="28" s="1"/>
  <c r="B272" i="28"/>
  <c r="W272" i="28" s="1"/>
  <c r="B273" i="28"/>
  <c r="W273" i="28" s="1"/>
  <c r="B274" i="28"/>
  <c r="W274" i="28" s="1"/>
  <c r="B275" i="28"/>
  <c r="W275" i="28" s="1"/>
  <c r="B276" i="28"/>
  <c r="W276" i="28" s="1"/>
  <c r="B277" i="28"/>
  <c r="W277" i="28" s="1"/>
  <c r="B278" i="28"/>
  <c r="W278" i="28" s="1"/>
  <c r="B279" i="28"/>
  <c r="W279" i="28" s="1"/>
  <c r="B280" i="28"/>
  <c r="W280" i="28" s="1"/>
  <c r="B281" i="28"/>
  <c r="W281" i="28" s="1"/>
  <c r="B282" i="28"/>
  <c r="W282" i="28" s="1"/>
  <c r="B283" i="28"/>
  <c r="W283" i="28" s="1"/>
  <c r="B284" i="28"/>
  <c r="W284" i="28" s="1"/>
  <c r="B285" i="28"/>
  <c r="W285" i="28" s="1"/>
  <c r="B286" i="28"/>
  <c r="W286" i="28" s="1"/>
  <c r="B287" i="28"/>
  <c r="W287" i="28" s="1"/>
  <c r="B288" i="28"/>
  <c r="W288" i="28" s="1"/>
  <c r="B289" i="28"/>
  <c r="W289" i="28" s="1"/>
  <c r="B290" i="28"/>
  <c r="W290" i="28" s="1"/>
  <c r="B291" i="28"/>
  <c r="W291" i="28" s="1"/>
  <c r="B292" i="28"/>
  <c r="W292" i="28" s="1"/>
  <c r="B293" i="28"/>
  <c r="W293" i="28" s="1"/>
  <c r="B294" i="28"/>
  <c r="W294" i="28" s="1"/>
  <c r="B295" i="28"/>
  <c r="W295" i="28" s="1"/>
  <c r="B296" i="28"/>
  <c r="W296" i="28" s="1"/>
  <c r="B297" i="28"/>
  <c r="W297" i="28" s="1"/>
  <c r="B298" i="28"/>
  <c r="W298" i="28" s="1"/>
  <c r="B299" i="28"/>
  <c r="W299" i="28" s="1"/>
  <c r="B300" i="28"/>
  <c r="W300" i="28" s="1"/>
  <c r="B301" i="28"/>
  <c r="W301" i="28" s="1"/>
  <c r="B302" i="28"/>
  <c r="W302" i="28" s="1"/>
  <c r="B303" i="28"/>
  <c r="W303" i="28" s="1"/>
  <c r="B304" i="28"/>
  <c r="W304" i="28" s="1"/>
  <c r="B305" i="28"/>
  <c r="W305" i="28" s="1"/>
  <c r="B306" i="28"/>
  <c r="W306" i="28" s="1"/>
  <c r="B307" i="28"/>
  <c r="W307" i="28" s="1"/>
  <c r="B308" i="28"/>
  <c r="W308" i="28" s="1"/>
  <c r="B309" i="28"/>
  <c r="W309" i="28" s="1"/>
  <c r="B310" i="28"/>
  <c r="W310" i="28" s="1"/>
  <c r="B311" i="28"/>
  <c r="W311" i="28" s="1"/>
  <c r="E276" i="28" l="1"/>
  <c r="D276" i="28"/>
  <c r="E204" i="28"/>
  <c r="D204" i="28"/>
  <c r="E144" i="28"/>
  <c r="D144" i="28"/>
  <c r="E84" i="28"/>
  <c r="D84" i="28"/>
  <c r="E48" i="28"/>
  <c r="D48" i="28"/>
  <c r="E287" i="28"/>
  <c r="D287" i="28"/>
  <c r="D239" i="28"/>
  <c r="E239" i="28"/>
  <c r="E179" i="28"/>
  <c r="D179" i="28"/>
  <c r="D131" i="28"/>
  <c r="E131" i="28"/>
  <c r="E83" i="28"/>
  <c r="D83" i="28"/>
  <c r="E47" i="28"/>
  <c r="D47" i="28"/>
  <c r="E286" i="28"/>
  <c r="D286" i="28"/>
  <c r="E214" i="28"/>
  <c r="D214" i="28"/>
  <c r="E154" i="28"/>
  <c r="D154" i="28"/>
  <c r="E94" i="28"/>
  <c r="D94" i="28"/>
  <c r="E46" i="28"/>
  <c r="D46" i="28"/>
  <c r="D285" i="28"/>
  <c r="E285" i="28"/>
  <c r="E201" i="28"/>
  <c r="D201" i="28"/>
  <c r="E141" i="28"/>
  <c r="D141" i="28"/>
  <c r="E81" i="28"/>
  <c r="D81" i="28"/>
  <c r="D45" i="28"/>
  <c r="E45" i="28"/>
  <c r="D272" i="28"/>
  <c r="E272" i="28"/>
  <c r="D212" i="28"/>
  <c r="E212" i="28"/>
  <c r="D140" i="28"/>
  <c r="E140" i="28"/>
  <c r="D80" i="28"/>
  <c r="E80" i="28"/>
  <c r="D44" i="28"/>
  <c r="E44" i="28"/>
  <c r="E295" i="28"/>
  <c r="D295" i="28"/>
  <c r="E223" i="28"/>
  <c r="D223" i="28"/>
  <c r="E151" i="28"/>
  <c r="D151" i="28"/>
  <c r="D43" i="28"/>
  <c r="E43" i="28"/>
  <c r="E294" i="28"/>
  <c r="D294" i="28"/>
  <c r="E282" i="28"/>
  <c r="D282" i="28"/>
  <c r="E270" i="28"/>
  <c r="D270" i="28"/>
  <c r="E258" i="28"/>
  <c r="D258" i="28"/>
  <c r="D246" i="28"/>
  <c r="E246" i="28"/>
  <c r="D234" i="28"/>
  <c r="E234" i="28"/>
  <c r="E222" i="28"/>
  <c r="D222" i="28"/>
  <c r="D210" i="28"/>
  <c r="E210" i="28"/>
  <c r="E198" i="28"/>
  <c r="D198" i="28"/>
  <c r="E186" i="28"/>
  <c r="D186" i="28"/>
  <c r="D174" i="28"/>
  <c r="E174" i="28"/>
  <c r="E162" i="28"/>
  <c r="D162" i="28"/>
  <c r="E150" i="28"/>
  <c r="D150" i="28"/>
  <c r="D138" i="28"/>
  <c r="E138" i="28"/>
  <c r="E126" i="28"/>
  <c r="D126" i="28"/>
  <c r="E114" i="28"/>
  <c r="D114" i="28"/>
  <c r="D102" i="28"/>
  <c r="E102" i="28"/>
  <c r="E90" i="28"/>
  <c r="D90" i="28"/>
  <c r="E78" i="28"/>
  <c r="D78" i="28"/>
  <c r="D66" i="28"/>
  <c r="E66" i="28"/>
  <c r="E54" i="28"/>
  <c r="D54" i="28"/>
  <c r="E42" i="28"/>
  <c r="D42" i="28"/>
  <c r="E30" i="28"/>
  <c r="D30" i="28"/>
  <c r="E18" i="28"/>
  <c r="D18" i="28"/>
  <c r="E300" i="28"/>
  <c r="D300" i="28"/>
  <c r="E264" i="28"/>
  <c r="D264" i="28"/>
  <c r="D240" i="28"/>
  <c r="E240" i="28"/>
  <c r="E216" i="28"/>
  <c r="D216" i="28"/>
  <c r="E180" i="28"/>
  <c r="D180" i="28"/>
  <c r="E156" i="28"/>
  <c r="D156" i="28"/>
  <c r="E120" i="28"/>
  <c r="D120" i="28"/>
  <c r="E96" i="28"/>
  <c r="D96" i="28"/>
  <c r="E60" i="28"/>
  <c r="D60" i="28"/>
  <c r="D24" i="28"/>
  <c r="E24" i="28"/>
  <c r="E299" i="28"/>
  <c r="D299" i="28"/>
  <c r="E263" i="28"/>
  <c r="D263" i="28"/>
  <c r="E227" i="28"/>
  <c r="D227" i="28"/>
  <c r="D203" i="28"/>
  <c r="E203" i="28"/>
  <c r="D167" i="28"/>
  <c r="E167" i="28"/>
  <c r="E143" i="28"/>
  <c r="D143" i="28"/>
  <c r="E107" i="28"/>
  <c r="D107" i="28"/>
  <c r="E59" i="28"/>
  <c r="D59" i="28"/>
  <c r="D23" i="28"/>
  <c r="E23" i="28"/>
  <c r="E298" i="28"/>
  <c r="D298" i="28"/>
  <c r="E262" i="28"/>
  <c r="D262" i="28"/>
  <c r="E238" i="28"/>
  <c r="D238" i="28"/>
  <c r="D226" i="28"/>
  <c r="E226" i="28"/>
  <c r="E190" i="28"/>
  <c r="D190" i="28"/>
  <c r="E178" i="28"/>
  <c r="D178" i="28"/>
  <c r="E142" i="28"/>
  <c r="D142" i="28"/>
  <c r="E106" i="28"/>
  <c r="D106" i="28"/>
  <c r="E70" i="28"/>
  <c r="D70" i="28"/>
  <c r="E34" i="28"/>
  <c r="D34" i="28"/>
  <c r="D309" i="28"/>
  <c r="E309" i="28"/>
  <c r="E273" i="28"/>
  <c r="D273" i="28"/>
  <c r="D249" i="28"/>
  <c r="E249" i="28"/>
  <c r="D225" i="28"/>
  <c r="E225" i="28"/>
  <c r="E177" i="28"/>
  <c r="D177" i="28"/>
  <c r="D153" i="28"/>
  <c r="E153" i="28"/>
  <c r="D117" i="28"/>
  <c r="E117" i="28"/>
  <c r="E93" i="28"/>
  <c r="D93" i="28"/>
  <c r="E57" i="28"/>
  <c r="D57" i="28"/>
  <c r="E21" i="28"/>
  <c r="D21" i="28"/>
  <c r="D296" i="28"/>
  <c r="E296" i="28"/>
  <c r="D260" i="28"/>
  <c r="E260" i="28"/>
  <c r="D236" i="28"/>
  <c r="E236" i="28"/>
  <c r="D224" i="28"/>
  <c r="E224" i="28"/>
  <c r="D188" i="28"/>
  <c r="E188" i="28"/>
  <c r="D176" i="28"/>
  <c r="E176" i="28"/>
  <c r="D152" i="28"/>
  <c r="E152" i="28"/>
  <c r="D128" i="28"/>
  <c r="E128" i="28"/>
  <c r="D92" i="28"/>
  <c r="E92" i="28"/>
  <c r="D56" i="28"/>
  <c r="E56" i="28"/>
  <c r="D32" i="28"/>
  <c r="E32" i="28"/>
  <c r="E307" i="28"/>
  <c r="D307" i="28"/>
  <c r="E271" i="28"/>
  <c r="D271" i="28"/>
  <c r="E247" i="28"/>
  <c r="D247" i="28"/>
  <c r="E211" i="28"/>
  <c r="D211" i="28"/>
  <c r="E187" i="28"/>
  <c r="D187" i="28"/>
  <c r="E163" i="28"/>
  <c r="D163" i="28"/>
  <c r="E139" i="28"/>
  <c r="D139" i="28"/>
  <c r="E115" i="28"/>
  <c r="D115" i="28"/>
  <c r="E91" i="28"/>
  <c r="D91" i="28"/>
  <c r="E67" i="28"/>
  <c r="D67" i="28"/>
  <c r="E55" i="28"/>
  <c r="D55" i="28"/>
  <c r="D19" i="28"/>
  <c r="E19" i="28"/>
  <c r="E305" i="28"/>
  <c r="D305" i="28"/>
  <c r="E281" i="28"/>
  <c r="D281" i="28"/>
  <c r="E257" i="28"/>
  <c r="D257" i="28"/>
  <c r="E233" i="28"/>
  <c r="D233" i="28"/>
  <c r="E209" i="28"/>
  <c r="D209" i="28"/>
  <c r="E173" i="28"/>
  <c r="D173" i="28"/>
  <c r="E149" i="28"/>
  <c r="D149" i="28"/>
  <c r="D125" i="28"/>
  <c r="E125" i="28"/>
  <c r="E101" i="28"/>
  <c r="D101" i="28"/>
  <c r="E77" i="28"/>
  <c r="D77" i="28"/>
  <c r="D53" i="28"/>
  <c r="E53" i="28"/>
  <c r="E41" i="28"/>
  <c r="D41" i="28"/>
  <c r="E17" i="28"/>
  <c r="D17" i="28"/>
  <c r="E292" i="28"/>
  <c r="D292" i="28"/>
  <c r="D268" i="28"/>
  <c r="E268" i="28"/>
  <c r="E244" i="28"/>
  <c r="D244" i="28"/>
  <c r="E220" i="28"/>
  <c r="D220" i="28"/>
  <c r="E184" i="28"/>
  <c r="D184" i="28"/>
  <c r="E172" i="28"/>
  <c r="D172" i="28"/>
  <c r="D148" i="28"/>
  <c r="E148" i="28"/>
  <c r="E136" i="28"/>
  <c r="D136" i="28"/>
  <c r="D124" i="28"/>
  <c r="E124" i="28"/>
  <c r="E100" i="28"/>
  <c r="D100" i="28"/>
  <c r="E76" i="28"/>
  <c r="D76" i="28"/>
  <c r="E52" i="28"/>
  <c r="D52" i="28"/>
  <c r="D40" i="28"/>
  <c r="E40" i="28"/>
  <c r="E16" i="28"/>
  <c r="D16" i="28"/>
  <c r="D291" i="28"/>
  <c r="E291" i="28"/>
  <c r="E267" i="28"/>
  <c r="D267" i="28"/>
  <c r="E243" i="28"/>
  <c r="D243" i="28"/>
  <c r="E219" i="28"/>
  <c r="D219" i="28"/>
  <c r="E195" i="28"/>
  <c r="D195" i="28"/>
  <c r="E171" i="28"/>
  <c r="D171" i="28"/>
  <c r="E147" i="28"/>
  <c r="D147" i="28"/>
  <c r="E123" i="28"/>
  <c r="D123" i="28"/>
  <c r="E99" i="28"/>
  <c r="D99" i="28"/>
  <c r="E75" i="28"/>
  <c r="D75" i="28"/>
  <c r="E63" i="28"/>
  <c r="D63" i="28"/>
  <c r="E39" i="28"/>
  <c r="D39" i="28"/>
  <c r="D27" i="28"/>
  <c r="E27" i="28"/>
  <c r="D302" i="28"/>
  <c r="E302" i="28"/>
  <c r="D278" i="28"/>
  <c r="E278" i="28"/>
  <c r="D254" i="28"/>
  <c r="E254" i="28"/>
  <c r="D218" i="28"/>
  <c r="E218" i="28"/>
  <c r="D182" i="28"/>
  <c r="E182" i="28"/>
  <c r="D158" i="28"/>
  <c r="E158" i="28"/>
  <c r="D134" i="28"/>
  <c r="E134" i="28"/>
  <c r="D110" i="28"/>
  <c r="E110" i="28"/>
  <c r="D98" i="28"/>
  <c r="E98" i="28"/>
  <c r="D74" i="28"/>
  <c r="E74" i="28"/>
  <c r="D62" i="28"/>
  <c r="E62" i="28"/>
  <c r="D50" i="28"/>
  <c r="E50" i="28"/>
  <c r="D38" i="28"/>
  <c r="E38" i="28"/>
  <c r="D26" i="28"/>
  <c r="E26" i="28"/>
  <c r="E288" i="28"/>
  <c r="D288" i="28"/>
  <c r="E252" i="28"/>
  <c r="D252" i="28"/>
  <c r="E228" i="28"/>
  <c r="D228" i="28"/>
  <c r="E192" i="28"/>
  <c r="D192" i="28"/>
  <c r="E168" i="28"/>
  <c r="D168" i="28"/>
  <c r="E132" i="28"/>
  <c r="D132" i="28"/>
  <c r="E108" i="28"/>
  <c r="D108" i="28"/>
  <c r="E72" i="28"/>
  <c r="D72" i="28"/>
  <c r="D36" i="28"/>
  <c r="E36" i="28"/>
  <c r="E311" i="28"/>
  <c r="D311" i="28"/>
  <c r="D275" i="28"/>
  <c r="E275" i="28"/>
  <c r="E251" i="28"/>
  <c r="D251" i="28"/>
  <c r="E215" i="28"/>
  <c r="D215" i="28"/>
  <c r="E191" i="28"/>
  <c r="D191" i="28"/>
  <c r="E155" i="28"/>
  <c r="D155" i="28"/>
  <c r="E119" i="28"/>
  <c r="D119" i="28"/>
  <c r="D95" i="28"/>
  <c r="E95" i="28"/>
  <c r="E71" i="28"/>
  <c r="D71" i="28"/>
  <c r="E35" i="28"/>
  <c r="D35" i="28"/>
  <c r="E310" i="28"/>
  <c r="D310" i="28"/>
  <c r="E274" i="28"/>
  <c r="D274" i="28"/>
  <c r="E250" i="28"/>
  <c r="D250" i="28"/>
  <c r="E202" i="28"/>
  <c r="D202" i="28"/>
  <c r="E166" i="28"/>
  <c r="D166" i="28"/>
  <c r="E130" i="28"/>
  <c r="D130" i="28"/>
  <c r="E118" i="28"/>
  <c r="D118" i="28"/>
  <c r="D82" i="28"/>
  <c r="E82" i="28"/>
  <c r="E58" i="28"/>
  <c r="D58" i="28"/>
  <c r="E22" i="28"/>
  <c r="D22" i="28"/>
  <c r="E297" i="28"/>
  <c r="D297" i="28"/>
  <c r="D261" i="28"/>
  <c r="E261" i="28"/>
  <c r="E237" i="28"/>
  <c r="D237" i="28"/>
  <c r="E213" i="28"/>
  <c r="D213" i="28"/>
  <c r="D189" i="28"/>
  <c r="E189" i="28"/>
  <c r="E165" i="28"/>
  <c r="D165" i="28"/>
  <c r="E129" i="28"/>
  <c r="D129" i="28"/>
  <c r="D105" i="28"/>
  <c r="E105" i="28"/>
  <c r="D69" i="28"/>
  <c r="E69" i="28"/>
  <c r="E33" i="28"/>
  <c r="D33" i="28"/>
  <c r="D308" i="28"/>
  <c r="E308" i="28"/>
  <c r="D284" i="28"/>
  <c r="E284" i="28"/>
  <c r="D248" i="28"/>
  <c r="E248" i="28"/>
  <c r="D200" i="28"/>
  <c r="E200" i="28"/>
  <c r="D164" i="28"/>
  <c r="E164" i="28"/>
  <c r="D116" i="28"/>
  <c r="E116" i="28"/>
  <c r="D104" i="28"/>
  <c r="E104" i="28"/>
  <c r="D68" i="28"/>
  <c r="E68" i="28"/>
  <c r="D20" i="28"/>
  <c r="E20" i="28"/>
  <c r="E283" i="28"/>
  <c r="D283" i="28"/>
  <c r="E259" i="28"/>
  <c r="D259" i="28"/>
  <c r="E235" i="28"/>
  <c r="D235" i="28"/>
  <c r="E199" i="28"/>
  <c r="D199" i="28"/>
  <c r="E175" i="28"/>
  <c r="D175" i="28"/>
  <c r="E127" i="28"/>
  <c r="D127" i="28"/>
  <c r="E103" i="28"/>
  <c r="D103" i="28"/>
  <c r="D79" i="28"/>
  <c r="E79" i="28"/>
  <c r="D31" i="28"/>
  <c r="E31" i="28"/>
  <c r="E306" i="28"/>
  <c r="D306" i="28"/>
  <c r="E293" i="28"/>
  <c r="D293" i="28"/>
  <c r="E269" i="28"/>
  <c r="D269" i="28"/>
  <c r="E245" i="28"/>
  <c r="D245" i="28"/>
  <c r="E221" i="28"/>
  <c r="D221" i="28"/>
  <c r="E197" i="28"/>
  <c r="D197" i="28"/>
  <c r="E185" i="28"/>
  <c r="D185" i="28"/>
  <c r="D161" i="28"/>
  <c r="E161" i="28"/>
  <c r="E137" i="28"/>
  <c r="D137" i="28"/>
  <c r="E113" i="28"/>
  <c r="D113" i="28"/>
  <c r="E89" i="28"/>
  <c r="D89" i="28"/>
  <c r="E65" i="28"/>
  <c r="D65" i="28"/>
  <c r="E29" i="28"/>
  <c r="D29" i="28"/>
  <c r="E304" i="28"/>
  <c r="D304" i="28"/>
  <c r="E280" i="28"/>
  <c r="D280" i="28"/>
  <c r="E256" i="28"/>
  <c r="D256" i="28"/>
  <c r="D232" i="28"/>
  <c r="E232" i="28"/>
  <c r="E208" i="28"/>
  <c r="D208" i="28"/>
  <c r="D196" i="28"/>
  <c r="E196" i="28"/>
  <c r="D160" i="28"/>
  <c r="E160" i="28"/>
  <c r="E112" i="28"/>
  <c r="D112" i="28"/>
  <c r="E88" i="28"/>
  <c r="D88" i="28"/>
  <c r="E64" i="28"/>
  <c r="D64" i="28"/>
  <c r="E28" i="28"/>
  <c r="D28" i="28"/>
  <c r="E303" i="28"/>
  <c r="D303" i="28"/>
  <c r="E279" i="28"/>
  <c r="D279" i="28"/>
  <c r="E255" i="28"/>
  <c r="D255" i="28"/>
  <c r="E231" i="28"/>
  <c r="D231" i="28"/>
  <c r="E207" i="28"/>
  <c r="D207" i="28"/>
  <c r="E183" i="28"/>
  <c r="D183" i="28"/>
  <c r="E159" i="28"/>
  <c r="D159" i="28"/>
  <c r="E135" i="28"/>
  <c r="D135" i="28"/>
  <c r="E111" i="28"/>
  <c r="D111" i="28"/>
  <c r="E87" i="28"/>
  <c r="D87" i="28"/>
  <c r="E51" i="28"/>
  <c r="D51" i="28"/>
  <c r="E15" i="28"/>
  <c r="D15" i="28"/>
  <c r="D290" i="28"/>
  <c r="E290" i="28"/>
  <c r="D266" i="28"/>
  <c r="E266" i="28"/>
  <c r="D242" i="28"/>
  <c r="E242" i="28"/>
  <c r="D230" i="28"/>
  <c r="E230" i="28"/>
  <c r="D206" i="28"/>
  <c r="E206" i="28"/>
  <c r="D194" i="28"/>
  <c r="E194" i="28"/>
  <c r="D170" i="28"/>
  <c r="E170" i="28"/>
  <c r="D146" i="28"/>
  <c r="E146" i="28"/>
  <c r="D122" i="28"/>
  <c r="E122" i="28"/>
  <c r="D86" i="28"/>
  <c r="E86" i="28"/>
  <c r="E301" i="28"/>
  <c r="D301" i="28"/>
  <c r="E289" i="28"/>
  <c r="D289" i="28"/>
  <c r="E277" i="28"/>
  <c r="D277" i="28"/>
  <c r="E265" i="28"/>
  <c r="D265" i="28"/>
  <c r="E253" i="28"/>
  <c r="D253" i="28"/>
  <c r="E241" i="28"/>
  <c r="D241" i="28"/>
  <c r="E229" i="28"/>
  <c r="D229" i="28"/>
  <c r="E217" i="28"/>
  <c r="D217" i="28"/>
  <c r="E205" i="28"/>
  <c r="D205" i="28"/>
  <c r="E193" i="28"/>
  <c r="D193" i="28"/>
  <c r="E181" i="28"/>
  <c r="D181" i="28"/>
  <c r="E169" i="28"/>
  <c r="D169" i="28"/>
  <c r="E157" i="28"/>
  <c r="D157" i="28"/>
  <c r="E145" i="28"/>
  <c r="D145" i="28"/>
  <c r="E133" i="28"/>
  <c r="D133" i="28"/>
  <c r="E121" i="28"/>
  <c r="D121" i="28"/>
  <c r="E109" i="28"/>
  <c r="D109" i="28"/>
  <c r="E97" i="28"/>
  <c r="D97" i="28"/>
  <c r="E85" i="28"/>
  <c r="D85" i="28"/>
  <c r="E73" i="28"/>
  <c r="D73" i="28"/>
  <c r="E61" i="28"/>
  <c r="D61" i="28"/>
  <c r="D49" i="28"/>
  <c r="E49" i="28"/>
  <c r="E37" i="28"/>
  <c r="D37" i="28"/>
  <c r="E25" i="28"/>
  <c r="D25" i="28"/>
  <c r="D14" i="28"/>
  <c r="E14" i="28"/>
  <c r="E13" i="28"/>
  <c r="D13" i="28"/>
  <c r="B12" i="28"/>
  <c r="W12" i="28" s="1"/>
  <c r="G4" i="28" l="1"/>
  <c r="D12" i="28"/>
  <c r="E12" i="28"/>
  <c r="AB7" i="28" l="1"/>
  <c r="AB313" i="28" s="1"/>
  <c r="AD314" i="28" s="1"/>
</calcChain>
</file>

<file path=xl/sharedStrings.xml><?xml version="1.0" encoding="utf-8"?>
<sst xmlns="http://schemas.openxmlformats.org/spreadsheetml/2006/main" count="559" uniqueCount="174">
  <si>
    <t>種別</t>
    <rPh sb="0" eb="2">
      <t>シュベツ</t>
    </rPh>
    <phoneticPr fontId="9"/>
  </si>
  <si>
    <t>種別</t>
    <rPh sb="0" eb="2">
      <t>シュベツ</t>
    </rPh>
    <phoneticPr fontId="7"/>
  </si>
  <si>
    <t>項番</t>
    <rPh sb="0" eb="2">
      <t>コウバン</t>
    </rPh>
    <phoneticPr fontId="9"/>
  </si>
  <si>
    <t>備考</t>
    <rPh sb="0" eb="2">
      <t>ビコウ</t>
    </rPh>
    <phoneticPr fontId="9"/>
  </si>
  <si>
    <t>製品名</t>
    <rPh sb="0" eb="3">
      <t>セイヒンメイ</t>
    </rPh>
    <phoneticPr fontId="9"/>
  </si>
  <si>
    <t>蒸気ボイラ</t>
    <rPh sb="0" eb="2">
      <t>ジョウキ</t>
    </rPh>
    <phoneticPr fontId="9"/>
  </si>
  <si>
    <t>温水ボイラ</t>
    <rPh sb="0" eb="2">
      <t>オンスイ</t>
    </rPh>
    <phoneticPr fontId="9"/>
  </si>
  <si>
    <t>型番</t>
    <rPh sb="0" eb="2">
      <t>カタバン</t>
    </rPh>
    <phoneticPr fontId="9"/>
  </si>
  <si>
    <t>能力</t>
    <rPh sb="0" eb="2">
      <t>ノウリョク</t>
    </rPh>
    <phoneticPr fontId="9"/>
  </si>
  <si>
    <t>使用エネルギー</t>
    <rPh sb="0" eb="2">
      <t>シヨウ</t>
    </rPh>
    <phoneticPr fontId="9"/>
  </si>
  <si>
    <t>電気</t>
    <rPh sb="0" eb="2">
      <t>デンキ</t>
    </rPh>
    <phoneticPr fontId="15"/>
  </si>
  <si>
    <t>電気(その他)</t>
  </si>
  <si>
    <t>都市ガス（45MJ/m3）</t>
  </si>
  <si>
    <t>ガス(その他) 単位：㎥</t>
    <rPh sb="5" eb="6">
      <t>タ</t>
    </rPh>
    <rPh sb="8" eb="10">
      <t>タンイ</t>
    </rPh>
    <phoneticPr fontId="8"/>
  </si>
  <si>
    <t>ガス(その他) 単位：kg</t>
    <rPh sb="5" eb="6">
      <t>タ</t>
    </rPh>
    <rPh sb="8" eb="10">
      <t>タンイ</t>
    </rPh>
    <phoneticPr fontId="8"/>
  </si>
  <si>
    <t>灯油</t>
    <rPh sb="0" eb="2">
      <t>トウユ</t>
    </rPh>
    <phoneticPr fontId="15"/>
  </si>
  <si>
    <t>軽油</t>
    <rPh sb="0" eb="2">
      <t>ケイユ</t>
    </rPh>
    <phoneticPr fontId="15"/>
  </si>
  <si>
    <t>A重油</t>
    <rPh sb="1" eb="3">
      <t>ジュウユ</t>
    </rPh>
    <phoneticPr fontId="15"/>
  </si>
  <si>
    <t>B重油</t>
    <rPh sb="1" eb="3">
      <t>ジュウユ</t>
    </rPh>
    <phoneticPr fontId="15"/>
  </si>
  <si>
    <t>C重油</t>
    <rPh sb="1" eb="3">
      <t>ジュウユ</t>
    </rPh>
    <phoneticPr fontId="5"/>
  </si>
  <si>
    <t>油(その他)</t>
    <rPh sb="4" eb="5">
      <t>タ</t>
    </rPh>
    <phoneticPr fontId="16"/>
  </si>
  <si>
    <t>一般炭</t>
    <rPh sb="0" eb="2">
      <t>イッパン</t>
    </rPh>
    <rPh sb="2" eb="3">
      <t>スミ</t>
    </rPh>
    <phoneticPr fontId="15"/>
  </si>
  <si>
    <t>その他</t>
  </si>
  <si>
    <t>石炭コークス</t>
    <rPh sb="0" eb="2">
      <t>セキタン</t>
    </rPh>
    <phoneticPr fontId="15"/>
  </si>
  <si>
    <t>その他</t>
    <phoneticPr fontId="15"/>
  </si>
  <si>
    <t>基準値</t>
    <rPh sb="0" eb="3">
      <t>キジュンチ</t>
    </rPh>
    <phoneticPr fontId="7"/>
  </si>
  <si>
    <t>基準値
（ボイラ効率：％）</t>
    <rPh sb="0" eb="3">
      <t>キジュンチ</t>
    </rPh>
    <rPh sb="8" eb="10">
      <t>コウリツ</t>
    </rPh>
    <phoneticPr fontId="9"/>
  </si>
  <si>
    <t>都市ガス</t>
    <phoneticPr fontId="15"/>
  </si>
  <si>
    <t>計算の時</t>
    <rPh sb="0" eb="2">
      <t>ケイサン</t>
    </rPh>
    <rPh sb="3" eb="4">
      <t>トキ</t>
    </rPh>
    <phoneticPr fontId="15"/>
  </si>
  <si>
    <t>LPG</t>
    <phoneticPr fontId="15"/>
  </si>
  <si>
    <t>LNG</t>
    <phoneticPr fontId="8"/>
  </si>
  <si>
    <t>No.</t>
    <phoneticPr fontId="9"/>
  </si>
  <si>
    <t>審査結果</t>
    <rPh sb="0" eb="2">
      <t>シンサ</t>
    </rPh>
    <rPh sb="2" eb="4">
      <t>ケッカ</t>
    </rPh>
    <phoneticPr fontId="9"/>
  </si>
  <si>
    <t>型番審査</t>
    <rPh sb="0" eb="2">
      <t>カタバン</t>
    </rPh>
    <rPh sb="2" eb="4">
      <t>シンサ</t>
    </rPh>
    <phoneticPr fontId="9"/>
  </si>
  <si>
    <t>サンプル対象</t>
    <rPh sb="4" eb="6">
      <t>タイショウ</t>
    </rPh>
    <phoneticPr fontId="9"/>
  </si>
  <si>
    <t>製造事業者名</t>
    <rPh sb="0" eb="2">
      <t>セイゾウ</t>
    </rPh>
    <rPh sb="2" eb="4">
      <t>ジギョウ</t>
    </rPh>
    <rPh sb="4" eb="5">
      <t>シャ</t>
    </rPh>
    <rPh sb="5" eb="6">
      <t>メイ</t>
    </rPh>
    <phoneticPr fontId="9"/>
  </si>
  <si>
    <r>
      <t xml:space="preserve">製造事業者名
(フリガナ)
</t>
    </r>
    <r>
      <rPr>
        <b/>
        <sz val="14"/>
        <color rgb="FFFF0000"/>
        <rFont val="Meiryo UI"/>
        <family val="3"/>
        <charset val="128"/>
      </rPr>
      <t>※法人格は不要です</t>
    </r>
    <rPh sb="0" eb="2">
      <t>セイゾウ</t>
    </rPh>
    <rPh sb="2" eb="4">
      <t>ジギョウ</t>
    </rPh>
    <rPh sb="4" eb="5">
      <t>シャ</t>
    </rPh>
    <rPh sb="5" eb="6">
      <t>メイ</t>
    </rPh>
    <rPh sb="15" eb="17">
      <t>ホウジン</t>
    </rPh>
    <rPh sb="17" eb="18">
      <t>カク</t>
    </rPh>
    <rPh sb="19" eb="21">
      <t>フヨウ</t>
    </rPh>
    <phoneticPr fontId="9"/>
  </si>
  <si>
    <t>申請年月日</t>
    <phoneticPr fontId="9"/>
  </si>
  <si>
    <t>申請製品数</t>
    <phoneticPr fontId="9"/>
  </si>
  <si>
    <t>エラー表示欄</t>
    <rPh sb="3" eb="5">
      <t>ヒョウジ</t>
    </rPh>
    <rPh sb="5" eb="6">
      <t>ラン</t>
    </rPh>
    <phoneticPr fontId="9"/>
  </si>
  <si>
    <t>未入力：</t>
    <rPh sb="0" eb="3">
      <t>ミニュウリョク</t>
    </rPh>
    <phoneticPr fontId="9"/>
  </si>
  <si>
    <t>重複：</t>
    <rPh sb="0" eb="2">
      <t>チョウフク</t>
    </rPh>
    <phoneticPr fontId="9"/>
  </si>
  <si>
    <t>性能値が基準値を満たしていません。
基準値を満たしていない製品型番は申請できませんので、
性能値が基準値を満たしているかご確認ください。</t>
    <rPh sb="0" eb="2">
      <t>セイノウ</t>
    </rPh>
    <rPh sb="2" eb="3">
      <t>チ</t>
    </rPh>
    <rPh sb="4" eb="7">
      <t>キジュンチ</t>
    </rPh>
    <rPh sb="8" eb="9">
      <t>ミ</t>
    </rPh>
    <rPh sb="18" eb="21">
      <t>キジュンチ</t>
    </rPh>
    <rPh sb="22" eb="23">
      <t>ミ</t>
    </rPh>
    <rPh sb="29" eb="31">
      <t>セイヒン</t>
    </rPh>
    <rPh sb="31" eb="33">
      <t>カタバン</t>
    </rPh>
    <rPh sb="34" eb="36">
      <t>シンセイ</t>
    </rPh>
    <rPh sb="45" eb="47">
      <t>セイノウ</t>
    </rPh>
    <rPh sb="47" eb="48">
      <t>チ</t>
    </rPh>
    <rPh sb="49" eb="52">
      <t>キジュンチ</t>
    </rPh>
    <rPh sb="53" eb="54">
      <t>ミ</t>
    </rPh>
    <rPh sb="61" eb="63">
      <t>カクニン</t>
    </rPh>
    <phoneticPr fontId="9"/>
  </si>
  <si>
    <t>設備区分</t>
    <rPh sb="0" eb="4">
      <t>セツビクブン</t>
    </rPh>
    <phoneticPr fontId="9"/>
  </si>
  <si>
    <t>製造事業者名</t>
    <phoneticPr fontId="9"/>
  </si>
  <si>
    <t>製造事業者名
(フリガナ)</t>
    <phoneticPr fontId="9"/>
  </si>
  <si>
    <t>SII HP
公表項目</t>
    <rPh sb="7" eb="9">
      <t>コウヒョウ</t>
    </rPh>
    <rPh sb="9" eb="11">
      <t>コウモク</t>
    </rPh>
    <phoneticPr fontId="9"/>
  </si>
  <si>
    <t>入力要否</t>
    <rPh sb="0" eb="2">
      <t>ニュウリョク</t>
    </rPh>
    <rPh sb="2" eb="4">
      <t>ヨウヒ</t>
    </rPh>
    <phoneticPr fontId="9"/>
  </si>
  <si>
    <t>公表</t>
    <rPh sb="0" eb="2">
      <t>コウヒョウ</t>
    </rPh>
    <phoneticPr fontId="9"/>
  </si>
  <si>
    <t>自動表示</t>
    <rPh sb="0" eb="4">
      <t>ジドウヒョウジ</t>
    </rPh>
    <phoneticPr fontId="9"/>
  </si>
  <si>
    <t>必須</t>
    <rPh sb="0" eb="2">
      <t>ヒッス</t>
    </rPh>
    <phoneticPr fontId="9"/>
  </si>
  <si>
    <t>非公表</t>
    <rPh sb="0" eb="3">
      <t>ヒコウヒョウ</t>
    </rPh>
    <phoneticPr fontId="9"/>
  </si>
  <si>
    <t>任意</t>
    <rPh sb="0" eb="2">
      <t>ニンイ</t>
    </rPh>
    <phoneticPr fontId="9"/>
  </si>
  <si>
    <t>(例)</t>
    <phoneticPr fontId="9"/>
  </si>
  <si>
    <t>単位</t>
    <rPh sb="0" eb="2">
      <t>タンイ</t>
    </rPh>
    <phoneticPr fontId="9"/>
  </si>
  <si>
    <t>性能区分</t>
    <rPh sb="0" eb="4">
      <t>セイノウクブン</t>
    </rPh>
    <phoneticPr fontId="9"/>
  </si>
  <si>
    <t>未入力
判定</t>
    <rPh sb="0" eb="3">
      <t>ミニュウリョク</t>
    </rPh>
    <rPh sb="4" eb="6">
      <t>ハンテイ</t>
    </rPh>
    <phoneticPr fontId="9"/>
  </si>
  <si>
    <t>重複
判定</t>
    <rPh sb="0" eb="2">
      <t>チョウフク</t>
    </rPh>
    <rPh sb="3" eb="5">
      <t>ハンテイ</t>
    </rPh>
    <phoneticPr fontId="9"/>
  </si>
  <si>
    <t>性能値</t>
    <rPh sb="0" eb="3">
      <t>セイノウチ</t>
    </rPh>
    <phoneticPr fontId="9"/>
  </si>
  <si>
    <r>
      <t xml:space="preserve">型番(使用エネルギー)
</t>
    </r>
    <r>
      <rPr>
        <sz val="12"/>
        <color rgb="FFFF0000"/>
        <rFont val="Meiryo UI"/>
        <family val="3"/>
        <charset val="128"/>
      </rPr>
      <t>※重複判定用</t>
    </r>
    <rPh sb="0" eb="2">
      <t>カタバン</t>
    </rPh>
    <rPh sb="3" eb="5">
      <t>シヨウ</t>
    </rPh>
    <rPh sb="13" eb="15">
      <t>ジュウフク</t>
    </rPh>
    <rPh sb="15" eb="17">
      <t>ハンテイ</t>
    </rPh>
    <rPh sb="17" eb="18">
      <t>ヨウ</t>
    </rPh>
    <phoneticPr fontId="9"/>
  </si>
  <si>
    <t>対象外</t>
    <rPh sb="0" eb="3">
      <t>タイショウガイ</t>
    </rPh>
    <phoneticPr fontId="9"/>
  </si>
  <si>
    <t>希望小売価格
（千円）</t>
    <rPh sb="0" eb="6">
      <t>キボウコウリカカク</t>
    </rPh>
    <rPh sb="8" eb="9">
      <t>セン</t>
    </rPh>
    <rPh sb="9" eb="10">
      <t>エン</t>
    </rPh>
    <phoneticPr fontId="9"/>
  </si>
  <si>
    <t>事務局
備考欄</t>
    <rPh sb="0" eb="3">
      <t>ジムキョク</t>
    </rPh>
    <rPh sb="4" eb="7">
      <t>ビコウラン</t>
    </rPh>
    <phoneticPr fontId="9"/>
  </si>
  <si>
    <t>ワイルドカードの内訳一覧</t>
    <rPh sb="8" eb="12">
      <t>ウチワケイチラン</t>
    </rPh>
    <phoneticPr fontId="9"/>
  </si>
  <si>
    <t>必須（条件有）</t>
    <rPh sb="0" eb="2">
      <t>ヒッス</t>
    </rPh>
    <rPh sb="3" eb="5">
      <t>ジョウケン</t>
    </rPh>
    <rPh sb="5" eb="6">
      <t>アリ</t>
    </rPh>
    <phoneticPr fontId="9"/>
  </si>
  <si>
    <t>ワイルドカード
未入力
判定</t>
    <rPh sb="8" eb="11">
      <t>ミニュウリョク</t>
    </rPh>
    <rPh sb="12" eb="14">
      <t>ハンテイ</t>
    </rPh>
    <phoneticPr fontId="9"/>
  </si>
  <si>
    <t>型番・使用エネルギーが重複しています。
ご確認のうえ、型番・使用エネルギーが重複しないよう修正してください。</t>
    <rPh sb="0" eb="2">
      <t>カタバン</t>
    </rPh>
    <rPh sb="3" eb="5">
      <t>シヨウ</t>
    </rPh>
    <rPh sb="11" eb="13">
      <t>ジュウフク</t>
    </rPh>
    <rPh sb="21" eb="23">
      <t>カクニン</t>
    </rPh>
    <rPh sb="27" eb="29">
      <t>カタバン</t>
    </rPh>
    <rPh sb="30" eb="32">
      <t>シヨウ</t>
    </rPh>
    <rPh sb="38" eb="40">
      <t>ジュウフク</t>
    </rPh>
    <rPh sb="45" eb="47">
      <t>シュウセイ</t>
    </rPh>
    <phoneticPr fontId="9"/>
  </si>
  <si>
    <t>非表示</t>
    <rPh sb="0" eb="3">
      <t>ヒヒョウジ</t>
    </rPh>
    <phoneticPr fontId="9"/>
  </si>
  <si>
    <t>LNG</t>
  </si>
  <si>
    <t>kW</t>
  </si>
  <si>
    <t>kg/h</t>
    <phoneticPr fontId="15"/>
  </si>
  <si>
    <t>kW</t>
    <phoneticPr fontId="15"/>
  </si>
  <si>
    <t>単位</t>
    <rPh sb="0" eb="2">
      <t>タンイ</t>
    </rPh>
    <phoneticPr fontId="15"/>
  </si>
  <si>
    <t>性能区分</t>
    <rPh sb="0" eb="4">
      <t>セイノウクブン</t>
    </rPh>
    <phoneticPr fontId="15"/>
  </si>
  <si>
    <t>貫流ボイラ</t>
    <rPh sb="0" eb="2">
      <t>カンリュウ</t>
    </rPh>
    <phoneticPr fontId="15"/>
  </si>
  <si>
    <t>炉筒煙管ボイラ</t>
    <phoneticPr fontId="15"/>
  </si>
  <si>
    <t>水管ボイラ</t>
    <phoneticPr fontId="15"/>
  </si>
  <si>
    <t>-</t>
  </si>
  <si>
    <t>-</t>
    <phoneticPr fontId="15"/>
  </si>
  <si>
    <t>-FL（●●仕様）,-GK（〇〇タイプ）</t>
  </si>
  <si>
    <t>高性能ボイラ（蒸気ボイラ・温水ボイラ）</t>
    <rPh sb="0" eb="3">
      <t>コウセイノウ</t>
    </rPh>
    <rPh sb="7" eb="9">
      <t>ジョウキ</t>
    </rPh>
    <rPh sb="13" eb="15">
      <t>オンスイ</t>
    </rPh>
    <phoneticPr fontId="9"/>
  </si>
  <si>
    <t>未入力項目があります。
ご確認のうえ未入力の項目に入力してください。</t>
    <rPh sb="0" eb="3">
      <t>ミニュウリョク</t>
    </rPh>
    <rPh sb="3" eb="5">
      <t>コウモク</t>
    </rPh>
    <rPh sb="13" eb="15">
      <t>カクニン</t>
    </rPh>
    <rPh sb="18" eb="19">
      <t>ミ</t>
    </rPh>
    <rPh sb="19" eb="21">
      <t>ニュウリョク</t>
    </rPh>
    <rPh sb="22" eb="24">
      <t>コウモク</t>
    </rPh>
    <rPh sb="25" eb="27">
      <t>ニュウリョク</t>
    </rPh>
    <phoneticPr fontId="9"/>
  </si>
  <si>
    <r>
      <t xml:space="preserve">性能値
（ボイラ効率：％）
</t>
    </r>
    <r>
      <rPr>
        <sz val="12"/>
        <color rgb="FFFF0000"/>
        <rFont val="Meiryo UI"/>
        <family val="3"/>
        <charset val="128"/>
      </rPr>
      <t>※小数点第一位まで入力</t>
    </r>
    <rPh sb="0" eb="2">
      <t>セイノウ</t>
    </rPh>
    <rPh sb="2" eb="3">
      <t>チ</t>
    </rPh>
    <rPh sb="8" eb="10">
      <t>コウリツ</t>
    </rPh>
    <rPh sb="15" eb="21">
      <t>ショウスウテンダイイチイ</t>
    </rPh>
    <rPh sb="23" eb="25">
      <t>ニュウリョク</t>
    </rPh>
    <phoneticPr fontId="9"/>
  </si>
  <si>
    <r>
      <t xml:space="preserve">相当蒸発量（kg/h）
※蒸気ボイラ
</t>
    </r>
    <r>
      <rPr>
        <sz val="12"/>
        <color rgb="FFFF0000"/>
        <rFont val="Meiryo UI"/>
        <family val="3"/>
        <charset val="128"/>
      </rPr>
      <t>※整数で入力</t>
    </r>
    <rPh sb="13" eb="15">
      <t>ジョウキ</t>
    </rPh>
    <rPh sb="23" eb="25">
      <t>ニュウリョク</t>
    </rPh>
    <phoneticPr fontId="9"/>
  </si>
  <si>
    <r>
      <t xml:space="preserve">熱出力（kW）
※温水ボイラ
</t>
    </r>
    <r>
      <rPr>
        <sz val="12"/>
        <color rgb="FFFF0000"/>
        <rFont val="Meiryo UI"/>
        <family val="3"/>
        <charset val="128"/>
      </rPr>
      <t>※整数で入力</t>
    </r>
    <rPh sb="9" eb="11">
      <t>オンスイ</t>
    </rPh>
    <rPh sb="19" eb="21">
      <t>ニュウリョク</t>
    </rPh>
    <phoneticPr fontId="9"/>
  </si>
  <si>
    <t>ボイラ Aシリーズ 蒸気タイプ</t>
  </si>
  <si>
    <t>ボイラ Aシリーズ 蒸気タイプ</t>
    <phoneticPr fontId="9"/>
  </si>
  <si>
    <t>XYZ-A■</t>
  </si>
  <si>
    <t>XYZ-A■</t>
    <phoneticPr fontId="9"/>
  </si>
  <si>
    <t>ボイラ Bシリーズ 温水タイプ</t>
    <rPh sb="10" eb="12">
      <t>オンスイ</t>
    </rPh>
    <phoneticPr fontId="9"/>
  </si>
  <si>
    <t>XYZ-B</t>
  </si>
  <si>
    <t>XYZ-B</t>
    <phoneticPr fontId="9"/>
  </si>
  <si>
    <t>XYZ-A■（電気）</t>
  </si>
  <si>
    <t>■製品型番登録申請メールテンプレート</t>
    <rPh sb="1" eb="3">
      <t>セイヒン</t>
    </rPh>
    <rPh sb="3" eb="5">
      <t>カタバン</t>
    </rPh>
    <rPh sb="5" eb="7">
      <t>トウロク</t>
    </rPh>
    <rPh sb="7" eb="9">
      <t>シンセイ</t>
    </rPh>
    <phoneticPr fontId="9"/>
  </si>
  <si>
    <t>宛先</t>
    <rPh sb="0" eb="2">
      <t>アテサキ</t>
    </rPh>
    <phoneticPr fontId="9"/>
  </si>
  <si>
    <t>件名</t>
    <rPh sb="0" eb="2">
      <t>ケンメイ</t>
    </rPh>
    <phoneticPr fontId="9"/>
  </si>
  <si>
    <t xml:space="preserve">
メール本文</t>
    <rPh sb="4" eb="6">
      <t>ホンブン</t>
    </rPh>
    <phoneticPr fontId="9"/>
  </si>
  <si>
    <t>〇〇〇株式会社</t>
    <rPh sb="3" eb="7">
      <t>カブシキガイシャ</t>
    </rPh>
    <phoneticPr fontId="9"/>
  </si>
  <si>
    <t>マルマルマル</t>
    <phoneticPr fontId="9"/>
  </si>
  <si>
    <t>マルマルマル</t>
    <phoneticPr fontId="9"/>
  </si>
  <si>
    <t>高性能ボイラ</t>
  </si>
  <si>
    <t>性能値：</t>
    <rPh sb="0" eb="2">
      <t>セイノウ</t>
    </rPh>
    <rPh sb="2" eb="3">
      <t>チ</t>
    </rPh>
    <phoneticPr fontId="9"/>
  </si>
  <si>
    <t>【製品型番登録申請についてのお願い】
・製品型番登録要領をよくご確認いただいたうえで、製品型番登録申請を行ってください。
・エラー表示欄の各項目でエラー表示がないことをご確認のうえ、本リストを提出してください。
・製品名、型番、数値は、カタログ（仕様書）の記載と一致させてください。
・本ファイル内「基準値」シートを参照いただき、基準値を満たす型番の入力をお願いいたします。
※基準値を満たしていない場合は行が赤く表示されます。</t>
    <phoneticPr fontId="9"/>
  </si>
  <si>
    <t>マルマルマル</t>
  </si>
  <si>
    <t>XYZ-A</t>
  </si>
  <si>
    <t>貫流ボイラ</t>
  </si>
  <si>
    <t>貫流ボイラ</t>
    <rPh sb="0" eb="2">
      <t>カンリュウ</t>
    </rPh>
    <phoneticPr fontId="9"/>
  </si>
  <si>
    <t>-</t>
    <phoneticPr fontId="9"/>
  </si>
  <si>
    <t>最終更新日</t>
    <rPh sb="0" eb="2">
      <t>サイシュウ</t>
    </rPh>
    <rPh sb="2" eb="5">
      <t>コウシンビ</t>
    </rPh>
    <phoneticPr fontId="9"/>
  </si>
  <si>
    <t>Ver.</t>
    <phoneticPr fontId="9"/>
  </si>
  <si>
    <t>使用エネルギー[メーカー登録]</t>
    <rPh sb="0" eb="2">
      <t>シヨウ</t>
    </rPh>
    <rPh sb="12" eb="14">
      <t>トウロク</t>
    </rPh>
    <phoneticPr fontId="7"/>
  </si>
  <si>
    <t>都市ガス(45MJ/m3)</t>
  </si>
  <si>
    <t>都市ガス(46MJ/m3)</t>
    <rPh sb="0" eb="2">
      <t>トシ</t>
    </rPh>
    <phoneticPr fontId="8"/>
  </si>
  <si>
    <t>液化石油ガス(LPG)</t>
  </si>
  <si>
    <t>液化天然ガス(LNG)</t>
    <rPh sb="0" eb="2">
      <t>エキカ</t>
    </rPh>
    <rPh sb="2" eb="4">
      <t>テンネン</t>
    </rPh>
    <phoneticPr fontId="8"/>
  </si>
  <si>
    <t>天然ガス(LNGを除く)</t>
    <rPh sb="0" eb="2">
      <t>テンネン</t>
    </rPh>
    <rPh sb="9" eb="10">
      <t>ノゾ</t>
    </rPh>
    <phoneticPr fontId="8"/>
  </si>
  <si>
    <t>ガス(その他)</t>
    <rPh sb="5" eb="6">
      <t>タ</t>
    </rPh>
    <phoneticPr fontId="8"/>
  </si>
  <si>
    <t>都市ガス</t>
    <phoneticPr fontId="9"/>
  </si>
  <si>
    <t>XYZ-A■[都市ガス]</t>
    <rPh sb="7" eb="9">
      <t>トシ</t>
    </rPh>
    <phoneticPr fontId="9"/>
  </si>
  <si>
    <t>基準値
(ボイラ効率：％)</t>
    <rPh sb="0" eb="3">
      <t>キジュンチ</t>
    </rPh>
    <rPh sb="8" eb="10">
      <t>コウリツ</t>
    </rPh>
    <phoneticPr fontId="9"/>
  </si>
  <si>
    <t>必須(条件有)</t>
    <rPh sb="0" eb="2">
      <t>ヒッス</t>
    </rPh>
    <rPh sb="3" eb="5">
      <t>ジョウケン</t>
    </rPh>
    <rPh sb="5" eb="6">
      <t>アリ</t>
    </rPh>
    <phoneticPr fontId="9"/>
  </si>
  <si>
    <t>希望小売価格
(千円)</t>
    <rPh sb="0" eb="6">
      <t>キボウコウリカカク</t>
    </rPh>
    <rPh sb="8" eb="9">
      <t>セン</t>
    </rPh>
    <rPh sb="9" eb="10">
      <t>エン</t>
    </rPh>
    <phoneticPr fontId="9"/>
  </si>
  <si>
    <t>都市ガス</t>
  </si>
  <si>
    <t>1.0</t>
    <phoneticPr fontId="9"/>
  </si>
  <si>
    <t>備考
（自由記入）</t>
    <rPh sb="0" eb="2">
      <t>ビコウ</t>
    </rPh>
    <rPh sb="4" eb="6">
      <t>ジユウ</t>
    </rPh>
    <rPh sb="6" eb="8">
      <t>キニュウ</t>
    </rPh>
    <phoneticPr fontId="9"/>
  </si>
  <si>
    <t>備考
振り分け</t>
    <rPh sb="0" eb="2">
      <t>ビコウ</t>
    </rPh>
    <rPh sb="3" eb="4">
      <t>フ</t>
    </rPh>
    <rPh sb="5" eb="6">
      <t>ワ</t>
    </rPh>
    <phoneticPr fontId="9"/>
  </si>
  <si>
    <t>基本情報
未入力判定</t>
    <rPh sb="0" eb="4">
      <t>キホンジョウホウ</t>
    </rPh>
    <rPh sb="5" eb="8">
      <t>ミニュウリョク</t>
    </rPh>
    <rPh sb="8" eb="10">
      <t>ハンテイ</t>
    </rPh>
    <phoneticPr fontId="9"/>
  </si>
  <si>
    <t>重複判定用</t>
    <rPh sb="0" eb="5">
      <t>チョウフクハンテイヨウ</t>
    </rPh>
    <phoneticPr fontId="9"/>
  </si>
  <si>
    <r>
      <t xml:space="preserve">型番[使用エネルギー]
</t>
    </r>
    <r>
      <rPr>
        <sz val="14"/>
        <color rgb="FFFF0000"/>
        <rFont val="Meiryo UI"/>
        <family val="3"/>
        <charset val="128"/>
      </rPr>
      <t>※重複判定用</t>
    </r>
    <rPh sb="0" eb="2">
      <t>カタバン</t>
    </rPh>
    <rPh sb="3" eb="5">
      <t>シヨウ</t>
    </rPh>
    <rPh sb="13" eb="15">
      <t>ジュウフク</t>
    </rPh>
    <rPh sb="15" eb="17">
      <t>ハンテイ</t>
    </rPh>
    <rPh sb="17" eb="18">
      <t>ヨウ</t>
    </rPh>
    <phoneticPr fontId="9"/>
  </si>
  <si>
    <r>
      <t xml:space="preserve">性能値
(ボイラ効率：％)
</t>
    </r>
    <r>
      <rPr>
        <sz val="14"/>
        <color rgb="FFFF0000"/>
        <rFont val="Meiryo UI"/>
        <family val="3"/>
        <charset val="128"/>
      </rPr>
      <t>※小数点第一位まで
入力</t>
    </r>
    <rPh sb="0" eb="2">
      <t>セイノウ</t>
    </rPh>
    <rPh sb="2" eb="3">
      <t>チ</t>
    </rPh>
    <rPh sb="8" eb="10">
      <t>コウリツ</t>
    </rPh>
    <rPh sb="15" eb="21">
      <t>ショウスウテンダイイチイ</t>
    </rPh>
    <rPh sb="24" eb="26">
      <t>ニュウリョク</t>
    </rPh>
    <phoneticPr fontId="9"/>
  </si>
  <si>
    <r>
      <t xml:space="preserve">相当蒸発量(kg/h)
※蒸気ボイラ
</t>
    </r>
    <r>
      <rPr>
        <sz val="14"/>
        <color rgb="FFFF0000"/>
        <rFont val="Meiryo UI"/>
        <family val="3"/>
        <charset val="128"/>
      </rPr>
      <t>※整数で入力</t>
    </r>
    <rPh sb="13" eb="15">
      <t>ジョウキ</t>
    </rPh>
    <rPh sb="23" eb="25">
      <t>ニュウリョク</t>
    </rPh>
    <phoneticPr fontId="9"/>
  </si>
  <si>
    <r>
      <t xml:space="preserve">熱出力(kW)
※温水ボイラ
</t>
    </r>
    <r>
      <rPr>
        <sz val="14"/>
        <color rgb="FFFF0000"/>
        <rFont val="Meiryo UI"/>
        <family val="3"/>
        <charset val="128"/>
      </rPr>
      <t>※整数で入力</t>
    </r>
    <rPh sb="9" eb="11">
      <t>オンスイ</t>
    </rPh>
    <rPh sb="19" eb="21">
      <t>ニュウリョク</t>
    </rPh>
    <phoneticPr fontId="9"/>
  </si>
  <si>
    <t>○○○株式会社</t>
  </si>
  <si>
    <t>○○○株式会社</t>
    <rPh sb="3" eb="7">
      <t>カブシキガイシャ</t>
    </rPh>
    <phoneticPr fontId="9"/>
  </si>
  <si>
    <t>-FL(●●仕様),-GK(○○タイプ)</t>
  </si>
  <si>
    <t>型番・使用エネルギーが重複しています。
ご確認のうえ、型番・使用エネルギーの組み合わせが
重複しないよう修正してください。</t>
    <rPh sb="0" eb="2">
      <t>カタバン</t>
    </rPh>
    <rPh sb="3" eb="5">
      <t>シヨウ</t>
    </rPh>
    <rPh sb="11" eb="13">
      <t>チョウフク</t>
    </rPh>
    <rPh sb="21" eb="23">
      <t>カクニン</t>
    </rPh>
    <rPh sb="27" eb="29">
      <t>カタバン</t>
    </rPh>
    <rPh sb="30" eb="32">
      <t>シヨウ</t>
    </rPh>
    <rPh sb="38" eb="39">
      <t>ク</t>
    </rPh>
    <rPh sb="40" eb="41">
      <t>ア</t>
    </rPh>
    <rPh sb="45" eb="47">
      <t>チョウフク</t>
    </rPh>
    <rPh sb="52" eb="54">
      <t>シュウセイ</t>
    </rPh>
    <phoneticPr fontId="9"/>
  </si>
  <si>
    <t>非表示</t>
    <rPh sb="0" eb="3">
      <t>ヒヒョウジ</t>
    </rPh>
    <phoneticPr fontId="9"/>
  </si>
  <si>
    <t>型番＋使用エネルギー</t>
    <rPh sb="0" eb="2">
      <t>カタバン</t>
    </rPh>
    <rPh sb="3" eb="5">
      <t>シヨウ</t>
    </rPh>
    <phoneticPr fontId="9"/>
  </si>
  <si>
    <t>ワイルドカード
未入力判定</t>
    <rPh sb="8" eb="11">
      <t>ミニュウリョク</t>
    </rPh>
    <rPh sb="11" eb="13">
      <t>ハンテイ</t>
    </rPh>
    <phoneticPr fontId="9"/>
  </si>
  <si>
    <t>トップ性能枠対象</t>
    <phoneticPr fontId="9"/>
  </si>
  <si>
    <t>GX要件にかかわる書類の提出</t>
    <rPh sb="2" eb="4">
      <t>ヨウケン</t>
    </rPh>
    <rPh sb="9" eb="11">
      <t>ショルイ</t>
    </rPh>
    <rPh sb="12" eb="14">
      <t>テイシュツ</t>
    </rPh>
    <phoneticPr fontId="9"/>
  </si>
  <si>
    <t>あり</t>
  </si>
  <si>
    <r>
      <t xml:space="preserve">【製品型番登録申請についてのお願い】
・製品型番登録要領をよくご確認いただいたうえで、製品型番登録申請を行ってください。
・エラー表示欄の各項目でエラー表示がないことをご確認のうえ、本リストを提出してください。
・本ファイル内「基準値」シートを参照いただき、基準値を満たす型番の入力をお願いいたします。
※基準値を満たしていない場合は行が赤く表示されます。
</t>
    </r>
    <r>
      <rPr>
        <b/>
        <sz val="18"/>
        <color rgb="FFFF0000"/>
        <rFont val="Meiryo UI"/>
        <family val="3"/>
        <charset val="128"/>
      </rPr>
      <t>・型番リストに入力した全ての事項が確認できるカタログ(仕様書等)を必ず提出してください。</t>
    </r>
    <r>
      <rPr>
        <b/>
        <sz val="18"/>
        <color theme="1"/>
        <rFont val="Meiryo UI"/>
        <family val="3"/>
        <charset val="128"/>
      </rPr>
      <t>　</t>
    </r>
    <r>
      <rPr>
        <b/>
        <sz val="14"/>
        <color theme="1"/>
        <rFont val="Meiryo UI"/>
        <family val="3"/>
        <charset val="128"/>
      </rPr>
      <t xml:space="preserve">
あわせて、製品名、型番、数値が、カタログ(仕様書等)の記載と一致していることを確認してください。</t>
    </r>
    <rPh sb="1" eb="3">
      <t>セイヒン</t>
    </rPh>
    <rPh sb="3" eb="5">
      <t>カタバン</t>
    </rPh>
    <rPh sb="5" eb="7">
      <t>トウロク</t>
    </rPh>
    <rPh sb="7" eb="9">
      <t>シンセイ</t>
    </rPh>
    <rPh sb="20" eb="22">
      <t>セイヒン</t>
    </rPh>
    <rPh sb="32" eb="34">
      <t>カクニン</t>
    </rPh>
    <rPh sb="43" eb="45">
      <t>セイヒン</t>
    </rPh>
    <rPh sb="65" eb="67">
      <t>ヒョウジ</t>
    </rPh>
    <rPh sb="67" eb="68">
      <t>ラン</t>
    </rPh>
    <rPh sb="69" eb="70">
      <t>カク</t>
    </rPh>
    <rPh sb="70" eb="72">
      <t>コウモク</t>
    </rPh>
    <rPh sb="76" eb="78">
      <t>ヒョウジ</t>
    </rPh>
    <rPh sb="85" eb="87">
      <t>カクニン</t>
    </rPh>
    <rPh sb="91" eb="92">
      <t>ホン</t>
    </rPh>
    <rPh sb="96" eb="98">
      <t>テイシュツ</t>
    </rPh>
    <rPh sb="209" eb="210">
      <t>トウ</t>
    </rPh>
    <rPh sb="249" eb="250">
      <t>トウ</t>
    </rPh>
    <rPh sb="264" eb="266">
      <t>カクニン</t>
    </rPh>
    <phoneticPr fontId="9"/>
  </si>
  <si>
    <t>台数制御装置
接続可否</t>
    <phoneticPr fontId="9"/>
  </si>
  <si>
    <t>可</t>
  </si>
  <si>
    <t>高性能ボイラ(蒸気ボイラ・温水ボイラ)</t>
  </si>
  <si>
    <t>令和７年度補正</t>
    <rPh sb="0" eb="2">
      <t>レイワ</t>
    </rPh>
    <rPh sb="3" eb="7">
      <t>ネンドホセイ</t>
    </rPh>
    <phoneticPr fontId="9"/>
  </si>
  <si>
    <t>st-kataban@sii.or.jp　</t>
    <phoneticPr fontId="9"/>
  </si>
  <si>
    <t>【製品型番登録】令和7年度補正 省エネ事業 申請書類の提出 (製造事業者名)</t>
    <phoneticPr fontId="9"/>
  </si>
  <si>
    <r>
      <rPr>
        <sz val="12"/>
        <color rgb="FF000000"/>
        <rFont val="游ゴシック Medium"/>
        <family val="3"/>
        <charset val="128"/>
      </rPr>
      <t>一般社団法人環境共創イニシアチブ
事業第１部</t>
    </r>
    <r>
      <rPr>
        <sz val="12"/>
        <color rgb="FF000000"/>
        <rFont val="Calibri"/>
        <family val="2"/>
      </rPr>
      <t xml:space="preserve"> </t>
    </r>
    <r>
      <rPr>
        <sz val="12"/>
        <color rgb="FF000000"/>
        <rFont val="游ゴシック Medium"/>
        <family val="3"/>
        <charset val="128"/>
      </rPr>
      <t>製品型番登録担当</t>
    </r>
    <r>
      <rPr>
        <sz val="12"/>
        <color rgb="FF000000"/>
        <rFont val="Calibri"/>
        <family val="2"/>
      </rPr>
      <t xml:space="preserve">  </t>
    </r>
    <r>
      <rPr>
        <sz val="12"/>
        <color rgb="FF000000"/>
        <rFont val="游ゴシック Medium"/>
        <family val="3"/>
        <charset val="128"/>
      </rPr>
      <t>宛
令和7年度補正予算 省エネルギー投資促進・需要構造転換支援事業および、
省エネルギー投資促進支援事業での、指定設備に係る製品型番登録を申請いたします。
以下のファイルを送付いたします。
・補助対象設備登録申請書
・製品型番リスト
・製品カタログ</t>
    </r>
    <r>
      <rPr>
        <sz val="12"/>
        <color rgb="FF000000"/>
        <rFont val="Calibri"/>
        <family val="2"/>
      </rPr>
      <t>(</t>
    </r>
    <r>
      <rPr>
        <sz val="12"/>
        <color rgb="FF000000"/>
        <rFont val="游ゴシック Medium"/>
        <family val="3"/>
        <charset val="128"/>
      </rPr>
      <t>仕様書等</t>
    </r>
    <r>
      <rPr>
        <sz val="12"/>
        <color rgb="FF000000"/>
        <rFont val="Calibri"/>
        <family val="2"/>
      </rPr>
      <t xml:space="preserve">)
</t>
    </r>
    <r>
      <rPr>
        <sz val="12"/>
        <color rgb="FF000000"/>
        <rFont val="游ゴシック Medium"/>
        <family val="3"/>
        <charset val="128"/>
      </rPr>
      <t xml:space="preserve">・商業登記簿謄本
</t>
    </r>
    <r>
      <rPr>
        <sz val="12"/>
        <color rgb="FF000000"/>
        <rFont val="Calibri"/>
        <family val="2"/>
      </rPr>
      <t xml:space="preserve">----------------------------------------------------------------------------------------------------------------
</t>
    </r>
    <r>
      <rPr>
        <sz val="12"/>
        <color rgb="FF000000"/>
        <rFont val="游ゴシック Medium"/>
        <family val="3"/>
        <charset val="128"/>
      </rPr>
      <t xml:space="preserve">製造事業者名：
担当者：
電話番号：
メールアドレス：
</t>
    </r>
    <r>
      <rPr>
        <sz val="12"/>
        <color rgb="FF000000"/>
        <rFont val="Calibri"/>
        <family val="2"/>
      </rPr>
      <t>----------------------------------------------------------------------------------------------------------------</t>
    </r>
    <phoneticPr fontId="9"/>
  </si>
  <si>
    <t>制御未入力
判定</t>
    <rPh sb="0" eb="2">
      <t>セイギョ</t>
    </rPh>
    <rPh sb="2" eb="5">
      <t>ミニュウリョク</t>
    </rPh>
    <rPh sb="6" eb="8">
      <t>ハンテイ</t>
    </rPh>
    <phoneticPr fontId="9"/>
  </si>
  <si>
    <t>XYZ-B[都市ガス]</t>
  </si>
  <si>
    <t>XYZ-A■[A重油]</t>
  </si>
  <si>
    <t>XYZ-A■[LNG]</t>
  </si>
  <si>
    <t>yyyy/mm/dd</t>
  </si>
  <si>
    <t>台数制御装置 Aシリーズ 蒸気タイプ</t>
    <rPh sb="0" eb="6">
      <t>ダイスウセイギョソウチ</t>
    </rPh>
    <phoneticPr fontId="9"/>
  </si>
  <si>
    <t>AAZ-S</t>
    <phoneticPr fontId="9"/>
  </si>
  <si>
    <t>台数制御装置 Bシリーズ 温水タイプ</t>
    <rPh sb="13" eb="15">
      <t>オンスイ</t>
    </rPh>
    <phoneticPr fontId="9"/>
  </si>
  <si>
    <t>台数制御装置 Bシリーズ 蒸気タイプ</t>
    <rPh sb="13" eb="15">
      <t>ジョウキ</t>
    </rPh>
    <phoneticPr fontId="9"/>
  </si>
  <si>
    <t>高性能ボイラ(台数制御装置)</t>
    <rPh sb="7" eb="13">
      <t>ダイスウセイギョソウチ</t>
    </rPh>
    <phoneticPr fontId="9"/>
  </si>
  <si>
    <t>高性能ボイラ(台数制御装置)</t>
    <phoneticPr fontId="9"/>
  </si>
  <si>
    <t>AAZ-S</t>
  </si>
  <si>
    <t>最大制御台数
(台)</t>
    <rPh sb="0" eb="6">
      <t>サイダイセイギョダイスウ</t>
    </rPh>
    <rPh sb="8" eb="9">
      <t>ダイ</t>
    </rPh>
    <phoneticPr fontId="9"/>
  </si>
  <si>
    <t>メーカー強化枠
フラグ</t>
    <phoneticPr fontId="9"/>
  </si>
  <si>
    <t>台数制御装置
未入力判定</t>
    <rPh sb="0" eb="2">
      <t>ダイスウ</t>
    </rPh>
    <rPh sb="7" eb="10">
      <t>ミニュウリョク</t>
    </rPh>
    <rPh sb="10" eb="12">
      <t>ハンテイ</t>
    </rPh>
    <phoneticPr fontId="9"/>
  </si>
  <si>
    <t>必須
未入力判定</t>
    <rPh sb="0" eb="2">
      <t>ヒッス</t>
    </rPh>
    <rPh sb="3" eb="6">
      <t>ミニュウリョク</t>
    </rPh>
    <rPh sb="6" eb="8">
      <t>ハンテイ</t>
    </rPh>
    <phoneticPr fontId="9"/>
  </si>
  <si>
    <t>BBZ-H</t>
  </si>
  <si>
    <t>マルマルマル</t>
    <phoneticPr fontId="9"/>
  </si>
  <si>
    <t>台数制御装置 Aシリーズ 蒸気タイプ</t>
    <rPh sb="13" eb="15">
      <t>ジョウキ</t>
    </rPh>
    <phoneticPr fontId="9"/>
  </si>
  <si>
    <t>種別+型番</t>
    <rPh sb="0" eb="2">
      <t>シュベツ</t>
    </rPh>
    <rPh sb="3" eb="5">
      <t>カタバン</t>
    </rPh>
    <phoneticPr fontId="9"/>
  </si>
  <si>
    <t>AAZ-H</t>
    <phoneticPr fontId="9"/>
  </si>
  <si>
    <t>＜従来枠＞95　＜トップ性能枠＞102</t>
    <rPh sb="1" eb="4">
      <t>ジュウライワク</t>
    </rPh>
    <rPh sb="14" eb="15">
      <t>ワク</t>
    </rPh>
    <phoneticPr fontId="9"/>
  </si>
  <si>
    <t>＜従来枠＞95　＜トップ性能枠＞102</t>
    <rPh sb="1" eb="4">
      <t>ジュウライワク</t>
    </rPh>
    <rPh sb="14" eb="15">
      <t>ワク</t>
    </rPh>
    <phoneticPr fontId="9"/>
  </si>
  <si>
    <t>型番が重複しています。
ご確認のうえ、種別・型番が重複しないよう修正してください。</t>
    <rPh sb="0" eb="2">
      <t>カタバン</t>
    </rPh>
    <rPh sb="3" eb="5">
      <t>ジュウフク</t>
    </rPh>
    <rPh sb="13" eb="15">
      <t>カクニン</t>
    </rPh>
    <rPh sb="22" eb="24">
      <t>カタバン</t>
    </rPh>
    <rPh sb="25" eb="27">
      <t>チョウフク</t>
    </rPh>
    <rPh sb="32" eb="34">
      <t>シュウセイ</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</si>
</sst>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_);[Red]\(0.0\)"/>
    <numFmt numFmtId="177" formatCode="0.0"/>
    <numFmt numFmtId="178" formatCode="0_);[Red]\(0\)"/>
    <numFmt numFmtId="179" formatCode="0.00_ "/>
  </numFmts>
  <fonts count="62" x14ac:knownFonts="1">
    <font>
      <sz val="12"/>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2"/>
      <color theme="1"/>
      <name val="ＭＳ Ｐゴシック"/>
      <family val="2"/>
      <charset val="128"/>
      <scheme val="minor"/>
    </font>
    <font>
      <sz val="11"/>
      <name val="Meiryo UI"/>
      <family val="3"/>
      <charset val="128"/>
    </font>
    <font>
      <sz val="6"/>
      <name val="ＭＳ Ｐゴシック"/>
      <family val="2"/>
      <charset val="128"/>
      <scheme val="minor"/>
    </font>
    <font>
      <sz val="11"/>
      <color theme="1"/>
      <name val="Meiryo UI"/>
      <family val="3"/>
      <charset val="128"/>
    </font>
    <font>
      <sz val="12"/>
      <color theme="1"/>
      <name val="Meiryo UI"/>
      <family val="3"/>
      <charset val="128"/>
    </font>
    <font>
      <sz val="11"/>
      <color theme="1"/>
      <name val="ＭＳ Ｐゴシック"/>
      <family val="2"/>
      <charset val="128"/>
      <scheme val="minor"/>
    </font>
    <font>
      <sz val="11"/>
      <color theme="1"/>
      <name val="ＭＳ Ｐゴシック"/>
      <family val="2"/>
      <scheme val="minor"/>
    </font>
    <font>
      <u/>
      <sz val="9"/>
      <color indexed="12"/>
      <name val="ＭＳ Ｐゴシック"/>
      <family val="3"/>
      <charset val="128"/>
    </font>
    <font>
      <sz val="11"/>
      <color rgb="FF9C0006"/>
      <name val="ＭＳ Ｐゴシック"/>
      <family val="2"/>
      <charset val="128"/>
      <scheme val="minor"/>
    </font>
    <font>
      <sz val="11"/>
      <color rgb="FF9C6500"/>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name val="ＭＳ Ｐゴシック"/>
      <family val="3"/>
      <charset val="128"/>
    </font>
    <font>
      <sz val="11"/>
      <color rgb="FF3F3F76"/>
      <name val="ＭＳ Ｐゴシック"/>
      <family val="3"/>
      <charset val="128"/>
      <scheme val="minor"/>
    </font>
    <font>
      <sz val="11"/>
      <color rgb="FF006100"/>
      <name val="ＭＳ Ｐゴシック"/>
      <family val="3"/>
      <charset val="128"/>
      <scheme val="minor"/>
    </font>
    <font>
      <b/>
      <sz val="16"/>
      <color theme="1"/>
      <name val="Meiryo UI"/>
      <family val="3"/>
      <charset val="128"/>
    </font>
    <font>
      <sz val="14"/>
      <color theme="1"/>
      <name val="Meiryo UI"/>
      <family val="3"/>
      <charset val="128"/>
    </font>
    <font>
      <b/>
      <sz val="14"/>
      <name val="Meiryo UI"/>
      <family val="3"/>
      <charset val="128"/>
    </font>
    <font>
      <b/>
      <sz val="14"/>
      <color theme="1"/>
      <name val="Meiryo UI"/>
      <family val="3"/>
      <charset val="128"/>
    </font>
    <font>
      <sz val="14"/>
      <name val="Meiryo UI"/>
      <family val="3"/>
      <charset val="128"/>
    </font>
    <font>
      <b/>
      <sz val="14"/>
      <color theme="0"/>
      <name val="Meiryo UI"/>
      <family val="3"/>
      <charset val="128"/>
    </font>
    <font>
      <b/>
      <sz val="14"/>
      <color rgb="FFFF0000"/>
      <name val="Meiryo UI"/>
      <family val="3"/>
      <charset val="128"/>
    </font>
    <font>
      <b/>
      <sz val="20"/>
      <name val="Meiryo UI"/>
      <family val="3"/>
      <charset val="128"/>
    </font>
    <font>
      <b/>
      <sz val="20"/>
      <color theme="1"/>
      <name val="Meiryo UI"/>
      <family val="3"/>
      <charset val="128"/>
    </font>
    <font>
      <b/>
      <sz val="20"/>
      <color theme="0"/>
      <name val="Meiryo UI"/>
      <family val="3"/>
      <charset val="128"/>
    </font>
    <font>
      <sz val="12"/>
      <name val="Meiryo UI"/>
      <family val="3"/>
      <charset val="128"/>
    </font>
    <font>
      <sz val="12"/>
      <color rgb="FFFF0000"/>
      <name val="Meiryo UI"/>
      <family val="3"/>
      <charset val="128"/>
    </font>
    <font>
      <sz val="10"/>
      <color theme="1"/>
      <name val="Meiryo UI"/>
      <family val="3"/>
      <charset val="128"/>
    </font>
    <font>
      <sz val="14"/>
      <color rgb="FFFF0000"/>
      <name val="Meiryo UI"/>
      <family val="3"/>
      <charset val="128"/>
    </font>
    <font>
      <u/>
      <sz val="11"/>
      <color theme="10"/>
      <name val="ＭＳ Ｐゴシック"/>
      <family val="2"/>
      <charset val="128"/>
      <scheme val="minor"/>
    </font>
    <font>
      <sz val="12"/>
      <color rgb="FF000000"/>
      <name val="Calibri"/>
      <family val="2"/>
    </font>
    <font>
      <sz val="20"/>
      <color theme="1"/>
      <name val="Meiryo UI"/>
      <family val="3"/>
      <charset val="128"/>
    </font>
    <font>
      <u/>
      <sz val="12"/>
      <color theme="10"/>
      <name val="ＭＳ Ｐゴシック"/>
      <family val="2"/>
      <charset val="128"/>
      <scheme val="minor"/>
    </font>
    <font>
      <sz val="12"/>
      <color theme="1"/>
      <name val="游ゴシック Medium"/>
      <family val="3"/>
      <charset val="128"/>
    </font>
    <font>
      <sz val="12"/>
      <color rgb="FF000000"/>
      <name val="游ゴシック Medium"/>
      <family val="3"/>
      <charset val="128"/>
    </font>
    <font>
      <sz val="16"/>
      <color theme="1"/>
      <name val="ＭＳ Ｐゴシック"/>
      <family val="2"/>
      <charset val="128"/>
      <scheme val="minor"/>
    </font>
    <font>
      <sz val="12"/>
      <color rgb="FF000000"/>
      <name val="Calibri"/>
      <family val="3"/>
      <charset val="128"/>
    </font>
    <font>
      <sz val="16"/>
      <color theme="1"/>
      <name val="Meiryo UI"/>
      <family val="3"/>
      <charset val="128"/>
    </font>
    <font>
      <b/>
      <sz val="24"/>
      <color theme="1"/>
      <name val="Meiryo UI"/>
      <family val="3"/>
      <charset val="128"/>
    </font>
    <font>
      <b/>
      <sz val="18"/>
      <color rgb="FFFF0000"/>
      <name val="Meiryo UI"/>
      <family val="3"/>
      <charset val="128"/>
    </font>
    <font>
      <b/>
      <sz val="18"/>
      <color theme="1"/>
      <name val="Meiryo UI"/>
      <family val="3"/>
      <charset val="128"/>
    </font>
    <font>
      <sz val="8"/>
      <color theme="1"/>
      <name val="Meiryo UI"/>
      <family val="3"/>
      <charset val="128"/>
    </font>
  </fonts>
  <fills count="47">
    <fill>
      <patternFill patternType="none"/>
    </fill>
    <fill>
      <patternFill patternType="gray125"/>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39997558519241921"/>
        <bgColor indexed="64"/>
      </patternFill>
    </fill>
    <fill>
      <patternFill patternType="solid">
        <fgColor theme="0"/>
        <bgColor indexed="64"/>
      </patternFill>
    </fill>
    <fill>
      <patternFill patternType="solid">
        <fgColor rgb="FFFFFF0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1"/>
        <bgColor indexed="64"/>
      </patternFill>
    </fill>
    <fill>
      <patternFill patternType="solid">
        <fgColor theme="8" tint="0.39997558519241921"/>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9" tint="0.59999389629810485"/>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style="thin">
        <color auto="1"/>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medium">
        <color indexed="64"/>
      </top>
      <bottom style="thin">
        <color auto="1"/>
      </bottom>
      <diagonal/>
    </border>
    <border>
      <left/>
      <right style="thin">
        <color indexed="64"/>
      </right>
      <top/>
      <bottom style="thin">
        <color indexed="64"/>
      </bottom>
      <diagonal/>
    </border>
    <border>
      <left/>
      <right style="hair">
        <color indexed="64"/>
      </right>
      <top style="thin">
        <color auto="1"/>
      </top>
      <bottom style="thin">
        <color indexed="64"/>
      </bottom>
      <diagonal/>
    </border>
    <border>
      <left style="hair">
        <color indexed="64"/>
      </left>
      <right/>
      <top/>
      <bottom style="thin">
        <color indexed="64"/>
      </bottom>
      <diagonal/>
    </border>
    <border>
      <left style="thin">
        <color indexed="64"/>
      </left>
      <right style="thin">
        <color indexed="64"/>
      </right>
      <top/>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thin">
        <color auto="1"/>
      </bottom>
      <diagonal/>
    </border>
    <border>
      <left/>
      <right style="medium">
        <color indexed="64"/>
      </right>
      <top style="thin">
        <color auto="1"/>
      </top>
      <bottom style="thin">
        <color auto="1"/>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right style="medium">
        <color indexed="64"/>
      </right>
      <top style="medium">
        <color indexed="64"/>
      </top>
      <bottom style="thin">
        <color auto="1"/>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auto="1"/>
      </left>
      <right/>
      <top/>
      <bottom/>
      <diagonal/>
    </border>
    <border>
      <left/>
      <right style="medium">
        <color indexed="64"/>
      </right>
      <top/>
      <bottom/>
      <diagonal/>
    </border>
    <border>
      <left style="thin">
        <color auto="1"/>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auto="1"/>
      </left>
      <right style="medium">
        <color auto="1"/>
      </right>
      <top style="thin">
        <color indexed="64"/>
      </top>
      <bottom style="thin">
        <color indexed="64"/>
      </bottom>
      <diagonal/>
    </border>
    <border>
      <left style="medium">
        <color auto="1"/>
      </left>
      <right style="medium">
        <color auto="1"/>
      </right>
      <top style="thin">
        <color indexed="64"/>
      </top>
      <bottom style="medium">
        <color auto="1"/>
      </bottom>
      <diagonal/>
    </border>
  </borders>
  <cellStyleXfs count="81">
    <xf numFmtId="0" fontId="0" fillId="0" borderId="0">
      <alignment vertical="center"/>
    </xf>
    <xf numFmtId="38" fontId="7" fillId="0" borderId="0" applyFont="0" applyFill="0" applyBorder="0" applyAlignment="0" applyProtection="0">
      <alignment vertical="center"/>
    </xf>
    <xf numFmtId="0" fontId="12" fillId="0" borderId="0">
      <alignment vertical="center"/>
    </xf>
    <xf numFmtId="0" fontId="13" fillId="0" borderId="0"/>
    <xf numFmtId="0" fontId="14" fillId="0" borderId="0" applyNumberFormat="0" applyFill="0" applyBorder="0" applyAlignment="0" applyProtection="0">
      <alignment vertical="top"/>
      <protection locked="0"/>
    </xf>
    <xf numFmtId="0" fontId="12" fillId="0" borderId="0">
      <alignment vertical="center"/>
    </xf>
    <xf numFmtId="9" fontId="12" fillId="0" borderId="0" applyFont="0" applyFill="0" applyBorder="0" applyAlignment="0" applyProtection="0">
      <alignment vertical="center"/>
    </xf>
    <xf numFmtId="0" fontId="6" fillId="0" borderId="0">
      <alignment vertical="center"/>
    </xf>
    <xf numFmtId="0" fontId="6" fillId="0" borderId="0">
      <alignment vertical="center"/>
    </xf>
    <xf numFmtId="9" fontId="6" fillId="0" borderId="0" applyFont="0" applyFill="0" applyBorder="0" applyAlignment="0" applyProtection="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17" fillId="11" borderId="0" applyNumberFormat="0" applyBorder="0" applyAlignment="0" applyProtection="0">
      <alignment vertical="center"/>
    </xf>
    <xf numFmtId="0" fontId="17" fillId="15" borderId="0" applyNumberFormat="0" applyBorder="0" applyAlignment="0" applyProtection="0">
      <alignment vertical="center"/>
    </xf>
    <xf numFmtId="0" fontId="17" fillId="19" borderId="0" applyNumberFormat="0" applyBorder="0" applyAlignment="0" applyProtection="0">
      <alignment vertical="center"/>
    </xf>
    <xf numFmtId="0" fontId="17" fillId="23" borderId="0" applyNumberFormat="0" applyBorder="0" applyAlignment="0" applyProtection="0">
      <alignment vertical="center"/>
    </xf>
    <xf numFmtId="0" fontId="17" fillId="27" borderId="0" applyNumberFormat="0" applyBorder="0" applyAlignment="0" applyProtection="0">
      <alignment vertical="center"/>
    </xf>
    <xf numFmtId="0" fontId="17" fillId="31" borderId="0" applyNumberFormat="0" applyBorder="0" applyAlignment="0" applyProtection="0">
      <alignment vertical="center"/>
    </xf>
    <xf numFmtId="0" fontId="17" fillId="12" borderId="0" applyNumberFormat="0" applyBorder="0" applyAlignment="0" applyProtection="0">
      <alignment vertical="center"/>
    </xf>
    <xf numFmtId="0" fontId="17" fillId="16" borderId="0" applyNumberFormat="0" applyBorder="0" applyAlignment="0" applyProtection="0">
      <alignment vertical="center"/>
    </xf>
    <xf numFmtId="0" fontId="17" fillId="20" borderId="0" applyNumberFormat="0" applyBorder="0" applyAlignment="0" applyProtection="0">
      <alignment vertical="center"/>
    </xf>
    <xf numFmtId="0" fontId="17" fillId="24" borderId="0" applyNumberFormat="0" applyBorder="0" applyAlignment="0" applyProtection="0">
      <alignment vertical="center"/>
    </xf>
    <xf numFmtId="0" fontId="17" fillId="28" borderId="0" applyNumberFormat="0" applyBorder="0" applyAlignment="0" applyProtection="0">
      <alignment vertical="center"/>
    </xf>
    <xf numFmtId="0" fontId="17" fillId="32" borderId="0" applyNumberFormat="0" applyBorder="0" applyAlignment="0" applyProtection="0">
      <alignment vertical="center"/>
    </xf>
    <xf numFmtId="0" fontId="18" fillId="13" borderId="0" applyNumberFormat="0" applyBorder="0" applyAlignment="0" applyProtection="0">
      <alignment vertical="center"/>
    </xf>
    <xf numFmtId="0" fontId="18" fillId="17" borderId="0" applyNumberFormat="0" applyBorder="0" applyAlignment="0" applyProtection="0">
      <alignment vertical="center"/>
    </xf>
    <xf numFmtId="0" fontId="18" fillId="21" borderId="0" applyNumberFormat="0" applyBorder="0" applyAlignment="0" applyProtection="0">
      <alignment vertical="center"/>
    </xf>
    <xf numFmtId="0" fontId="18" fillId="25" borderId="0" applyNumberFormat="0" applyBorder="0" applyAlignment="0" applyProtection="0">
      <alignment vertical="center"/>
    </xf>
    <xf numFmtId="0" fontId="18" fillId="29" borderId="0" applyNumberFormat="0" applyBorder="0" applyAlignment="0" applyProtection="0">
      <alignment vertical="center"/>
    </xf>
    <xf numFmtId="0" fontId="18" fillId="33" borderId="0" applyNumberFormat="0" applyBorder="0" applyAlignment="0" applyProtection="0">
      <alignment vertical="center"/>
    </xf>
    <xf numFmtId="0" fontId="18" fillId="10" borderId="0" applyNumberFormat="0" applyBorder="0" applyAlignment="0" applyProtection="0">
      <alignment vertical="center"/>
    </xf>
    <xf numFmtId="0" fontId="18" fillId="14" borderId="0" applyNumberFormat="0" applyBorder="0" applyAlignment="0" applyProtection="0">
      <alignment vertical="center"/>
    </xf>
    <xf numFmtId="0" fontId="18" fillId="18" borderId="0" applyNumberFormat="0" applyBorder="0" applyAlignment="0" applyProtection="0">
      <alignment vertical="center"/>
    </xf>
    <xf numFmtId="0" fontId="18" fillId="22" borderId="0" applyNumberFormat="0" applyBorder="0" applyAlignment="0" applyProtection="0">
      <alignment vertical="center"/>
    </xf>
    <xf numFmtId="0" fontId="18" fillId="26" borderId="0" applyNumberFormat="0" applyBorder="0" applyAlignment="0" applyProtection="0">
      <alignment vertical="center"/>
    </xf>
    <xf numFmtId="0" fontId="18" fillId="30" borderId="0" applyNumberFormat="0" applyBorder="0" applyAlignment="0" applyProtection="0">
      <alignment vertical="center"/>
    </xf>
    <xf numFmtId="0" fontId="19" fillId="0" borderId="0" applyNumberFormat="0" applyFill="0" applyBorder="0" applyAlignment="0" applyProtection="0">
      <alignment vertical="center"/>
    </xf>
    <xf numFmtId="0" fontId="20" fillId="8" borderId="11" applyNumberFormat="0" applyAlignment="0" applyProtection="0">
      <alignment vertical="center"/>
    </xf>
    <xf numFmtId="0" fontId="21" fillId="5" borderId="0" applyNumberFormat="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0" fontId="17" fillId="9" borderId="12" applyNumberFormat="0" applyFont="0" applyAlignment="0" applyProtection="0">
      <alignment vertical="center"/>
    </xf>
    <xf numFmtId="0" fontId="22" fillId="0" borderId="10" applyNumberFormat="0" applyFill="0" applyAlignment="0" applyProtection="0">
      <alignment vertical="center"/>
    </xf>
    <xf numFmtId="0" fontId="23" fillId="4" borderId="0" applyNumberFormat="0" applyBorder="0" applyAlignment="0" applyProtection="0">
      <alignment vertical="center"/>
    </xf>
    <xf numFmtId="0" fontId="24" fillId="7" borderId="8" applyNumberFormat="0" applyAlignment="0" applyProtection="0">
      <alignment vertical="center"/>
    </xf>
    <xf numFmtId="0" fontId="25" fillId="0" borderId="0" applyNumberFormat="0" applyFill="0" applyBorder="0" applyAlignment="0" applyProtection="0">
      <alignment vertical="center"/>
    </xf>
    <xf numFmtId="38" fontId="4" fillId="0" borderId="0" applyFont="0" applyFill="0" applyBorder="0" applyAlignment="0" applyProtection="0">
      <alignment vertical="center"/>
    </xf>
    <xf numFmtId="38" fontId="17" fillId="0" borderId="0" applyFont="0" applyFill="0" applyBorder="0" applyAlignment="0" applyProtection="0">
      <alignment vertical="center"/>
    </xf>
    <xf numFmtId="38" fontId="4" fillId="0" borderId="0" applyFont="0" applyFill="0" applyBorder="0" applyAlignment="0" applyProtection="0">
      <alignment vertical="center"/>
    </xf>
    <xf numFmtId="0" fontId="26" fillId="0" borderId="5" applyNumberFormat="0" applyFill="0" applyAlignment="0" applyProtection="0">
      <alignment vertical="center"/>
    </xf>
    <xf numFmtId="0" fontId="27" fillId="0" borderId="6" applyNumberFormat="0" applyFill="0" applyAlignment="0" applyProtection="0">
      <alignment vertical="center"/>
    </xf>
    <xf numFmtId="0" fontId="28" fillId="0" borderId="7" applyNumberFormat="0" applyFill="0" applyAlignment="0" applyProtection="0">
      <alignment vertical="center"/>
    </xf>
    <xf numFmtId="0" fontId="28" fillId="0" borderId="0" applyNumberFormat="0" applyFill="0" applyBorder="0" applyAlignment="0" applyProtection="0">
      <alignment vertical="center"/>
    </xf>
    <xf numFmtId="0" fontId="29" fillId="0" borderId="13" applyNumberFormat="0" applyFill="0" applyAlignment="0" applyProtection="0">
      <alignment vertical="center"/>
    </xf>
    <xf numFmtId="0" fontId="30" fillId="7" borderId="9" applyNumberFormat="0" applyAlignment="0" applyProtection="0">
      <alignment vertical="center"/>
    </xf>
    <xf numFmtId="0" fontId="31" fillId="0" borderId="0" applyNumberFormat="0" applyFill="0" applyBorder="0" applyAlignment="0" applyProtection="0">
      <alignment vertical="center"/>
    </xf>
    <xf numFmtId="6" fontId="32" fillId="0" borderId="0" applyFont="0" applyFill="0" applyBorder="0" applyAlignment="0" applyProtection="0"/>
    <xf numFmtId="0" fontId="33" fillId="6" borderId="8" applyNumberFormat="0" applyAlignment="0" applyProtection="0">
      <alignment vertical="center"/>
    </xf>
    <xf numFmtId="0" fontId="4" fillId="0" borderId="0">
      <alignment vertical="center"/>
    </xf>
    <xf numFmtId="0" fontId="4" fillId="0" borderId="0">
      <alignment vertical="center"/>
    </xf>
    <xf numFmtId="0" fontId="17" fillId="0" borderId="0">
      <alignment vertical="center"/>
    </xf>
    <xf numFmtId="0" fontId="13" fillId="0" borderId="0"/>
    <xf numFmtId="0" fontId="1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3" fillId="0" borderId="0"/>
    <xf numFmtId="0" fontId="4" fillId="0" borderId="0">
      <alignment vertical="center"/>
    </xf>
    <xf numFmtId="0" fontId="13" fillId="0" borderId="0"/>
    <xf numFmtId="0" fontId="4" fillId="0" borderId="0">
      <alignment vertical="center"/>
    </xf>
    <xf numFmtId="0" fontId="4" fillId="0" borderId="0">
      <alignment vertical="center"/>
    </xf>
    <xf numFmtId="0" fontId="34" fillId="3" borderId="0" applyNumberFormat="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49" fillId="0" borderId="0" applyNumberFormat="0" applyFill="0" applyBorder="0" applyAlignment="0" applyProtection="0">
      <alignment vertical="center"/>
    </xf>
    <xf numFmtId="0" fontId="1" fillId="0" borderId="0">
      <alignment vertical="center"/>
    </xf>
  </cellStyleXfs>
  <cellXfs count="400">
    <xf numFmtId="0" fontId="0" fillId="0" borderId="0" xfId="0">
      <alignment vertical="center"/>
    </xf>
    <xf numFmtId="0" fontId="11" fillId="0" borderId="0" xfId="0" applyFont="1">
      <alignment vertical="center"/>
    </xf>
    <xf numFmtId="0" fontId="10" fillId="2" borderId="1" xfId="0" applyFont="1" applyFill="1" applyBorder="1">
      <alignment vertical="center"/>
    </xf>
    <xf numFmtId="0" fontId="10" fillId="0" borderId="1" xfId="0" applyFont="1" applyBorder="1">
      <alignment vertical="center"/>
    </xf>
    <xf numFmtId="177" fontId="10" fillId="0" borderId="1" xfId="0" applyNumberFormat="1" applyFont="1" applyBorder="1">
      <alignment vertical="center"/>
    </xf>
    <xf numFmtId="0" fontId="11" fillId="0" borderId="0" xfId="0" applyFont="1" applyAlignment="1">
      <alignment horizontal="center" vertical="center"/>
    </xf>
    <xf numFmtId="0" fontId="10" fillId="34" borderId="1" xfId="74" applyFont="1" applyFill="1" applyBorder="1" applyAlignment="1">
      <alignment horizontal="center" vertical="center"/>
    </xf>
    <xf numFmtId="0" fontId="11" fillId="34" borderId="1" xfId="74" applyFont="1" applyFill="1" applyBorder="1" applyAlignment="1">
      <alignment horizontal="center" vertical="center" wrapText="1"/>
    </xf>
    <xf numFmtId="0" fontId="38" fillId="0" borderId="0" xfId="0" applyFont="1" applyAlignment="1">
      <alignment horizontal="center" vertical="top" wrapText="1"/>
    </xf>
    <xf numFmtId="0" fontId="38" fillId="0" borderId="0" xfId="0" applyFont="1" applyAlignment="1">
      <alignment vertical="top" wrapText="1"/>
    </xf>
    <xf numFmtId="0" fontId="38" fillId="0" borderId="0" xfId="0" applyFont="1" applyAlignment="1">
      <alignment horizontal="left" vertical="top" wrapText="1"/>
    </xf>
    <xf numFmtId="0" fontId="38" fillId="0" borderId="0" xfId="0" applyFont="1" applyAlignment="1">
      <alignment horizontal="left" vertical="center" wrapText="1"/>
    </xf>
    <xf numFmtId="176" fontId="38" fillId="0" borderId="0" xfId="0" applyNumberFormat="1" applyFont="1" applyAlignment="1">
      <alignment horizontal="left" vertical="center" wrapText="1"/>
    </xf>
    <xf numFmtId="0" fontId="36" fillId="0" borderId="0" xfId="0" applyFont="1" applyAlignment="1">
      <alignment horizontal="center" vertical="center" wrapText="1"/>
    </xf>
    <xf numFmtId="0" fontId="37" fillId="0" borderId="0" xfId="0" applyFont="1" applyAlignment="1">
      <alignment horizontal="center" vertical="center"/>
    </xf>
    <xf numFmtId="176" fontId="11" fillId="0" borderId="0" xfId="0" applyNumberFormat="1" applyFont="1">
      <alignment vertical="center"/>
    </xf>
    <xf numFmtId="0" fontId="36" fillId="0" borderId="0" xfId="0" applyFont="1">
      <alignment vertical="center"/>
    </xf>
    <xf numFmtId="0" fontId="11" fillId="0" borderId="1" xfId="74" applyFont="1" applyBorder="1" applyAlignment="1">
      <alignment horizontal="center" vertical="center"/>
    </xf>
    <xf numFmtId="0" fontId="11" fillId="0" borderId="1" xfId="74" applyFont="1" applyBorder="1" applyAlignment="1">
      <alignment horizontal="center" vertical="center" wrapText="1"/>
    </xf>
    <xf numFmtId="14" fontId="37" fillId="0" borderId="0" xfId="0" applyNumberFormat="1" applyFont="1" applyAlignment="1">
      <alignment vertical="center" wrapText="1"/>
    </xf>
    <xf numFmtId="0" fontId="37" fillId="0" borderId="0" xfId="0" applyFont="1" applyAlignment="1">
      <alignment vertical="center" wrapText="1"/>
    </xf>
    <xf numFmtId="0" fontId="11" fillId="0" borderId="2" xfId="74" applyFont="1" applyBorder="1" applyAlignment="1">
      <alignment horizontal="center" vertical="center"/>
    </xf>
    <xf numFmtId="0" fontId="11" fillId="42" borderId="20" xfId="0" applyFont="1" applyFill="1" applyBorder="1" applyAlignment="1">
      <alignment horizontal="center" vertical="center"/>
    </xf>
    <xf numFmtId="0" fontId="11" fillId="0" borderId="20" xfId="0" applyFont="1" applyBorder="1" applyAlignment="1">
      <alignment horizontal="center" vertical="center"/>
    </xf>
    <xf numFmtId="0" fontId="45" fillId="2" borderId="1" xfId="1" applyNumberFormat="1" applyFont="1" applyFill="1" applyBorder="1" applyAlignment="1" applyProtection="1">
      <alignment horizontal="center" vertical="center"/>
    </xf>
    <xf numFmtId="0" fontId="11" fillId="0" borderId="18" xfId="0" applyFont="1" applyBorder="1" applyAlignment="1">
      <alignment horizontal="center" vertical="center"/>
    </xf>
    <xf numFmtId="0" fontId="37" fillId="0" borderId="15" xfId="73" applyFont="1" applyBorder="1" applyAlignment="1">
      <alignment horizontal="center" vertical="center" wrapText="1" shrinkToFit="1"/>
    </xf>
    <xf numFmtId="0" fontId="38" fillId="36" borderId="20" xfId="73" applyFont="1" applyFill="1" applyBorder="1" applyAlignment="1">
      <alignment horizontal="center" vertical="center"/>
    </xf>
    <xf numFmtId="0" fontId="43" fillId="38" borderId="1" xfId="73" applyFont="1" applyFill="1" applyBorder="1" applyAlignment="1">
      <alignment horizontal="center" vertical="center"/>
    </xf>
    <xf numFmtId="0" fontId="43" fillId="39" borderId="1" xfId="73" applyFont="1" applyFill="1" applyBorder="1" applyAlignment="1">
      <alignment horizontal="center" vertical="center"/>
    </xf>
    <xf numFmtId="0" fontId="38" fillId="36" borderId="18" xfId="73" applyFont="1" applyFill="1" applyBorder="1" applyAlignment="1">
      <alignment horizontal="center" vertical="center" wrapText="1"/>
    </xf>
    <xf numFmtId="0" fontId="36" fillId="35" borderId="23" xfId="73" applyFont="1" applyFill="1" applyBorder="1" applyAlignment="1">
      <alignment horizontal="center" vertical="center"/>
    </xf>
    <xf numFmtId="0" fontId="36" fillId="41" borderId="22" xfId="0" applyFont="1" applyFill="1" applyBorder="1" applyAlignment="1">
      <alignment horizontal="center" vertical="center"/>
    </xf>
    <xf numFmtId="0" fontId="39" fillId="39" borderId="22" xfId="0" applyFont="1" applyFill="1" applyBorder="1" applyAlignment="1">
      <alignment horizontal="center" vertical="center"/>
    </xf>
    <xf numFmtId="0" fontId="36" fillId="35" borderId="20" xfId="73" applyFont="1" applyFill="1" applyBorder="1" applyAlignment="1">
      <alignment horizontal="center" vertical="center" wrapText="1"/>
    </xf>
    <xf numFmtId="0" fontId="36" fillId="41" borderId="1" xfId="0" applyFont="1" applyFill="1" applyBorder="1" applyAlignment="1">
      <alignment horizontal="center" vertical="center"/>
    </xf>
    <xf numFmtId="0" fontId="39" fillId="39" borderId="1" xfId="0" applyFont="1" applyFill="1" applyBorder="1" applyAlignment="1">
      <alignment horizontal="center" vertical="center"/>
    </xf>
    <xf numFmtId="0" fontId="36" fillId="35" borderId="18" xfId="73" applyFont="1" applyFill="1" applyBorder="1" applyAlignment="1">
      <alignment horizontal="center" vertical="center"/>
    </xf>
    <xf numFmtId="0" fontId="39" fillId="2" borderId="17" xfId="0" applyFont="1" applyFill="1" applyBorder="1" applyAlignment="1">
      <alignment horizontal="center" vertical="center"/>
    </xf>
    <xf numFmtId="0" fontId="11" fillId="42" borderId="1" xfId="0" applyFont="1" applyFill="1" applyBorder="1" applyAlignment="1">
      <alignment horizontal="center" vertical="center"/>
    </xf>
    <xf numFmtId="0" fontId="45" fillId="42" borderId="1" xfId="1" applyNumberFormat="1" applyFont="1" applyFill="1" applyBorder="1" applyAlignment="1" applyProtection="1">
      <alignment horizontal="center" vertical="center"/>
    </xf>
    <xf numFmtId="0" fontId="45" fillId="2" borderId="1" xfId="0" applyFont="1" applyFill="1" applyBorder="1" applyAlignment="1">
      <alignment horizontal="center" vertical="center"/>
    </xf>
    <xf numFmtId="176" fontId="45" fillId="2" borderId="1" xfId="1" applyNumberFormat="1" applyFont="1" applyFill="1" applyBorder="1" applyAlignment="1" applyProtection="1">
      <alignment horizontal="center" vertical="center"/>
    </xf>
    <xf numFmtId="0" fontId="36" fillId="42" borderId="19" xfId="1" applyNumberFormat="1" applyFont="1" applyFill="1" applyBorder="1" applyAlignment="1" applyProtection="1">
      <alignment horizontal="center" vertical="center"/>
    </xf>
    <xf numFmtId="0" fontId="42" fillId="0" borderId="0" xfId="73" applyFont="1" applyAlignment="1">
      <alignment horizontal="center" vertical="center"/>
    </xf>
    <xf numFmtId="0" fontId="43" fillId="0" borderId="0" xfId="73" applyFont="1" applyAlignment="1">
      <alignment horizontal="center" vertical="center"/>
    </xf>
    <xf numFmtId="0" fontId="45" fillId="2" borderId="17" xfId="0" applyFont="1" applyFill="1" applyBorder="1" applyAlignment="1">
      <alignment horizontal="center" vertical="center"/>
    </xf>
    <xf numFmtId="0" fontId="45" fillId="2" borderId="17" xfId="1" applyNumberFormat="1" applyFont="1" applyFill="1" applyBorder="1" applyAlignment="1" applyProtection="1">
      <alignment horizontal="center" vertical="center"/>
    </xf>
    <xf numFmtId="176" fontId="45" fillId="2" borderId="17" xfId="1" applyNumberFormat="1" applyFont="1" applyFill="1" applyBorder="1" applyAlignment="1" applyProtection="1">
      <alignment horizontal="center" vertical="center"/>
    </xf>
    <xf numFmtId="0" fontId="36" fillId="2" borderId="34" xfId="1" applyNumberFormat="1" applyFont="1" applyFill="1" applyBorder="1" applyAlignment="1" applyProtection="1">
      <alignment horizontal="center" vertical="center"/>
    </xf>
    <xf numFmtId="0" fontId="11" fillId="2" borderId="1" xfId="0" applyFont="1" applyFill="1" applyBorder="1" applyAlignment="1">
      <alignment horizontal="center" vertical="center"/>
    </xf>
    <xf numFmtId="0" fontId="39" fillId="45" borderId="17" xfId="0" applyFont="1" applyFill="1" applyBorder="1" applyAlignment="1">
      <alignment horizontal="center" vertical="center"/>
    </xf>
    <xf numFmtId="0" fontId="39" fillId="41" borderId="22" xfId="0" applyFont="1" applyFill="1" applyBorder="1" applyAlignment="1">
      <alignment horizontal="center" vertical="center"/>
    </xf>
    <xf numFmtId="0" fontId="36" fillId="39" borderId="1" xfId="0" applyFont="1" applyFill="1" applyBorder="1" applyAlignment="1">
      <alignment horizontal="center" vertical="center"/>
    </xf>
    <xf numFmtId="0" fontId="45" fillId="39" borderId="4" xfId="0" applyFont="1" applyFill="1" applyBorder="1" applyAlignment="1">
      <alignment horizontal="center" vertical="center" wrapText="1"/>
    </xf>
    <xf numFmtId="0" fontId="35" fillId="0" borderId="0" xfId="0" applyFont="1">
      <alignment vertical="center"/>
    </xf>
    <xf numFmtId="0" fontId="48" fillId="39" borderId="1" xfId="0" applyFont="1" applyFill="1" applyBorder="1" applyAlignment="1">
      <alignment horizontal="center" vertical="center"/>
    </xf>
    <xf numFmtId="0" fontId="10" fillId="34" borderId="2" xfId="74" applyFont="1" applyFill="1" applyBorder="1" applyAlignment="1">
      <alignment horizontal="center" vertical="center"/>
    </xf>
    <xf numFmtId="0" fontId="39" fillId="39" borderId="28" xfId="0" applyFont="1" applyFill="1" applyBorder="1" applyAlignment="1">
      <alignment horizontal="center" vertical="center"/>
    </xf>
    <xf numFmtId="0" fontId="37" fillId="0" borderId="0" xfId="73" applyFont="1" applyAlignment="1">
      <alignment horizontal="left" vertical="center" shrinkToFit="1"/>
    </xf>
    <xf numFmtId="14" fontId="43" fillId="38" borderId="1" xfId="73" applyNumberFormat="1" applyFont="1" applyFill="1" applyBorder="1" applyAlignment="1">
      <alignment horizontal="center" vertical="center"/>
    </xf>
    <xf numFmtId="14" fontId="43" fillId="0" borderId="0" xfId="73" applyNumberFormat="1" applyFont="1" applyAlignment="1">
      <alignment horizontal="center" vertical="center"/>
    </xf>
    <xf numFmtId="0" fontId="39" fillId="39" borderId="21" xfId="0" applyFont="1" applyFill="1" applyBorder="1" applyAlignment="1">
      <alignment horizontal="center" vertical="center"/>
    </xf>
    <xf numFmtId="0" fontId="39" fillId="39" borderId="40" xfId="0" applyFont="1" applyFill="1" applyBorder="1" applyAlignment="1">
      <alignment horizontal="center" vertical="center"/>
    </xf>
    <xf numFmtId="0" fontId="36" fillId="39" borderId="19" xfId="0" applyFont="1" applyFill="1" applyBorder="1" applyAlignment="1">
      <alignment horizontal="center" vertical="center"/>
    </xf>
    <xf numFmtId="0" fontId="36" fillId="39" borderId="34" xfId="0" applyFont="1" applyFill="1" applyBorder="1" applyAlignment="1">
      <alignment horizontal="center" vertical="center"/>
    </xf>
    <xf numFmtId="0" fontId="39" fillId="38" borderId="17" xfId="0" applyFont="1" applyFill="1" applyBorder="1" applyAlignment="1">
      <alignment horizontal="center" vertical="center"/>
    </xf>
    <xf numFmtId="0" fontId="39" fillId="38" borderId="16" xfId="0" applyFont="1" applyFill="1" applyBorder="1" applyAlignment="1">
      <alignment horizontal="center" vertical="center"/>
    </xf>
    <xf numFmtId="0" fontId="39" fillId="44" borderId="36" xfId="0" applyFont="1" applyFill="1" applyBorder="1" applyAlignment="1">
      <alignment horizontal="center" vertical="center"/>
    </xf>
    <xf numFmtId="178" fontId="45" fillId="42" borderId="1" xfId="1" applyNumberFormat="1" applyFont="1" applyFill="1" applyBorder="1" applyAlignment="1" applyProtection="1">
      <alignment horizontal="center" vertical="center"/>
    </xf>
    <xf numFmtId="179" fontId="36" fillId="42" borderId="1" xfId="1" applyNumberFormat="1" applyFont="1" applyFill="1" applyBorder="1" applyAlignment="1" applyProtection="1">
      <alignment horizontal="center" vertical="center"/>
    </xf>
    <xf numFmtId="0" fontId="45" fillId="0" borderId="1" xfId="1" applyNumberFormat="1" applyFont="1" applyFill="1" applyBorder="1" applyAlignment="1" applyProtection="1">
      <alignment horizontal="center" vertical="center"/>
    </xf>
    <xf numFmtId="0" fontId="47" fillId="43" borderId="0" xfId="0" applyFont="1" applyFill="1" applyAlignment="1">
      <alignment horizontal="center" vertical="center" wrapText="1"/>
    </xf>
    <xf numFmtId="0" fontId="47" fillId="43" borderId="0" xfId="73" applyFont="1" applyFill="1" applyAlignment="1">
      <alignment horizontal="center" vertical="center" wrapText="1"/>
    </xf>
    <xf numFmtId="0" fontId="45" fillId="0" borderId="1" xfId="0" applyFont="1" applyBorder="1" applyAlignment="1">
      <alignment horizontal="center" vertical="center"/>
    </xf>
    <xf numFmtId="176" fontId="45" fillId="0" borderId="1" xfId="1" applyNumberFormat="1" applyFont="1" applyFill="1" applyBorder="1" applyAlignment="1" applyProtection="1">
      <alignment horizontal="center" vertical="center"/>
    </xf>
    <xf numFmtId="178" fontId="45" fillId="0" borderId="1" xfId="1" applyNumberFormat="1" applyFont="1" applyFill="1" applyBorder="1" applyAlignment="1" applyProtection="1">
      <alignment horizontal="center" vertical="center"/>
    </xf>
    <xf numFmtId="179" fontId="36" fillId="0" borderId="15" xfId="1" applyNumberFormat="1" applyFont="1" applyFill="1" applyBorder="1" applyAlignment="1" applyProtection="1">
      <alignment horizontal="center" vertical="center"/>
    </xf>
    <xf numFmtId="0" fontId="36" fillId="0" borderId="19" xfId="1" applyNumberFormat="1" applyFont="1" applyFill="1" applyBorder="1" applyAlignment="1" applyProtection="1">
      <alignment horizontal="center" vertical="center"/>
    </xf>
    <xf numFmtId="0" fontId="47" fillId="0" borderId="0" xfId="0" applyFont="1" applyAlignment="1">
      <alignment horizontal="center" vertical="center"/>
    </xf>
    <xf numFmtId="0" fontId="47" fillId="0" borderId="0" xfId="73" applyFont="1" applyAlignment="1">
      <alignment horizontal="center" vertical="center"/>
    </xf>
    <xf numFmtId="0" fontId="45" fillId="0" borderId="17" xfId="0" applyFont="1" applyBorder="1" applyAlignment="1">
      <alignment horizontal="center" vertical="center"/>
    </xf>
    <xf numFmtId="0" fontId="45" fillId="0" borderId="17" xfId="1" applyNumberFormat="1" applyFont="1" applyFill="1" applyBorder="1" applyAlignment="1" applyProtection="1">
      <alignment horizontal="center" vertical="center"/>
    </xf>
    <xf numFmtId="176" fontId="45" fillId="0" borderId="17" xfId="1" applyNumberFormat="1" applyFont="1" applyFill="1" applyBorder="1" applyAlignment="1" applyProtection="1">
      <alignment horizontal="center" vertical="center"/>
    </xf>
    <xf numFmtId="178" fontId="45" fillId="0" borderId="17" xfId="1" applyNumberFormat="1" applyFont="1" applyFill="1" applyBorder="1" applyAlignment="1" applyProtection="1">
      <alignment horizontal="center" vertical="center"/>
    </xf>
    <xf numFmtId="179" fontId="36" fillId="0" borderId="35" xfId="1" applyNumberFormat="1" applyFont="1" applyFill="1" applyBorder="1" applyAlignment="1" applyProtection="1">
      <alignment horizontal="center" vertical="center"/>
    </xf>
    <xf numFmtId="0" fontId="36" fillId="0" borderId="16" xfId="1" applyNumberFormat="1" applyFont="1" applyFill="1" applyBorder="1" applyAlignment="1" applyProtection="1">
      <alignment horizontal="center" vertical="center"/>
    </xf>
    <xf numFmtId="0" fontId="36" fillId="2" borderId="36" xfId="1" applyNumberFormat="1" applyFont="1" applyFill="1" applyBorder="1" applyAlignment="1" applyProtection="1">
      <alignment horizontal="center" vertical="center"/>
    </xf>
    <xf numFmtId="178" fontId="45" fillId="36" borderId="1" xfId="1" applyNumberFormat="1" applyFont="1" applyFill="1" applyBorder="1" applyAlignment="1" applyProtection="1">
      <alignment horizontal="center" vertical="center"/>
    </xf>
    <xf numFmtId="0" fontId="51" fillId="0" borderId="0" xfId="73" applyFont="1" applyAlignment="1">
      <alignment horizontal="center" vertical="center"/>
    </xf>
    <xf numFmtId="14" fontId="51" fillId="0" borderId="0" xfId="73" applyNumberFormat="1" applyFont="1" applyAlignment="1">
      <alignment horizontal="center" vertical="center"/>
    </xf>
    <xf numFmtId="14" fontId="51" fillId="0" borderId="0" xfId="73" applyNumberFormat="1" applyFont="1" applyAlignment="1">
      <alignment horizontal="right" vertical="center"/>
    </xf>
    <xf numFmtId="49" fontId="51" fillId="0" borderId="0" xfId="73" applyNumberFormat="1" applyFont="1" applyAlignment="1">
      <alignment horizontal="left" vertical="center"/>
    </xf>
    <xf numFmtId="0" fontId="36" fillId="42" borderId="1" xfId="1" applyNumberFormat="1" applyFont="1" applyFill="1" applyBorder="1" applyAlignment="1" applyProtection="1">
      <alignment horizontal="center" vertical="center"/>
    </xf>
    <xf numFmtId="0" fontId="36" fillId="0" borderId="15" xfId="1" applyNumberFormat="1" applyFont="1" applyFill="1" applyBorder="1" applyAlignment="1" applyProtection="1">
      <alignment horizontal="center" vertical="center"/>
      <protection locked="0"/>
    </xf>
    <xf numFmtId="0" fontId="36" fillId="0" borderId="35" xfId="1" applyNumberFormat="1" applyFont="1" applyFill="1" applyBorder="1" applyAlignment="1" applyProtection="1">
      <alignment horizontal="center" vertical="center"/>
      <protection locked="0"/>
    </xf>
    <xf numFmtId="0" fontId="2" fillId="0" borderId="0" xfId="78">
      <alignment vertical="center"/>
    </xf>
    <xf numFmtId="0" fontId="45" fillId="0" borderId="0" xfId="0" applyFont="1" applyAlignment="1" applyProtection="1">
      <alignment horizontal="center" vertical="center"/>
      <protection locked="0"/>
    </xf>
    <xf numFmtId="0" fontId="45" fillId="0" borderId="0" xfId="1" applyNumberFormat="1" applyFont="1" applyFill="1" applyBorder="1" applyAlignment="1" applyProtection="1">
      <alignment horizontal="center" vertical="center"/>
      <protection locked="0"/>
    </xf>
    <xf numFmtId="0" fontId="36" fillId="0" borderId="0" xfId="1" applyNumberFormat="1" applyFont="1" applyFill="1" applyBorder="1" applyAlignment="1" applyProtection="1">
      <alignment horizontal="center" vertical="center"/>
      <protection locked="0"/>
    </xf>
    <xf numFmtId="49" fontId="45" fillId="0" borderId="0" xfId="1" applyNumberFormat="1" applyFont="1" applyFill="1" applyBorder="1" applyAlignment="1" applyProtection="1">
      <alignment horizontal="center" vertical="center"/>
      <protection locked="0"/>
    </xf>
    <xf numFmtId="0" fontId="55" fillId="0" borderId="0" xfId="78" applyFont="1">
      <alignment vertical="center"/>
    </xf>
    <xf numFmtId="14" fontId="43" fillId="0" borderId="1" xfId="73" applyNumberFormat="1" applyFont="1" applyBorder="1" applyAlignment="1" applyProtection="1">
      <alignment horizontal="center" vertical="center"/>
      <protection locked="0"/>
    </xf>
    <xf numFmtId="0" fontId="39" fillId="0" borderId="48" xfId="0" applyFont="1" applyBorder="1" applyAlignment="1">
      <alignment horizontal="center" vertical="center"/>
    </xf>
    <xf numFmtId="0" fontId="36" fillId="0" borderId="48" xfId="0" applyFont="1" applyBorder="1" applyAlignment="1">
      <alignment horizontal="center" vertical="center"/>
    </xf>
    <xf numFmtId="0" fontId="39" fillId="0" borderId="49" xfId="0" applyFont="1" applyBorder="1" applyAlignment="1">
      <alignment horizontal="center" vertical="center"/>
    </xf>
    <xf numFmtId="0" fontId="39" fillId="0" borderId="0" xfId="0" applyFont="1" applyAlignment="1">
      <alignment horizontal="center" vertical="center"/>
    </xf>
    <xf numFmtId="0" fontId="36" fillId="0" borderId="0" xfId="0" applyFont="1" applyAlignment="1">
      <alignment horizontal="center" vertical="center"/>
    </xf>
    <xf numFmtId="0" fontId="39" fillId="0" borderId="46" xfId="0" applyFont="1" applyBorder="1" applyAlignment="1">
      <alignment horizontal="center" vertical="center"/>
    </xf>
    <xf numFmtId="0" fontId="36" fillId="42" borderId="20" xfId="1" applyNumberFormat="1" applyFont="1" applyFill="1" applyBorder="1" applyAlignment="1" applyProtection="1">
      <alignment horizontal="center" vertical="center"/>
    </xf>
    <xf numFmtId="0" fontId="36" fillId="0" borderId="20" xfId="1" applyNumberFormat="1" applyFont="1" applyFill="1" applyBorder="1" applyAlignment="1" applyProtection="1">
      <alignment horizontal="center" vertical="center"/>
      <protection locked="0"/>
    </xf>
    <xf numFmtId="0" fontId="36" fillId="0" borderId="18" xfId="1" applyNumberFormat="1" applyFont="1" applyFill="1" applyBorder="1" applyAlignment="1" applyProtection="1">
      <alignment horizontal="center" vertical="center"/>
      <protection locked="0"/>
    </xf>
    <xf numFmtId="0" fontId="36" fillId="0" borderId="0" xfId="1" applyNumberFormat="1" applyFont="1" applyFill="1" applyBorder="1" applyAlignment="1" applyProtection="1">
      <alignment horizontal="center" vertical="center"/>
    </xf>
    <xf numFmtId="0" fontId="11" fillId="46" borderId="0" xfId="0" applyFont="1" applyFill="1" applyAlignment="1">
      <alignment horizontal="center" vertical="center"/>
    </xf>
    <xf numFmtId="0" fontId="45" fillId="0" borderId="0" xfId="0" applyFont="1" applyAlignment="1">
      <alignment horizontal="center" vertical="center"/>
    </xf>
    <xf numFmtId="0" fontId="45" fillId="0" borderId="0" xfId="1" applyNumberFormat="1" applyFont="1" applyFill="1" applyBorder="1" applyAlignment="1" applyProtection="1">
      <alignment horizontal="center" vertical="center"/>
    </xf>
    <xf numFmtId="176" fontId="45" fillId="0" borderId="0" xfId="1" applyNumberFormat="1" applyFont="1" applyFill="1" applyBorder="1" applyAlignment="1" applyProtection="1">
      <alignment horizontal="center" vertical="center"/>
    </xf>
    <xf numFmtId="0" fontId="11" fillId="0" borderId="0" xfId="74" applyFont="1" applyAlignment="1">
      <alignment horizontal="center" vertical="center"/>
    </xf>
    <xf numFmtId="0" fontId="11" fillId="0" borderId="0" xfId="74" applyFont="1" applyAlignment="1">
      <alignment horizontal="center" vertical="center" wrapText="1"/>
    </xf>
    <xf numFmtId="0" fontId="11" fillId="42" borderId="2" xfId="74" applyFont="1" applyFill="1" applyBorder="1" applyAlignment="1">
      <alignment horizontal="center" vertical="center"/>
    </xf>
    <xf numFmtId="0" fontId="11" fillId="42" borderId="1" xfId="74" applyFont="1" applyFill="1" applyBorder="1" applyAlignment="1">
      <alignment horizontal="center" vertical="center"/>
    </xf>
    <xf numFmtId="0" fontId="11" fillId="42" borderId="1" xfId="74" applyFont="1" applyFill="1" applyBorder="1" applyAlignment="1">
      <alignment horizontal="center" vertical="center" wrapText="1"/>
    </xf>
    <xf numFmtId="0" fontId="11" fillId="43" borderId="0" xfId="0" applyFont="1" applyFill="1" applyAlignment="1">
      <alignment horizontal="center" vertical="center" wrapText="1"/>
    </xf>
    <xf numFmtId="0" fontId="7" fillId="0" borderId="1" xfId="78" applyFont="1" applyBorder="1" applyAlignment="1">
      <alignment horizontal="center" vertical="center"/>
    </xf>
    <xf numFmtId="0" fontId="39" fillId="41" borderId="4" xfId="0" applyFont="1" applyFill="1" applyBorder="1" applyAlignment="1">
      <alignment horizontal="center" vertical="center" wrapText="1"/>
    </xf>
    <xf numFmtId="0" fontId="36" fillId="42" borderId="20" xfId="0" applyFont="1" applyFill="1" applyBorder="1" applyAlignment="1">
      <alignment horizontal="center" vertical="center"/>
    </xf>
    <xf numFmtId="0" fontId="36" fillId="2" borderId="1" xfId="0" applyFont="1" applyFill="1" applyBorder="1" applyAlignment="1">
      <alignment horizontal="center" vertical="center"/>
    </xf>
    <xf numFmtId="0" fontId="36" fillId="42" borderId="1" xfId="0" applyFont="1" applyFill="1" applyBorder="1" applyAlignment="1">
      <alignment horizontal="center" vertical="center"/>
    </xf>
    <xf numFmtId="0" fontId="39" fillId="2" borderId="1" xfId="1" applyNumberFormat="1" applyFont="1" applyFill="1" applyBorder="1" applyAlignment="1" applyProtection="1">
      <alignment horizontal="center" vertical="center"/>
    </xf>
    <xf numFmtId="0" fontId="39" fillId="42" borderId="1" xfId="1" applyNumberFormat="1" applyFont="1" applyFill="1" applyBorder="1" applyAlignment="1" applyProtection="1">
      <alignment horizontal="center" vertical="center"/>
    </xf>
    <xf numFmtId="176" fontId="39" fillId="2" borderId="1" xfId="1" applyNumberFormat="1" applyFont="1" applyFill="1" applyBorder="1" applyAlignment="1" applyProtection="1">
      <alignment horizontal="center" vertical="center"/>
    </xf>
    <xf numFmtId="0" fontId="36" fillId="0" borderId="20" xfId="0" applyFont="1" applyBorder="1" applyAlignment="1">
      <alignment horizontal="center" vertical="center"/>
    </xf>
    <xf numFmtId="0" fontId="39" fillId="2" borderId="1" xfId="0" applyFont="1" applyFill="1" applyBorder="1" applyAlignment="1">
      <alignment horizontal="center" vertical="center"/>
    </xf>
    <xf numFmtId="0" fontId="39" fillId="0" borderId="1" xfId="0" applyFont="1" applyBorder="1" applyAlignment="1" applyProtection="1">
      <alignment horizontal="center" vertical="center"/>
      <protection locked="0"/>
    </xf>
    <xf numFmtId="0" fontId="39" fillId="0" borderId="1" xfId="1" applyNumberFormat="1" applyFont="1" applyFill="1" applyBorder="1" applyAlignment="1" applyProtection="1">
      <alignment horizontal="center" vertical="center"/>
      <protection locked="0"/>
    </xf>
    <xf numFmtId="0" fontId="36" fillId="0" borderId="18" xfId="0" applyFont="1" applyBorder="1" applyAlignment="1">
      <alignment horizontal="center" vertical="center"/>
    </xf>
    <xf numFmtId="0" fontId="39" fillId="0" borderId="17" xfId="0" applyFont="1" applyBorder="1" applyAlignment="1" applyProtection="1">
      <alignment horizontal="center" vertical="center"/>
      <protection locked="0"/>
    </xf>
    <xf numFmtId="0" fontId="39" fillId="2" borderId="17" xfId="1" applyNumberFormat="1" applyFont="1" applyFill="1" applyBorder="1" applyAlignment="1" applyProtection="1">
      <alignment horizontal="center" vertical="center"/>
    </xf>
    <xf numFmtId="0" fontId="39" fillId="0" borderId="17" xfId="1" applyNumberFormat="1" applyFont="1" applyFill="1" applyBorder="1" applyAlignment="1" applyProtection="1">
      <alignment horizontal="center" vertical="center"/>
      <protection locked="0"/>
    </xf>
    <xf numFmtId="0" fontId="10" fillId="0" borderId="15" xfId="0" applyFont="1" applyBorder="1">
      <alignment vertical="center"/>
    </xf>
    <xf numFmtId="0" fontId="10" fillId="0" borderId="2" xfId="0" applyFont="1" applyBorder="1">
      <alignment vertical="center"/>
    </xf>
    <xf numFmtId="0" fontId="48" fillId="2" borderId="17" xfId="0" applyFont="1" applyFill="1" applyBorder="1" applyAlignment="1">
      <alignment horizontal="center" vertical="center"/>
    </xf>
    <xf numFmtId="0" fontId="57" fillId="0" borderId="0" xfId="0" applyFont="1">
      <alignment vertical="center"/>
    </xf>
    <xf numFmtId="0" fontId="39" fillId="2" borderId="22" xfId="0" applyFont="1" applyFill="1" applyBorder="1" applyAlignment="1">
      <alignment horizontal="center" vertical="center"/>
    </xf>
    <xf numFmtId="0" fontId="11" fillId="0" borderId="0" xfId="0" applyFont="1" applyAlignment="1">
      <alignment vertical="center" shrinkToFit="1"/>
    </xf>
    <xf numFmtId="0" fontId="39" fillId="42" borderId="1" xfId="1" applyNumberFormat="1" applyFont="1" applyFill="1" applyBorder="1" applyAlignment="1" applyProtection="1">
      <alignment horizontal="center" vertical="center" shrinkToFit="1"/>
    </xf>
    <xf numFmtId="49" fontId="39" fillId="42" borderId="1" xfId="1" applyNumberFormat="1" applyFont="1" applyFill="1" applyBorder="1" applyAlignment="1" applyProtection="1">
      <alignment horizontal="center" vertical="center" shrinkToFit="1"/>
    </xf>
    <xf numFmtId="0" fontId="36" fillId="42" borderId="19" xfId="1" applyNumberFormat="1" applyFont="1" applyFill="1" applyBorder="1" applyAlignment="1" applyProtection="1">
      <alignment horizontal="center" vertical="center" shrinkToFit="1"/>
    </xf>
    <xf numFmtId="49" fontId="39" fillId="0" borderId="1" xfId="1" applyNumberFormat="1" applyFont="1" applyFill="1" applyBorder="1" applyAlignment="1" applyProtection="1">
      <alignment horizontal="center" vertical="center" shrinkToFit="1"/>
      <protection locked="0"/>
    </xf>
    <xf numFmtId="0" fontId="36" fillId="0" borderId="19" xfId="1" applyNumberFormat="1" applyFont="1" applyFill="1" applyBorder="1" applyAlignment="1" applyProtection="1">
      <alignment horizontal="center" vertical="center" shrinkToFit="1"/>
      <protection locked="0"/>
    </xf>
    <xf numFmtId="49" fontId="39" fillId="0" borderId="17" xfId="1" applyNumberFormat="1" applyFont="1" applyFill="1" applyBorder="1" applyAlignment="1" applyProtection="1">
      <alignment horizontal="center" vertical="center" shrinkToFit="1"/>
      <protection locked="0"/>
    </xf>
    <xf numFmtId="0" fontId="36" fillId="0" borderId="16" xfId="1" applyNumberFormat="1" applyFont="1" applyFill="1" applyBorder="1" applyAlignment="1" applyProtection="1">
      <alignment horizontal="center" vertical="center" shrinkToFit="1"/>
      <protection locked="0"/>
    </xf>
    <xf numFmtId="0" fontId="37" fillId="2" borderId="15" xfId="0" applyFont="1" applyFill="1" applyBorder="1" applyAlignment="1">
      <alignment horizontal="center" vertical="center"/>
    </xf>
    <xf numFmtId="0" fontId="39" fillId="35" borderId="15" xfId="1" applyNumberFormat="1" applyFont="1" applyFill="1" applyBorder="1" applyAlignment="1" applyProtection="1">
      <alignment horizontal="center" vertical="center"/>
    </xf>
    <xf numFmtId="0" fontId="39" fillId="35" borderId="35" xfId="1" applyNumberFormat="1" applyFont="1" applyFill="1" applyBorder="1" applyAlignment="1" applyProtection="1">
      <alignment horizontal="center" vertical="center"/>
    </xf>
    <xf numFmtId="0" fontId="52" fillId="0" borderId="1" xfId="79" applyFont="1" applyFill="1" applyBorder="1" applyAlignment="1" applyProtection="1">
      <alignment vertical="center" wrapText="1"/>
    </xf>
    <xf numFmtId="0" fontId="53" fillId="0" borderId="1" xfId="78" applyFont="1" applyBorder="1">
      <alignment vertical="center"/>
    </xf>
    <xf numFmtId="0" fontId="39" fillId="41" borderId="28" xfId="0" applyFont="1" applyFill="1" applyBorder="1" applyAlignment="1">
      <alignment horizontal="center" vertical="center"/>
    </xf>
    <xf numFmtId="0" fontId="36" fillId="41" borderId="15" xfId="0" applyFont="1" applyFill="1" applyBorder="1" applyAlignment="1">
      <alignment horizontal="center" vertical="center"/>
    </xf>
    <xf numFmtId="0" fontId="39" fillId="0" borderId="0" xfId="0" applyFont="1" applyBorder="1" applyAlignment="1">
      <alignment horizontal="center" vertical="center"/>
    </xf>
    <xf numFmtId="0" fontId="36" fillId="42" borderId="52" xfId="1" applyNumberFormat="1" applyFont="1" applyFill="1" applyBorder="1" applyAlignment="1" applyProtection="1">
      <alignment horizontal="center" vertical="center"/>
    </xf>
    <xf numFmtId="0" fontId="36" fillId="0" borderId="52" xfId="1" applyNumberFormat="1" applyFont="1" applyFill="1" applyBorder="1" applyAlignment="1" applyProtection="1">
      <alignment horizontal="center" vertical="center"/>
    </xf>
    <xf numFmtId="0" fontId="39" fillId="2" borderId="1" xfId="1" applyNumberFormat="1" applyFont="1" applyFill="1" applyBorder="1" applyAlignment="1" applyProtection="1">
      <alignment horizontal="center" vertical="center"/>
      <protection locked="0"/>
    </xf>
    <xf numFmtId="0" fontId="39" fillId="35" borderId="15" xfId="1" applyNumberFormat="1" applyFont="1" applyFill="1" applyBorder="1" applyAlignment="1" applyProtection="1">
      <alignment horizontal="center" vertical="center"/>
      <protection locked="0"/>
    </xf>
    <xf numFmtId="0" fontId="39" fillId="2" borderId="17" xfId="1" applyNumberFormat="1" applyFont="1" applyFill="1" applyBorder="1" applyAlignment="1" applyProtection="1">
      <alignment horizontal="center" vertical="center"/>
      <protection locked="0"/>
    </xf>
    <xf numFmtId="0" fontId="39" fillId="35" borderId="35" xfId="1" applyNumberFormat="1" applyFont="1" applyFill="1" applyBorder="1" applyAlignment="1" applyProtection="1">
      <alignment horizontal="center" vertical="center"/>
      <protection locked="0"/>
    </xf>
    <xf numFmtId="0" fontId="11" fillId="0" borderId="0" xfId="0" applyFont="1" applyProtection="1">
      <alignment vertical="center"/>
    </xf>
    <xf numFmtId="0" fontId="42" fillId="0" borderId="0" xfId="73" applyFont="1" applyAlignment="1" applyProtection="1">
      <alignment horizontal="center" vertical="center"/>
    </xf>
    <xf numFmtId="0" fontId="36" fillId="0" borderId="0" xfId="0" applyFont="1" applyProtection="1">
      <alignment vertical="center"/>
    </xf>
    <xf numFmtId="0" fontId="51" fillId="0" borderId="0" xfId="73" applyFont="1" applyAlignment="1" applyProtection="1">
      <alignment horizontal="center" vertical="center"/>
    </xf>
    <xf numFmtId="14" fontId="51" fillId="0" borderId="0" xfId="73" applyNumberFormat="1" applyFont="1" applyAlignment="1" applyProtection="1">
      <alignment horizontal="center" vertical="center"/>
    </xf>
    <xf numFmtId="14" fontId="51" fillId="0" borderId="0" xfId="73" applyNumberFormat="1" applyFont="1" applyAlignment="1" applyProtection="1">
      <alignment horizontal="right" vertical="center"/>
    </xf>
    <xf numFmtId="49" fontId="51" fillId="0" borderId="0" xfId="73" applyNumberFormat="1" applyFont="1" applyAlignment="1" applyProtection="1">
      <alignment horizontal="left" vertical="center"/>
    </xf>
    <xf numFmtId="0" fontId="37" fillId="0" borderId="15" xfId="73" applyFont="1" applyBorder="1" applyAlignment="1" applyProtection="1">
      <alignment horizontal="center" vertical="center" wrapText="1" shrinkToFit="1"/>
    </xf>
    <xf numFmtId="0" fontId="37" fillId="0" borderId="0" xfId="73" applyFont="1" applyAlignment="1" applyProtection="1">
      <alignment horizontal="left" vertical="center" shrinkToFit="1"/>
    </xf>
    <xf numFmtId="0" fontId="38" fillId="36" borderId="20" xfId="73" applyFont="1" applyFill="1" applyBorder="1" applyAlignment="1" applyProtection="1">
      <alignment horizontal="center" vertical="center"/>
    </xf>
    <xf numFmtId="0" fontId="43" fillId="38" borderId="1" xfId="73" applyFont="1" applyFill="1" applyBorder="1" applyAlignment="1" applyProtection="1">
      <alignment horizontal="center" vertical="center"/>
    </xf>
    <xf numFmtId="14" fontId="43" fillId="0" borderId="0" xfId="73" applyNumberFormat="1" applyFont="1" applyAlignment="1" applyProtection="1">
      <alignment horizontal="center" vertical="center"/>
    </xf>
    <xf numFmtId="14" fontId="37" fillId="0" borderId="0" xfId="0" applyNumberFormat="1" applyFont="1" applyAlignment="1" applyProtection="1">
      <alignment vertical="center" wrapText="1"/>
    </xf>
    <xf numFmtId="0" fontId="37" fillId="0" borderId="0" xfId="0" applyFont="1" applyAlignment="1" applyProtection="1">
      <alignment vertical="center" wrapText="1"/>
    </xf>
    <xf numFmtId="0" fontId="11" fillId="0" borderId="0" xfId="0" applyFont="1" applyAlignment="1" applyProtection="1">
      <alignment vertical="center" shrinkToFit="1"/>
    </xf>
    <xf numFmtId="0" fontId="43" fillId="39" borderId="1" xfId="73" applyFont="1" applyFill="1" applyBorder="1" applyAlignment="1" applyProtection="1">
      <alignment horizontal="center" vertical="center"/>
    </xf>
    <xf numFmtId="0" fontId="43" fillId="0" borderId="0" xfId="73" applyFont="1" applyAlignment="1" applyProtection="1">
      <alignment horizontal="center" vertical="center"/>
    </xf>
    <xf numFmtId="0" fontId="38" fillId="36" borderId="18" xfId="73" applyFont="1" applyFill="1" applyBorder="1" applyAlignment="1" applyProtection="1">
      <alignment horizontal="center" vertical="center" wrapText="1"/>
    </xf>
    <xf numFmtId="0" fontId="38" fillId="0" borderId="0" xfId="0" applyFont="1" applyAlignment="1" applyProtection="1">
      <alignment horizontal="left" vertical="center" wrapText="1"/>
    </xf>
    <xf numFmtId="0" fontId="35" fillId="0" borderId="0" xfId="0" applyFont="1" applyProtection="1">
      <alignment vertical="center"/>
    </xf>
    <xf numFmtId="0" fontId="38" fillId="0" borderId="0" xfId="0" applyFont="1" applyAlignment="1" applyProtection="1">
      <alignment horizontal="center" vertical="top" wrapText="1"/>
    </xf>
    <xf numFmtId="0" fontId="38" fillId="0" borderId="0" xfId="0" applyFont="1" applyAlignment="1" applyProtection="1">
      <alignment vertical="top" wrapText="1"/>
    </xf>
    <xf numFmtId="0" fontId="38" fillId="0" borderId="0" xfId="0" applyFont="1" applyAlignment="1" applyProtection="1">
      <alignment horizontal="left" vertical="top" wrapText="1"/>
    </xf>
    <xf numFmtId="0" fontId="36" fillId="0" borderId="0" xfId="0" applyFont="1" applyAlignment="1" applyProtection="1">
      <alignment horizontal="center" vertical="center" wrapText="1"/>
    </xf>
    <xf numFmtId="0" fontId="11" fillId="0" borderId="0" xfId="0" applyFont="1" applyAlignment="1" applyProtection="1">
      <alignment horizontal="center" vertical="center"/>
    </xf>
    <xf numFmtId="176" fontId="38" fillId="0" borderId="0" xfId="0" applyNumberFormat="1" applyFont="1" applyAlignment="1" applyProtection="1">
      <alignment horizontal="left" vertical="center" wrapText="1"/>
    </xf>
    <xf numFmtId="0" fontId="37" fillId="0" borderId="0" xfId="0" applyFont="1" applyAlignment="1" applyProtection="1">
      <alignment horizontal="center" vertical="center"/>
    </xf>
    <xf numFmtId="0" fontId="36" fillId="35" borderId="23" xfId="73" applyFont="1" applyFill="1" applyBorder="1" applyAlignment="1" applyProtection="1">
      <alignment horizontal="center" vertical="center"/>
    </xf>
    <xf numFmtId="0" fontId="36" fillId="41" borderId="22" xfId="0" applyFont="1" applyFill="1" applyBorder="1" applyAlignment="1" applyProtection="1">
      <alignment horizontal="center" vertical="center"/>
    </xf>
    <xf numFmtId="0" fontId="39" fillId="41" borderId="22" xfId="0" applyFont="1" applyFill="1" applyBorder="1" applyAlignment="1" applyProtection="1">
      <alignment horizontal="center" vertical="center"/>
    </xf>
    <xf numFmtId="0" fontId="39" fillId="39" borderId="22" xfId="0" applyFont="1" applyFill="1" applyBorder="1" applyAlignment="1" applyProtection="1">
      <alignment horizontal="center" vertical="center"/>
    </xf>
    <xf numFmtId="0" fontId="39" fillId="2" borderId="22" xfId="0" applyFont="1" applyFill="1" applyBorder="1" applyAlignment="1" applyProtection="1">
      <alignment horizontal="center" vertical="center"/>
    </xf>
    <xf numFmtId="0" fontId="39" fillId="39" borderId="28" xfId="0" applyFont="1" applyFill="1" applyBorder="1" applyAlignment="1" applyProtection="1">
      <alignment horizontal="center" vertical="center"/>
    </xf>
    <xf numFmtId="0" fontId="39" fillId="0" borderId="48" xfId="0" applyFont="1" applyBorder="1" applyAlignment="1" applyProtection="1">
      <alignment horizontal="center" vertical="center"/>
    </xf>
    <xf numFmtId="0" fontId="39" fillId="0" borderId="0" xfId="0" applyFont="1" applyAlignment="1" applyProtection="1">
      <alignment horizontal="center" vertical="center"/>
    </xf>
    <xf numFmtId="0" fontId="11" fillId="43" borderId="0" xfId="0" applyFont="1" applyFill="1" applyAlignment="1" applyProtection="1">
      <alignment horizontal="center" vertical="center" wrapText="1"/>
    </xf>
    <xf numFmtId="0" fontId="36" fillId="35" borderId="20" xfId="73" applyFont="1" applyFill="1" applyBorder="1" applyAlignment="1" applyProtection="1">
      <alignment horizontal="center" vertical="center" wrapText="1"/>
    </xf>
    <xf numFmtId="0" fontId="36" fillId="41" borderId="1" xfId="0" applyFont="1" applyFill="1" applyBorder="1" applyAlignment="1" applyProtection="1">
      <alignment horizontal="center" vertical="center"/>
    </xf>
    <xf numFmtId="0" fontId="36" fillId="39" borderId="1" xfId="0" applyFont="1" applyFill="1" applyBorder="1" applyAlignment="1" applyProtection="1">
      <alignment horizontal="center" vertical="center"/>
    </xf>
    <xf numFmtId="0" fontId="39" fillId="2" borderId="1" xfId="0" applyFont="1" applyFill="1" applyBorder="1" applyAlignment="1" applyProtection="1">
      <alignment horizontal="center" vertical="center"/>
    </xf>
    <xf numFmtId="0" fontId="39" fillId="39" borderId="1" xfId="0" applyFont="1" applyFill="1" applyBorder="1" applyAlignment="1" applyProtection="1">
      <alignment horizontal="center" vertical="center"/>
    </xf>
    <xf numFmtId="0" fontId="36" fillId="0" borderId="48" xfId="0" applyFont="1" applyBorder="1" applyAlignment="1" applyProtection="1">
      <alignment horizontal="center" vertical="center"/>
    </xf>
    <xf numFmtId="0" fontId="36" fillId="0" borderId="0" xfId="0" applyFont="1" applyAlignment="1" applyProtection="1">
      <alignment horizontal="center" vertical="center"/>
    </xf>
    <xf numFmtId="0" fontId="36" fillId="35" borderId="18" xfId="73" applyFont="1" applyFill="1" applyBorder="1" applyAlignment="1" applyProtection="1">
      <alignment horizontal="center" vertical="center"/>
    </xf>
    <xf numFmtId="0" fontId="39" fillId="2" borderId="17" xfId="0" applyFont="1" applyFill="1" applyBorder="1" applyAlignment="1" applyProtection="1">
      <alignment horizontal="center" vertical="center"/>
    </xf>
    <xf numFmtId="0" fontId="39" fillId="45" borderId="17" xfId="0" applyFont="1" applyFill="1" applyBorder="1" applyAlignment="1" applyProtection="1">
      <alignment horizontal="center" vertical="center"/>
    </xf>
    <xf numFmtId="0" fontId="48" fillId="2" borderId="17" xfId="0" applyFont="1" applyFill="1" applyBorder="1" applyAlignment="1" applyProtection="1">
      <alignment horizontal="center" vertical="center"/>
    </xf>
    <xf numFmtId="0" fontId="39" fillId="38" borderId="17" xfId="0" applyFont="1" applyFill="1" applyBorder="1" applyAlignment="1" applyProtection="1">
      <alignment horizontal="center" vertical="center"/>
    </xf>
    <xf numFmtId="0" fontId="39" fillId="0" borderId="49" xfId="0" applyFont="1" applyBorder="1" applyAlignment="1" applyProtection="1">
      <alignment horizontal="center" vertical="center"/>
    </xf>
    <xf numFmtId="0" fontId="39" fillId="0" borderId="46" xfId="0" applyFont="1" applyBorder="1" applyAlignment="1" applyProtection="1">
      <alignment horizontal="center" vertical="center"/>
    </xf>
    <xf numFmtId="0" fontId="39" fillId="0" borderId="0" xfId="0" applyFont="1" applyBorder="1" applyAlignment="1" applyProtection="1">
      <alignment horizontal="center" vertical="center"/>
    </xf>
    <xf numFmtId="0" fontId="39" fillId="41" borderId="4" xfId="0" applyFont="1" applyFill="1" applyBorder="1" applyAlignment="1" applyProtection="1">
      <alignment horizontal="center" vertical="center" wrapText="1"/>
    </xf>
    <xf numFmtId="0" fontId="10" fillId="34" borderId="2" xfId="74" applyFont="1" applyFill="1" applyBorder="1" applyAlignment="1" applyProtection="1">
      <alignment horizontal="center" vertical="center"/>
    </xf>
    <xf numFmtId="0" fontId="10" fillId="34" borderId="1" xfId="74" applyFont="1" applyFill="1" applyBorder="1" applyAlignment="1" applyProtection="1">
      <alignment horizontal="center" vertical="center"/>
    </xf>
    <xf numFmtId="0" fontId="11" fillId="34" borderId="1" xfId="74" applyFont="1" applyFill="1" applyBorder="1" applyAlignment="1" applyProtection="1">
      <alignment horizontal="center" vertical="center" wrapText="1"/>
    </xf>
    <xf numFmtId="0" fontId="57" fillId="0" borderId="0" xfId="0" applyFont="1" applyProtection="1">
      <alignment vertical="center"/>
    </xf>
    <xf numFmtId="0" fontId="36" fillId="42" borderId="20" xfId="0" applyFont="1" applyFill="1" applyBorder="1" applyAlignment="1" applyProtection="1">
      <alignment horizontal="center" vertical="center"/>
    </xf>
    <xf numFmtId="0" fontId="36" fillId="2" borderId="1" xfId="0" applyFont="1" applyFill="1" applyBorder="1" applyAlignment="1" applyProtection="1">
      <alignment horizontal="center" vertical="center"/>
    </xf>
    <xf numFmtId="0" fontId="36" fillId="42" borderId="1" xfId="0" applyFont="1" applyFill="1" applyBorder="1" applyAlignment="1" applyProtection="1">
      <alignment horizontal="center" vertical="center"/>
    </xf>
    <xf numFmtId="0" fontId="37" fillId="2" borderId="15" xfId="0" applyFont="1" applyFill="1" applyBorder="1" applyAlignment="1" applyProtection="1">
      <alignment horizontal="center" vertical="center"/>
    </xf>
    <xf numFmtId="0" fontId="11" fillId="42" borderId="2" xfId="74" applyFont="1" applyFill="1" applyBorder="1" applyAlignment="1" applyProtection="1">
      <alignment horizontal="center" vertical="center"/>
    </xf>
    <xf numFmtId="0" fontId="11" fillId="42" borderId="1" xfId="74" applyFont="1" applyFill="1" applyBorder="1" applyAlignment="1" applyProtection="1">
      <alignment horizontal="center" vertical="center"/>
    </xf>
    <xf numFmtId="0" fontId="11" fillId="42" borderId="1" xfId="74" applyFont="1" applyFill="1" applyBorder="1" applyAlignment="1" applyProtection="1">
      <alignment horizontal="center" vertical="center" wrapText="1"/>
    </xf>
    <xf numFmtId="0" fontId="47" fillId="43" borderId="0" xfId="0" applyFont="1" applyFill="1" applyAlignment="1" applyProtection="1">
      <alignment horizontal="center" vertical="center" wrapText="1"/>
    </xf>
    <xf numFmtId="0" fontId="47" fillId="43" borderId="0" xfId="73" applyFont="1" applyFill="1" applyAlignment="1" applyProtection="1">
      <alignment horizontal="center" vertical="center" wrapText="1"/>
    </xf>
    <xf numFmtId="0" fontId="36" fillId="0" borderId="20" xfId="0" applyFont="1" applyBorder="1" applyAlignment="1" applyProtection="1">
      <alignment horizontal="center" vertical="center"/>
    </xf>
    <xf numFmtId="0" fontId="36" fillId="0" borderId="20" xfId="1" applyNumberFormat="1" applyFont="1" applyFill="1" applyBorder="1" applyAlignment="1" applyProtection="1">
      <alignment horizontal="center" vertical="center"/>
    </xf>
    <xf numFmtId="0" fontId="11" fillId="0" borderId="2" xfId="74" applyFont="1" applyBorder="1" applyAlignment="1" applyProtection="1">
      <alignment horizontal="center" vertical="center"/>
    </xf>
    <xf numFmtId="0" fontId="11" fillId="0" borderId="1" xfId="74" applyFont="1" applyBorder="1" applyAlignment="1" applyProtection="1">
      <alignment horizontal="center" vertical="center"/>
    </xf>
    <xf numFmtId="0" fontId="11" fillId="0" borderId="1" xfId="74" applyFont="1" applyBorder="1" applyAlignment="1" applyProtection="1">
      <alignment horizontal="center" vertical="center" wrapText="1"/>
    </xf>
    <xf numFmtId="0" fontId="47" fillId="0" borderId="0" xfId="0" applyFont="1" applyAlignment="1" applyProtection="1">
      <alignment horizontal="center" vertical="center"/>
    </xf>
    <xf numFmtId="0" fontId="47" fillId="0" borderId="0" xfId="73" applyFont="1" applyAlignment="1" applyProtection="1">
      <alignment horizontal="center" vertical="center"/>
    </xf>
    <xf numFmtId="0" fontId="36" fillId="0" borderId="18" xfId="0" applyFont="1" applyBorder="1" applyAlignment="1" applyProtection="1">
      <alignment horizontal="center" vertical="center"/>
    </xf>
    <xf numFmtId="0" fontId="36" fillId="0" borderId="18" xfId="1" applyNumberFormat="1" applyFont="1" applyFill="1" applyBorder="1" applyAlignment="1" applyProtection="1">
      <alignment horizontal="center" vertical="center"/>
    </xf>
    <xf numFmtId="0" fontId="45" fillId="0" borderId="0" xfId="0" applyFont="1" applyAlignment="1" applyProtection="1">
      <alignment horizontal="center" vertical="center"/>
    </xf>
    <xf numFmtId="49" fontId="45" fillId="0" borderId="0" xfId="1" applyNumberFormat="1" applyFont="1" applyFill="1" applyBorder="1" applyAlignment="1" applyProtection="1">
      <alignment horizontal="center" vertical="center"/>
    </xf>
    <xf numFmtId="0" fontId="11" fillId="0" borderId="0" xfId="74" applyFont="1" applyAlignment="1" applyProtection="1">
      <alignment horizontal="center" vertical="center"/>
    </xf>
    <xf numFmtId="0" fontId="11" fillId="0" borderId="0" xfId="74" applyFont="1" applyAlignment="1" applyProtection="1">
      <alignment horizontal="center" vertical="center" wrapText="1"/>
    </xf>
    <xf numFmtId="176" fontId="11" fillId="0" borderId="0" xfId="0" applyNumberFormat="1" applyFont="1" applyProtection="1">
      <alignment vertical="center"/>
    </xf>
    <xf numFmtId="0" fontId="11" fillId="46" borderId="0" xfId="0" applyFont="1" applyFill="1" applyAlignment="1" applyProtection="1">
      <alignment horizontal="center" vertical="center"/>
    </xf>
    <xf numFmtId="0" fontId="39" fillId="41" borderId="28" xfId="0" applyFont="1" applyFill="1" applyBorder="1" applyAlignment="1" applyProtection="1">
      <alignment horizontal="center" vertical="center"/>
    </xf>
    <xf numFmtId="0" fontId="36" fillId="41" borderId="15" xfId="0" applyFont="1" applyFill="1" applyBorder="1" applyAlignment="1" applyProtection="1">
      <alignment horizontal="center" vertical="center"/>
    </xf>
    <xf numFmtId="0" fontId="47" fillId="0" borderId="0" xfId="0" applyFont="1">
      <alignment vertical="center"/>
    </xf>
    <xf numFmtId="0" fontId="61" fillId="0" borderId="0" xfId="80" applyFont="1" applyAlignment="1">
      <alignment horizontal="center" vertical="center"/>
    </xf>
    <xf numFmtId="0" fontId="11" fillId="45" borderId="0" xfId="0" applyFont="1" applyFill="1" applyAlignment="1">
      <alignment horizontal="center" vertical="center"/>
    </xf>
    <xf numFmtId="0" fontId="38" fillId="36" borderId="1" xfId="73" applyFont="1" applyFill="1" applyBorder="1" applyAlignment="1">
      <alignment horizontal="center" vertical="center"/>
    </xf>
    <xf numFmtId="0" fontId="40" fillId="0" borderId="1" xfId="73" applyFont="1" applyBorder="1" applyAlignment="1">
      <alignment horizontal="center" vertical="center" wrapText="1"/>
    </xf>
    <xf numFmtId="0" fontId="57" fillId="0" borderId="0" xfId="0" applyFont="1" applyAlignment="1" applyProtection="1">
      <alignment horizontal="center" vertical="center"/>
    </xf>
    <xf numFmtId="0" fontId="11" fillId="0" borderId="0" xfId="0" applyFont="1" applyFill="1" applyAlignment="1">
      <alignment horizontal="center" vertical="center" wrapText="1"/>
    </xf>
    <xf numFmtId="0" fontId="36" fillId="0" borderId="53" xfId="1" applyNumberFormat="1" applyFont="1" applyFill="1" applyBorder="1" applyAlignment="1" applyProtection="1">
      <alignment horizontal="center" vertical="center"/>
    </xf>
    <xf numFmtId="0" fontId="11" fillId="35" borderId="0" xfId="0" applyFont="1" applyFill="1">
      <alignment vertical="center"/>
    </xf>
    <xf numFmtId="0" fontId="39" fillId="39" borderId="23" xfId="0" applyFont="1" applyFill="1" applyBorder="1" applyAlignment="1">
      <alignment horizontal="center" vertical="center" wrapText="1"/>
    </xf>
    <xf numFmtId="0" fontId="39" fillId="39" borderId="20" xfId="0" applyFont="1" applyFill="1" applyBorder="1" applyAlignment="1">
      <alignment horizontal="center" vertical="center" wrapText="1"/>
    </xf>
    <xf numFmtId="0" fontId="39" fillId="39" borderId="21" xfId="0" applyFont="1" applyFill="1" applyBorder="1" applyAlignment="1">
      <alignment horizontal="center" vertical="center" wrapText="1"/>
    </xf>
    <xf numFmtId="0" fontId="39" fillId="39" borderId="19" xfId="0" applyFont="1" applyFill="1" applyBorder="1" applyAlignment="1">
      <alignment horizontal="center" vertical="center" wrapText="1"/>
    </xf>
    <xf numFmtId="0" fontId="10" fillId="34" borderId="14" xfId="74" applyFont="1" applyFill="1" applyBorder="1" applyAlignment="1">
      <alignment horizontal="center" vertical="center"/>
    </xf>
    <xf numFmtId="0" fontId="10" fillId="34" borderId="2" xfId="74" applyFont="1" applyFill="1" applyBorder="1" applyAlignment="1">
      <alignment horizontal="center" vertical="center"/>
    </xf>
    <xf numFmtId="0" fontId="39" fillId="41" borderId="28" xfId="0" applyFont="1" applyFill="1" applyBorder="1" applyAlignment="1">
      <alignment horizontal="center" vertical="center"/>
    </xf>
    <xf numFmtId="0" fontId="39" fillId="41" borderId="33" xfId="0" applyFont="1" applyFill="1" applyBorder="1" applyAlignment="1">
      <alignment horizontal="center" vertical="center"/>
    </xf>
    <xf numFmtId="0" fontId="39" fillId="41" borderId="29" xfId="0" applyFont="1" applyFill="1" applyBorder="1" applyAlignment="1">
      <alignment horizontal="center" vertical="center"/>
    </xf>
    <xf numFmtId="0" fontId="39" fillId="39" borderId="39" xfId="0" applyFont="1" applyFill="1" applyBorder="1" applyAlignment="1">
      <alignment horizontal="center" vertical="center" wrapText="1"/>
    </xf>
    <xf numFmtId="0" fontId="39" fillId="39" borderId="4" xfId="0" applyFont="1" applyFill="1" applyBorder="1" applyAlignment="1">
      <alignment horizontal="center" vertical="center" wrapText="1"/>
    </xf>
    <xf numFmtId="0" fontId="39" fillId="39" borderId="37" xfId="0" applyFont="1" applyFill="1" applyBorder="1" applyAlignment="1">
      <alignment horizontal="center" vertical="center" wrapText="1"/>
    </xf>
    <xf numFmtId="0" fontId="39" fillId="39" borderId="38" xfId="0" applyFont="1" applyFill="1" applyBorder="1" applyAlignment="1">
      <alignment horizontal="center" vertical="center"/>
    </xf>
    <xf numFmtId="0" fontId="39" fillId="39" borderId="39" xfId="0" applyFont="1" applyFill="1" applyBorder="1" applyAlignment="1">
      <alignment horizontal="center" vertical="center"/>
    </xf>
    <xf numFmtId="0" fontId="39" fillId="39" borderId="4" xfId="0" applyFont="1" applyFill="1" applyBorder="1" applyAlignment="1">
      <alignment horizontal="center" vertical="center"/>
    </xf>
    <xf numFmtId="0" fontId="39" fillId="39" borderId="42" xfId="0" applyFont="1" applyFill="1" applyBorder="1" applyAlignment="1">
      <alignment horizontal="center" vertical="center"/>
    </xf>
    <xf numFmtId="0" fontId="39" fillId="39" borderId="32" xfId="0" applyFont="1" applyFill="1" applyBorder="1" applyAlignment="1">
      <alignment horizontal="center" vertical="center"/>
    </xf>
    <xf numFmtId="0" fontId="39" fillId="39" borderId="50" xfId="0" applyFont="1" applyFill="1" applyBorder="1" applyAlignment="1">
      <alignment horizontal="center" vertical="center" wrapText="1"/>
    </xf>
    <xf numFmtId="0" fontId="39" fillId="39" borderId="51" xfId="0" applyFont="1" applyFill="1" applyBorder="1" applyAlignment="1">
      <alignment horizontal="center" vertical="center" wrapText="1"/>
    </xf>
    <xf numFmtId="176" fontId="39" fillId="39" borderId="3" xfId="0" applyNumberFormat="1" applyFont="1" applyFill="1" applyBorder="1" applyAlignment="1">
      <alignment horizontal="center" vertical="center" wrapText="1"/>
    </xf>
    <xf numFmtId="176" fontId="39" fillId="39" borderId="4" xfId="0" applyNumberFormat="1" applyFont="1" applyFill="1" applyBorder="1" applyAlignment="1">
      <alignment horizontal="center" vertical="center"/>
    </xf>
    <xf numFmtId="0" fontId="39" fillId="0" borderId="30" xfId="0" applyFont="1" applyBorder="1" applyAlignment="1">
      <alignment horizontal="center" vertical="center"/>
    </xf>
    <xf numFmtId="0" fontId="39" fillId="0" borderId="31" xfId="0" applyFont="1" applyBorder="1" applyAlignment="1">
      <alignment horizontal="center" vertical="center"/>
    </xf>
    <xf numFmtId="0" fontId="39" fillId="41" borderId="27" xfId="0" applyFont="1" applyFill="1" applyBorder="1" applyAlignment="1">
      <alignment horizontal="center" vertical="center"/>
    </xf>
    <xf numFmtId="0" fontId="39" fillId="41" borderId="3" xfId="0" applyFont="1" applyFill="1" applyBorder="1" applyAlignment="1">
      <alignment horizontal="center" vertical="center"/>
    </xf>
    <xf numFmtId="0" fontId="39" fillId="41" borderId="4" xfId="0" applyFont="1" applyFill="1" applyBorder="1" applyAlignment="1">
      <alignment horizontal="center" vertical="center"/>
    </xf>
    <xf numFmtId="0" fontId="39" fillId="39" borderId="3" xfId="0" applyFont="1" applyFill="1" applyBorder="1" applyAlignment="1">
      <alignment horizontal="center" vertical="center" wrapText="1"/>
    </xf>
    <xf numFmtId="0" fontId="39" fillId="2" borderId="3" xfId="0" applyFont="1" applyFill="1" applyBorder="1" applyAlignment="1">
      <alignment horizontal="center" vertical="center" wrapText="1"/>
    </xf>
    <xf numFmtId="0" fontId="39" fillId="2" borderId="4" xfId="0" applyFont="1" applyFill="1" applyBorder="1" applyAlignment="1">
      <alignment horizontal="center" vertical="center"/>
    </xf>
    <xf numFmtId="0" fontId="42" fillId="37" borderId="15" xfId="73" applyFont="1" applyFill="1" applyBorder="1" applyAlignment="1">
      <alignment horizontal="center" vertical="center"/>
    </xf>
    <xf numFmtId="0" fontId="42" fillId="37" borderId="14" xfId="73" applyFont="1" applyFill="1" applyBorder="1" applyAlignment="1">
      <alignment horizontal="center" vertical="center"/>
    </xf>
    <xf numFmtId="0" fontId="42" fillId="37" borderId="2" xfId="73" applyFont="1" applyFill="1" applyBorder="1" applyAlignment="1">
      <alignment horizontal="center" vertical="center"/>
    </xf>
    <xf numFmtId="0" fontId="44" fillId="40" borderId="48" xfId="73" applyFont="1" applyFill="1" applyBorder="1" applyAlignment="1">
      <alignment horizontal="center" vertical="center"/>
    </xf>
    <xf numFmtId="0" fontId="44" fillId="40" borderId="0" xfId="73" applyFont="1" applyFill="1" applyAlignment="1">
      <alignment horizontal="center" vertical="center"/>
    </xf>
    <xf numFmtId="0" fontId="37" fillId="0" borderId="15" xfId="73" applyFont="1" applyBorder="1" applyAlignment="1">
      <alignment horizontal="center" vertical="center"/>
    </xf>
    <xf numFmtId="0" fontId="37" fillId="0" borderId="25" xfId="73" applyFont="1" applyBorder="1" applyAlignment="1">
      <alignment horizontal="center" vertical="center"/>
    </xf>
    <xf numFmtId="0" fontId="37" fillId="0" borderId="26" xfId="73" applyFont="1" applyBorder="1" applyAlignment="1" applyProtection="1">
      <alignment horizontal="left" vertical="center" wrapText="1" shrinkToFit="1"/>
      <protection locked="0"/>
    </xf>
    <xf numFmtId="0" fontId="37" fillId="0" borderId="24" xfId="73" applyFont="1" applyBorder="1" applyAlignment="1" applyProtection="1">
      <alignment horizontal="left" vertical="center" wrapText="1" shrinkToFit="1"/>
      <protection locked="0"/>
    </xf>
    <xf numFmtId="0" fontId="40" fillId="0" borderId="43" xfId="73" applyFont="1" applyBorder="1" applyAlignment="1">
      <alignment horizontal="center" vertical="center" wrapText="1"/>
    </xf>
    <xf numFmtId="0" fontId="40" fillId="0" borderId="0" xfId="73" applyFont="1" applyAlignment="1">
      <alignment horizontal="center" vertical="center" wrapText="1"/>
    </xf>
    <xf numFmtId="0" fontId="40" fillId="0" borderId="44" xfId="73" applyFont="1" applyBorder="1" applyAlignment="1">
      <alignment horizontal="center" vertical="center" wrapText="1"/>
    </xf>
    <xf numFmtId="0" fontId="43" fillId="45" borderId="15" xfId="0" applyFont="1" applyFill="1" applyBorder="1" applyAlignment="1">
      <alignment horizontal="center" vertical="center"/>
    </xf>
    <xf numFmtId="0" fontId="43" fillId="45" borderId="2" xfId="0" applyFont="1" applyFill="1" applyBorder="1" applyAlignment="1">
      <alignment horizontal="center" vertical="center"/>
    </xf>
    <xf numFmtId="0" fontId="58" fillId="0" borderId="15" xfId="80" applyFont="1" applyBorder="1" applyAlignment="1">
      <alignment horizontal="center" vertical="center" wrapText="1"/>
    </xf>
    <xf numFmtId="0" fontId="58" fillId="0" borderId="14" xfId="80" applyFont="1" applyBorder="1" applyAlignment="1">
      <alignment horizontal="center" vertical="center" wrapText="1"/>
    </xf>
    <xf numFmtId="0" fontId="58" fillId="0" borderId="2" xfId="80" applyFont="1" applyBorder="1" applyAlignment="1">
      <alignment horizontal="center" vertical="center" wrapText="1"/>
    </xf>
    <xf numFmtId="0" fontId="40" fillId="0" borderId="15" xfId="73" applyFont="1" applyBorder="1" applyAlignment="1">
      <alignment horizontal="center" vertical="center" wrapText="1"/>
    </xf>
    <xf numFmtId="0" fontId="40" fillId="0" borderId="14" xfId="73" applyFont="1" applyBorder="1" applyAlignment="1">
      <alignment horizontal="center" vertical="center" wrapText="1"/>
    </xf>
    <xf numFmtId="0" fontId="40" fillId="0" borderId="34" xfId="73" applyFont="1" applyBorder="1" applyAlignment="1">
      <alignment horizontal="center" vertical="center" wrapText="1"/>
    </xf>
    <xf numFmtId="0" fontId="38" fillId="0" borderId="15" xfId="80" applyFont="1" applyBorder="1" applyAlignment="1">
      <alignment horizontal="left" vertical="center" wrapText="1"/>
    </xf>
    <xf numFmtId="0" fontId="38" fillId="0" borderId="14" xfId="80" applyFont="1" applyBorder="1" applyAlignment="1">
      <alignment horizontal="left" vertical="center" wrapText="1"/>
    </xf>
    <xf numFmtId="0" fontId="38" fillId="0" borderId="2" xfId="80" applyFont="1" applyBorder="1" applyAlignment="1">
      <alignment horizontal="left" vertical="center" wrapText="1"/>
    </xf>
    <xf numFmtId="0" fontId="40" fillId="0" borderId="45" xfId="73" applyFont="1" applyBorder="1" applyAlignment="1">
      <alignment horizontal="center" vertical="center" wrapText="1"/>
    </xf>
    <xf numFmtId="0" fontId="40" fillId="0" borderId="46" xfId="73" applyFont="1" applyBorder="1" applyAlignment="1">
      <alignment horizontal="center" vertical="center" wrapText="1"/>
    </xf>
    <xf numFmtId="0" fontId="40" fillId="0" borderId="47" xfId="73" applyFont="1" applyBorder="1" applyAlignment="1">
      <alignment horizontal="center" vertical="center" wrapText="1"/>
    </xf>
    <xf numFmtId="0" fontId="39" fillId="41" borderId="39" xfId="0" applyFont="1" applyFill="1" applyBorder="1" applyAlignment="1">
      <alignment horizontal="center" vertical="center" wrapText="1"/>
    </xf>
    <xf numFmtId="0" fontId="39" fillId="41" borderId="4" xfId="0" applyFont="1" applyFill="1" applyBorder="1" applyAlignment="1">
      <alignment horizontal="center" vertical="center" wrapText="1"/>
    </xf>
    <xf numFmtId="0" fontId="47" fillId="43" borderId="0" xfId="0" applyFont="1" applyFill="1" applyAlignment="1" applyProtection="1">
      <alignment horizontal="center" vertical="center" wrapText="1"/>
    </xf>
    <xf numFmtId="0" fontId="44" fillId="40" borderId="15" xfId="73" applyFont="1" applyFill="1" applyBorder="1" applyAlignment="1">
      <alignment horizontal="center" vertical="center"/>
    </xf>
    <xf numFmtId="0" fontId="44" fillId="40" borderId="2" xfId="73" applyFont="1" applyFill="1" applyBorder="1" applyAlignment="1">
      <alignment horizontal="center" vertical="center"/>
    </xf>
    <xf numFmtId="0" fontId="43" fillId="45" borderId="14" xfId="0" applyFont="1" applyFill="1" applyBorder="1" applyAlignment="1">
      <alignment horizontal="center" vertical="center"/>
    </xf>
    <xf numFmtId="0" fontId="39" fillId="39" borderId="50" xfId="0" applyFont="1" applyFill="1" applyBorder="1" applyAlignment="1" applyProtection="1">
      <alignment horizontal="center" vertical="center" wrapText="1"/>
    </xf>
    <xf numFmtId="0" fontId="39" fillId="39" borderId="51" xfId="0" applyFont="1" applyFill="1" applyBorder="1" applyAlignment="1" applyProtection="1">
      <alignment horizontal="center" vertical="center" wrapText="1"/>
    </xf>
    <xf numFmtId="0" fontId="10" fillId="34" borderId="14" xfId="74" applyFont="1" applyFill="1" applyBorder="1" applyAlignment="1" applyProtection="1">
      <alignment horizontal="center" vertical="center"/>
    </xf>
    <xf numFmtId="0" fontId="10" fillId="34" borderId="2" xfId="74" applyFont="1" applyFill="1" applyBorder="1" applyAlignment="1" applyProtection="1">
      <alignment horizontal="center" vertical="center"/>
    </xf>
    <xf numFmtId="0" fontId="37" fillId="0" borderId="15" xfId="73" applyFont="1" applyBorder="1" applyAlignment="1" applyProtection="1">
      <alignment horizontal="center" vertical="center"/>
    </xf>
    <xf numFmtId="0" fontId="37" fillId="0" borderId="25" xfId="73" applyFont="1" applyBorder="1" applyAlignment="1" applyProtection="1">
      <alignment horizontal="center" vertical="center"/>
    </xf>
    <xf numFmtId="0" fontId="39" fillId="41" borderId="27" xfId="0" applyFont="1" applyFill="1" applyBorder="1" applyAlignment="1" applyProtection="1">
      <alignment horizontal="center" vertical="center"/>
    </xf>
    <xf numFmtId="0" fontId="39" fillId="39" borderId="3" xfId="0" applyFont="1" applyFill="1" applyBorder="1" applyAlignment="1" applyProtection="1">
      <alignment horizontal="center" vertical="center" wrapText="1"/>
    </xf>
    <xf numFmtId="0" fontId="39" fillId="39" borderId="4" xfId="0" applyFont="1" applyFill="1" applyBorder="1" applyAlignment="1" applyProtection="1">
      <alignment horizontal="center" vertical="center"/>
    </xf>
    <xf numFmtId="0" fontId="39" fillId="41" borderId="28" xfId="0" applyFont="1" applyFill="1" applyBorder="1" applyAlignment="1" applyProtection="1">
      <alignment horizontal="center" vertical="center"/>
    </xf>
    <xf numFmtId="0" fontId="39" fillId="41" borderId="33" xfId="0" applyFont="1" applyFill="1" applyBorder="1" applyAlignment="1" applyProtection="1">
      <alignment horizontal="center" vertical="center"/>
    </xf>
    <xf numFmtId="0" fontId="39" fillId="41" borderId="29" xfId="0" applyFont="1" applyFill="1" applyBorder="1" applyAlignment="1" applyProtection="1">
      <alignment horizontal="center" vertical="center"/>
    </xf>
    <xf numFmtId="0" fontId="39" fillId="41" borderId="3" xfId="0" applyFont="1" applyFill="1" applyBorder="1" applyAlignment="1" applyProtection="1">
      <alignment horizontal="center" vertical="center"/>
    </xf>
    <xf numFmtId="0" fontId="39" fillId="41" borderId="4" xfId="0" applyFont="1" applyFill="1" applyBorder="1" applyAlignment="1" applyProtection="1">
      <alignment horizontal="center" vertical="center"/>
    </xf>
    <xf numFmtId="0" fontId="39" fillId="39" borderId="39" xfId="0" applyFont="1" applyFill="1" applyBorder="1" applyAlignment="1" applyProtection="1">
      <alignment horizontal="center" vertical="center"/>
    </xf>
    <xf numFmtId="0" fontId="39" fillId="39" borderId="42" xfId="0" applyFont="1" applyFill="1" applyBorder="1" applyAlignment="1" applyProtection="1">
      <alignment horizontal="center" vertical="center"/>
    </xf>
    <xf numFmtId="0" fontId="39" fillId="39" borderId="32" xfId="0" applyFont="1" applyFill="1" applyBorder="1" applyAlignment="1" applyProtection="1">
      <alignment horizontal="center" vertical="center"/>
    </xf>
    <xf numFmtId="0" fontId="39" fillId="39" borderId="21" xfId="0" applyFont="1" applyFill="1" applyBorder="1" applyAlignment="1" applyProtection="1">
      <alignment horizontal="center" vertical="center" wrapText="1"/>
    </xf>
    <xf numFmtId="0" fontId="39" fillId="39" borderId="19" xfId="0" applyFont="1" applyFill="1" applyBorder="1" applyAlignment="1" applyProtection="1">
      <alignment horizontal="center" vertical="center" wrapText="1"/>
    </xf>
    <xf numFmtId="0" fontId="39" fillId="39" borderId="37" xfId="0" applyFont="1" applyFill="1" applyBorder="1" applyAlignment="1" applyProtection="1">
      <alignment horizontal="center" vertical="center" wrapText="1"/>
    </xf>
    <xf numFmtId="0" fontId="39" fillId="39" borderId="38" xfId="0" applyFont="1" applyFill="1" applyBorder="1" applyAlignment="1" applyProtection="1">
      <alignment horizontal="center" vertical="center"/>
    </xf>
    <xf numFmtId="0" fontId="39" fillId="39" borderId="23" xfId="0" applyFont="1" applyFill="1" applyBorder="1" applyAlignment="1" applyProtection="1">
      <alignment horizontal="center" vertical="center" wrapText="1"/>
    </xf>
    <xf numFmtId="0" fontId="39" fillId="39" borderId="20" xfId="0" applyFont="1" applyFill="1" applyBorder="1" applyAlignment="1" applyProtection="1">
      <alignment horizontal="center" vertical="center" wrapText="1"/>
    </xf>
    <xf numFmtId="0" fontId="39" fillId="39" borderId="39" xfId="0" applyFont="1" applyFill="1" applyBorder="1" applyAlignment="1" applyProtection="1">
      <alignment horizontal="center" vertical="center" wrapText="1"/>
    </xf>
    <xf numFmtId="0" fontId="39" fillId="39" borderId="4" xfId="0" applyFont="1" applyFill="1" applyBorder="1" applyAlignment="1" applyProtection="1">
      <alignment horizontal="center" vertical="center" wrapText="1"/>
    </xf>
    <xf numFmtId="0" fontId="43" fillId="45" borderId="15" xfId="0" applyFont="1" applyFill="1" applyBorder="1" applyAlignment="1" applyProtection="1">
      <alignment horizontal="center" vertical="center"/>
    </xf>
    <xf numFmtId="0" fontId="43" fillId="45" borderId="2" xfId="0" applyFont="1" applyFill="1" applyBorder="1" applyAlignment="1" applyProtection="1">
      <alignment horizontal="center" vertical="center"/>
    </xf>
    <xf numFmtId="0" fontId="58" fillId="0" borderId="15" xfId="80" applyFont="1" applyBorder="1" applyAlignment="1" applyProtection="1">
      <alignment horizontal="center" vertical="center" wrapText="1"/>
      <protection locked="0"/>
    </xf>
    <xf numFmtId="0" fontId="58" fillId="0" borderId="14" xfId="80" applyFont="1" applyBorder="1" applyAlignment="1" applyProtection="1">
      <alignment horizontal="center" vertical="center" wrapText="1"/>
      <protection locked="0"/>
    </xf>
    <xf numFmtId="0" fontId="58" fillId="0" borderId="2" xfId="80" applyFont="1" applyBorder="1" applyAlignment="1" applyProtection="1">
      <alignment horizontal="center" vertical="center" wrapText="1"/>
      <protection locked="0"/>
    </xf>
    <xf numFmtId="0" fontId="38" fillId="0" borderId="15" xfId="80" applyFont="1" applyBorder="1" applyAlignment="1" applyProtection="1">
      <alignment horizontal="left" vertical="center" wrapText="1"/>
    </xf>
    <xf numFmtId="0" fontId="38" fillId="0" borderId="14" xfId="80" applyFont="1" applyBorder="1" applyAlignment="1" applyProtection="1">
      <alignment horizontal="left" vertical="center" wrapText="1"/>
    </xf>
    <xf numFmtId="0" fontId="38" fillId="0" borderId="2" xfId="80" applyFont="1" applyBorder="1" applyAlignment="1" applyProtection="1">
      <alignment horizontal="left" vertical="center" wrapText="1"/>
    </xf>
    <xf numFmtId="0" fontId="42" fillId="37" borderId="14" xfId="73" applyFont="1" applyFill="1" applyBorder="1" applyAlignment="1" applyProtection="1">
      <alignment horizontal="center" vertical="center"/>
    </xf>
    <xf numFmtId="0" fontId="42" fillId="37" borderId="2" xfId="73" applyFont="1" applyFill="1" applyBorder="1" applyAlignment="1" applyProtection="1">
      <alignment horizontal="center" vertical="center"/>
    </xf>
    <xf numFmtId="0" fontId="42" fillId="37" borderId="15" xfId="73" applyFont="1" applyFill="1" applyBorder="1" applyAlignment="1" applyProtection="1">
      <alignment horizontal="center" vertical="center"/>
    </xf>
    <xf numFmtId="0" fontId="39" fillId="2" borderId="3" xfId="0" applyFont="1" applyFill="1" applyBorder="1" applyAlignment="1" applyProtection="1">
      <alignment horizontal="center" vertical="center" wrapText="1"/>
    </xf>
    <xf numFmtId="0" fontId="39" fillId="2" borderId="4" xfId="0" applyFont="1" applyFill="1" applyBorder="1" applyAlignment="1" applyProtection="1">
      <alignment horizontal="center" vertical="center"/>
    </xf>
    <xf numFmtId="0" fontId="40" fillId="0" borderId="43" xfId="73" applyFont="1" applyBorder="1" applyAlignment="1" applyProtection="1">
      <alignment horizontal="center" vertical="center" wrapText="1"/>
    </xf>
    <xf numFmtId="0" fontId="40" fillId="0" borderId="0" xfId="73" applyFont="1" applyAlignment="1" applyProtection="1">
      <alignment horizontal="center" vertical="center" wrapText="1"/>
    </xf>
    <xf numFmtId="0" fontId="40" fillId="0" borderId="44" xfId="73" applyFont="1" applyBorder="1" applyAlignment="1" applyProtection="1">
      <alignment horizontal="center" vertical="center" wrapText="1"/>
    </xf>
    <xf numFmtId="0" fontId="40" fillId="0" borderId="15" xfId="73" applyFont="1" applyBorder="1" applyAlignment="1" applyProtection="1">
      <alignment horizontal="center" vertical="center" wrapText="1"/>
    </xf>
    <xf numFmtId="0" fontId="40" fillId="0" borderId="14" xfId="73" applyFont="1" applyBorder="1" applyAlignment="1" applyProtection="1">
      <alignment horizontal="center" vertical="center" wrapText="1"/>
    </xf>
    <xf numFmtId="0" fontId="40" fillId="0" borderId="34" xfId="73" applyFont="1" applyBorder="1" applyAlignment="1" applyProtection="1">
      <alignment horizontal="center" vertical="center" wrapText="1"/>
    </xf>
    <xf numFmtId="0" fontId="40" fillId="0" borderId="45" xfId="73" applyFont="1" applyBorder="1" applyAlignment="1" applyProtection="1">
      <alignment horizontal="center" vertical="center" wrapText="1"/>
    </xf>
    <xf numFmtId="0" fontId="40" fillId="0" borderId="46" xfId="73" applyFont="1" applyBorder="1" applyAlignment="1" applyProtection="1">
      <alignment horizontal="center" vertical="center" wrapText="1"/>
    </xf>
    <xf numFmtId="0" fontId="40" fillId="0" borderId="47" xfId="73" applyFont="1" applyBorder="1" applyAlignment="1" applyProtection="1">
      <alignment horizontal="center" vertical="center" wrapText="1"/>
    </xf>
    <xf numFmtId="0" fontId="39" fillId="0" borderId="30" xfId="0" applyFont="1" applyBorder="1" applyAlignment="1" applyProtection="1">
      <alignment horizontal="center" vertical="center"/>
    </xf>
    <xf numFmtId="0" fontId="39" fillId="0" borderId="31" xfId="0" applyFont="1" applyBorder="1" applyAlignment="1" applyProtection="1">
      <alignment horizontal="center" vertical="center"/>
    </xf>
    <xf numFmtId="0" fontId="44" fillId="40" borderId="48" xfId="73" applyFont="1" applyFill="1" applyBorder="1" applyAlignment="1" applyProtection="1">
      <alignment horizontal="center" vertical="center"/>
    </xf>
    <xf numFmtId="0" fontId="44" fillId="40" borderId="0" xfId="73" applyFont="1" applyFill="1" applyAlignment="1" applyProtection="1">
      <alignment horizontal="center" vertical="center"/>
    </xf>
    <xf numFmtId="176" fontId="39" fillId="39" borderId="3" xfId="0" applyNumberFormat="1" applyFont="1" applyFill="1" applyBorder="1" applyAlignment="1" applyProtection="1">
      <alignment horizontal="center" vertical="center" wrapText="1"/>
    </xf>
    <xf numFmtId="176" fontId="39" fillId="39" borderId="4" xfId="0" applyNumberFormat="1" applyFont="1" applyFill="1" applyBorder="1" applyAlignment="1" applyProtection="1">
      <alignment horizontal="center" vertical="center"/>
    </xf>
    <xf numFmtId="0" fontId="39" fillId="41" borderId="39" xfId="0" applyFont="1" applyFill="1" applyBorder="1" applyAlignment="1" applyProtection="1">
      <alignment horizontal="center" vertical="center" wrapText="1"/>
    </xf>
    <xf numFmtId="0" fontId="39" fillId="41" borderId="4" xfId="0" applyFont="1" applyFill="1" applyBorder="1" applyAlignment="1" applyProtection="1">
      <alignment horizontal="center" vertical="center" wrapText="1"/>
    </xf>
    <xf numFmtId="0" fontId="7" fillId="0" borderId="3" xfId="78" applyFont="1" applyBorder="1" applyAlignment="1">
      <alignment horizontal="center" vertical="top" wrapText="1"/>
    </xf>
    <xf numFmtId="0" fontId="7" fillId="0" borderId="27" xfId="78" applyFont="1" applyBorder="1" applyAlignment="1">
      <alignment horizontal="center" vertical="top" wrapText="1"/>
    </xf>
    <xf numFmtId="0" fontId="7" fillId="0" borderId="4" xfId="78" applyFont="1" applyBorder="1" applyAlignment="1">
      <alignment horizontal="center" vertical="top" wrapText="1"/>
    </xf>
    <xf numFmtId="0" fontId="56" fillId="0" borderId="3" xfId="78" applyFont="1" applyBorder="1" applyAlignment="1">
      <alignment vertical="center" wrapText="1"/>
    </xf>
    <xf numFmtId="0" fontId="50" fillId="0" borderId="27" xfId="78" applyFont="1" applyBorder="1" applyAlignment="1">
      <alignment vertical="center" wrapText="1"/>
    </xf>
    <xf numFmtId="0" fontId="50" fillId="0" borderId="4" xfId="78" applyFont="1" applyBorder="1" applyAlignment="1">
      <alignment vertical="center" wrapText="1"/>
    </xf>
    <xf numFmtId="0" fontId="37" fillId="0" borderId="26" xfId="73" applyFont="1" applyBorder="1" applyAlignment="1">
      <alignment horizontal="left" vertical="center" shrinkToFit="1"/>
    </xf>
    <xf numFmtId="0" fontId="37" fillId="0" borderId="24" xfId="73" applyFont="1" applyBorder="1" applyAlignment="1">
      <alignment horizontal="left" vertical="center" shrinkToFit="1"/>
    </xf>
    <xf numFmtId="0" fontId="38" fillId="0" borderId="1" xfId="73" applyFont="1" applyBorder="1" applyAlignment="1">
      <alignment horizontal="left" vertical="top" wrapText="1"/>
    </xf>
    <xf numFmtId="0" fontId="39" fillId="39" borderId="28" xfId="0" applyFont="1" applyFill="1" applyBorder="1" applyAlignment="1">
      <alignment horizontal="center" vertical="center"/>
    </xf>
    <xf numFmtId="0" fontId="39" fillId="39" borderId="33" xfId="0" applyFont="1" applyFill="1" applyBorder="1" applyAlignment="1">
      <alignment horizontal="center" vertical="center"/>
    </xf>
    <xf numFmtId="0" fontId="39" fillId="39" borderId="29" xfId="0" applyFont="1" applyFill="1" applyBorder="1" applyAlignment="1">
      <alignment horizontal="center" vertical="center"/>
    </xf>
    <xf numFmtId="0" fontId="45" fillId="0" borderId="30" xfId="0" applyFont="1" applyBorder="1" applyAlignment="1">
      <alignment horizontal="center" vertical="center"/>
    </xf>
    <xf numFmtId="0" fontId="45" fillId="0" borderId="31" xfId="0" applyFont="1" applyBorder="1" applyAlignment="1">
      <alignment horizontal="center" vertical="center"/>
    </xf>
    <xf numFmtId="0" fontId="45" fillId="41" borderId="27" xfId="0" applyFont="1" applyFill="1" applyBorder="1" applyAlignment="1">
      <alignment horizontal="center" vertical="center"/>
    </xf>
    <xf numFmtId="0" fontId="45" fillId="41" borderId="3" xfId="0" applyFont="1" applyFill="1" applyBorder="1" applyAlignment="1">
      <alignment horizontal="center" vertical="center"/>
    </xf>
    <xf numFmtId="0" fontId="45" fillId="41" borderId="4" xfId="0" applyFont="1" applyFill="1" applyBorder="1" applyAlignment="1">
      <alignment horizontal="center" vertical="center"/>
    </xf>
    <xf numFmtId="0" fontId="45" fillId="39" borderId="3" xfId="0" applyFont="1" applyFill="1" applyBorder="1" applyAlignment="1">
      <alignment horizontal="center" vertical="center" wrapText="1"/>
    </xf>
    <xf numFmtId="0" fontId="45" fillId="39" borderId="4" xfId="0" applyFont="1" applyFill="1" applyBorder="1" applyAlignment="1">
      <alignment horizontal="center" vertical="center"/>
    </xf>
    <xf numFmtId="0" fontId="45" fillId="39" borderId="39" xfId="0" applyFont="1" applyFill="1" applyBorder="1" applyAlignment="1">
      <alignment horizontal="center" vertical="center"/>
    </xf>
    <xf numFmtId="176" fontId="45" fillId="39" borderId="3" xfId="0" applyNumberFormat="1" applyFont="1" applyFill="1" applyBorder="1" applyAlignment="1">
      <alignment horizontal="center" vertical="center" wrapText="1"/>
    </xf>
    <xf numFmtId="176" fontId="45" fillId="39" borderId="4" xfId="0" applyNumberFormat="1" applyFont="1" applyFill="1" applyBorder="1" applyAlignment="1">
      <alignment horizontal="center" vertical="center"/>
    </xf>
    <xf numFmtId="0" fontId="45" fillId="39" borderId="28" xfId="0" applyFont="1" applyFill="1" applyBorder="1" applyAlignment="1">
      <alignment horizontal="center" vertical="center"/>
    </xf>
    <xf numFmtId="0" fontId="45" fillId="39" borderId="33" xfId="0" applyFont="1" applyFill="1" applyBorder="1" applyAlignment="1">
      <alignment horizontal="center" vertical="center"/>
    </xf>
    <xf numFmtId="0" fontId="45" fillId="39" borderId="29" xfId="0" applyFont="1" applyFill="1" applyBorder="1" applyAlignment="1">
      <alignment horizontal="center" vertical="center"/>
    </xf>
    <xf numFmtId="0" fontId="39" fillId="39" borderId="41" xfId="0" applyFont="1" applyFill="1" applyBorder="1" applyAlignment="1">
      <alignment horizontal="center" vertical="center" wrapText="1"/>
    </xf>
    <xf numFmtId="0" fontId="39" fillId="39" borderId="34" xfId="0" applyFont="1" applyFill="1" applyBorder="1" applyAlignment="1">
      <alignment horizontal="center" vertical="center" wrapText="1"/>
    </xf>
  </cellXfs>
  <cellStyles count="81">
    <cellStyle name="20% - アクセント 1 2" xfId="15" xr:uid="{00000000-0005-0000-0000-000000000000}"/>
    <cellStyle name="20% - アクセント 2 2" xfId="16" xr:uid="{00000000-0005-0000-0000-000001000000}"/>
    <cellStyle name="20% - アクセント 3 2" xfId="17" xr:uid="{00000000-0005-0000-0000-000002000000}"/>
    <cellStyle name="20% - アクセント 4 2" xfId="18" xr:uid="{00000000-0005-0000-0000-000003000000}"/>
    <cellStyle name="20% - アクセント 5 2" xfId="19" xr:uid="{00000000-0005-0000-0000-000004000000}"/>
    <cellStyle name="20% - アクセント 6 2" xfId="20" xr:uid="{00000000-0005-0000-0000-000005000000}"/>
    <cellStyle name="40% - アクセント 1 2" xfId="21" xr:uid="{00000000-0005-0000-0000-000006000000}"/>
    <cellStyle name="40% - アクセント 2 2" xfId="22" xr:uid="{00000000-0005-0000-0000-000007000000}"/>
    <cellStyle name="40% - アクセント 3 2" xfId="23" xr:uid="{00000000-0005-0000-0000-000008000000}"/>
    <cellStyle name="40% - アクセント 4 2" xfId="24" xr:uid="{00000000-0005-0000-0000-000009000000}"/>
    <cellStyle name="40% - アクセント 5 2" xfId="25" xr:uid="{00000000-0005-0000-0000-00000A000000}"/>
    <cellStyle name="40% - アクセント 6 2" xfId="26" xr:uid="{00000000-0005-0000-0000-00000B000000}"/>
    <cellStyle name="60% - アクセント 1 2" xfId="27" xr:uid="{00000000-0005-0000-0000-00000C000000}"/>
    <cellStyle name="60% - アクセント 2 2" xfId="28" xr:uid="{00000000-0005-0000-0000-00000D000000}"/>
    <cellStyle name="60% - アクセント 3 2" xfId="29" xr:uid="{00000000-0005-0000-0000-00000E000000}"/>
    <cellStyle name="60% - アクセント 4 2" xfId="30" xr:uid="{00000000-0005-0000-0000-00000F000000}"/>
    <cellStyle name="60% - アクセント 5 2" xfId="31" xr:uid="{00000000-0005-0000-0000-000010000000}"/>
    <cellStyle name="60% - アクセント 6 2" xfId="32" xr:uid="{00000000-0005-0000-0000-000011000000}"/>
    <cellStyle name="アクセント 1 2" xfId="33" xr:uid="{00000000-0005-0000-0000-000012000000}"/>
    <cellStyle name="アクセント 2 2" xfId="34" xr:uid="{00000000-0005-0000-0000-000013000000}"/>
    <cellStyle name="アクセント 3 2" xfId="35" xr:uid="{00000000-0005-0000-0000-000014000000}"/>
    <cellStyle name="アクセント 4 2" xfId="36" xr:uid="{00000000-0005-0000-0000-000015000000}"/>
    <cellStyle name="アクセント 5 2" xfId="37" xr:uid="{00000000-0005-0000-0000-000016000000}"/>
    <cellStyle name="アクセント 6 2" xfId="38" xr:uid="{00000000-0005-0000-0000-000017000000}"/>
    <cellStyle name="タイトル 2" xfId="39" xr:uid="{00000000-0005-0000-0000-000018000000}"/>
    <cellStyle name="チェック セル 2" xfId="40" xr:uid="{00000000-0005-0000-0000-000019000000}"/>
    <cellStyle name="どちらでもない 2" xfId="41" xr:uid="{00000000-0005-0000-0000-00001A000000}"/>
    <cellStyle name="パーセント 2" xfId="6" xr:uid="{00000000-0005-0000-0000-00001B000000}"/>
    <cellStyle name="パーセント 2 2" xfId="9" xr:uid="{00000000-0005-0000-0000-00001C000000}"/>
    <cellStyle name="パーセント 2 2 2" xfId="42" xr:uid="{00000000-0005-0000-0000-00001D000000}"/>
    <cellStyle name="パーセント 2 3" xfId="12" xr:uid="{00000000-0005-0000-0000-00001E000000}"/>
    <cellStyle name="パーセント 2 4" xfId="43" xr:uid="{00000000-0005-0000-0000-00001F000000}"/>
    <cellStyle name="ハイパーリンク 2" xfId="4" xr:uid="{00000000-0005-0000-0000-000020000000}"/>
    <cellStyle name="ハイパーリンク 3" xfId="79" xr:uid="{C7AEE7B7-6B05-4623-9BCB-C812D7422C43}"/>
    <cellStyle name="メモ 2" xfId="44" xr:uid="{00000000-0005-0000-0000-000021000000}"/>
    <cellStyle name="リンク セル 2" xfId="45" xr:uid="{00000000-0005-0000-0000-000022000000}"/>
    <cellStyle name="悪い 2" xfId="46" xr:uid="{00000000-0005-0000-0000-000023000000}"/>
    <cellStyle name="計算 2" xfId="47" xr:uid="{00000000-0005-0000-0000-000024000000}"/>
    <cellStyle name="警告文 2" xfId="48" xr:uid="{00000000-0005-0000-0000-000025000000}"/>
    <cellStyle name="桁区切り" xfId="1" builtinId="6"/>
    <cellStyle name="桁区切り 2" xfId="49" xr:uid="{00000000-0005-0000-0000-000027000000}"/>
    <cellStyle name="桁区切り 3" xfId="50" xr:uid="{00000000-0005-0000-0000-000028000000}"/>
    <cellStyle name="桁区切り 4" xfId="51" xr:uid="{00000000-0005-0000-0000-000029000000}"/>
    <cellStyle name="桁区切り 5" xfId="14" xr:uid="{00000000-0005-0000-0000-00002A000000}"/>
    <cellStyle name="桁区切り 6" xfId="77" xr:uid="{00000000-0005-0000-0000-00002B000000}"/>
    <cellStyle name="見出し 1 2" xfId="52" xr:uid="{00000000-0005-0000-0000-00002C000000}"/>
    <cellStyle name="見出し 2 2" xfId="53" xr:uid="{00000000-0005-0000-0000-00002D000000}"/>
    <cellStyle name="見出し 3 2" xfId="54" xr:uid="{00000000-0005-0000-0000-00002E000000}"/>
    <cellStyle name="見出し 4 2" xfId="55" xr:uid="{00000000-0005-0000-0000-00002F000000}"/>
    <cellStyle name="集計 2" xfId="56" xr:uid="{00000000-0005-0000-0000-000030000000}"/>
    <cellStyle name="出力 2" xfId="57" xr:uid="{00000000-0005-0000-0000-000031000000}"/>
    <cellStyle name="説明文 2" xfId="58" xr:uid="{00000000-0005-0000-0000-000032000000}"/>
    <cellStyle name="通貨 2" xfId="59" xr:uid="{00000000-0005-0000-0000-000033000000}"/>
    <cellStyle name="入力 2" xfId="60" xr:uid="{00000000-0005-0000-0000-000034000000}"/>
    <cellStyle name="標準" xfId="0" builtinId="0"/>
    <cellStyle name="標準 2" xfId="3" xr:uid="{00000000-0005-0000-0000-000036000000}"/>
    <cellStyle name="標準 2 2" xfId="5" xr:uid="{00000000-0005-0000-0000-000037000000}"/>
    <cellStyle name="標準 2 2 2" xfId="8" xr:uid="{00000000-0005-0000-0000-000038000000}"/>
    <cellStyle name="標準 2 2 2 2" xfId="61" xr:uid="{00000000-0005-0000-0000-000039000000}"/>
    <cellStyle name="標準 2 2 3" xfId="11" xr:uid="{00000000-0005-0000-0000-00003A000000}"/>
    <cellStyle name="標準 2 2 4" xfId="62" xr:uid="{00000000-0005-0000-0000-00003B000000}"/>
    <cellStyle name="標準 2 2 5" xfId="63" xr:uid="{00000000-0005-0000-0000-00003C000000}"/>
    <cellStyle name="標準 2 3" xfId="64" xr:uid="{00000000-0005-0000-0000-00003D000000}"/>
    <cellStyle name="標準 2 4" xfId="65" xr:uid="{00000000-0005-0000-0000-00003E000000}"/>
    <cellStyle name="標準 3" xfId="2" xr:uid="{00000000-0005-0000-0000-00003F000000}"/>
    <cellStyle name="標準 3 2" xfId="7" xr:uid="{00000000-0005-0000-0000-000040000000}"/>
    <cellStyle name="標準 3 2 2" xfId="66" xr:uid="{00000000-0005-0000-0000-000041000000}"/>
    <cellStyle name="標準 3 2 3" xfId="67" xr:uid="{00000000-0005-0000-0000-000042000000}"/>
    <cellStyle name="標準 3 3" xfId="10" xr:uid="{00000000-0005-0000-0000-000043000000}"/>
    <cellStyle name="標準 3 3 2" xfId="68" xr:uid="{00000000-0005-0000-0000-000044000000}"/>
    <cellStyle name="標準 3 4" xfId="69" xr:uid="{00000000-0005-0000-0000-000045000000}"/>
    <cellStyle name="標準 3 4 2" xfId="70" xr:uid="{00000000-0005-0000-0000-000046000000}"/>
    <cellStyle name="標準 3 5" xfId="71" xr:uid="{00000000-0005-0000-0000-000047000000}"/>
    <cellStyle name="標準 3 6" xfId="72" xr:uid="{00000000-0005-0000-0000-000048000000}"/>
    <cellStyle name="標準 4" xfId="73" xr:uid="{00000000-0005-0000-0000-000049000000}"/>
    <cellStyle name="標準 4 2" xfId="80" xr:uid="{F8903AAB-19A0-4694-BB08-D13B21175168}"/>
    <cellStyle name="標準 5" xfId="74" xr:uid="{00000000-0005-0000-0000-00004A000000}"/>
    <cellStyle name="標準 6" xfId="13" xr:uid="{00000000-0005-0000-0000-00004B000000}"/>
    <cellStyle name="標準 7" xfId="76" xr:uid="{00000000-0005-0000-0000-00004C000000}"/>
    <cellStyle name="標準 8" xfId="78" xr:uid="{B82619FD-ED4E-4B73-BF7A-9BA2C8536FF2}"/>
    <cellStyle name="良い 2" xfId="75" xr:uid="{00000000-0005-0000-0000-00004D000000}"/>
  </cellStyles>
  <dxfs count="60">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00"/>
        </patternFill>
      </fill>
    </dxf>
    <dxf>
      <font>
        <b/>
        <i val="0"/>
      </font>
      <fill>
        <patternFill>
          <bgColor rgb="FFFF00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ill>
        <patternFill>
          <bgColor rgb="FFFFC0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tint="-0.14996795556505021"/>
        </patternFill>
      </fill>
    </dxf>
    <dxf>
      <fill>
        <patternFill>
          <bgColor rgb="FFFFFF00"/>
        </patternFill>
      </fill>
    </dxf>
    <dxf>
      <fill>
        <patternFill>
          <bgColor rgb="FFFF00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lor theme="0"/>
      </font>
      <fill>
        <patternFill>
          <bgColor theme="0"/>
        </patternFill>
      </fill>
    </dxf>
    <dxf>
      <fill>
        <patternFill>
          <bgColor rgb="FFFFC0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ont>
        <b/>
        <i val="0"/>
        <color rgb="FFFF0000"/>
      </font>
      <fill>
        <patternFill>
          <bgColor rgb="FFFFFF00"/>
        </patternFill>
      </fill>
    </dxf>
    <dxf>
      <font>
        <b/>
        <i val="0"/>
        <color rgb="FFFF0000"/>
      </font>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00"/>
        </patternFill>
      </fill>
    </dxf>
    <dxf>
      <font>
        <b/>
        <i val="0"/>
      </font>
      <fill>
        <patternFill>
          <bgColor rgb="FFFF00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ill>
        <patternFill>
          <bgColor rgb="FFFFC000"/>
        </patternFill>
      </fill>
    </dxf>
    <dxf>
      <fill>
        <patternFill>
          <bgColor rgb="FFFFFF00"/>
        </patternFill>
      </fill>
    </dxf>
    <dxf>
      <font>
        <b/>
        <i val="0"/>
        <color rgb="FFFF0000"/>
      </font>
      <fill>
        <patternFill>
          <bgColor rgb="FFFFFF00"/>
        </patternFill>
      </fill>
    </dxf>
    <dxf>
      <font>
        <b/>
        <i val="0"/>
        <color rgb="FFFF0000"/>
      </font>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CC"/>
      <color rgb="FFDE5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16</xdr:col>
      <xdr:colOff>845950</xdr:colOff>
      <xdr:row>2</xdr:row>
      <xdr:rowOff>716230</xdr:rowOff>
    </xdr:from>
    <xdr:to>
      <xdr:col>17</xdr:col>
      <xdr:colOff>5150459</xdr:colOff>
      <xdr:row>4</xdr:row>
      <xdr:rowOff>101745</xdr:rowOff>
    </xdr:to>
    <xdr:grpSp>
      <xdr:nvGrpSpPr>
        <xdr:cNvPr id="2" name="グループ化 1">
          <a:extLst>
            <a:ext uri="{FF2B5EF4-FFF2-40B4-BE49-F238E27FC236}">
              <a16:creationId xmlns:a16="http://schemas.microsoft.com/office/drawing/2014/main" id="{FE3DB5E7-B27B-47E1-8BC7-6D27F53AC4B7}"/>
            </a:ext>
          </a:extLst>
        </xdr:cNvPr>
        <xdr:cNvGrpSpPr/>
      </xdr:nvGrpSpPr>
      <xdr:grpSpPr>
        <a:xfrm>
          <a:off x="36628489" y="3137600"/>
          <a:ext cx="6105600" cy="3236502"/>
          <a:chOff x="24658307" y="547688"/>
          <a:chExt cx="6656676" cy="2663598"/>
        </a:xfrm>
      </xdr:grpSpPr>
      <xdr:sp macro="" textlink="">
        <xdr:nvSpPr>
          <xdr:cNvPr id="3" name="正方形/長方形 2">
            <a:extLst>
              <a:ext uri="{FF2B5EF4-FFF2-40B4-BE49-F238E27FC236}">
                <a16:creationId xmlns:a16="http://schemas.microsoft.com/office/drawing/2014/main" id="{349BEA8F-B64E-4CA5-4187-2321A88D742C}"/>
              </a:ext>
            </a:extLst>
          </xdr:cNvPr>
          <xdr:cNvSpPr/>
        </xdr:nvSpPr>
        <xdr:spPr>
          <a:xfrm>
            <a:off x="24658307" y="547688"/>
            <a:ext cx="6656676" cy="2663598"/>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latin typeface="Meiryo UI" panose="020B0604030504040204" pitchFamily="50" charset="-128"/>
                <a:ea typeface="Meiryo UI" panose="020B0604030504040204" pitchFamily="50" charset="-128"/>
              </a:rPr>
              <a:t>凡例：</a:t>
            </a:r>
          </a:p>
        </xdr:txBody>
      </xdr:sp>
      <xdr:grpSp>
        <xdr:nvGrpSpPr>
          <xdr:cNvPr id="4" name="グループ化 3">
            <a:extLst>
              <a:ext uri="{FF2B5EF4-FFF2-40B4-BE49-F238E27FC236}">
                <a16:creationId xmlns:a16="http://schemas.microsoft.com/office/drawing/2014/main" id="{D4963021-7E52-22B8-28A2-4AD138310CA3}"/>
              </a:ext>
            </a:extLst>
          </xdr:cNvPr>
          <xdr:cNvGrpSpPr/>
        </xdr:nvGrpSpPr>
        <xdr:grpSpPr>
          <a:xfrm>
            <a:off x="25431452" y="849725"/>
            <a:ext cx="4993345" cy="514041"/>
            <a:chOff x="20809325" y="530440"/>
            <a:chExt cx="2338595" cy="313765"/>
          </a:xfrm>
        </xdr:grpSpPr>
        <xdr:sp macro="" textlink="">
          <xdr:nvSpPr>
            <xdr:cNvPr id="13" name="正方形/長方形 12">
              <a:extLst>
                <a:ext uri="{FF2B5EF4-FFF2-40B4-BE49-F238E27FC236}">
                  <a16:creationId xmlns:a16="http://schemas.microsoft.com/office/drawing/2014/main" id="{DF15B368-D8E6-5D0E-03BC-031C4DDD07D7}"/>
                </a:ext>
              </a:extLst>
            </xdr:cNvPr>
            <xdr:cNvSpPr/>
          </xdr:nvSpPr>
          <xdr:spPr>
            <a:xfrm>
              <a:off x="20809325" y="530440"/>
              <a:ext cx="773889" cy="313765"/>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latin typeface="Meiryo UI" panose="020B0604030504040204" pitchFamily="50" charset="-128"/>
                <a:ea typeface="Meiryo UI" panose="020B0604030504040204" pitchFamily="50" charset="-128"/>
              </a:endParaRPr>
            </a:p>
          </xdr:txBody>
        </xdr:sp>
        <xdr:sp macro="" textlink="">
          <xdr:nvSpPr>
            <xdr:cNvPr id="14" name="正方形/長方形 13">
              <a:extLst>
                <a:ext uri="{FF2B5EF4-FFF2-40B4-BE49-F238E27FC236}">
                  <a16:creationId xmlns:a16="http://schemas.microsoft.com/office/drawing/2014/main" id="{1968D55C-6C68-8411-F3E8-41731C932D38}"/>
                </a:ext>
              </a:extLst>
            </xdr:cNvPr>
            <xdr:cNvSpPr/>
          </xdr:nvSpPr>
          <xdr:spPr>
            <a:xfrm>
              <a:off x="21761824" y="530440"/>
              <a:ext cx="1386096" cy="313765"/>
            </a:xfrm>
            <a:prstGeom prst="rect">
              <a:avLst/>
            </a:prstGeom>
            <a:solidFill>
              <a:schemeClr val="bg1"/>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latin typeface="Meiryo UI" panose="020B0604030504040204" pitchFamily="50" charset="-128"/>
                  <a:ea typeface="Meiryo UI" panose="020B0604030504040204" pitchFamily="50" charset="-128"/>
                </a:rPr>
                <a:t>未入力箇所</a:t>
              </a:r>
            </a:p>
          </xdr:txBody>
        </xdr:sp>
        <xdr:cxnSp macro="">
          <xdr:nvCxnSpPr>
            <xdr:cNvPr id="15" name="直線コネクタ 14">
              <a:extLst>
                <a:ext uri="{FF2B5EF4-FFF2-40B4-BE49-F238E27FC236}">
                  <a16:creationId xmlns:a16="http://schemas.microsoft.com/office/drawing/2014/main" id="{3FF38A87-8A52-14EF-ED5D-58BA63DA1895}"/>
                </a:ext>
              </a:extLst>
            </xdr:cNvPr>
            <xdr:cNvCxnSpPr>
              <a:stCxn id="13" idx="3"/>
              <a:endCxn id="14" idx="1"/>
            </xdr:cNvCxnSpPr>
          </xdr:nvCxnSpPr>
          <xdr:spPr>
            <a:xfrm>
              <a:off x="21583214" y="687323"/>
              <a:ext cx="178610" cy="0"/>
            </a:xfrm>
            <a:prstGeom prst="line">
              <a:avLst/>
            </a:prstGeom>
            <a:ln>
              <a:solidFill>
                <a:srgbClr val="FFFF00"/>
              </a:solidFill>
            </a:ln>
          </xdr:spPr>
          <xdr:style>
            <a:lnRef idx="1">
              <a:schemeClr val="accent1"/>
            </a:lnRef>
            <a:fillRef idx="0">
              <a:schemeClr val="accent1"/>
            </a:fillRef>
            <a:effectRef idx="0">
              <a:schemeClr val="accent1"/>
            </a:effectRef>
            <a:fontRef idx="minor">
              <a:schemeClr val="tx1"/>
            </a:fontRef>
          </xdr:style>
        </xdr:cxnSp>
      </xdr:grpSp>
      <xdr:grpSp>
        <xdr:nvGrpSpPr>
          <xdr:cNvPr id="5" name="グループ化 4">
            <a:extLst>
              <a:ext uri="{FF2B5EF4-FFF2-40B4-BE49-F238E27FC236}">
                <a16:creationId xmlns:a16="http://schemas.microsoft.com/office/drawing/2014/main" id="{1A642E0C-9B1F-C797-6DDB-A92BF3CCFB92}"/>
              </a:ext>
            </a:extLst>
          </xdr:cNvPr>
          <xdr:cNvGrpSpPr/>
        </xdr:nvGrpSpPr>
        <xdr:grpSpPr>
          <a:xfrm>
            <a:off x="25407433" y="1584070"/>
            <a:ext cx="5040287" cy="514041"/>
            <a:chOff x="20809325" y="530440"/>
            <a:chExt cx="2360435" cy="313765"/>
          </a:xfrm>
        </xdr:grpSpPr>
        <xdr:sp macro="" textlink="">
          <xdr:nvSpPr>
            <xdr:cNvPr id="10" name="正方形/長方形 9">
              <a:extLst>
                <a:ext uri="{FF2B5EF4-FFF2-40B4-BE49-F238E27FC236}">
                  <a16:creationId xmlns:a16="http://schemas.microsoft.com/office/drawing/2014/main" id="{2FC26662-FEAD-094A-C6C7-06113E65AC36}"/>
                </a:ext>
              </a:extLst>
            </xdr:cNvPr>
            <xdr:cNvSpPr/>
          </xdr:nvSpPr>
          <xdr:spPr>
            <a:xfrm>
              <a:off x="20809325" y="530440"/>
              <a:ext cx="773205" cy="313765"/>
            </a:xfrm>
            <a:prstGeom prst="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latin typeface="Meiryo UI" panose="020B0604030504040204" pitchFamily="50" charset="-128"/>
                <a:ea typeface="Meiryo UI" panose="020B0604030504040204" pitchFamily="50" charset="-128"/>
              </a:endParaRPr>
            </a:p>
          </xdr:txBody>
        </xdr:sp>
        <xdr:sp macro="" textlink="">
          <xdr:nvSpPr>
            <xdr:cNvPr id="11" name="正方形/長方形 10">
              <a:extLst>
                <a:ext uri="{FF2B5EF4-FFF2-40B4-BE49-F238E27FC236}">
                  <a16:creationId xmlns:a16="http://schemas.microsoft.com/office/drawing/2014/main" id="{384D14EA-859D-7694-BA76-B2E8EC329EE0}"/>
                </a:ext>
              </a:extLst>
            </xdr:cNvPr>
            <xdr:cNvSpPr/>
          </xdr:nvSpPr>
          <xdr:spPr>
            <a:xfrm>
              <a:off x="21761823" y="530440"/>
              <a:ext cx="1407937" cy="313765"/>
            </a:xfrm>
            <a:prstGeom prst="rect">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latin typeface="Meiryo UI" panose="020B0604030504040204" pitchFamily="50" charset="-128"/>
                  <a:ea typeface="Meiryo UI" panose="020B0604030504040204" pitchFamily="50" charset="-128"/>
                </a:rPr>
                <a:t>型番が重複</a:t>
              </a:r>
            </a:p>
          </xdr:txBody>
        </xdr:sp>
        <xdr:cxnSp macro="">
          <xdr:nvCxnSpPr>
            <xdr:cNvPr id="12" name="直線コネクタ 11">
              <a:extLst>
                <a:ext uri="{FF2B5EF4-FFF2-40B4-BE49-F238E27FC236}">
                  <a16:creationId xmlns:a16="http://schemas.microsoft.com/office/drawing/2014/main" id="{B32AC755-CAD7-C2AF-FCA1-16B9C7D4D059}"/>
                </a:ext>
              </a:extLst>
            </xdr:cNvPr>
            <xdr:cNvCxnSpPr>
              <a:stCxn id="10" idx="3"/>
              <a:endCxn id="11" idx="1"/>
            </xdr:cNvCxnSpPr>
          </xdr:nvCxnSpPr>
          <xdr:spPr>
            <a:xfrm>
              <a:off x="21582530" y="687323"/>
              <a:ext cx="179293" cy="0"/>
            </a:xfrm>
            <a:prstGeom prst="line">
              <a:avLst/>
            </a:prstGeom>
            <a:ln>
              <a:solidFill>
                <a:srgbClr val="FFC000"/>
              </a:solidFill>
            </a:ln>
          </xdr:spPr>
          <xdr:style>
            <a:lnRef idx="1">
              <a:schemeClr val="accent1"/>
            </a:lnRef>
            <a:fillRef idx="0">
              <a:schemeClr val="accent1"/>
            </a:fillRef>
            <a:effectRef idx="0">
              <a:schemeClr val="accent1"/>
            </a:effectRef>
            <a:fontRef idx="minor">
              <a:schemeClr val="tx1"/>
            </a:fontRef>
          </xdr:style>
        </xdr:cxnSp>
      </xdr:grpSp>
      <xdr:grpSp>
        <xdr:nvGrpSpPr>
          <xdr:cNvPr id="6" name="グループ化 5">
            <a:extLst>
              <a:ext uri="{FF2B5EF4-FFF2-40B4-BE49-F238E27FC236}">
                <a16:creationId xmlns:a16="http://schemas.microsoft.com/office/drawing/2014/main" id="{70F1DF68-60CA-3C7C-D90D-F18FC5E8FC64}"/>
              </a:ext>
            </a:extLst>
          </xdr:cNvPr>
          <xdr:cNvGrpSpPr/>
        </xdr:nvGrpSpPr>
        <xdr:grpSpPr>
          <a:xfrm>
            <a:off x="25407438" y="2326559"/>
            <a:ext cx="5046727" cy="513770"/>
            <a:chOff x="20809325" y="534306"/>
            <a:chExt cx="2363499" cy="315946"/>
          </a:xfrm>
        </xdr:grpSpPr>
        <xdr:sp macro="" textlink="">
          <xdr:nvSpPr>
            <xdr:cNvPr id="7" name="正方形/長方形 6">
              <a:extLst>
                <a:ext uri="{FF2B5EF4-FFF2-40B4-BE49-F238E27FC236}">
                  <a16:creationId xmlns:a16="http://schemas.microsoft.com/office/drawing/2014/main" id="{3BB06954-154A-8BA4-ADFA-371A90135726}"/>
                </a:ext>
              </a:extLst>
            </xdr:cNvPr>
            <xdr:cNvSpPr/>
          </xdr:nvSpPr>
          <xdr:spPr>
            <a:xfrm>
              <a:off x="20809325" y="536487"/>
              <a:ext cx="773205" cy="313765"/>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400">
                <a:latin typeface="Meiryo UI" panose="020B0604030504040204" pitchFamily="50" charset="-128"/>
                <a:ea typeface="Meiryo UI" panose="020B0604030504040204" pitchFamily="50" charset="-128"/>
              </a:endParaRPr>
            </a:p>
          </xdr:txBody>
        </xdr:sp>
        <xdr:sp macro="" textlink="">
          <xdr:nvSpPr>
            <xdr:cNvPr id="8" name="正方形/長方形 7">
              <a:extLst>
                <a:ext uri="{FF2B5EF4-FFF2-40B4-BE49-F238E27FC236}">
                  <a16:creationId xmlns:a16="http://schemas.microsoft.com/office/drawing/2014/main" id="{DE1CA4EC-D6DC-32AB-2013-1417CE7BB066}"/>
                </a:ext>
              </a:extLst>
            </xdr:cNvPr>
            <xdr:cNvSpPr/>
          </xdr:nvSpPr>
          <xdr:spPr>
            <a:xfrm>
              <a:off x="21761821" y="534306"/>
              <a:ext cx="1411003" cy="31458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latin typeface="Meiryo UI" panose="020B0604030504040204" pitchFamily="50" charset="-128"/>
                  <a:ea typeface="Meiryo UI" panose="020B0604030504040204" pitchFamily="50" charset="-128"/>
                </a:rPr>
                <a:t>性能値が基準を満たしていない</a:t>
              </a:r>
            </a:p>
          </xdr:txBody>
        </xdr:sp>
        <xdr:cxnSp macro="">
          <xdr:nvCxnSpPr>
            <xdr:cNvPr id="9" name="直線コネクタ 8">
              <a:extLst>
                <a:ext uri="{FF2B5EF4-FFF2-40B4-BE49-F238E27FC236}">
                  <a16:creationId xmlns:a16="http://schemas.microsoft.com/office/drawing/2014/main" id="{3E416EFF-8BD9-C837-0521-8B14C27C6007}"/>
                </a:ext>
              </a:extLst>
            </xdr:cNvPr>
            <xdr:cNvCxnSpPr>
              <a:stCxn id="7" idx="3"/>
              <a:endCxn id="8" idx="1"/>
            </xdr:cNvCxnSpPr>
          </xdr:nvCxnSpPr>
          <xdr:spPr>
            <a:xfrm flipV="1">
              <a:off x="21582530" y="691597"/>
              <a:ext cx="179291" cy="1773"/>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20</xdr:col>
      <xdr:colOff>190499</xdr:colOff>
      <xdr:row>2</xdr:row>
      <xdr:rowOff>221962</xdr:rowOff>
    </xdr:from>
    <xdr:to>
      <xdr:col>32</xdr:col>
      <xdr:colOff>715529</xdr:colOff>
      <xdr:row>3</xdr:row>
      <xdr:rowOff>412462</xdr:rowOff>
    </xdr:to>
    <xdr:sp macro="" textlink="">
      <xdr:nvSpPr>
        <xdr:cNvPr id="16" name="正方形/長方形 15">
          <a:extLst>
            <a:ext uri="{FF2B5EF4-FFF2-40B4-BE49-F238E27FC236}">
              <a16:creationId xmlns:a16="http://schemas.microsoft.com/office/drawing/2014/main" id="{1F24DE96-0744-4D6B-82E2-48CAF7D01DBB}"/>
            </a:ext>
          </a:extLst>
        </xdr:cNvPr>
        <xdr:cNvSpPr/>
      </xdr:nvSpPr>
      <xdr:spPr>
        <a:xfrm>
          <a:off x="46053374" y="2257137"/>
          <a:ext cx="11980430" cy="17240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t>非表示部分</a:t>
          </a:r>
        </a:p>
      </xdr:txBody>
    </xdr:sp>
    <xdr:clientData/>
  </xdr:twoCellAnchor>
  <xdr:twoCellAnchor editAs="oneCell">
    <xdr:from>
      <xdr:col>2</xdr:col>
      <xdr:colOff>29732</xdr:colOff>
      <xdr:row>16</xdr:row>
      <xdr:rowOff>221964</xdr:rowOff>
    </xdr:from>
    <xdr:to>
      <xdr:col>3</xdr:col>
      <xdr:colOff>284194</xdr:colOff>
      <xdr:row>21</xdr:row>
      <xdr:rowOff>131580</xdr:rowOff>
    </xdr:to>
    <xdr:sp macro="" textlink="">
      <xdr:nvSpPr>
        <xdr:cNvPr id="17" name="吹き出し: 角を丸めた四角形 16">
          <a:extLst>
            <a:ext uri="{FF2B5EF4-FFF2-40B4-BE49-F238E27FC236}">
              <a16:creationId xmlns:a16="http://schemas.microsoft.com/office/drawing/2014/main" id="{051C2173-E481-4364-BD9A-BABA184A146A}"/>
            </a:ext>
          </a:extLst>
        </xdr:cNvPr>
        <xdr:cNvSpPr/>
      </xdr:nvSpPr>
      <xdr:spPr>
        <a:xfrm>
          <a:off x="2662096" y="10491646"/>
          <a:ext cx="2991832" cy="1483492"/>
        </a:xfrm>
        <a:prstGeom prst="wedgeRoundRectCallout">
          <a:avLst>
            <a:gd name="adj1" fmla="val -8391"/>
            <a:gd name="adj2" fmla="val -74184"/>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a:solidFill>
                <a:srgbClr val="000000"/>
              </a:solidFill>
              <a:latin typeface="+mn-ea"/>
              <a:ea typeface="+mn-ea"/>
            </a:rPr>
            <a:t>【</a:t>
          </a:r>
          <a:r>
            <a:rPr kumimoji="1" lang="ja-JP" altLang="en-US" sz="1600" b="1">
              <a:solidFill>
                <a:srgbClr val="000000"/>
              </a:solidFill>
              <a:latin typeface="+mn-ea"/>
              <a:ea typeface="+mn-ea"/>
            </a:rPr>
            <a:t>　①種別　</a:t>
          </a:r>
          <a:r>
            <a:rPr kumimoji="1" lang="en-US" altLang="ja-JP" sz="1600" b="1">
              <a:solidFill>
                <a:srgbClr val="000000"/>
              </a:solidFill>
              <a:latin typeface="+mn-ea"/>
              <a:ea typeface="+mn-ea"/>
            </a:rPr>
            <a:t>】</a:t>
          </a:r>
        </a:p>
        <a:p>
          <a:pPr algn="l"/>
          <a:endParaRPr kumimoji="1" lang="en-US" altLang="ja-JP" sz="1600">
            <a:solidFill>
              <a:srgbClr val="000000"/>
            </a:solidFill>
            <a:latin typeface="+mn-ea"/>
            <a:ea typeface="+mn-ea"/>
          </a:endParaRPr>
        </a:p>
        <a:p>
          <a:pPr algn="l"/>
          <a:r>
            <a:rPr kumimoji="1" lang="ja-JP" altLang="en-US" sz="1600" b="1" u="sng">
              <a:solidFill>
                <a:srgbClr val="000000"/>
              </a:solidFill>
              <a:latin typeface="+mn-ea"/>
              <a:ea typeface="+mn-ea"/>
            </a:rPr>
            <a:t>①種別を選択してください</a:t>
          </a:r>
          <a:endParaRPr kumimoji="1" lang="en-US" altLang="ja-JP" sz="1600" b="0" u="none">
            <a:solidFill>
              <a:srgbClr val="000000"/>
            </a:solidFill>
            <a:latin typeface="+mn-ea"/>
            <a:ea typeface="+mn-ea"/>
          </a:endParaRPr>
        </a:p>
        <a:p>
          <a:pPr algn="l"/>
          <a:r>
            <a:rPr kumimoji="1" lang="ja-JP" altLang="en-US" sz="1600" b="0" u="none">
              <a:solidFill>
                <a:srgbClr val="000000"/>
              </a:solidFill>
              <a:latin typeface="+mn-ea"/>
              <a:ea typeface="+mn-ea"/>
            </a:rPr>
            <a:t>プルダウンから選択</a:t>
          </a:r>
          <a:endParaRPr kumimoji="1" lang="en-US" altLang="ja-JP" sz="1600" b="0" u="none">
            <a:solidFill>
              <a:srgbClr val="000000"/>
            </a:solidFill>
            <a:latin typeface="+mn-ea"/>
            <a:ea typeface="+mn-ea"/>
          </a:endParaRPr>
        </a:p>
      </xdr:txBody>
    </xdr:sp>
    <xdr:clientData/>
  </xdr:twoCellAnchor>
  <xdr:twoCellAnchor editAs="oneCell">
    <xdr:from>
      <xdr:col>1</xdr:col>
      <xdr:colOff>695903</xdr:colOff>
      <xdr:row>21</xdr:row>
      <xdr:rowOff>272822</xdr:rowOff>
    </xdr:from>
    <xdr:to>
      <xdr:col>4</xdr:col>
      <xdr:colOff>782783</xdr:colOff>
      <xdr:row>37</xdr:row>
      <xdr:rowOff>20677</xdr:rowOff>
    </xdr:to>
    <xdr:sp macro="" textlink="">
      <xdr:nvSpPr>
        <xdr:cNvPr id="18" name="正方形/長方形 17">
          <a:extLst>
            <a:ext uri="{FF2B5EF4-FFF2-40B4-BE49-F238E27FC236}">
              <a16:creationId xmlns:a16="http://schemas.microsoft.com/office/drawing/2014/main" id="{DAE3659A-D7CC-4A03-B6D2-BF1AA384F323}"/>
            </a:ext>
          </a:extLst>
        </xdr:cNvPr>
        <xdr:cNvSpPr/>
      </xdr:nvSpPr>
      <xdr:spPr>
        <a:xfrm>
          <a:off x="1613767" y="12101140"/>
          <a:ext cx="8227868" cy="4734222"/>
        </a:xfrm>
        <a:prstGeom prst="rect">
          <a:avLst/>
        </a:prstGeom>
        <a:solidFill>
          <a:schemeClr val="bg1"/>
        </a:solidFill>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u="sng">
              <a:solidFill>
                <a:srgbClr val="FF0000"/>
              </a:solidFill>
              <a:latin typeface="+mn-ea"/>
              <a:ea typeface="+mn-ea"/>
              <a:cs typeface="Meiryo UI" panose="020B0604030504040204" pitchFamily="50" charset="-128"/>
            </a:rPr>
            <a:t>◆製品型番リスト　入力ルール◆</a:t>
          </a:r>
          <a:endParaRPr kumimoji="1" lang="en-US" altLang="ja-JP" sz="1600" b="1" u="sng">
            <a:solidFill>
              <a:srgbClr val="FF0000"/>
            </a:solidFill>
            <a:latin typeface="+mn-ea"/>
            <a:ea typeface="+mn-ea"/>
            <a:cs typeface="Meiryo UI" panose="020B0604030504040204" pitchFamily="50" charset="-128"/>
          </a:endParaRPr>
        </a:p>
        <a:p>
          <a:pPr algn="l"/>
          <a:endParaRPr kumimoji="1" lang="en-US" altLang="ja-JP" sz="1600" b="1">
            <a:solidFill>
              <a:srgbClr val="FF0000"/>
            </a:solidFill>
            <a:latin typeface="+mn-ea"/>
            <a:ea typeface="+mn-ea"/>
            <a:cs typeface="Meiryo UI" panose="020B0604030504040204" pitchFamily="50" charset="-128"/>
          </a:endParaRPr>
        </a:p>
        <a:p>
          <a:pPr algn="l"/>
          <a:r>
            <a:rPr kumimoji="1" lang="ja-JP" altLang="en-US" sz="1600" b="0" u="sng">
              <a:solidFill>
                <a:srgbClr val="FF0000"/>
              </a:solidFill>
              <a:latin typeface="+mn-ea"/>
              <a:ea typeface="+mn-ea"/>
              <a:cs typeface="Meiryo UI" panose="020B0604030504040204" pitchFamily="50" charset="-128"/>
            </a:rPr>
            <a:t>・製品名、型番、数値はカタログ</a:t>
          </a:r>
          <a:r>
            <a:rPr kumimoji="1" lang="en-US" altLang="ja-JP" sz="1600" b="0" u="sng">
              <a:solidFill>
                <a:srgbClr val="FF0000"/>
              </a:solidFill>
              <a:latin typeface="+mn-ea"/>
              <a:ea typeface="+mn-ea"/>
              <a:cs typeface="Meiryo UI" panose="020B0604030504040204" pitchFamily="50" charset="-128"/>
            </a:rPr>
            <a:t>(</a:t>
          </a:r>
          <a:r>
            <a:rPr kumimoji="1" lang="ja-JP" altLang="en-US" sz="1600" b="0" u="sng">
              <a:solidFill>
                <a:srgbClr val="FF0000"/>
              </a:solidFill>
              <a:latin typeface="+mn-ea"/>
              <a:ea typeface="+mn-ea"/>
              <a:cs typeface="Meiryo UI" panose="020B0604030504040204" pitchFamily="50" charset="-128"/>
            </a:rPr>
            <a:t>仕様書等</a:t>
          </a:r>
          <a:r>
            <a:rPr kumimoji="1" lang="en-US" altLang="ja-JP" sz="1600" b="0" u="sng">
              <a:solidFill>
                <a:srgbClr val="FF0000"/>
              </a:solidFill>
              <a:latin typeface="+mn-ea"/>
              <a:ea typeface="+mn-ea"/>
              <a:cs typeface="Meiryo UI" panose="020B0604030504040204" pitchFamily="50" charset="-128"/>
            </a:rPr>
            <a:t>)</a:t>
          </a:r>
          <a:r>
            <a:rPr kumimoji="1" lang="ja-JP" altLang="en-US" sz="1600" b="0" u="sng">
              <a:solidFill>
                <a:srgbClr val="FF0000"/>
              </a:solidFill>
              <a:latin typeface="+mn-ea"/>
              <a:ea typeface="+mn-ea"/>
              <a:cs typeface="Meiryo UI" panose="020B0604030504040204" pitchFamily="50" charset="-128"/>
            </a:rPr>
            <a:t>の記載と一致させること</a:t>
          </a:r>
          <a:endParaRPr kumimoji="1" lang="en-US" altLang="ja-JP" sz="1600" b="0" u="sng">
            <a:solidFill>
              <a:srgbClr val="FF0000"/>
            </a:solidFill>
            <a:latin typeface="+mn-ea"/>
            <a:ea typeface="+mn-ea"/>
            <a:cs typeface="Meiryo UI" panose="020B0604030504040204" pitchFamily="50" charset="-128"/>
          </a:endParaRPr>
        </a:p>
        <a:p>
          <a:pPr algn="l"/>
          <a:endParaRPr kumimoji="1" lang="ja-JP" altLang="en-US" sz="1600" b="0" u="sng">
            <a:solidFill>
              <a:srgbClr val="FF0000"/>
            </a:solidFill>
            <a:latin typeface="+mn-ea"/>
            <a:ea typeface="+mn-ea"/>
            <a:cs typeface="Meiryo UI" panose="020B0604030504040204" pitchFamily="50" charset="-128"/>
          </a:endParaRPr>
        </a:p>
        <a:p>
          <a:pPr algn="l"/>
          <a:r>
            <a:rPr kumimoji="1" lang="ja-JP" altLang="en-US" sz="1600" b="0" u="sng">
              <a:solidFill>
                <a:srgbClr val="FF0000"/>
              </a:solidFill>
              <a:latin typeface="+mn-ea"/>
              <a:ea typeface="+mn-ea"/>
              <a:cs typeface="Meiryo UI" panose="020B0604030504040204" pitchFamily="50" charset="-128"/>
            </a:rPr>
            <a:t>・数値の入力欄において、単位記号は入れないこと</a:t>
          </a:r>
          <a:endParaRPr kumimoji="1" lang="en-US" altLang="ja-JP" sz="1600" b="0" u="sng">
            <a:solidFill>
              <a:srgbClr val="FF0000"/>
            </a:solidFill>
            <a:latin typeface="+mn-ea"/>
            <a:ea typeface="+mn-ea"/>
            <a:cs typeface="Meiryo UI" panose="020B0604030504040204" pitchFamily="50" charset="-128"/>
          </a:endParaRPr>
        </a:p>
        <a:p>
          <a:pPr algn="l"/>
          <a:endParaRPr kumimoji="1" lang="ja-JP" altLang="en-US" sz="1600" b="0" u="sng">
            <a:solidFill>
              <a:srgbClr val="FF0000"/>
            </a:solidFill>
            <a:latin typeface="+mn-ea"/>
            <a:ea typeface="+mn-ea"/>
            <a:cs typeface="Meiryo UI" panose="020B0604030504040204" pitchFamily="50" charset="-128"/>
          </a:endParaRPr>
        </a:p>
        <a:p>
          <a:pPr algn="l"/>
          <a:r>
            <a:rPr kumimoji="1" lang="ja-JP" altLang="en-US" sz="1600" b="0" u="sng">
              <a:solidFill>
                <a:srgbClr val="FF0000"/>
              </a:solidFill>
              <a:latin typeface="+mn-ea"/>
              <a:ea typeface="+mn-ea"/>
              <a:cs typeface="Meiryo UI" panose="020B0604030504040204" pitchFamily="50" charset="-128"/>
            </a:rPr>
            <a:t>・半角</a:t>
          </a:r>
          <a:r>
            <a:rPr kumimoji="1" lang="en-US" altLang="ja-JP" sz="1600" b="0" u="sng">
              <a:solidFill>
                <a:srgbClr val="FF0000"/>
              </a:solidFill>
              <a:latin typeface="+mn-ea"/>
              <a:ea typeface="+mn-ea"/>
              <a:cs typeface="Meiryo UI" panose="020B0604030504040204" pitchFamily="50" charset="-128"/>
            </a:rPr>
            <a:t>/</a:t>
          </a:r>
          <a:r>
            <a:rPr kumimoji="1" lang="ja-JP" altLang="en-US" sz="1600" b="0" u="sng">
              <a:solidFill>
                <a:srgbClr val="FF0000"/>
              </a:solidFill>
              <a:latin typeface="+mn-ea"/>
              <a:ea typeface="+mn-ea"/>
              <a:cs typeface="Meiryo UI" panose="020B0604030504040204" pitchFamily="50" charset="-128"/>
            </a:rPr>
            <a:t>全角入力について</a:t>
          </a:r>
          <a:endParaRPr kumimoji="1" lang="en-US" altLang="ja-JP" sz="1600" b="0" u="sng">
            <a:solidFill>
              <a:srgbClr val="FF0000"/>
            </a:solidFill>
            <a:latin typeface="+mn-ea"/>
            <a:ea typeface="+mn-ea"/>
            <a:cs typeface="Meiryo UI" panose="020B0604030504040204" pitchFamily="50" charset="-128"/>
          </a:endParaRPr>
        </a:p>
        <a:p>
          <a:pPr algn="l"/>
          <a:r>
            <a:rPr kumimoji="1" lang="ja-JP" altLang="en-US" sz="1600" b="0">
              <a:solidFill>
                <a:srgbClr val="FF0000"/>
              </a:solidFill>
              <a:latin typeface="+mn-ea"/>
              <a:ea typeface="+mn-ea"/>
              <a:cs typeface="Meiryo UI" panose="020B0604030504040204" pitchFamily="50" charset="-128"/>
            </a:rPr>
            <a:t>英数字、記号</a:t>
          </a:r>
          <a:r>
            <a:rPr kumimoji="1" lang="en-US" altLang="ja-JP" sz="1600" b="0">
              <a:solidFill>
                <a:srgbClr val="FF0000"/>
              </a:solidFill>
              <a:latin typeface="+mn-ea"/>
              <a:ea typeface="+mn-ea"/>
              <a:cs typeface="Meiryo UI" panose="020B0604030504040204" pitchFamily="50" charset="-128"/>
            </a:rPr>
            <a:t>(/</a:t>
          </a:r>
          <a:r>
            <a:rPr kumimoji="1" lang="ja-JP" altLang="en-US" sz="1600" b="0">
              <a:solidFill>
                <a:srgbClr val="FF0000"/>
              </a:solidFill>
              <a:latin typeface="+mn-ea"/>
              <a:ea typeface="+mn-ea"/>
              <a:cs typeface="Meiryo UI" panose="020B0604030504040204" pitchFamily="50" charset="-128"/>
            </a:rPr>
            <a:t>スラッシュ、</a:t>
          </a:r>
          <a:r>
            <a:rPr kumimoji="1" lang="en-US" altLang="ja-JP" sz="1600" b="0">
              <a:solidFill>
                <a:srgbClr val="FF0000"/>
              </a:solidFill>
              <a:latin typeface="+mn-ea"/>
              <a:ea typeface="+mn-ea"/>
              <a:cs typeface="Meiryo UI" panose="020B0604030504040204" pitchFamily="50" charset="-128"/>
            </a:rPr>
            <a:t>-</a:t>
          </a:r>
          <a:r>
            <a:rPr kumimoji="1" lang="ja-JP" altLang="en-US" sz="1600" b="0">
              <a:solidFill>
                <a:srgbClr val="FF0000"/>
              </a:solidFill>
              <a:latin typeface="+mn-ea"/>
              <a:ea typeface="+mn-ea"/>
              <a:cs typeface="Meiryo UI" panose="020B0604030504040204" pitchFamily="50" charset="-128"/>
            </a:rPr>
            <a:t>ハイフン等</a:t>
          </a:r>
          <a:r>
            <a:rPr kumimoji="1" lang="en-US" altLang="ja-JP" sz="1600" b="0">
              <a:solidFill>
                <a:srgbClr val="FF0000"/>
              </a:solidFill>
              <a:latin typeface="+mn-ea"/>
              <a:ea typeface="+mn-ea"/>
              <a:cs typeface="Meiryo UI" panose="020B0604030504040204" pitchFamily="50" charset="-128"/>
            </a:rPr>
            <a:t>)</a:t>
          </a:r>
          <a:r>
            <a:rPr kumimoji="1" lang="ja-JP" altLang="en-US" sz="1600" b="0">
              <a:solidFill>
                <a:srgbClr val="FF0000"/>
              </a:solidFill>
              <a:latin typeface="+mn-ea"/>
              <a:ea typeface="+mn-ea"/>
              <a:cs typeface="Meiryo UI" panose="020B0604030504040204" pitchFamily="50" charset="-128"/>
            </a:rPr>
            <a:t>　→　半角</a:t>
          </a:r>
          <a:endParaRPr kumimoji="1" lang="en-US" altLang="ja-JP" sz="1600" b="0">
            <a:solidFill>
              <a:srgbClr val="FF0000"/>
            </a:solidFill>
            <a:latin typeface="+mn-ea"/>
            <a:ea typeface="+mn-ea"/>
            <a:cs typeface="Meiryo UI" panose="020B0604030504040204" pitchFamily="50" charset="-128"/>
          </a:endParaRPr>
        </a:p>
        <a:p>
          <a:pPr algn="l"/>
          <a:r>
            <a:rPr kumimoji="1" lang="ja-JP" altLang="en-US" sz="1600" b="0">
              <a:solidFill>
                <a:srgbClr val="FF0000"/>
              </a:solidFill>
              <a:latin typeface="+mn-ea"/>
              <a:ea typeface="+mn-ea"/>
              <a:cs typeface="Meiryo UI" panose="020B0604030504040204" pitchFamily="50" charset="-128"/>
            </a:rPr>
            <a:t>漢字、片仮名、平仮名　→　全角</a:t>
          </a:r>
          <a:endParaRPr kumimoji="1" lang="en-US" altLang="ja-JP" sz="1600" b="0">
            <a:solidFill>
              <a:srgbClr val="FF0000"/>
            </a:solidFill>
            <a:latin typeface="+mn-ea"/>
            <a:ea typeface="+mn-ea"/>
            <a:cs typeface="Meiryo UI" panose="020B0604030504040204" pitchFamily="50" charset="-128"/>
          </a:endParaRPr>
        </a:p>
        <a:p>
          <a:pPr algn="l"/>
          <a:endParaRPr kumimoji="1" lang="en-US" altLang="ja-JP" sz="1600" b="0">
            <a:solidFill>
              <a:srgbClr val="FF0000"/>
            </a:solidFill>
            <a:latin typeface="+mn-ea"/>
            <a:ea typeface="+mn-ea"/>
            <a:cs typeface="Meiryo UI" panose="020B0604030504040204" pitchFamily="50" charset="-128"/>
          </a:endParaRPr>
        </a:p>
        <a:p>
          <a:pPr algn="l"/>
          <a:r>
            <a:rPr kumimoji="1" lang="ja-JP" altLang="en-US" sz="1600" b="0" u="sng">
              <a:solidFill>
                <a:srgbClr val="FF0000"/>
              </a:solidFill>
              <a:latin typeface="+mn-ea"/>
              <a:ea typeface="+mn-ea"/>
              <a:cs typeface="Meiryo UI" panose="020B0604030504040204" pitchFamily="50" charset="-128"/>
            </a:rPr>
            <a:t>・基準値を超える型番を入力すること</a:t>
          </a:r>
          <a:endParaRPr kumimoji="1" lang="en-US" altLang="ja-JP" sz="1600" b="0" u="sng">
            <a:solidFill>
              <a:srgbClr val="FF0000"/>
            </a:solidFill>
            <a:latin typeface="+mn-ea"/>
            <a:ea typeface="+mn-ea"/>
            <a:cs typeface="Meiryo UI" panose="020B0604030504040204" pitchFamily="50" charset="-128"/>
          </a:endParaRPr>
        </a:p>
        <a:p>
          <a:pPr algn="l"/>
          <a:r>
            <a:rPr kumimoji="1" lang="ja-JP" altLang="en-US" sz="1600" b="0">
              <a:solidFill>
                <a:srgbClr val="FF0000"/>
              </a:solidFill>
              <a:latin typeface="+mn-ea"/>
              <a:ea typeface="+mn-ea"/>
              <a:cs typeface="Meiryo UI" panose="020B0604030504040204" pitchFamily="50" charset="-128"/>
            </a:rPr>
            <a:t>→　「基準値」シートを参照</a:t>
          </a:r>
          <a:endParaRPr kumimoji="1" lang="en-US" altLang="ja-JP" sz="1600" b="0">
            <a:solidFill>
              <a:srgbClr val="FF0000"/>
            </a:solidFill>
            <a:latin typeface="+mn-ea"/>
            <a:ea typeface="+mn-ea"/>
            <a:cs typeface="Meiryo UI" panose="020B0604030504040204" pitchFamily="50" charset="-128"/>
          </a:endParaRPr>
        </a:p>
        <a:p>
          <a:pPr algn="l"/>
          <a:endParaRPr kumimoji="1" lang="en-US" altLang="ja-JP" sz="1600" b="0">
            <a:solidFill>
              <a:srgbClr val="FF0000"/>
            </a:solidFill>
            <a:latin typeface="+mn-ea"/>
            <a:ea typeface="+mn-ea"/>
            <a:cs typeface="Meiryo UI" panose="020B0604030504040204" pitchFamily="50" charset="-128"/>
          </a:endParaRPr>
        </a:p>
        <a:p>
          <a:pPr algn="l"/>
          <a:r>
            <a:rPr kumimoji="1" lang="ja-JP" altLang="en-US" sz="1600" b="0" u="sng">
              <a:solidFill>
                <a:srgbClr val="FF0000"/>
              </a:solidFill>
              <a:latin typeface="+mn-ea"/>
              <a:ea typeface="+mn-ea"/>
              <a:cs typeface="Meiryo UI" panose="020B0604030504040204" pitchFamily="50" charset="-128"/>
            </a:rPr>
            <a:t>・同一型番の製品で使用エネルギーが複数ある場合は、使用エネルギーの種類分、同一型番を入力すること</a:t>
          </a:r>
        </a:p>
      </xdr:txBody>
    </xdr:sp>
    <xdr:clientData/>
  </xdr:twoCellAnchor>
  <xdr:twoCellAnchor editAs="oneCell">
    <xdr:from>
      <xdr:col>5</xdr:col>
      <xdr:colOff>0</xdr:colOff>
      <xdr:row>15</xdr:row>
      <xdr:rowOff>0</xdr:rowOff>
    </xdr:from>
    <xdr:to>
      <xdr:col>7</xdr:col>
      <xdr:colOff>332</xdr:colOff>
      <xdr:row>17</xdr:row>
      <xdr:rowOff>15881</xdr:rowOff>
    </xdr:to>
    <xdr:sp macro="" textlink="">
      <xdr:nvSpPr>
        <xdr:cNvPr id="21" name="右中かっこ 20">
          <a:extLst>
            <a:ext uri="{FF2B5EF4-FFF2-40B4-BE49-F238E27FC236}">
              <a16:creationId xmlns:a16="http://schemas.microsoft.com/office/drawing/2014/main" id="{5F9B81FA-A9A5-4B7E-BFCC-CEDF2F5E3A75}"/>
            </a:ext>
          </a:extLst>
        </xdr:cNvPr>
        <xdr:cNvSpPr/>
      </xdr:nvSpPr>
      <xdr:spPr>
        <a:xfrm rot="5400000">
          <a:off x="13675812" y="6725007"/>
          <a:ext cx="631715" cy="7097611"/>
        </a:xfrm>
        <a:prstGeom prst="rightBrace">
          <a:avLst>
            <a:gd name="adj1" fmla="val 53633"/>
            <a:gd name="adj2" fmla="val 50401"/>
          </a:avLst>
        </a:prstGeom>
        <a:ln w="444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600">
            <a:latin typeface="+mn-ea"/>
            <a:ea typeface="+mn-ea"/>
          </a:endParaRPr>
        </a:p>
      </xdr:txBody>
    </xdr:sp>
    <xdr:clientData/>
  </xdr:twoCellAnchor>
  <xdr:twoCellAnchor editAs="oneCell">
    <xdr:from>
      <xdr:col>6</xdr:col>
      <xdr:colOff>2875440</xdr:colOff>
      <xdr:row>18</xdr:row>
      <xdr:rowOff>82125</xdr:rowOff>
    </xdr:from>
    <xdr:to>
      <xdr:col>7</xdr:col>
      <xdr:colOff>3332467</xdr:colOff>
      <xdr:row>29</xdr:row>
      <xdr:rowOff>59530</xdr:rowOff>
    </xdr:to>
    <xdr:sp macro="" textlink="">
      <xdr:nvSpPr>
        <xdr:cNvPr id="22" name="吹き出し: 角を丸めた四角形 21">
          <a:extLst>
            <a:ext uri="{FF2B5EF4-FFF2-40B4-BE49-F238E27FC236}">
              <a16:creationId xmlns:a16="http://schemas.microsoft.com/office/drawing/2014/main" id="{4FBDB832-0E3E-4BDE-A17E-FDEAC4F754ED}"/>
            </a:ext>
          </a:extLst>
        </xdr:cNvPr>
        <xdr:cNvSpPr/>
      </xdr:nvSpPr>
      <xdr:spPr>
        <a:xfrm>
          <a:off x="16868531" y="10975261"/>
          <a:ext cx="4022494" cy="3414025"/>
        </a:xfrm>
        <a:prstGeom prst="wedgeRoundRectCallout">
          <a:avLst>
            <a:gd name="adj1" fmla="val -6095"/>
            <a:gd name="adj2" fmla="val -77599"/>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a:solidFill>
                <a:srgbClr val="000000"/>
              </a:solidFill>
              <a:latin typeface="+mn-ea"/>
              <a:ea typeface="+mn-ea"/>
            </a:rPr>
            <a:t>【</a:t>
          </a:r>
          <a:r>
            <a:rPr kumimoji="1" lang="ja-JP" altLang="en-US" sz="1600" b="1">
              <a:solidFill>
                <a:srgbClr val="000000"/>
              </a:solidFill>
              <a:latin typeface="+mn-ea"/>
              <a:ea typeface="+mn-ea"/>
            </a:rPr>
            <a:t>　④使用エネルギー　</a:t>
          </a:r>
          <a:r>
            <a:rPr kumimoji="1" lang="en-US" altLang="ja-JP" sz="1600" b="1">
              <a:solidFill>
                <a:srgbClr val="000000"/>
              </a:solidFill>
              <a:latin typeface="+mn-ea"/>
              <a:ea typeface="+mn-ea"/>
            </a:rPr>
            <a:t>】</a:t>
          </a:r>
        </a:p>
        <a:p>
          <a:pPr algn="l"/>
          <a:endParaRPr kumimoji="1" lang="en-US" altLang="ja-JP" sz="1600" b="1">
            <a:solidFill>
              <a:srgbClr val="000000"/>
            </a:solidFill>
            <a:latin typeface="+mn-ea"/>
            <a:ea typeface="+mn-ea"/>
          </a:endParaRPr>
        </a:p>
        <a:p>
          <a:pPr algn="l"/>
          <a:r>
            <a:rPr kumimoji="1" lang="ja-JP" altLang="en-US" sz="1600" b="1" u="sng">
              <a:solidFill>
                <a:srgbClr val="000000"/>
              </a:solidFill>
              <a:latin typeface="+mn-ea"/>
              <a:ea typeface="+mn-ea"/>
            </a:rPr>
            <a:t>④使用エネルギーをプルダウンにて選択してください</a:t>
          </a:r>
        </a:p>
        <a:p>
          <a:pPr algn="l"/>
          <a:endParaRPr kumimoji="1" lang="en-US" altLang="ja-JP" sz="1600" b="1">
            <a:solidFill>
              <a:srgbClr val="000000"/>
            </a:solidFill>
            <a:latin typeface="+mn-ea"/>
            <a:ea typeface="+mn-ea"/>
          </a:endParaRPr>
        </a:p>
        <a:p>
          <a:pPr algn="l"/>
          <a:r>
            <a:rPr kumimoji="1" lang="ja-JP" altLang="en-US" sz="1600" b="1" u="sng">
              <a:solidFill>
                <a:srgbClr val="000000"/>
              </a:solidFill>
              <a:latin typeface="+mn-ea"/>
              <a:ea typeface="+mn-ea"/>
            </a:rPr>
            <a:t>１機種において使用エネルギーが複数ある場合</a:t>
          </a:r>
        </a:p>
        <a:p>
          <a:pPr algn="l"/>
          <a:r>
            <a:rPr kumimoji="1" lang="ja-JP" altLang="en-US" sz="1600" b="0">
              <a:solidFill>
                <a:srgbClr val="000000"/>
              </a:solidFill>
              <a:latin typeface="+mn-ea"/>
              <a:ea typeface="+mn-ea"/>
            </a:rPr>
            <a:t>使用エネルギーの種類分、同一型番を入力</a:t>
          </a:r>
        </a:p>
      </xdr:txBody>
    </xdr:sp>
    <xdr:clientData/>
  </xdr:twoCellAnchor>
  <xdr:twoCellAnchor editAs="oneCell">
    <xdr:from>
      <xdr:col>5</xdr:col>
      <xdr:colOff>149373</xdr:colOff>
      <xdr:row>18</xdr:row>
      <xdr:rowOff>106301</xdr:rowOff>
    </xdr:from>
    <xdr:to>
      <xdr:col>6</xdr:col>
      <xdr:colOff>1981821</xdr:colOff>
      <xdr:row>28</xdr:row>
      <xdr:rowOff>248993</xdr:rowOff>
    </xdr:to>
    <xdr:sp macro="" textlink="">
      <xdr:nvSpPr>
        <xdr:cNvPr id="23" name="吹き出し: 角を丸めた四角形 22">
          <a:extLst>
            <a:ext uri="{FF2B5EF4-FFF2-40B4-BE49-F238E27FC236}">
              <a16:creationId xmlns:a16="http://schemas.microsoft.com/office/drawing/2014/main" id="{47EF83E1-599D-4894-97C1-028D70F03DC6}"/>
            </a:ext>
          </a:extLst>
        </xdr:cNvPr>
        <xdr:cNvSpPr/>
      </xdr:nvSpPr>
      <xdr:spPr>
        <a:xfrm>
          <a:off x="10592237" y="10999437"/>
          <a:ext cx="5382675" cy="3247900"/>
        </a:xfrm>
        <a:prstGeom prst="wedgeRoundRectCallout">
          <a:avLst>
            <a:gd name="adj1" fmla="val 12959"/>
            <a:gd name="adj2" fmla="val -60047"/>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a:solidFill>
                <a:srgbClr val="000000"/>
              </a:solidFill>
              <a:latin typeface="+mn-ea"/>
              <a:ea typeface="+mn-ea"/>
            </a:rPr>
            <a:t>【</a:t>
          </a:r>
          <a:r>
            <a:rPr kumimoji="1" lang="ja-JP" altLang="en-US" sz="1600" b="1">
              <a:solidFill>
                <a:srgbClr val="000000"/>
              </a:solidFill>
              <a:latin typeface="+mn-ea"/>
              <a:ea typeface="+mn-ea"/>
            </a:rPr>
            <a:t>　②製品名　③型番　</a:t>
          </a:r>
          <a:r>
            <a:rPr kumimoji="1" lang="en-US" altLang="ja-JP" sz="1600" b="1">
              <a:solidFill>
                <a:srgbClr val="000000"/>
              </a:solidFill>
              <a:latin typeface="+mn-ea"/>
              <a:ea typeface="+mn-ea"/>
            </a:rPr>
            <a:t>】</a:t>
          </a:r>
        </a:p>
        <a:p>
          <a:pPr algn="l"/>
          <a:endParaRPr kumimoji="1" lang="en-US" altLang="ja-JP" sz="1600">
            <a:solidFill>
              <a:srgbClr val="000000"/>
            </a:solidFill>
            <a:latin typeface="+mn-ea"/>
            <a:ea typeface="+mn-ea"/>
          </a:endParaRPr>
        </a:p>
        <a:p>
          <a:pPr algn="l"/>
          <a:r>
            <a:rPr kumimoji="1" lang="ja-JP" altLang="en-US" sz="1600" b="1" u="sng">
              <a:solidFill>
                <a:srgbClr val="000000"/>
              </a:solidFill>
              <a:latin typeface="+mn-ea"/>
              <a:ea typeface="+mn-ea"/>
            </a:rPr>
            <a:t>②製品名を入力してください</a:t>
          </a:r>
          <a:endParaRPr kumimoji="1" lang="en-US" altLang="ja-JP" sz="1600" b="1" u="sng">
            <a:solidFill>
              <a:srgbClr val="000000"/>
            </a:solidFill>
            <a:latin typeface="+mn-ea"/>
            <a:ea typeface="+mn-ea"/>
          </a:endParaRPr>
        </a:p>
        <a:p>
          <a:pPr algn="l"/>
          <a:r>
            <a:rPr kumimoji="1" lang="ja-JP" altLang="en-US" sz="1600" b="0">
              <a:solidFill>
                <a:srgbClr val="000000"/>
              </a:solidFill>
              <a:latin typeface="+mn-ea"/>
              <a:ea typeface="+mn-ea"/>
            </a:rPr>
            <a:t>カタログ</a:t>
          </a:r>
          <a:r>
            <a:rPr kumimoji="1" lang="en-US" altLang="ja-JP" sz="1600" b="0">
              <a:solidFill>
                <a:srgbClr val="000000"/>
              </a:solidFill>
              <a:latin typeface="+mn-ea"/>
              <a:ea typeface="+mn-ea"/>
            </a:rPr>
            <a:t>(</a:t>
          </a:r>
          <a:r>
            <a:rPr kumimoji="1" lang="ja-JP" altLang="en-US" sz="1600" b="0">
              <a:solidFill>
                <a:srgbClr val="000000"/>
              </a:solidFill>
              <a:latin typeface="+mn-ea"/>
              <a:ea typeface="+mn-ea"/>
            </a:rPr>
            <a:t>仕様書等</a:t>
          </a:r>
          <a:r>
            <a:rPr kumimoji="1" lang="en-US" altLang="ja-JP" sz="1600" b="0">
              <a:solidFill>
                <a:srgbClr val="000000"/>
              </a:solidFill>
              <a:latin typeface="+mn-ea"/>
              <a:ea typeface="+mn-ea"/>
            </a:rPr>
            <a:t>)</a:t>
          </a:r>
          <a:r>
            <a:rPr kumimoji="1" lang="ja-JP" altLang="en-US" sz="1600" b="0">
              <a:solidFill>
                <a:srgbClr val="000000"/>
              </a:solidFill>
              <a:latin typeface="+mn-ea"/>
              <a:ea typeface="+mn-ea"/>
            </a:rPr>
            <a:t>に記載の製品名を入力</a:t>
          </a:r>
          <a:endParaRPr kumimoji="1" lang="en-US" altLang="ja-JP" sz="1600" b="0">
            <a:solidFill>
              <a:srgbClr val="000000"/>
            </a:solidFill>
            <a:latin typeface="+mn-ea"/>
            <a:ea typeface="+mn-ea"/>
          </a:endParaRPr>
        </a:p>
        <a:p>
          <a:pPr algn="l"/>
          <a:endParaRPr kumimoji="1" lang="en-US" altLang="ja-JP" sz="1600" b="0">
            <a:solidFill>
              <a:srgbClr val="000000"/>
            </a:solidFill>
            <a:latin typeface="+mn-ea"/>
            <a:ea typeface="+mn-ea"/>
          </a:endParaRPr>
        </a:p>
        <a:p>
          <a:pPr algn="l"/>
          <a:r>
            <a:rPr kumimoji="1" lang="ja-JP" altLang="en-US" sz="1600" b="1" u="sng">
              <a:solidFill>
                <a:srgbClr val="000000"/>
              </a:solidFill>
              <a:latin typeface="+mn-ea"/>
              <a:ea typeface="+mn-ea"/>
            </a:rPr>
            <a:t>③型番を入力してください</a:t>
          </a:r>
          <a:endParaRPr kumimoji="1" lang="en-US" altLang="ja-JP" sz="1600" b="1" u="sng">
            <a:solidFill>
              <a:srgbClr val="000000"/>
            </a:solidFill>
            <a:latin typeface="+mn-ea"/>
            <a:ea typeface="+mn-ea"/>
          </a:endParaRPr>
        </a:p>
        <a:p>
          <a:pPr algn="l"/>
          <a:r>
            <a:rPr kumimoji="1" lang="ja-JP" altLang="en-US" sz="1600" b="0" u="none">
              <a:solidFill>
                <a:srgbClr val="000000"/>
              </a:solidFill>
              <a:latin typeface="+mn-ea"/>
              <a:ea typeface="+mn-ea"/>
            </a:rPr>
            <a:t>カタログ</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仕様書等</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に記載の型番を入力</a:t>
          </a:r>
          <a:endParaRPr kumimoji="1" lang="en-US" altLang="ja-JP" sz="1600" b="0" u="none">
            <a:solidFill>
              <a:srgbClr val="000000"/>
            </a:solidFill>
            <a:latin typeface="+mn-ea"/>
            <a:ea typeface="+mn-ea"/>
          </a:endParaRPr>
        </a:p>
        <a:p>
          <a:pPr algn="l"/>
          <a:endParaRPr kumimoji="1" lang="en-US" altLang="ja-JP" sz="1600" b="0" u="none">
            <a:solidFill>
              <a:srgbClr val="000000"/>
            </a:solidFill>
            <a:latin typeface="+mn-ea"/>
            <a:ea typeface="+mn-ea"/>
          </a:endParaRPr>
        </a:p>
        <a:p>
          <a:pPr algn="l"/>
          <a:r>
            <a:rPr kumimoji="1" lang="ja-JP" altLang="en-US" sz="1600" b="0" u="none">
              <a:solidFill>
                <a:srgbClr val="000000"/>
              </a:solidFill>
              <a:latin typeface="+mn-ea"/>
              <a:ea typeface="+mn-ea"/>
            </a:rPr>
            <a:t>ワイルドカード「■」を用いる場合、</a:t>
          </a:r>
          <a:endParaRPr kumimoji="1" lang="en-US" altLang="ja-JP" sz="1600" b="0" u="none">
            <a:solidFill>
              <a:srgbClr val="000000"/>
            </a:solidFill>
            <a:latin typeface="+mn-ea"/>
            <a:ea typeface="+mn-ea"/>
          </a:endParaRPr>
        </a:p>
        <a:p>
          <a:pPr algn="l"/>
          <a:r>
            <a:rPr kumimoji="1" lang="ja-JP" altLang="en-US" sz="1600" b="0" u="none">
              <a:solidFill>
                <a:srgbClr val="000000"/>
              </a:solidFill>
              <a:latin typeface="+mn-ea"/>
              <a:ea typeface="+mn-ea"/>
            </a:rPr>
            <a:t>ワイルドカードの内訳一覧に、枝番の情報を入力</a:t>
          </a:r>
          <a:endParaRPr kumimoji="1" lang="en-US" altLang="ja-JP" sz="1600" b="0" u="none">
            <a:solidFill>
              <a:srgbClr val="000000"/>
            </a:solidFill>
            <a:latin typeface="+mn-ea"/>
            <a:ea typeface="+mn-ea"/>
          </a:endParaRPr>
        </a:p>
      </xdr:txBody>
    </xdr:sp>
    <xdr:clientData/>
  </xdr:twoCellAnchor>
  <xdr:twoCellAnchor editAs="oneCell">
    <xdr:from>
      <xdr:col>9</xdr:col>
      <xdr:colOff>1177636</xdr:colOff>
      <xdr:row>16</xdr:row>
      <xdr:rowOff>259773</xdr:rowOff>
    </xdr:from>
    <xdr:to>
      <xdr:col>11</xdr:col>
      <xdr:colOff>17566</xdr:colOff>
      <xdr:row>26</xdr:row>
      <xdr:rowOff>20580</xdr:rowOff>
    </xdr:to>
    <xdr:sp macro="" textlink="">
      <xdr:nvSpPr>
        <xdr:cNvPr id="24" name="吹き出し: 角を丸めた四角形 23">
          <a:extLst>
            <a:ext uri="{FF2B5EF4-FFF2-40B4-BE49-F238E27FC236}">
              <a16:creationId xmlns:a16="http://schemas.microsoft.com/office/drawing/2014/main" id="{CCA6A166-F06C-49A5-97AA-474B6320A29C}"/>
            </a:ext>
          </a:extLst>
        </xdr:cNvPr>
        <xdr:cNvSpPr/>
      </xdr:nvSpPr>
      <xdr:spPr>
        <a:xfrm>
          <a:off x="21058909" y="10529455"/>
          <a:ext cx="3944176" cy="2871095"/>
        </a:xfrm>
        <a:prstGeom prst="wedgeRoundRectCallout">
          <a:avLst>
            <a:gd name="adj1" fmla="val -41146"/>
            <a:gd name="adj2" fmla="val -71528"/>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a:solidFill>
                <a:srgbClr val="000000"/>
              </a:solidFill>
              <a:latin typeface="+mn-ea"/>
              <a:ea typeface="+mn-ea"/>
            </a:rPr>
            <a:t>【</a:t>
          </a:r>
          <a:r>
            <a:rPr kumimoji="1" lang="ja-JP" altLang="en-US" sz="1600" b="1">
              <a:solidFill>
                <a:srgbClr val="000000"/>
              </a:solidFill>
              <a:latin typeface="+mn-ea"/>
              <a:ea typeface="+mn-ea"/>
            </a:rPr>
            <a:t>　⑤性能区分　</a:t>
          </a:r>
          <a:r>
            <a:rPr kumimoji="1" lang="en-US" altLang="ja-JP" sz="1600" b="1">
              <a:solidFill>
                <a:srgbClr val="000000"/>
              </a:solidFill>
              <a:latin typeface="+mn-ea"/>
              <a:ea typeface="+mn-ea"/>
            </a:rPr>
            <a:t>】</a:t>
          </a:r>
        </a:p>
        <a:p>
          <a:pPr algn="l"/>
          <a:endParaRPr kumimoji="1" lang="en-US" altLang="ja-JP" sz="1600" b="1">
            <a:solidFill>
              <a:srgbClr val="000000"/>
            </a:solidFill>
            <a:latin typeface="+mn-ea"/>
            <a:ea typeface="+mn-ea"/>
          </a:endParaRPr>
        </a:p>
        <a:p>
          <a:pPr algn="l"/>
          <a:r>
            <a:rPr kumimoji="1" lang="ja-JP" altLang="en-US" sz="1600" b="1" u="sng">
              <a:solidFill>
                <a:srgbClr val="000000"/>
              </a:solidFill>
              <a:latin typeface="+mn-ea"/>
              <a:ea typeface="+mn-ea"/>
            </a:rPr>
            <a:t>⑤性能区分を選択してください</a:t>
          </a:r>
          <a:endParaRPr kumimoji="1" lang="en-US" altLang="ja-JP" sz="1600" b="1" u="sng">
            <a:solidFill>
              <a:srgbClr val="000000"/>
            </a:solidFill>
            <a:latin typeface="+mn-ea"/>
            <a:ea typeface="+mn-ea"/>
          </a:endParaRPr>
        </a:p>
        <a:p>
          <a:pPr algn="l"/>
          <a:r>
            <a:rPr kumimoji="1" lang="ja-JP" altLang="en-US" sz="1600" b="0">
              <a:solidFill>
                <a:srgbClr val="000000"/>
              </a:solidFill>
              <a:latin typeface="+mn-ea"/>
              <a:ea typeface="+mn-ea"/>
            </a:rPr>
            <a:t>蒸気ボイラの場合　</a:t>
          </a:r>
          <a:endParaRPr kumimoji="1" lang="en-US" altLang="ja-JP" sz="1600" b="0">
            <a:solidFill>
              <a:srgbClr val="000000"/>
            </a:solidFill>
            <a:latin typeface="+mn-ea"/>
            <a:ea typeface="+mn-ea"/>
          </a:endParaRPr>
        </a:p>
        <a:p>
          <a:pPr algn="l"/>
          <a:r>
            <a:rPr kumimoji="1" lang="ja-JP" altLang="en-US" sz="1600" b="0">
              <a:solidFill>
                <a:srgbClr val="000000"/>
              </a:solidFill>
              <a:latin typeface="+mn-ea"/>
              <a:ea typeface="+mn-ea"/>
            </a:rPr>
            <a:t>→　「貫流ボイラ」、「炉筒煙管ボイラ」、「水管ボイラ」から選択</a:t>
          </a:r>
          <a:endParaRPr kumimoji="1" lang="en-US" altLang="ja-JP" sz="1600" b="0">
            <a:solidFill>
              <a:srgbClr val="000000"/>
            </a:solidFill>
            <a:latin typeface="+mn-ea"/>
            <a:ea typeface="+mn-ea"/>
          </a:endParaRPr>
        </a:p>
        <a:p>
          <a:pPr algn="l"/>
          <a:endParaRPr kumimoji="1" lang="en-US" altLang="ja-JP" sz="1600" b="0">
            <a:solidFill>
              <a:srgbClr val="000000"/>
            </a:solidFill>
            <a:latin typeface="+mn-ea"/>
            <a:ea typeface="+mn-ea"/>
          </a:endParaRPr>
        </a:p>
        <a:p>
          <a:pPr algn="l"/>
          <a:r>
            <a:rPr kumimoji="1" lang="ja-JP" altLang="en-US" sz="1600" b="0">
              <a:solidFill>
                <a:srgbClr val="000000"/>
              </a:solidFill>
              <a:latin typeface="+mn-ea"/>
              <a:ea typeface="+mn-ea"/>
            </a:rPr>
            <a:t>温水ボイラの場合</a:t>
          </a:r>
          <a:endParaRPr kumimoji="1" lang="en-US" altLang="ja-JP" sz="1600" b="0">
            <a:solidFill>
              <a:srgbClr val="000000"/>
            </a:solidFill>
            <a:latin typeface="+mn-ea"/>
            <a:ea typeface="+mn-ea"/>
          </a:endParaRPr>
        </a:p>
        <a:p>
          <a:pPr algn="l"/>
          <a:r>
            <a:rPr kumimoji="1" lang="ja-JP" altLang="en-US" sz="1600" b="0">
              <a:solidFill>
                <a:srgbClr val="000000"/>
              </a:solidFill>
              <a:latin typeface="+mn-ea"/>
              <a:ea typeface="+mn-ea"/>
            </a:rPr>
            <a:t>→　「－」を選択</a:t>
          </a:r>
        </a:p>
      </xdr:txBody>
    </xdr:sp>
    <xdr:clientData/>
  </xdr:twoCellAnchor>
  <xdr:twoCellAnchor editAs="oneCell">
    <xdr:from>
      <xdr:col>11</xdr:col>
      <xdr:colOff>32785</xdr:colOff>
      <xdr:row>15</xdr:row>
      <xdr:rowOff>0</xdr:rowOff>
    </xdr:from>
    <xdr:to>
      <xdr:col>15</xdr:col>
      <xdr:colOff>20340</xdr:colOff>
      <xdr:row>17</xdr:row>
      <xdr:rowOff>283102</xdr:rowOff>
    </xdr:to>
    <xdr:sp macro="" textlink="">
      <xdr:nvSpPr>
        <xdr:cNvPr id="27" name="右中かっこ 26">
          <a:extLst>
            <a:ext uri="{FF2B5EF4-FFF2-40B4-BE49-F238E27FC236}">
              <a16:creationId xmlns:a16="http://schemas.microsoft.com/office/drawing/2014/main" id="{8CD1E761-787D-4FD1-B94E-B51C5E29EE77}"/>
            </a:ext>
          </a:extLst>
        </xdr:cNvPr>
        <xdr:cNvSpPr/>
      </xdr:nvSpPr>
      <xdr:spPr>
        <a:xfrm rot="5400000">
          <a:off x="27946585" y="7016973"/>
          <a:ext cx="902746" cy="6784710"/>
        </a:xfrm>
        <a:prstGeom prst="rightBrace">
          <a:avLst>
            <a:gd name="adj1" fmla="val 53633"/>
            <a:gd name="adj2" fmla="val 50563"/>
          </a:avLst>
        </a:prstGeom>
        <a:ln w="444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600">
            <a:latin typeface="+mn-ea"/>
            <a:ea typeface="+mn-ea"/>
          </a:endParaRPr>
        </a:p>
      </xdr:txBody>
    </xdr:sp>
    <xdr:clientData/>
  </xdr:twoCellAnchor>
  <xdr:twoCellAnchor editAs="oneCell">
    <xdr:from>
      <xdr:col>10</xdr:col>
      <xdr:colOff>2923313</xdr:colOff>
      <xdr:row>27</xdr:row>
      <xdr:rowOff>123422</xdr:rowOff>
    </xdr:from>
    <xdr:to>
      <xdr:col>15</xdr:col>
      <xdr:colOff>321594</xdr:colOff>
      <xdr:row>37</xdr:row>
      <xdr:rowOff>287299</xdr:rowOff>
    </xdr:to>
    <xdr:sp macro="" textlink="">
      <xdr:nvSpPr>
        <xdr:cNvPr id="28" name="吹き出し: 角を丸めた四角形 27">
          <a:extLst>
            <a:ext uri="{FF2B5EF4-FFF2-40B4-BE49-F238E27FC236}">
              <a16:creationId xmlns:a16="http://schemas.microsoft.com/office/drawing/2014/main" id="{698E8331-99F6-410B-930E-6E06EA18B761}"/>
            </a:ext>
          </a:extLst>
        </xdr:cNvPr>
        <xdr:cNvSpPr/>
      </xdr:nvSpPr>
      <xdr:spPr>
        <a:xfrm>
          <a:off x="24536404" y="13822104"/>
          <a:ext cx="7556434" cy="3272260"/>
        </a:xfrm>
        <a:prstGeom prst="wedgeRoundRectCallout">
          <a:avLst>
            <a:gd name="adj1" fmla="val 1385"/>
            <a:gd name="adj2" fmla="val -138509"/>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a:solidFill>
                <a:srgbClr val="000000"/>
              </a:solidFill>
              <a:latin typeface="+mn-ea"/>
              <a:ea typeface="+mn-ea"/>
            </a:rPr>
            <a:t>【</a:t>
          </a:r>
          <a:r>
            <a:rPr kumimoji="1" lang="ja-JP" altLang="en-US" sz="1600" b="1">
              <a:solidFill>
                <a:srgbClr val="000000"/>
              </a:solidFill>
              <a:latin typeface="+mn-ea"/>
              <a:ea typeface="+mn-ea"/>
            </a:rPr>
            <a:t>　⑥性能値</a:t>
          </a:r>
          <a:r>
            <a:rPr kumimoji="1" lang="en-US" altLang="ja-JP" sz="1600" b="1">
              <a:solidFill>
                <a:srgbClr val="000000"/>
              </a:solidFill>
              <a:latin typeface="+mn-ea"/>
              <a:ea typeface="+mn-ea"/>
            </a:rPr>
            <a:t>(</a:t>
          </a:r>
          <a:r>
            <a:rPr kumimoji="1" lang="ja-JP" altLang="en-US" sz="1600" b="1">
              <a:solidFill>
                <a:srgbClr val="000000"/>
              </a:solidFill>
              <a:latin typeface="+mn-ea"/>
              <a:ea typeface="+mn-ea"/>
            </a:rPr>
            <a:t>ボイラ効率：％</a:t>
          </a:r>
          <a:r>
            <a:rPr kumimoji="1" lang="en-US" altLang="ja-JP" sz="1600" b="1">
              <a:solidFill>
                <a:srgbClr val="000000"/>
              </a:solidFill>
              <a:latin typeface="+mn-ea"/>
              <a:ea typeface="+mn-ea"/>
            </a:rPr>
            <a:t>)</a:t>
          </a:r>
          <a:r>
            <a:rPr kumimoji="1" lang="ja-JP" altLang="en-US" sz="1600" b="1">
              <a:solidFill>
                <a:srgbClr val="000000"/>
              </a:solidFill>
              <a:latin typeface="+mn-ea"/>
              <a:ea typeface="+mn-ea"/>
            </a:rPr>
            <a:t>　⑦相当蒸発量</a:t>
          </a:r>
          <a:r>
            <a:rPr kumimoji="1" lang="en-US" altLang="ja-JP" sz="1600" b="1">
              <a:solidFill>
                <a:srgbClr val="000000"/>
              </a:solidFill>
              <a:latin typeface="+mn-ea"/>
              <a:ea typeface="+mn-ea"/>
            </a:rPr>
            <a:t>(kg/h)</a:t>
          </a:r>
          <a:r>
            <a:rPr kumimoji="1" lang="ja-JP" altLang="en-US" sz="1600" b="1">
              <a:solidFill>
                <a:srgbClr val="000000"/>
              </a:solidFill>
              <a:latin typeface="+mn-ea"/>
              <a:ea typeface="+mn-ea"/>
            </a:rPr>
            <a:t>、熱出力</a:t>
          </a:r>
          <a:r>
            <a:rPr kumimoji="1" lang="en-US" altLang="ja-JP" sz="1600" b="1">
              <a:solidFill>
                <a:srgbClr val="000000"/>
              </a:solidFill>
              <a:latin typeface="+mn-ea"/>
              <a:ea typeface="+mn-ea"/>
            </a:rPr>
            <a:t>(kW)</a:t>
          </a:r>
          <a:r>
            <a:rPr kumimoji="1" lang="ja-JP" altLang="en-US" sz="1600" b="1">
              <a:solidFill>
                <a:srgbClr val="000000"/>
              </a:solidFill>
              <a:latin typeface="+mn-ea"/>
              <a:ea typeface="+mn-ea"/>
            </a:rPr>
            <a:t>　</a:t>
          </a:r>
          <a:r>
            <a:rPr kumimoji="1" lang="en-US" altLang="ja-JP" sz="1600" b="1">
              <a:solidFill>
                <a:srgbClr val="000000"/>
              </a:solidFill>
              <a:latin typeface="+mn-ea"/>
              <a:ea typeface="+mn-ea"/>
            </a:rPr>
            <a:t>】</a:t>
          </a:r>
        </a:p>
        <a:p>
          <a:pPr algn="l"/>
          <a:endParaRPr kumimoji="1" lang="en-US" altLang="ja-JP" sz="1600" b="1">
            <a:solidFill>
              <a:srgbClr val="000000"/>
            </a:solidFill>
            <a:latin typeface="+mn-ea"/>
            <a:ea typeface="+mn-ea"/>
          </a:endParaRPr>
        </a:p>
        <a:p>
          <a:pPr algn="l"/>
          <a:r>
            <a:rPr kumimoji="1" lang="ja-JP" altLang="en-US" sz="1600" b="1" u="sng">
              <a:solidFill>
                <a:srgbClr val="000000"/>
              </a:solidFill>
              <a:latin typeface="+mn-ea"/>
              <a:ea typeface="+mn-ea"/>
            </a:rPr>
            <a:t>⑥性能値</a:t>
          </a:r>
          <a:r>
            <a:rPr kumimoji="1" lang="en-US" altLang="ja-JP" sz="1600" b="1" u="sng">
              <a:solidFill>
                <a:srgbClr val="000000"/>
              </a:solidFill>
              <a:latin typeface="+mn-ea"/>
              <a:ea typeface="+mn-ea"/>
            </a:rPr>
            <a:t>(</a:t>
          </a:r>
          <a:r>
            <a:rPr kumimoji="1" lang="ja-JP" altLang="en-US" sz="1600" b="1" u="sng">
              <a:solidFill>
                <a:srgbClr val="000000"/>
              </a:solidFill>
              <a:latin typeface="+mn-ea"/>
              <a:ea typeface="+mn-ea"/>
            </a:rPr>
            <a:t>ボイラ効率：％</a:t>
          </a:r>
          <a:r>
            <a:rPr kumimoji="1" lang="en-US" altLang="ja-JP" sz="1600" b="1" u="sng">
              <a:solidFill>
                <a:srgbClr val="000000"/>
              </a:solidFill>
              <a:latin typeface="+mn-ea"/>
              <a:ea typeface="+mn-ea"/>
            </a:rPr>
            <a:t>)</a:t>
          </a:r>
          <a:r>
            <a:rPr kumimoji="1" lang="ja-JP" altLang="en-US" sz="1600" b="1" u="sng">
              <a:solidFill>
                <a:srgbClr val="000000"/>
              </a:solidFill>
              <a:latin typeface="+mn-ea"/>
              <a:ea typeface="+mn-ea"/>
            </a:rPr>
            <a:t>を入力してください</a:t>
          </a:r>
          <a:endParaRPr kumimoji="1" lang="en-US" altLang="ja-JP" sz="1600" b="1" u="sng">
            <a:solidFill>
              <a:srgbClr val="000000"/>
            </a:solidFill>
            <a:latin typeface="+mn-ea"/>
            <a:ea typeface="+mn-ea"/>
          </a:endParaRPr>
        </a:p>
        <a:p>
          <a:pPr algn="l"/>
          <a:r>
            <a:rPr kumimoji="1" lang="ja-JP" altLang="en-US" sz="1600" b="0">
              <a:solidFill>
                <a:srgbClr val="000000"/>
              </a:solidFill>
              <a:latin typeface="+mn-ea"/>
              <a:ea typeface="+mn-ea"/>
            </a:rPr>
            <a:t>カタログ</a:t>
          </a:r>
          <a:r>
            <a:rPr kumimoji="1" lang="en-US" altLang="ja-JP" sz="1600" b="0">
              <a:solidFill>
                <a:srgbClr val="000000"/>
              </a:solidFill>
              <a:latin typeface="+mn-ea"/>
              <a:ea typeface="+mn-ea"/>
            </a:rPr>
            <a:t>(</a:t>
          </a:r>
          <a:r>
            <a:rPr kumimoji="1" lang="ja-JP" altLang="en-US" sz="1600" b="0">
              <a:solidFill>
                <a:srgbClr val="000000"/>
              </a:solidFill>
              <a:latin typeface="+mn-ea"/>
              <a:ea typeface="+mn-ea"/>
            </a:rPr>
            <a:t>仕様書等</a:t>
          </a:r>
          <a:r>
            <a:rPr kumimoji="1" lang="en-US" altLang="ja-JP" sz="1600" b="0">
              <a:solidFill>
                <a:srgbClr val="000000"/>
              </a:solidFill>
              <a:latin typeface="+mn-ea"/>
              <a:ea typeface="+mn-ea"/>
            </a:rPr>
            <a:t>)</a:t>
          </a:r>
          <a:r>
            <a:rPr kumimoji="1" lang="ja-JP" altLang="en-US" sz="1600" b="0">
              <a:solidFill>
                <a:srgbClr val="000000"/>
              </a:solidFill>
              <a:latin typeface="+mn-ea"/>
              <a:ea typeface="+mn-ea"/>
            </a:rPr>
            <a:t>に記載の性能値を入力</a:t>
          </a:r>
          <a:endParaRPr kumimoji="1" lang="en-US" altLang="ja-JP" sz="1600" b="0">
            <a:solidFill>
              <a:srgbClr val="000000"/>
            </a:solidFill>
            <a:latin typeface="+mn-ea"/>
            <a:ea typeface="+mn-ea"/>
          </a:endParaRPr>
        </a:p>
        <a:p>
          <a:pPr algn="l"/>
          <a:endParaRPr kumimoji="1" lang="en-US" altLang="ja-JP" sz="1600" b="1">
            <a:solidFill>
              <a:srgbClr val="000000"/>
            </a:solidFill>
            <a:latin typeface="+mn-ea"/>
            <a:ea typeface="+mn-ea"/>
          </a:endParaRPr>
        </a:p>
        <a:p>
          <a:pPr algn="l"/>
          <a:r>
            <a:rPr kumimoji="1" lang="ja-JP" altLang="en-US" sz="1600" b="1" u="sng">
              <a:solidFill>
                <a:sysClr val="windowText" lastClr="000000"/>
              </a:solidFill>
              <a:latin typeface="+mn-ea"/>
              <a:ea typeface="+mn-ea"/>
            </a:rPr>
            <a:t>⑦</a:t>
          </a:r>
          <a:r>
            <a:rPr kumimoji="1" lang="ja-JP" altLang="en-US" sz="1600" b="1" u="sng">
              <a:solidFill>
                <a:sysClr val="windowText" lastClr="000000"/>
              </a:solidFill>
              <a:effectLst/>
              <a:latin typeface="+mn-ea"/>
              <a:ea typeface="+mn-ea"/>
              <a:cs typeface="+mn-cs"/>
            </a:rPr>
            <a:t>相当蒸発量</a:t>
          </a:r>
          <a:r>
            <a:rPr kumimoji="1" lang="en-US" altLang="ja-JP" sz="1600" b="1" u="sng">
              <a:solidFill>
                <a:sysClr val="windowText" lastClr="000000"/>
              </a:solidFill>
              <a:effectLst/>
              <a:latin typeface="+mn-ea"/>
              <a:ea typeface="+mn-ea"/>
              <a:cs typeface="+mn-cs"/>
            </a:rPr>
            <a:t>(kg/h)</a:t>
          </a:r>
          <a:r>
            <a:rPr kumimoji="1" lang="ja-JP" altLang="en-US" sz="1600" b="1" u="sng">
              <a:solidFill>
                <a:sysClr val="windowText" lastClr="000000"/>
              </a:solidFill>
              <a:effectLst/>
              <a:latin typeface="+mn-ea"/>
              <a:ea typeface="+mn-ea"/>
              <a:cs typeface="+mn-cs"/>
            </a:rPr>
            <a:t>、熱出力</a:t>
          </a:r>
          <a:r>
            <a:rPr kumimoji="1" lang="en-US" altLang="ja-JP" sz="1600" b="1" u="sng">
              <a:solidFill>
                <a:sysClr val="windowText" lastClr="000000"/>
              </a:solidFill>
              <a:effectLst/>
              <a:latin typeface="+mn-ea"/>
              <a:ea typeface="+mn-ea"/>
              <a:cs typeface="+mn-cs"/>
            </a:rPr>
            <a:t>(kW)</a:t>
          </a:r>
          <a:r>
            <a:rPr kumimoji="1" lang="ja-JP" altLang="en-US" sz="1600" b="1" u="sng">
              <a:solidFill>
                <a:sysClr val="windowText" lastClr="000000"/>
              </a:solidFill>
              <a:effectLst/>
              <a:latin typeface="+mn-ea"/>
              <a:ea typeface="+mn-ea"/>
              <a:cs typeface="+mn-cs"/>
            </a:rPr>
            <a:t>を入力してください</a:t>
          </a:r>
          <a:endParaRPr kumimoji="1" lang="en-US" altLang="ja-JP" sz="1600" b="1" u="sng">
            <a:solidFill>
              <a:sysClr val="windowText" lastClr="000000"/>
            </a:solidFill>
            <a:effectLst/>
            <a:latin typeface="+mn-ea"/>
            <a:ea typeface="+mn-ea"/>
            <a:cs typeface="+mn-cs"/>
          </a:endParaRPr>
        </a:p>
        <a:p>
          <a:pPr algn="l"/>
          <a:r>
            <a:rPr kumimoji="1" lang="ja-JP" altLang="en-US" sz="1600" b="0" u="none">
              <a:solidFill>
                <a:sysClr val="windowText" lastClr="000000"/>
              </a:solidFill>
              <a:effectLst/>
              <a:latin typeface="+mn-ea"/>
              <a:ea typeface="+mn-ea"/>
              <a:cs typeface="+mn-cs"/>
            </a:rPr>
            <a:t>相当蒸発量</a:t>
          </a:r>
          <a:r>
            <a:rPr kumimoji="1" lang="en-US" altLang="ja-JP" sz="1600" b="0" u="none">
              <a:solidFill>
                <a:sysClr val="windowText" lastClr="000000"/>
              </a:solidFill>
              <a:effectLst/>
              <a:latin typeface="+mn-ea"/>
              <a:ea typeface="+mn-ea"/>
              <a:cs typeface="+mn-cs"/>
            </a:rPr>
            <a:t>(kg/h)</a:t>
          </a:r>
          <a:r>
            <a:rPr kumimoji="1" lang="ja-JP" altLang="en-US" sz="1600" b="0" u="none">
              <a:solidFill>
                <a:sysClr val="windowText" lastClr="000000"/>
              </a:solidFill>
              <a:effectLst/>
              <a:latin typeface="+mn-ea"/>
              <a:ea typeface="+mn-ea"/>
              <a:cs typeface="+mn-cs"/>
            </a:rPr>
            <a:t>：蒸気ボイラの場合、カタログ</a:t>
          </a:r>
          <a:r>
            <a:rPr kumimoji="1" lang="en-US" altLang="ja-JP" sz="1600" b="0" u="none">
              <a:solidFill>
                <a:sysClr val="windowText" lastClr="000000"/>
              </a:solidFill>
              <a:effectLst/>
              <a:latin typeface="+mn-ea"/>
              <a:ea typeface="+mn-ea"/>
              <a:cs typeface="+mn-cs"/>
            </a:rPr>
            <a:t>(</a:t>
          </a:r>
          <a:r>
            <a:rPr kumimoji="1" lang="ja-JP" altLang="en-US" sz="1600" b="0" u="none">
              <a:solidFill>
                <a:sysClr val="windowText" lastClr="000000"/>
              </a:solidFill>
              <a:effectLst/>
              <a:latin typeface="+mn-ea"/>
              <a:ea typeface="+mn-ea"/>
              <a:cs typeface="+mn-cs"/>
            </a:rPr>
            <a:t>仕様書等</a:t>
          </a:r>
          <a:r>
            <a:rPr kumimoji="1" lang="en-US" altLang="ja-JP" sz="1600" b="0" u="none">
              <a:solidFill>
                <a:sysClr val="windowText" lastClr="000000"/>
              </a:solidFill>
              <a:effectLst/>
              <a:latin typeface="+mn-ea"/>
              <a:ea typeface="+mn-ea"/>
              <a:cs typeface="+mn-cs"/>
            </a:rPr>
            <a:t>)</a:t>
          </a:r>
          <a:r>
            <a:rPr kumimoji="1" lang="ja-JP" altLang="en-US" sz="1600" b="0" u="none">
              <a:solidFill>
                <a:sysClr val="windowText" lastClr="000000"/>
              </a:solidFill>
              <a:effectLst/>
              <a:latin typeface="+mn-ea"/>
              <a:ea typeface="+mn-ea"/>
              <a:cs typeface="+mn-cs"/>
            </a:rPr>
            <a:t>に記載の値を入力</a:t>
          </a:r>
          <a:endParaRPr kumimoji="1" lang="en-US" altLang="ja-JP" sz="1600" b="0" u="none">
            <a:solidFill>
              <a:sysClr val="windowText" lastClr="000000"/>
            </a:solidFill>
            <a:effectLst/>
            <a:latin typeface="+mn-ea"/>
            <a:ea typeface="+mn-ea"/>
            <a:cs typeface="+mn-cs"/>
          </a:endParaRPr>
        </a:p>
        <a:p>
          <a:pPr algn="l"/>
          <a:r>
            <a:rPr kumimoji="1" lang="ja-JP" altLang="en-US" sz="1600" b="0" u="none">
              <a:solidFill>
                <a:sysClr val="windowText" lastClr="000000"/>
              </a:solidFill>
              <a:effectLst/>
              <a:latin typeface="+mn-ea"/>
              <a:ea typeface="+mn-ea"/>
              <a:cs typeface="+mn-cs"/>
            </a:rPr>
            <a:t>熱出力</a:t>
          </a:r>
          <a:r>
            <a:rPr kumimoji="1" lang="en-US" altLang="ja-JP" sz="1600" b="0" u="none">
              <a:solidFill>
                <a:sysClr val="windowText" lastClr="000000"/>
              </a:solidFill>
              <a:effectLst/>
              <a:latin typeface="+mn-ea"/>
              <a:ea typeface="+mn-ea"/>
              <a:cs typeface="+mn-cs"/>
            </a:rPr>
            <a:t>(kW)</a:t>
          </a:r>
          <a:r>
            <a:rPr kumimoji="1" lang="ja-JP" altLang="en-US" sz="1600" b="0" u="none">
              <a:solidFill>
                <a:sysClr val="windowText" lastClr="000000"/>
              </a:solidFill>
              <a:effectLst/>
              <a:latin typeface="+mn-ea"/>
              <a:ea typeface="+mn-ea"/>
              <a:cs typeface="+mn-cs"/>
            </a:rPr>
            <a:t>：温水ボイラの場合、カタログ</a:t>
          </a:r>
          <a:r>
            <a:rPr kumimoji="1" lang="en-US" altLang="ja-JP" sz="1600" b="0" u="none">
              <a:solidFill>
                <a:sysClr val="windowText" lastClr="000000"/>
              </a:solidFill>
              <a:effectLst/>
              <a:latin typeface="+mn-ea"/>
              <a:ea typeface="+mn-ea"/>
              <a:cs typeface="+mn-cs"/>
            </a:rPr>
            <a:t>(</a:t>
          </a:r>
          <a:r>
            <a:rPr kumimoji="1" lang="ja-JP" altLang="en-US" sz="1600" b="0" u="none">
              <a:solidFill>
                <a:sysClr val="windowText" lastClr="000000"/>
              </a:solidFill>
              <a:effectLst/>
              <a:latin typeface="+mn-ea"/>
              <a:ea typeface="+mn-ea"/>
              <a:cs typeface="+mn-cs"/>
            </a:rPr>
            <a:t>仕様書等</a:t>
          </a:r>
          <a:r>
            <a:rPr kumimoji="1" lang="en-US" altLang="ja-JP" sz="1600" b="0" u="none">
              <a:solidFill>
                <a:sysClr val="windowText" lastClr="000000"/>
              </a:solidFill>
              <a:effectLst/>
              <a:latin typeface="+mn-ea"/>
              <a:ea typeface="+mn-ea"/>
              <a:cs typeface="+mn-cs"/>
            </a:rPr>
            <a:t>)</a:t>
          </a:r>
          <a:r>
            <a:rPr kumimoji="1" lang="ja-JP" altLang="en-US" sz="1600" b="0" u="none">
              <a:solidFill>
                <a:sysClr val="windowText" lastClr="000000"/>
              </a:solidFill>
              <a:effectLst/>
              <a:latin typeface="+mn-ea"/>
              <a:ea typeface="+mn-ea"/>
              <a:cs typeface="+mn-cs"/>
            </a:rPr>
            <a:t>に記載の値を入力</a:t>
          </a:r>
          <a:endParaRPr kumimoji="1" lang="en-US" altLang="ja-JP" sz="1600" b="0" u="none">
            <a:solidFill>
              <a:sysClr val="windowText" lastClr="000000"/>
            </a:solidFill>
            <a:effectLst/>
            <a:latin typeface="+mn-ea"/>
            <a:ea typeface="+mn-ea"/>
            <a:cs typeface="+mn-cs"/>
          </a:endParaRPr>
        </a:p>
      </xdr:txBody>
    </xdr:sp>
    <xdr:clientData/>
  </xdr:twoCellAnchor>
  <xdr:twoCellAnchor editAs="oneCell">
    <xdr:from>
      <xdr:col>13</xdr:col>
      <xdr:colOff>1697182</xdr:colOff>
      <xdr:row>17</xdr:row>
      <xdr:rowOff>210994</xdr:rowOff>
    </xdr:from>
    <xdr:to>
      <xdr:col>17</xdr:col>
      <xdr:colOff>284249</xdr:colOff>
      <xdr:row>26</xdr:row>
      <xdr:rowOff>208893</xdr:rowOff>
    </xdr:to>
    <xdr:sp macro="" textlink="">
      <xdr:nvSpPr>
        <xdr:cNvPr id="29" name="吹き出し: 角を丸めた四角形 28">
          <a:extLst>
            <a:ext uri="{FF2B5EF4-FFF2-40B4-BE49-F238E27FC236}">
              <a16:creationId xmlns:a16="http://schemas.microsoft.com/office/drawing/2014/main" id="{6FAA617D-39AD-4A45-B2A6-BFF0526CE2FB}"/>
            </a:ext>
          </a:extLst>
        </xdr:cNvPr>
        <xdr:cNvSpPr/>
      </xdr:nvSpPr>
      <xdr:spPr>
        <a:xfrm>
          <a:off x="30497318" y="10792403"/>
          <a:ext cx="4869584" cy="2807255"/>
        </a:xfrm>
        <a:prstGeom prst="wedgeRoundRectCallout">
          <a:avLst>
            <a:gd name="adj1" fmla="val -17321"/>
            <a:gd name="adj2" fmla="val -81762"/>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a:solidFill>
                <a:srgbClr val="000000"/>
              </a:solidFill>
              <a:latin typeface="+mn-ea"/>
              <a:ea typeface="+mn-ea"/>
            </a:rPr>
            <a:t>【</a:t>
          </a:r>
          <a:r>
            <a:rPr kumimoji="1" lang="ja-JP" altLang="en-US" sz="1600" b="1">
              <a:solidFill>
                <a:srgbClr val="000000"/>
              </a:solidFill>
              <a:latin typeface="+mn-ea"/>
              <a:ea typeface="+mn-ea"/>
            </a:rPr>
            <a:t>　⑧台数制御装置接続可否　</a:t>
          </a:r>
          <a:r>
            <a:rPr kumimoji="1" lang="en-US" altLang="ja-JP" sz="1600" b="1">
              <a:solidFill>
                <a:srgbClr val="000000"/>
              </a:solidFill>
              <a:latin typeface="+mn-ea"/>
              <a:ea typeface="+mn-ea"/>
            </a:rPr>
            <a:t>】</a:t>
          </a:r>
        </a:p>
        <a:p>
          <a:pPr algn="l"/>
          <a:endParaRPr kumimoji="1" lang="en-US" altLang="ja-JP" sz="1600" b="1">
            <a:solidFill>
              <a:srgbClr val="000000"/>
            </a:solidFill>
            <a:latin typeface="+mn-ea"/>
            <a:ea typeface="+mn-ea"/>
          </a:endParaRPr>
        </a:p>
        <a:p>
          <a:pPr algn="l"/>
          <a:r>
            <a:rPr kumimoji="1" lang="ja-JP" altLang="en-US" sz="1600" b="1" u="sng">
              <a:solidFill>
                <a:srgbClr val="000000"/>
              </a:solidFill>
              <a:latin typeface="+mn-ea"/>
              <a:ea typeface="+mn-ea"/>
            </a:rPr>
            <a:t>⑧台数制御装置接続を選択してください</a:t>
          </a:r>
        </a:p>
        <a:p>
          <a:pPr algn="l"/>
          <a:r>
            <a:rPr kumimoji="1" lang="en-US" altLang="ja-JP" sz="1600" b="0" u="none">
              <a:solidFill>
                <a:srgbClr val="000000"/>
              </a:solidFill>
              <a:latin typeface="+mn-ea"/>
              <a:ea typeface="+mn-ea"/>
            </a:rPr>
            <a:t>GX</a:t>
          </a:r>
          <a:r>
            <a:rPr kumimoji="1" lang="ja-JP" altLang="en-US" sz="1600" b="0" u="none">
              <a:solidFill>
                <a:srgbClr val="000000"/>
              </a:solidFill>
              <a:latin typeface="+mn-ea"/>
              <a:ea typeface="+mn-ea"/>
            </a:rPr>
            <a:t>要件にかかわる書類を提出され、トップ性能枠基準を超えている設備に関してはプルダウンより選択してください。</a:t>
          </a:r>
          <a:endParaRPr kumimoji="1" lang="en-US" altLang="ja-JP" sz="1600" b="0" u="none">
            <a:solidFill>
              <a:srgbClr val="000000"/>
            </a:solidFill>
            <a:latin typeface="+mn-ea"/>
            <a:ea typeface="+mn-ea"/>
          </a:endParaRPr>
        </a:p>
        <a:p>
          <a:pPr algn="l"/>
          <a:r>
            <a:rPr kumimoji="1" lang="ja-JP" altLang="en-US" sz="1600" b="1" u="none">
              <a:solidFill>
                <a:srgbClr val="FF0000"/>
              </a:solidFill>
              <a:latin typeface="+mn-ea"/>
              <a:ea typeface="+mn-ea"/>
            </a:rPr>
            <a:t>台数制御装置について、製品型番登録されない事業者は「否」を選択してください。</a:t>
          </a:r>
        </a:p>
      </xdr:txBody>
    </xdr:sp>
    <xdr:clientData/>
  </xdr:twoCellAnchor>
  <xdr:twoCellAnchor editAs="oneCell">
    <xdr:from>
      <xdr:col>17</xdr:col>
      <xdr:colOff>439305</xdr:colOff>
      <xdr:row>18</xdr:row>
      <xdr:rowOff>66097</xdr:rowOff>
    </xdr:from>
    <xdr:to>
      <xdr:col>17</xdr:col>
      <xdr:colOff>3869112</xdr:colOff>
      <xdr:row>25</xdr:row>
      <xdr:rowOff>3172</xdr:rowOff>
    </xdr:to>
    <xdr:sp macro="" textlink="">
      <xdr:nvSpPr>
        <xdr:cNvPr id="30" name="吹き出し: 角を丸めた四角形 29">
          <a:extLst>
            <a:ext uri="{FF2B5EF4-FFF2-40B4-BE49-F238E27FC236}">
              <a16:creationId xmlns:a16="http://schemas.microsoft.com/office/drawing/2014/main" id="{4DBD2BDF-23E2-4B8B-9C65-94B4C57502AD}"/>
            </a:ext>
          </a:extLst>
        </xdr:cNvPr>
        <xdr:cNvSpPr/>
      </xdr:nvSpPr>
      <xdr:spPr>
        <a:xfrm>
          <a:off x="35508623" y="10959233"/>
          <a:ext cx="3437427" cy="2119166"/>
        </a:xfrm>
        <a:prstGeom prst="wedgeRoundRectCallout">
          <a:avLst>
            <a:gd name="adj1" fmla="val -77830"/>
            <a:gd name="adj2" fmla="val -101571"/>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a:solidFill>
                <a:srgbClr val="000000"/>
              </a:solidFill>
              <a:latin typeface="+mn-ea"/>
              <a:ea typeface="+mn-ea"/>
            </a:rPr>
            <a:t>【</a:t>
          </a:r>
          <a:r>
            <a:rPr kumimoji="1" lang="ja-JP" altLang="en-US" sz="1600" b="1">
              <a:solidFill>
                <a:srgbClr val="000000"/>
              </a:solidFill>
              <a:latin typeface="+mn-ea"/>
              <a:ea typeface="+mn-ea"/>
            </a:rPr>
            <a:t>　⑨希望小売価格</a:t>
          </a:r>
          <a:r>
            <a:rPr kumimoji="1" lang="en-US" altLang="ja-JP" sz="1600" b="1">
              <a:solidFill>
                <a:srgbClr val="000000"/>
              </a:solidFill>
              <a:latin typeface="+mn-ea"/>
              <a:ea typeface="+mn-ea"/>
            </a:rPr>
            <a:t>(</a:t>
          </a:r>
          <a:r>
            <a:rPr kumimoji="1" lang="ja-JP" altLang="en-US" sz="1600" b="1">
              <a:solidFill>
                <a:srgbClr val="000000"/>
              </a:solidFill>
              <a:latin typeface="+mn-ea"/>
              <a:ea typeface="+mn-ea"/>
            </a:rPr>
            <a:t>千円</a:t>
          </a:r>
          <a:r>
            <a:rPr kumimoji="1" lang="en-US" altLang="ja-JP" sz="1600" b="1">
              <a:solidFill>
                <a:srgbClr val="000000"/>
              </a:solidFill>
              <a:latin typeface="+mn-ea"/>
              <a:ea typeface="+mn-ea"/>
            </a:rPr>
            <a:t>)</a:t>
          </a:r>
          <a:r>
            <a:rPr kumimoji="1" lang="ja-JP" altLang="en-US" sz="1600" b="1">
              <a:solidFill>
                <a:srgbClr val="000000"/>
              </a:solidFill>
              <a:latin typeface="+mn-ea"/>
              <a:ea typeface="+mn-ea"/>
            </a:rPr>
            <a:t>　</a:t>
          </a:r>
          <a:r>
            <a:rPr kumimoji="1" lang="en-US" altLang="ja-JP" sz="1600" b="1">
              <a:solidFill>
                <a:srgbClr val="000000"/>
              </a:solidFill>
              <a:latin typeface="+mn-ea"/>
              <a:ea typeface="+mn-ea"/>
            </a:rPr>
            <a:t>】</a:t>
          </a:r>
        </a:p>
        <a:p>
          <a:pPr algn="l"/>
          <a:endParaRPr kumimoji="1" lang="en-US" altLang="ja-JP" sz="1600" b="1">
            <a:solidFill>
              <a:srgbClr val="000000"/>
            </a:solidFill>
            <a:latin typeface="+mn-ea"/>
            <a:ea typeface="+mn-ea"/>
          </a:endParaRPr>
        </a:p>
        <a:p>
          <a:pPr algn="l"/>
          <a:r>
            <a:rPr kumimoji="1" lang="ja-JP" altLang="en-US" sz="1600" b="1" u="sng">
              <a:solidFill>
                <a:srgbClr val="000000"/>
              </a:solidFill>
              <a:latin typeface="+mn-ea"/>
              <a:ea typeface="+mn-ea"/>
            </a:rPr>
            <a:t>⑨希望小売価格</a:t>
          </a:r>
          <a:r>
            <a:rPr kumimoji="1" lang="en-US" altLang="ja-JP" sz="1600" b="1" u="sng">
              <a:solidFill>
                <a:srgbClr val="000000"/>
              </a:solidFill>
              <a:latin typeface="+mn-ea"/>
              <a:ea typeface="+mn-ea"/>
            </a:rPr>
            <a:t>(</a:t>
          </a:r>
          <a:r>
            <a:rPr kumimoji="1" lang="ja-JP" altLang="en-US" sz="1600" b="1" u="sng">
              <a:solidFill>
                <a:srgbClr val="000000"/>
              </a:solidFill>
              <a:latin typeface="+mn-ea"/>
              <a:ea typeface="+mn-ea"/>
            </a:rPr>
            <a:t>千円</a:t>
          </a:r>
          <a:r>
            <a:rPr kumimoji="1" lang="en-US" altLang="ja-JP" sz="1600" b="1" u="sng">
              <a:solidFill>
                <a:srgbClr val="000000"/>
              </a:solidFill>
              <a:latin typeface="+mn-ea"/>
              <a:ea typeface="+mn-ea"/>
            </a:rPr>
            <a:t>)</a:t>
          </a:r>
          <a:r>
            <a:rPr kumimoji="1" lang="ja-JP" altLang="en-US" sz="1600" b="1" u="sng">
              <a:solidFill>
                <a:srgbClr val="000000"/>
              </a:solidFill>
              <a:latin typeface="+mn-ea"/>
              <a:ea typeface="+mn-ea"/>
            </a:rPr>
            <a:t>を入力してください</a:t>
          </a:r>
        </a:p>
        <a:p>
          <a:pPr algn="l"/>
          <a:r>
            <a:rPr kumimoji="1" lang="ja-JP" altLang="en-US" sz="1600" b="0" u="none">
              <a:solidFill>
                <a:srgbClr val="000000"/>
              </a:solidFill>
              <a:latin typeface="+mn-ea"/>
              <a:ea typeface="+mn-ea"/>
            </a:rPr>
            <a:t>単位に注意して入力</a:t>
          </a:r>
          <a:endParaRPr kumimoji="1" lang="en-US" altLang="ja-JP" sz="1600" b="0" u="none">
            <a:solidFill>
              <a:srgbClr val="000000"/>
            </a:solidFill>
            <a:latin typeface="+mn-ea"/>
            <a:ea typeface="+mn-ea"/>
          </a:endParaRPr>
        </a:p>
        <a:p>
          <a:pPr algn="l"/>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任意項目です</a:t>
          </a:r>
        </a:p>
      </xdr:txBody>
    </xdr:sp>
    <xdr:clientData/>
  </xdr:twoCellAnchor>
  <xdr:twoCellAnchor editAs="oneCell">
    <xdr:from>
      <xdr:col>16</xdr:col>
      <xdr:colOff>1364962</xdr:colOff>
      <xdr:row>27</xdr:row>
      <xdr:rowOff>48780</xdr:rowOff>
    </xdr:from>
    <xdr:to>
      <xdr:col>18</xdr:col>
      <xdr:colOff>2074975</xdr:colOff>
      <xdr:row>50</xdr:row>
      <xdr:rowOff>268200</xdr:rowOff>
    </xdr:to>
    <xdr:grpSp>
      <xdr:nvGrpSpPr>
        <xdr:cNvPr id="31" name="グループ化 30">
          <a:extLst>
            <a:ext uri="{FF2B5EF4-FFF2-40B4-BE49-F238E27FC236}">
              <a16:creationId xmlns:a16="http://schemas.microsoft.com/office/drawing/2014/main" id="{5D464E09-0898-4761-A145-9404465C4AD1}"/>
            </a:ext>
          </a:extLst>
        </xdr:cNvPr>
        <xdr:cNvGrpSpPr/>
      </xdr:nvGrpSpPr>
      <xdr:grpSpPr>
        <a:xfrm>
          <a:off x="37141151" y="14506287"/>
          <a:ext cx="7900233" cy="7392322"/>
          <a:chOff x="29406273" y="10307495"/>
          <a:chExt cx="7898327" cy="7391687"/>
        </a:xfrm>
      </xdr:grpSpPr>
      <xdr:sp macro="" textlink="">
        <xdr:nvSpPr>
          <xdr:cNvPr id="32" name="吹き出し: 角を丸めた四角形 31">
            <a:extLst>
              <a:ext uri="{FF2B5EF4-FFF2-40B4-BE49-F238E27FC236}">
                <a16:creationId xmlns:a16="http://schemas.microsoft.com/office/drawing/2014/main" id="{473465C3-CEB0-424A-EDA5-2C30EA13A2AB}"/>
              </a:ext>
            </a:extLst>
          </xdr:cNvPr>
          <xdr:cNvSpPr/>
        </xdr:nvSpPr>
        <xdr:spPr>
          <a:xfrm>
            <a:off x="29406273" y="10307495"/>
            <a:ext cx="7898327" cy="7391687"/>
          </a:xfrm>
          <a:prstGeom prst="wedgeRoundRectCallout">
            <a:avLst>
              <a:gd name="adj1" fmla="val 8652"/>
              <a:gd name="adj2" fmla="val -101366"/>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b="1">
                <a:solidFill>
                  <a:srgbClr val="000000"/>
                </a:solidFill>
                <a:latin typeface="+mn-ea"/>
                <a:ea typeface="+mn-ea"/>
              </a:rPr>
              <a:t>【</a:t>
            </a:r>
            <a:r>
              <a:rPr kumimoji="1" lang="ja-JP" altLang="en-US" sz="1600" b="1">
                <a:solidFill>
                  <a:srgbClr val="000000"/>
                </a:solidFill>
                <a:latin typeface="+mn-ea"/>
                <a:ea typeface="+mn-ea"/>
              </a:rPr>
              <a:t>　⑩ワイルドカードの内訳一覧　</a:t>
            </a:r>
            <a:r>
              <a:rPr kumimoji="1" lang="en-US" altLang="ja-JP" sz="1600" b="1">
                <a:solidFill>
                  <a:srgbClr val="000000"/>
                </a:solidFill>
                <a:latin typeface="+mn-ea"/>
                <a:ea typeface="+mn-ea"/>
              </a:rPr>
              <a:t>】</a:t>
            </a:r>
            <a:endParaRPr kumimoji="1" lang="en-US" altLang="ja-JP" sz="1600">
              <a:solidFill>
                <a:srgbClr val="000000"/>
              </a:solidFill>
              <a:latin typeface="+mn-ea"/>
              <a:ea typeface="+mn-ea"/>
            </a:endParaRPr>
          </a:p>
          <a:p>
            <a:pPr algn="l"/>
            <a:r>
              <a:rPr kumimoji="1" lang="ja-JP" altLang="en-US" sz="1600" b="1" u="sng">
                <a:solidFill>
                  <a:srgbClr val="000000"/>
                </a:solidFill>
                <a:latin typeface="+mn-ea"/>
                <a:ea typeface="+mn-ea"/>
              </a:rPr>
              <a:t>⑩ワイルドカードを用いた場合</a:t>
            </a:r>
            <a:r>
              <a:rPr kumimoji="1" lang="en-US" altLang="ja-JP" sz="1600" b="1" u="sng">
                <a:solidFill>
                  <a:srgbClr val="000000"/>
                </a:solidFill>
                <a:latin typeface="+mn-ea"/>
                <a:ea typeface="+mn-ea"/>
              </a:rPr>
              <a:t>)</a:t>
            </a:r>
            <a:r>
              <a:rPr kumimoji="1" lang="ja-JP" altLang="en-US" sz="1600" b="1" u="sng">
                <a:solidFill>
                  <a:srgbClr val="000000"/>
                </a:solidFill>
                <a:latin typeface="+mn-ea"/>
                <a:ea typeface="+mn-ea"/>
              </a:rPr>
              <a:t>ワイルドカードの内訳一覧を入力</a:t>
            </a:r>
          </a:p>
          <a:p>
            <a:pPr algn="l"/>
            <a:r>
              <a:rPr kumimoji="1" lang="ja-JP" altLang="en-US" sz="1600" b="0" u="none">
                <a:solidFill>
                  <a:srgbClr val="000000"/>
                </a:solidFill>
                <a:latin typeface="+mn-ea"/>
                <a:ea typeface="+mn-ea"/>
              </a:rPr>
              <a:t>カタログ</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仕様書等</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に記載の型番を入力、入力方法は以下を参照</a:t>
            </a:r>
          </a:p>
          <a:p>
            <a:pPr algn="l"/>
            <a:endParaRPr kumimoji="1" lang="en-US" altLang="ja-JP" sz="1600" b="1">
              <a:solidFill>
                <a:srgbClr val="000000"/>
              </a:solidFill>
              <a:latin typeface="+mn-ea"/>
              <a:ea typeface="+mn-ea"/>
            </a:endParaRPr>
          </a:p>
        </xdr:txBody>
      </xdr:sp>
      <xdr:sp macro="" textlink="">
        <xdr:nvSpPr>
          <xdr:cNvPr id="33" name="四角形: 角を丸くする 32">
            <a:extLst>
              <a:ext uri="{FF2B5EF4-FFF2-40B4-BE49-F238E27FC236}">
                <a16:creationId xmlns:a16="http://schemas.microsoft.com/office/drawing/2014/main" id="{056A1E86-B76E-D07E-88D1-40770D743DF8}"/>
              </a:ext>
            </a:extLst>
          </xdr:cNvPr>
          <xdr:cNvSpPr/>
        </xdr:nvSpPr>
        <xdr:spPr>
          <a:xfrm>
            <a:off x="29629050" y="11594921"/>
            <a:ext cx="7452772" cy="5170629"/>
          </a:xfrm>
          <a:prstGeom prst="roundRect">
            <a:avLst>
              <a:gd name="adj" fmla="val 2715"/>
            </a:avLst>
          </a:prstGeom>
          <a:solidFill>
            <a:sysClr val="window" lastClr="FFFFFF"/>
          </a:solidFill>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600" b="1" u="sng" baseline="0">
                <a:solidFill>
                  <a:srgbClr val="FF0000"/>
                </a:solidFill>
                <a:effectLst/>
                <a:latin typeface="ＭＳ ゴシック" panose="020B0609070205080204" pitchFamily="49" charset="-128"/>
                <a:ea typeface="ＭＳ ゴシック" panose="020B0609070205080204" pitchFamily="49" charset="-128"/>
                <a:cs typeface="+mn-cs"/>
              </a:rPr>
              <a:t>◆ワイルドカードの内訳一覧　入力方法について◆</a:t>
            </a:r>
            <a:endParaRPr kumimoji="1" lang="en-US" altLang="ja-JP" sz="1600" b="1" u="sng" baseline="0">
              <a:solidFill>
                <a:srgbClr val="FF0000"/>
              </a:solidFill>
              <a:effectLst/>
              <a:latin typeface="ＭＳ ゴシック" panose="020B0609070205080204" pitchFamily="49" charset="-128"/>
              <a:ea typeface="ＭＳ ゴシック" panose="020B0609070205080204" pitchFamily="49" charset="-128"/>
              <a:cs typeface="+mn-cs"/>
            </a:endParaRPr>
          </a:p>
          <a:p>
            <a:endParaRPr kumimoji="1" lang="en-US" altLang="ja-JP" sz="1600" b="1" u="sng" baseline="0">
              <a:solidFill>
                <a:srgbClr val="FF0000"/>
              </a:solidFill>
              <a:effectLst/>
              <a:latin typeface="ＭＳ ゴシック" panose="020B0609070205080204" pitchFamily="49" charset="-128"/>
              <a:ea typeface="ＭＳ ゴシック" panose="020B0609070205080204" pitchFamily="49" charset="-128"/>
              <a:cs typeface="+mn-cs"/>
            </a:endParaRPr>
          </a:p>
          <a:p>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型番に「■」を入力した場合、該当する枝番、枝番の意味する仕様・内容等を「ワイルドカードの内訳一覧」にカンマ区切りで入力してください。</a:t>
            </a:r>
            <a:b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br>
            <a:r>
              <a:rPr kumimoji="1" lang="ja-JP" altLang="en-US" sz="1600" b="0" u="none">
                <a:solidFill>
                  <a:srgbClr val="FF0000"/>
                </a:solidFill>
                <a:effectLst/>
                <a:latin typeface="ＭＳ ゴシック" panose="020B0609070205080204" pitchFamily="49" charset="-128"/>
                <a:ea typeface="ＭＳ ゴシック" panose="020B0609070205080204" pitchFamily="49" charset="-128"/>
                <a:cs typeface="+mn-cs"/>
              </a:rPr>
              <a:t>■に含まれる可能性のある枝番をすべて入力してください。</a:t>
            </a:r>
            <a:endParaRPr kumimoji="1" lang="en-US" altLang="ja-JP" sz="1600" b="0" u="none">
              <a:solidFill>
                <a:srgbClr val="FF0000"/>
              </a:solidFill>
              <a:effectLst/>
              <a:latin typeface="ＭＳ ゴシック" panose="020B0609070205080204" pitchFamily="49" charset="-128"/>
              <a:ea typeface="ＭＳ ゴシック" panose="020B0609070205080204" pitchFamily="49" charset="-128"/>
              <a:cs typeface="+mn-cs"/>
            </a:endParaRPr>
          </a:p>
          <a:p>
            <a:r>
              <a:rPr kumimoji="1" lang="ja-JP" altLang="en-US" sz="1600" b="0" u="none">
                <a:solidFill>
                  <a:srgbClr val="FF0000"/>
                </a:solidFill>
                <a:effectLst/>
                <a:latin typeface="ＭＳ ゴシック" panose="020B0609070205080204" pitchFamily="49" charset="-128"/>
                <a:ea typeface="ＭＳ ゴシック" panose="020B0609070205080204" pitchFamily="49" charset="-128"/>
                <a:cs typeface="+mn-cs"/>
              </a:rPr>
              <a:t>ただし、能力や性能値が異なる場合は別の型番として入力してください。</a:t>
            </a:r>
          </a:p>
          <a:p>
            <a:r>
              <a:rPr kumimoji="1" lang="ja-JP" altLang="en-US" sz="1600" b="0">
                <a:solidFill>
                  <a:srgbClr val="FF0000"/>
                </a:solidFill>
                <a:effectLst/>
                <a:latin typeface="ＭＳ ゴシック" panose="020B0609070205080204" pitchFamily="49" charset="-128"/>
                <a:ea typeface="ＭＳ ゴシック" panose="020B0609070205080204" pitchFamily="49" charset="-128"/>
                <a:cs typeface="+mn-cs"/>
              </a:rPr>
              <a:t>　</a:t>
            </a:r>
            <a:endParaRPr lang="ja-JP" altLang="ja-JP" sz="1600">
              <a:solidFill>
                <a:srgbClr val="FF0000"/>
              </a:solidFill>
              <a:effectLst/>
              <a:latin typeface="ＭＳ ゴシック" panose="020B0609070205080204" pitchFamily="49" charset="-128"/>
              <a:ea typeface="ＭＳ ゴシック" panose="020B0609070205080204" pitchFamily="49" charset="-128"/>
            </a:endParaRPr>
          </a:p>
          <a:p>
            <a:r>
              <a:rPr kumimoji="1" lang="ja-JP" altLang="en-US" sz="1600" b="0">
                <a:solidFill>
                  <a:srgbClr val="FF0000"/>
                </a:solidFill>
                <a:effectLst/>
                <a:latin typeface="ＭＳ ゴシック" panose="020B0609070205080204" pitchFamily="49" charset="-128"/>
                <a:ea typeface="ＭＳ ゴシック" panose="020B0609070205080204" pitchFamily="49" charset="-128"/>
                <a:cs typeface="+mn-cs"/>
              </a:rPr>
              <a:t>入力例）</a:t>
            </a:r>
            <a:r>
              <a:rPr kumimoji="1" lang="ja-JP" altLang="ja-JP" sz="1600" b="0">
                <a:solidFill>
                  <a:srgbClr val="FF0000"/>
                </a:solidFill>
                <a:effectLst/>
                <a:latin typeface="ＭＳ ゴシック" panose="020B0609070205080204" pitchFamily="49" charset="-128"/>
                <a:ea typeface="ＭＳ ゴシック" panose="020B0609070205080204" pitchFamily="49" charset="-128"/>
                <a:cs typeface="+mn-cs"/>
              </a:rPr>
              <a:t>　　　　　　カタログ記載型番　：</a:t>
            </a:r>
            <a:r>
              <a:rPr kumimoji="1" lang="en-US" altLang="ja-JP" sz="1600" b="0">
                <a:solidFill>
                  <a:srgbClr val="FF0000"/>
                </a:solidFill>
                <a:effectLst/>
                <a:latin typeface="ＭＳ ゴシック" panose="020B0609070205080204" pitchFamily="49" charset="-128"/>
                <a:ea typeface="ＭＳ ゴシック" panose="020B0609070205080204" pitchFamily="49" charset="-128"/>
                <a:cs typeface="+mn-cs"/>
              </a:rPr>
              <a:t>XYZ-123FL</a:t>
            </a:r>
          </a:p>
          <a:p>
            <a:r>
              <a:rPr kumimoji="1" lang="ja-JP" altLang="en-US" sz="1600" b="0">
                <a:solidFill>
                  <a:srgbClr val="FF0000"/>
                </a:solidFill>
                <a:effectLst/>
                <a:latin typeface="ＭＳ ゴシック" panose="020B0609070205080204" pitchFamily="49" charset="-128"/>
                <a:ea typeface="ＭＳ ゴシック" panose="020B0609070205080204" pitchFamily="49" charset="-128"/>
                <a:cs typeface="+mn-cs"/>
              </a:rPr>
              <a:t>　　　　　　　　　　　　　　　　　  　　</a:t>
            </a:r>
            <a:r>
              <a:rPr kumimoji="1" lang="en-US" altLang="ja-JP" sz="1600" b="0">
                <a:solidFill>
                  <a:srgbClr val="FF0000"/>
                </a:solidFill>
                <a:effectLst/>
                <a:latin typeface="ＭＳ ゴシック" panose="020B0609070205080204" pitchFamily="49" charset="-128"/>
                <a:ea typeface="ＭＳ ゴシック" panose="020B0609070205080204" pitchFamily="49" charset="-128"/>
                <a:cs typeface="+mn-cs"/>
              </a:rPr>
              <a:t>XYZ-123GK</a:t>
            </a:r>
            <a:endParaRPr lang="ja-JP" altLang="ja-JP" sz="1600">
              <a:solidFill>
                <a:srgbClr val="FF0000"/>
              </a:solidFill>
              <a:effectLst/>
              <a:latin typeface="ＭＳ ゴシック" panose="020B0609070205080204" pitchFamily="49" charset="-128"/>
              <a:ea typeface="ＭＳ ゴシック" panose="020B0609070205080204" pitchFamily="49" charset="-128"/>
            </a:endParaRPr>
          </a:p>
          <a:p>
            <a:r>
              <a:rPr kumimoji="1" lang="ja-JP" altLang="ja-JP" sz="1600" b="0">
                <a:solidFill>
                  <a:srgbClr val="FF0000"/>
                </a:solidFill>
                <a:effectLst/>
                <a:latin typeface="ＭＳ ゴシック" panose="020B0609070205080204" pitchFamily="49" charset="-128"/>
                <a:ea typeface="ＭＳ ゴシック" panose="020B0609070205080204" pitchFamily="49" charset="-128"/>
                <a:cs typeface="+mn-cs"/>
              </a:rPr>
              <a:t>性能値・能力値が確定する代表型番部分　：</a:t>
            </a:r>
            <a:r>
              <a:rPr kumimoji="1" lang="en-US" altLang="ja-JP" sz="1600" b="0">
                <a:solidFill>
                  <a:srgbClr val="FF0000"/>
                </a:solidFill>
                <a:effectLst/>
                <a:latin typeface="ＭＳ ゴシック" panose="020B0609070205080204" pitchFamily="49" charset="-128"/>
                <a:ea typeface="ＭＳ ゴシック" panose="020B0609070205080204" pitchFamily="49" charset="-128"/>
                <a:cs typeface="+mn-cs"/>
              </a:rPr>
              <a:t>XYZ-123</a:t>
            </a:r>
            <a:endParaRPr lang="ja-JP" altLang="ja-JP" sz="1600">
              <a:solidFill>
                <a:srgbClr val="FF0000"/>
              </a:solidFill>
              <a:effectLst/>
              <a:latin typeface="ＭＳ ゴシック" panose="020B0609070205080204" pitchFamily="49" charset="-128"/>
              <a:ea typeface="ＭＳ ゴシック" panose="020B0609070205080204" pitchFamily="49" charset="-128"/>
            </a:endParaRPr>
          </a:p>
          <a:p>
            <a:r>
              <a:rPr kumimoji="1" lang="ja-JP" altLang="ja-JP" sz="1600" b="0">
                <a:solidFill>
                  <a:srgbClr val="FF0000"/>
                </a:solidFill>
                <a:effectLst/>
                <a:latin typeface="ＭＳ ゴシック" panose="020B0609070205080204" pitchFamily="49" charset="-128"/>
                <a:ea typeface="ＭＳ ゴシック" panose="020B0609070205080204" pitchFamily="49" charset="-128"/>
                <a:cs typeface="+mn-cs"/>
              </a:rPr>
              <a:t>性能値・能力値に影響のない枝番部分</a:t>
            </a:r>
            <a:r>
              <a:rPr kumimoji="1" lang="ja-JP" altLang="en-US" sz="1600" b="0">
                <a:solidFill>
                  <a:srgbClr val="FF0000"/>
                </a:solidFill>
                <a:effectLst/>
                <a:latin typeface="ＭＳ ゴシック" panose="020B0609070205080204" pitchFamily="49" charset="-128"/>
                <a:ea typeface="ＭＳ ゴシック" panose="020B0609070205080204" pitchFamily="49" charset="-128"/>
                <a:cs typeface="+mn-cs"/>
              </a:rPr>
              <a:t>　　</a:t>
            </a:r>
            <a:r>
              <a:rPr kumimoji="1" lang="ja-JP" altLang="ja-JP" sz="1600" b="0">
                <a:solidFill>
                  <a:srgbClr val="FF0000"/>
                </a:solidFill>
                <a:effectLst/>
                <a:latin typeface="ＭＳ ゴシック" panose="020B0609070205080204" pitchFamily="49" charset="-128"/>
                <a:ea typeface="ＭＳ ゴシック" panose="020B0609070205080204" pitchFamily="49" charset="-128"/>
                <a:cs typeface="+mn-cs"/>
              </a:rPr>
              <a:t>：</a:t>
            </a:r>
            <a:r>
              <a:rPr kumimoji="1" lang="en-US" altLang="ja-JP" sz="1600" b="0">
                <a:solidFill>
                  <a:srgbClr val="FF0000"/>
                </a:solidFill>
                <a:effectLst/>
                <a:latin typeface="ＭＳ ゴシック" panose="020B0609070205080204" pitchFamily="49" charset="-128"/>
                <a:ea typeface="ＭＳ ゴシック" panose="020B0609070205080204" pitchFamily="49" charset="-128"/>
                <a:cs typeface="+mn-cs"/>
              </a:rPr>
              <a:t>-FL(</a:t>
            </a:r>
            <a:r>
              <a:rPr kumimoji="1" lang="ja-JP" altLang="en-US" sz="1600" b="0">
                <a:solidFill>
                  <a:srgbClr val="FF0000"/>
                </a:solidFill>
                <a:effectLst/>
                <a:latin typeface="ＭＳ ゴシック" panose="020B0609070205080204" pitchFamily="49" charset="-128"/>
                <a:ea typeface="ＭＳ ゴシック" panose="020B0609070205080204" pitchFamily="49" charset="-128"/>
                <a:cs typeface="+mn-cs"/>
              </a:rPr>
              <a:t>●●仕様</a:t>
            </a:r>
            <a:r>
              <a:rPr kumimoji="1" lang="en-US" altLang="ja-JP" sz="1600" b="0">
                <a:solidFill>
                  <a:srgbClr val="FF0000"/>
                </a:solidFill>
                <a:effectLst/>
                <a:latin typeface="ＭＳ ゴシック" panose="020B0609070205080204" pitchFamily="49" charset="-128"/>
                <a:ea typeface="ＭＳ ゴシック" panose="020B0609070205080204" pitchFamily="49" charset="-128"/>
                <a:cs typeface="+mn-cs"/>
              </a:rPr>
              <a:t>)</a:t>
            </a:r>
          </a:p>
          <a:p>
            <a:r>
              <a:rPr kumimoji="1" lang="ja-JP" altLang="en-US" sz="1600" b="0">
                <a:solidFill>
                  <a:srgbClr val="FF0000"/>
                </a:solidFill>
                <a:effectLst/>
                <a:latin typeface="ＭＳ ゴシック" panose="020B0609070205080204" pitchFamily="49" charset="-128"/>
                <a:ea typeface="ＭＳ ゴシック" panose="020B0609070205080204" pitchFamily="49" charset="-128"/>
                <a:cs typeface="+mn-cs"/>
              </a:rPr>
              <a:t>　　　　　　　　　　　　　　　　　　    </a:t>
            </a:r>
            <a:r>
              <a:rPr kumimoji="1" lang="en-US" altLang="ja-JP" sz="1600" b="0">
                <a:solidFill>
                  <a:srgbClr val="FF0000"/>
                </a:solidFill>
                <a:effectLst/>
                <a:latin typeface="ＭＳ ゴシック" panose="020B0609070205080204" pitchFamily="49" charset="-128"/>
                <a:ea typeface="ＭＳ ゴシック" panose="020B0609070205080204" pitchFamily="49" charset="-128"/>
                <a:cs typeface="+mn-cs"/>
              </a:rPr>
              <a:t>-GK(</a:t>
            </a:r>
            <a:r>
              <a:rPr kumimoji="1" lang="ja-JP" altLang="en-US" sz="1600" b="0">
                <a:solidFill>
                  <a:srgbClr val="FF0000"/>
                </a:solidFill>
                <a:effectLst/>
                <a:latin typeface="ＭＳ ゴシック" panose="020B0609070205080204" pitchFamily="49" charset="-128"/>
                <a:ea typeface="ＭＳ ゴシック" panose="020B0609070205080204" pitchFamily="49" charset="-128"/>
                <a:cs typeface="+mn-cs"/>
              </a:rPr>
              <a:t>○○タイプ</a:t>
            </a:r>
            <a:r>
              <a:rPr kumimoji="1" lang="en-US" altLang="ja-JP" sz="1600" b="0">
                <a:solidFill>
                  <a:srgbClr val="FF0000"/>
                </a:solidFill>
                <a:effectLst/>
                <a:latin typeface="ＭＳ ゴシック" panose="020B0609070205080204" pitchFamily="49" charset="-128"/>
                <a:ea typeface="ＭＳ ゴシック" panose="020B0609070205080204" pitchFamily="49" charset="-128"/>
                <a:cs typeface="+mn-cs"/>
              </a:rPr>
              <a:t>)</a:t>
            </a:r>
            <a:endParaRPr lang="ja-JP" altLang="ja-JP" sz="1600">
              <a:solidFill>
                <a:srgbClr val="FF0000"/>
              </a:solidFill>
              <a:effectLst/>
              <a:latin typeface="ＭＳ ゴシック" panose="020B0609070205080204" pitchFamily="49" charset="-128"/>
              <a:ea typeface="ＭＳ ゴシック" panose="020B0609070205080204" pitchFamily="49" charset="-128"/>
            </a:endParaRPr>
          </a:p>
          <a:p>
            <a:pPr algn="l"/>
            <a:r>
              <a:rPr kumimoji="1" lang="ja-JP" altLang="ja-JP" sz="1600" b="1" u="sng">
                <a:solidFill>
                  <a:srgbClr val="FF0000"/>
                </a:solidFill>
                <a:effectLst/>
                <a:latin typeface="ＭＳ ゴシック" panose="020B0609070205080204" pitchFamily="49" charset="-128"/>
                <a:ea typeface="ＭＳ ゴシック" panose="020B0609070205080204" pitchFamily="49" charset="-128"/>
                <a:cs typeface="+mn-cs"/>
              </a:rPr>
              <a:t>⇒</a:t>
            </a:r>
            <a:r>
              <a:rPr kumimoji="1" lang="ja-JP" altLang="en-US" sz="1600" b="1" u="sng">
                <a:solidFill>
                  <a:srgbClr val="FF0000"/>
                </a:solidFill>
                <a:effectLst/>
                <a:latin typeface="ＭＳ ゴシック" panose="020B0609070205080204" pitchFamily="49" charset="-128"/>
                <a:ea typeface="ＭＳ ゴシック" panose="020B0609070205080204" pitchFamily="49" charset="-128"/>
                <a:cs typeface="+mn-cs"/>
              </a:rPr>
              <a:t>　</a:t>
            </a:r>
            <a:r>
              <a:rPr kumimoji="1" lang="ja-JP" altLang="ja-JP" sz="1600" b="1" u="sng">
                <a:solidFill>
                  <a:srgbClr val="FF0000"/>
                </a:solidFill>
                <a:effectLst/>
                <a:latin typeface="ＭＳ ゴシック" panose="020B0609070205080204" pitchFamily="49" charset="-128"/>
                <a:ea typeface="ＭＳ ゴシック" panose="020B0609070205080204" pitchFamily="49" charset="-128"/>
                <a:cs typeface="+mn-cs"/>
              </a:rPr>
              <a:t>リストに入力する型番　　：</a:t>
            </a:r>
            <a:r>
              <a:rPr kumimoji="1" lang="en-US" altLang="ja-JP" sz="1600" b="1" u="sng">
                <a:solidFill>
                  <a:srgbClr val="FF0000"/>
                </a:solidFill>
                <a:effectLst/>
                <a:latin typeface="ＭＳ ゴシック" panose="020B0609070205080204" pitchFamily="49" charset="-128"/>
                <a:ea typeface="ＭＳ ゴシック" panose="020B0609070205080204" pitchFamily="49" charset="-128"/>
                <a:cs typeface="+mn-cs"/>
              </a:rPr>
              <a:t>XYZ-123■</a:t>
            </a:r>
            <a:endParaRPr kumimoji="0" lang="en-US" altLang="ja-JP" sz="1600" b="0"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0" lang="ja-JP" altLang="en-US" sz="1600" b="1" u="sng">
                <a:solidFill>
                  <a:srgbClr val="FF0000"/>
                </a:solidFill>
                <a:effectLst/>
                <a:latin typeface="ＭＳ ゴシック" panose="020B0609070205080204" pitchFamily="49" charset="-128"/>
                <a:ea typeface="ＭＳ ゴシック" panose="020B0609070205080204" pitchFamily="49" charset="-128"/>
                <a:cs typeface="+mn-cs"/>
              </a:rPr>
              <a:t>⇒　内訳一覧に入力する枝番　：</a:t>
            </a:r>
            <a:r>
              <a:rPr kumimoji="0" lang="en-US" altLang="ja-JP" sz="1600" b="1" u="sng">
                <a:solidFill>
                  <a:srgbClr val="FF0000"/>
                </a:solidFill>
                <a:effectLst/>
                <a:latin typeface="ＭＳ ゴシック" panose="020B0609070205080204" pitchFamily="49" charset="-128"/>
                <a:ea typeface="ＭＳ ゴシック" panose="020B0609070205080204" pitchFamily="49" charset="-128"/>
                <a:cs typeface="+mn-cs"/>
              </a:rPr>
              <a:t>-FL(</a:t>
            </a:r>
            <a:r>
              <a:rPr kumimoji="0" lang="ja-JP" altLang="en-US" sz="1600" b="1" u="sng">
                <a:solidFill>
                  <a:srgbClr val="FF0000"/>
                </a:solidFill>
                <a:effectLst/>
                <a:latin typeface="ＭＳ ゴシック" panose="020B0609070205080204" pitchFamily="49" charset="-128"/>
                <a:ea typeface="ＭＳ ゴシック" panose="020B0609070205080204" pitchFamily="49" charset="-128"/>
                <a:cs typeface="+mn-cs"/>
              </a:rPr>
              <a:t>●●仕様</a:t>
            </a:r>
            <a:r>
              <a:rPr kumimoji="0" lang="en-US" altLang="ja-JP" sz="1600" b="1" u="sng">
                <a:solidFill>
                  <a:srgbClr val="FF0000"/>
                </a:solidFill>
                <a:effectLst/>
                <a:latin typeface="ＭＳ ゴシック" panose="020B0609070205080204" pitchFamily="49" charset="-128"/>
                <a:ea typeface="ＭＳ ゴシック" panose="020B0609070205080204" pitchFamily="49" charset="-128"/>
                <a:cs typeface="+mn-cs"/>
              </a:rPr>
              <a:t>),-GK(</a:t>
            </a:r>
            <a:r>
              <a:rPr kumimoji="0" lang="ja-JP" altLang="en-US" sz="1600" b="1" u="sng">
                <a:solidFill>
                  <a:srgbClr val="FF0000"/>
                </a:solidFill>
                <a:effectLst/>
                <a:latin typeface="ＭＳ ゴシック" panose="020B0609070205080204" pitchFamily="49" charset="-128"/>
                <a:ea typeface="ＭＳ ゴシック" panose="020B0609070205080204" pitchFamily="49" charset="-128"/>
                <a:cs typeface="+mn-cs"/>
              </a:rPr>
              <a:t>○○タイプ</a:t>
            </a:r>
            <a:r>
              <a:rPr kumimoji="0" lang="en-US" altLang="ja-JP" sz="1600" b="1" u="sng">
                <a:solidFill>
                  <a:srgbClr val="FF0000"/>
                </a:solidFill>
                <a:effectLst/>
                <a:latin typeface="ＭＳ ゴシック" panose="020B0609070205080204" pitchFamily="49" charset="-128"/>
                <a:ea typeface="ＭＳ ゴシック" panose="020B0609070205080204" pitchFamily="49" charset="-128"/>
                <a:cs typeface="+mn-cs"/>
              </a:rPr>
              <a:t>)</a:t>
            </a:r>
            <a:endParaRPr kumimoji="1" lang="en-US" altLang="ja-JP" sz="1600" b="1" u="sng">
              <a:solidFill>
                <a:srgbClr val="FF0000"/>
              </a:solidFill>
              <a:effectLst/>
              <a:latin typeface="ＭＳ ゴシック" panose="020B0609070205080204" pitchFamily="49" charset="-128"/>
              <a:ea typeface="ＭＳ ゴシック" panose="020B0609070205080204" pitchFamily="49" charset="-128"/>
              <a:cs typeface="+mn-cs"/>
            </a:endParaRPr>
          </a:p>
          <a:p>
            <a:endParaRPr kumimoji="1" lang="en-US" altLang="ja-JP" sz="1600" b="0" u="none">
              <a:solidFill>
                <a:srgbClr val="FF0000"/>
              </a:solidFill>
              <a:effectLst/>
              <a:latin typeface="ＭＳ ゴシック" panose="020B0609070205080204" pitchFamily="49" charset="-128"/>
              <a:ea typeface="ＭＳ ゴシック" panose="020B0609070205080204" pitchFamily="49" charset="-128"/>
              <a:cs typeface="+mn-cs"/>
            </a:endParaRPr>
          </a:p>
          <a:p>
            <a:r>
              <a:rPr kumimoji="1" lang="en-US" altLang="ja-JP" sz="1600" b="1" u="sng">
                <a:solidFill>
                  <a:srgbClr val="FF0000"/>
                </a:solidFill>
                <a:effectLst/>
                <a:latin typeface="ＭＳ ゴシック" panose="020B0609070205080204" pitchFamily="49" charset="-128"/>
                <a:ea typeface="ＭＳ ゴシック" panose="020B0609070205080204" pitchFamily="49" charset="-128"/>
                <a:cs typeface="+mn-cs"/>
              </a:rPr>
              <a:t>※</a:t>
            </a:r>
            <a:r>
              <a:rPr kumimoji="1" lang="ja-JP" altLang="en-US" sz="1600" b="1" u="sng">
                <a:solidFill>
                  <a:srgbClr val="FF0000"/>
                </a:solidFill>
                <a:effectLst/>
                <a:latin typeface="ＭＳ ゴシック" panose="020B0609070205080204" pitchFamily="49" charset="-128"/>
                <a:ea typeface="ＭＳ ゴシック" panose="020B0609070205080204" pitchFamily="49" charset="-128"/>
                <a:cs typeface="+mn-cs"/>
              </a:rPr>
              <a:t>　</a:t>
            </a:r>
            <a:r>
              <a:rPr kumimoji="1" lang="ja-JP" altLang="ja-JP" sz="1600" b="1" u="sng">
                <a:solidFill>
                  <a:srgbClr val="FF0000"/>
                </a:solidFill>
                <a:effectLst/>
                <a:latin typeface="ＭＳ ゴシック" panose="020B0609070205080204" pitchFamily="49" charset="-128"/>
                <a:ea typeface="ＭＳ ゴシック" panose="020B0609070205080204" pitchFamily="49" charset="-128"/>
                <a:cs typeface="+mn-cs"/>
              </a:rPr>
              <a:t>枝番が</a:t>
            </a:r>
            <a:r>
              <a:rPr kumimoji="1" lang="en-US" altLang="ja-JP" sz="1600" b="1" u="sng">
                <a:solidFill>
                  <a:srgbClr val="FF0000"/>
                </a:solidFill>
                <a:effectLst/>
                <a:latin typeface="ＭＳ ゴシック" panose="020B0609070205080204" pitchFamily="49" charset="-128"/>
                <a:ea typeface="ＭＳ ゴシック" panose="020B0609070205080204" pitchFamily="49" charset="-128"/>
                <a:cs typeface="+mn-cs"/>
              </a:rPr>
              <a:t>2</a:t>
            </a:r>
            <a:r>
              <a:rPr kumimoji="1" lang="ja-JP" altLang="ja-JP" sz="1600" b="1" u="sng">
                <a:solidFill>
                  <a:srgbClr val="FF0000"/>
                </a:solidFill>
                <a:effectLst/>
                <a:latin typeface="ＭＳ ゴシック" panose="020B0609070205080204" pitchFamily="49" charset="-128"/>
                <a:ea typeface="ＭＳ ゴシック" panose="020B0609070205080204" pitchFamily="49" charset="-128"/>
                <a:cs typeface="+mn-cs"/>
              </a:rPr>
              <a:t>文字以上あっても、黒四角は</a:t>
            </a:r>
            <a:r>
              <a:rPr kumimoji="1" lang="en-US" altLang="ja-JP" sz="1600" b="1" u="sng">
                <a:solidFill>
                  <a:srgbClr val="FF0000"/>
                </a:solidFill>
                <a:effectLst/>
                <a:latin typeface="ＭＳ ゴシック" panose="020B0609070205080204" pitchFamily="49" charset="-128"/>
                <a:ea typeface="ＭＳ ゴシック" panose="020B0609070205080204" pitchFamily="49" charset="-128"/>
                <a:cs typeface="+mn-cs"/>
              </a:rPr>
              <a:t>1</a:t>
            </a:r>
            <a:r>
              <a:rPr kumimoji="1" lang="ja-JP" altLang="ja-JP" sz="1600" b="1" u="sng">
                <a:solidFill>
                  <a:srgbClr val="FF0000"/>
                </a:solidFill>
                <a:effectLst/>
                <a:latin typeface="ＭＳ ゴシック" panose="020B0609070205080204" pitchFamily="49" charset="-128"/>
                <a:ea typeface="ＭＳ ゴシック" panose="020B0609070205080204" pitchFamily="49" charset="-128"/>
                <a:cs typeface="+mn-cs"/>
              </a:rPr>
              <a:t>文字</a:t>
            </a:r>
            <a:endParaRPr kumimoji="1" lang="en-US" altLang="ja-JP" sz="1600" b="1" u="sng">
              <a:solidFill>
                <a:srgbClr val="FF0000"/>
              </a:solidFill>
              <a:effectLst/>
              <a:latin typeface="ＭＳ ゴシック" panose="020B0609070205080204" pitchFamily="49" charset="-128"/>
              <a:ea typeface="ＭＳ ゴシック" panose="020B0609070205080204" pitchFamily="49" charset="-128"/>
              <a:cs typeface="+mn-cs"/>
            </a:endParaRPr>
          </a:p>
          <a:p>
            <a:r>
              <a:rPr kumimoji="1" lang="en-US" altLang="ja-JP" sz="1600" b="1" u="sng">
                <a:solidFill>
                  <a:srgbClr val="FF0000"/>
                </a:solidFill>
                <a:effectLst/>
                <a:latin typeface="ＭＳ ゴシック" panose="020B0609070205080204" pitchFamily="49" charset="-128"/>
                <a:ea typeface="ＭＳ ゴシック" panose="020B0609070205080204" pitchFamily="49" charset="-128"/>
                <a:cs typeface="+mn-cs"/>
              </a:rPr>
              <a:t>※</a:t>
            </a:r>
            <a:r>
              <a:rPr kumimoji="1" lang="ja-JP" altLang="en-US" sz="1600" b="1" u="sng">
                <a:solidFill>
                  <a:srgbClr val="FF0000"/>
                </a:solidFill>
                <a:effectLst/>
                <a:latin typeface="ＭＳ ゴシック" panose="020B0609070205080204" pitchFamily="49" charset="-128"/>
                <a:ea typeface="ＭＳ ゴシック" panose="020B0609070205080204" pitchFamily="49" charset="-128"/>
                <a:cs typeface="+mn-cs"/>
              </a:rPr>
              <a:t>　枝番と枝番の示す仕様はカンマ区切り入力</a:t>
            </a:r>
            <a:endParaRPr lang="ja-JP" altLang="ja-JP" sz="1600" b="1">
              <a:solidFill>
                <a:srgbClr val="FF0000"/>
              </a:solidFill>
              <a:effectLst/>
              <a:latin typeface="ＭＳ ゴシック" panose="020B0609070205080204" pitchFamily="49" charset="-128"/>
              <a:ea typeface="ＭＳ ゴシック" panose="020B0609070205080204" pitchFamily="49" charset="-128"/>
            </a:endParaRPr>
          </a:p>
        </xdr:txBody>
      </xdr:sp>
    </xdr:grpSp>
    <xdr:clientData/>
  </xdr:twoCellAnchor>
  <xdr:twoCellAnchor editAs="oneCell">
    <xdr:from>
      <xdr:col>18</xdr:col>
      <xdr:colOff>664440</xdr:colOff>
      <xdr:row>2</xdr:row>
      <xdr:rowOff>1108363</xdr:rowOff>
    </xdr:from>
    <xdr:to>
      <xdr:col>19</xdr:col>
      <xdr:colOff>1008438</xdr:colOff>
      <xdr:row>3</xdr:row>
      <xdr:rowOff>1617748</xdr:rowOff>
    </xdr:to>
    <xdr:sp macro="" textlink="">
      <xdr:nvSpPr>
        <xdr:cNvPr id="34" name="吹き出し: 角を丸めた四角形 33">
          <a:extLst>
            <a:ext uri="{FF2B5EF4-FFF2-40B4-BE49-F238E27FC236}">
              <a16:creationId xmlns:a16="http://schemas.microsoft.com/office/drawing/2014/main" id="{3C5ADA5A-94CE-4981-B851-68638D6D4753}"/>
            </a:ext>
          </a:extLst>
        </xdr:cNvPr>
        <xdr:cNvSpPr/>
      </xdr:nvSpPr>
      <xdr:spPr>
        <a:xfrm>
          <a:off x="42314667" y="3532908"/>
          <a:ext cx="4291735" cy="2448214"/>
        </a:xfrm>
        <a:prstGeom prst="wedgeRoundRectCallout">
          <a:avLst>
            <a:gd name="adj1" fmla="val 37434"/>
            <a:gd name="adj2" fmla="val 72751"/>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srgbClr val="000000"/>
              </a:solidFill>
              <a:effectLst/>
              <a:uLnTx/>
              <a:uFillTx/>
              <a:latin typeface="+mn-ea"/>
              <a:ea typeface="+mn-ea"/>
              <a:cs typeface="+mn-cs"/>
            </a:rPr>
            <a:t>【</a:t>
          </a:r>
          <a:r>
            <a:rPr kumimoji="1" lang="ja-JP" altLang="en-US" sz="1600" b="1" i="0" u="none" strike="noStrike" kern="0" cap="none" spc="0" normalizeH="0" baseline="0" noProof="0">
              <a:ln>
                <a:noFill/>
              </a:ln>
              <a:solidFill>
                <a:srgbClr val="000000"/>
              </a:solidFill>
              <a:effectLst/>
              <a:uLnTx/>
              <a:uFillTx/>
              <a:latin typeface="+mn-ea"/>
              <a:ea typeface="+mn-ea"/>
              <a:cs typeface="+mn-cs"/>
            </a:rPr>
            <a:t>　⑫トップ性能枠対象　</a:t>
          </a:r>
          <a:r>
            <a:rPr kumimoji="1" lang="en-US" altLang="ja-JP" sz="1600" b="1" i="0" u="none" strike="noStrike" kern="0" cap="none" spc="0" normalizeH="0" baseline="0" noProof="0">
              <a:ln>
                <a:noFill/>
              </a:ln>
              <a:solidFill>
                <a:srgbClr val="000000"/>
              </a:solidFill>
              <a:effectLst/>
              <a:uLnTx/>
              <a:uFillTx/>
              <a:latin typeface="+mn-ea"/>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600" b="1" i="0" u="none" strike="noStrike" kern="0" cap="none" spc="0" normalizeH="0" baseline="0" noProof="0">
            <a:ln>
              <a:noFill/>
            </a:ln>
            <a:solidFill>
              <a:srgbClr val="000000"/>
            </a:solidFill>
            <a:effectLst/>
            <a:uLnTx/>
            <a:uFillTx/>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sng" strike="noStrike" kern="0" cap="none" spc="0" normalizeH="0" baseline="0" noProof="0">
              <a:ln>
                <a:noFill/>
              </a:ln>
              <a:solidFill>
                <a:srgbClr val="000000"/>
              </a:solidFill>
              <a:effectLst/>
              <a:uLnTx/>
              <a:uFillTx/>
              <a:latin typeface="+mn-ea"/>
              <a:ea typeface="+mn-ea"/>
              <a:cs typeface="+mn-cs"/>
            </a:rPr>
            <a:t>⑫下記３つの要件を満たした場合に　トップ性能枠対象と自動表示されます。</a:t>
          </a:r>
          <a:endParaRPr kumimoji="1" lang="en-US" altLang="ja-JP" sz="1600" b="1" i="0" u="sng" strike="noStrike" kern="0" cap="none" spc="0" normalizeH="0" baseline="0" noProof="0">
            <a:ln>
              <a:noFill/>
            </a:ln>
            <a:solidFill>
              <a:srgbClr val="000000"/>
            </a:solidFill>
            <a:effectLst/>
            <a:uLnTx/>
            <a:uFillTx/>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000000"/>
              </a:solidFill>
              <a:effectLst/>
              <a:uLnTx/>
              <a:uFillTx/>
              <a:latin typeface="+mn-ea"/>
              <a:ea typeface="+mn-ea"/>
              <a:cs typeface="+mn-cs"/>
            </a:rPr>
            <a:t>①</a:t>
          </a:r>
          <a:r>
            <a:rPr kumimoji="1" lang="en-US" altLang="ja-JP" sz="1600" b="0" i="0" u="none" strike="noStrike" kern="0" cap="none" spc="0" normalizeH="0" baseline="0" noProof="0">
              <a:ln>
                <a:noFill/>
              </a:ln>
              <a:solidFill>
                <a:srgbClr val="000000"/>
              </a:solidFill>
              <a:effectLst/>
              <a:uLnTx/>
              <a:uFillTx/>
              <a:latin typeface="+mn-ea"/>
              <a:ea typeface="+mn-ea"/>
              <a:cs typeface="+mn-cs"/>
            </a:rPr>
            <a:t>GX</a:t>
          </a:r>
          <a:r>
            <a:rPr kumimoji="1" lang="ja-JP" altLang="en-US" sz="1600" b="0" i="0" u="none" strike="noStrike" kern="0" cap="none" spc="0" normalizeH="0" baseline="0" noProof="0">
              <a:ln>
                <a:noFill/>
              </a:ln>
              <a:solidFill>
                <a:srgbClr val="000000"/>
              </a:solidFill>
              <a:effectLst/>
              <a:uLnTx/>
              <a:uFillTx/>
              <a:latin typeface="+mn-ea"/>
              <a:ea typeface="+mn-ea"/>
              <a:cs typeface="+mn-cs"/>
            </a:rPr>
            <a:t>要件にかかわる書類の提出：「あり」</a:t>
          </a:r>
          <a:endParaRPr kumimoji="1" lang="en-US" altLang="ja-JP" sz="1600" b="0" i="0" u="none" strike="noStrike" kern="0" cap="none" spc="0" normalizeH="0" baseline="0" noProof="0">
            <a:ln>
              <a:noFill/>
            </a:ln>
            <a:solidFill>
              <a:srgbClr val="000000"/>
            </a:solidFill>
            <a:effectLst/>
            <a:uLnTx/>
            <a:uFillTx/>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000000"/>
              </a:solidFill>
              <a:effectLst/>
              <a:uLnTx/>
              <a:uFillTx/>
              <a:latin typeface="+mn-ea"/>
              <a:ea typeface="+mn-ea"/>
              <a:cs typeface="+mn-cs"/>
            </a:rPr>
            <a:t>②台数制御装置接続可否：「可」</a:t>
          </a:r>
          <a:endParaRPr kumimoji="1" lang="en-US" altLang="ja-JP" sz="1600" b="0" i="0" u="none" strike="noStrike" kern="0" cap="none" spc="0" normalizeH="0" baseline="0" noProof="0">
            <a:ln>
              <a:noFill/>
            </a:ln>
            <a:solidFill>
              <a:srgbClr val="000000"/>
            </a:solidFill>
            <a:effectLst/>
            <a:uLnTx/>
            <a:uFillTx/>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000000"/>
              </a:solidFill>
              <a:effectLst/>
              <a:uLnTx/>
              <a:uFillTx/>
              <a:latin typeface="+mn-ea"/>
              <a:ea typeface="+mn-ea"/>
              <a:cs typeface="+mn-cs"/>
            </a:rPr>
            <a:t>③トップ性能基準ボイラ効率を超えている</a:t>
          </a:r>
          <a:endParaRPr kumimoji="1" lang="en-US" altLang="ja-JP" sz="1600" b="0" i="0" u="none" strike="noStrike" kern="0" cap="none" spc="0" normalizeH="0" baseline="0" noProof="0">
            <a:ln>
              <a:noFill/>
            </a:ln>
            <a:solidFill>
              <a:srgbClr val="000000"/>
            </a:solidFill>
            <a:effectLst/>
            <a:uLnTx/>
            <a:uFillTx/>
            <a:latin typeface="+mn-ea"/>
            <a:ea typeface="+mn-ea"/>
            <a:cs typeface="+mn-cs"/>
          </a:endParaRPr>
        </a:p>
      </xdr:txBody>
    </xdr:sp>
    <xdr:clientData/>
  </xdr:twoCellAnchor>
  <xdr:twoCellAnchor editAs="oneCell">
    <xdr:from>
      <xdr:col>18</xdr:col>
      <xdr:colOff>259773</xdr:colOff>
      <xdr:row>17</xdr:row>
      <xdr:rowOff>34637</xdr:rowOff>
    </xdr:from>
    <xdr:to>
      <xdr:col>18</xdr:col>
      <xdr:colOff>3830621</xdr:colOff>
      <xdr:row>23</xdr:row>
      <xdr:rowOff>207064</xdr:rowOff>
    </xdr:to>
    <xdr:sp macro="" textlink="">
      <xdr:nvSpPr>
        <xdr:cNvPr id="35" name="吹き出し: 角を丸めた四角形 34">
          <a:extLst>
            <a:ext uri="{FF2B5EF4-FFF2-40B4-BE49-F238E27FC236}">
              <a16:creationId xmlns:a16="http://schemas.microsoft.com/office/drawing/2014/main" id="{D929254D-6DB4-4DA7-A816-7F80235241F3}"/>
            </a:ext>
          </a:extLst>
        </xdr:cNvPr>
        <xdr:cNvSpPr/>
      </xdr:nvSpPr>
      <xdr:spPr>
        <a:xfrm>
          <a:off x="40715046" y="10616046"/>
          <a:ext cx="3558148" cy="2035171"/>
        </a:xfrm>
        <a:prstGeom prst="wedgeRoundRectCallout">
          <a:avLst>
            <a:gd name="adj1" fmla="val -21960"/>
            <a:gd name="adj2" fmla="val -78272"/>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srgbClr val="000000"/>
              </a:solidFill>
              <a:effectLst/>
              <a:uLnTx/>
              <a:uFillTx/>
              <a:latin typeface="+mn-ea"/>
              <a:ea typeface="+mn-ea"/>
              <a:cs typeface="+mn-cs"/>
            </a:rPr>
            <a:t>【</a:t>
          </a:r>
          <a:r>
            <a:rPr kumimoji="1" lang="ja-JP" altLang="en-US" sz="1600" b="1" i="0" u="none" strike="noStrike" kern="0" cap="none" spc="0" normalizeH="0" baseline="0" noProof="0">
              <a:ln>
                <a:noFill/>
              </a:ln>
              <a:solidFill>
                <a:srgbClr val="000000"/>
              </a:solidFill>
              <a:effectLst/>
              <a:uLnTx/>
              <a:uFillTx/>
              <a:latin typeface="+mn-ea"/>
              <a:ea typeface="+mn-ea"/>
              <a:cs typeface="+mn-cs"/>
            </a:rPr>
            <a:t>　⑪備考　</a:t>
          </a:r>
          <a:r>
            <a:rPr kumimoji="1" lang="en-US" altLang="ja-JP" sz="1600" b="1" i="0" u="none" strike="noStrike" kern="0" cap="none" spc="0" normalizeH="0" baseline="0" noProof="0">
              <a:ln>
                <a:noFill/>
              </a:ln>
              <a:solidFill>
                <a:srgbClr val="000000"/>
              </a:solidFill>
              <a:effectLst/>
              <a:uLnTx/>
              <a:uFillTx/>
              <a:latin typeface="+mn-ea"/>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600" b="1" i="0" u="none" strike="noStrike" kern="0" cap="none" spc="0" normalizeH="0" baseline="0" noProof="0">
            <a:ln>
              <a:noFill/>
            </a:ln>
            <a:solidFill>
              <a:srgbClr val="000000"/>
            </a:solidFill>
            <a:effectLst/>
            <a:uLnTx/>
            <a:uFillTx/>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sng" strike="noStrike" kern="0" cap="none" spc="0" normalizeH="0" baseline="0" noProof="0">
              <a:ln>
                <a:noFill/>
              </a:ln>
              <a:solidFill>
                <a:srgbClr val="000000"/>
              </a:solidFill>
              <a:effectLst/>
              <a:uLnTx/>
              <a:uFillTx/>
              <a:latin typeface="+mn-ea"/>
              <a:ea typeface="+mn-ea"/>
              <a:cs typeface="+mn-cs"/>
            </a:rPr>
            <a:t>⑪備考を入力してください</a:t>
          </a:r>
          <a:endParaRPr kumimoji="1" lang="en-US" altLang="ja-JP" sz="1600" b="1" i="0" u="sng" strike="noStrike" kern="0" cap="none" spc="0" normalizeH="0" baseline="0" noProof="0">
            <a:ln>
              <a:noFill/>
            </a:ln>
            <a:solidFill>
              <a:srgbClr val="000000"/>
            </a:solidFill>
            <a:effectLst/>
            <a:uLnTx/>
            <a:uFillTx/>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000000"/>
              </a:solidFill>
              <a:effectLst/>
              <a:uLnTx/>
              <a:uFillTx/>
              <a:latin typeface="+mn-ea"/>
              <a:ea typeface="+mn-ea"/>
              <a:cs typeface="+mn-cs"/>
            </a:rPr>
            <a:t>必要に応じて</a:t>
          </a:r>
          <a:r>
            <a:rPr kumimoji="1" lang="en-US" altLang="ja-JP" sz="1600" b="0" i="0" u="none" strike="noStrike" kern="0" cap="none" spc="0" normalizeH="0" baseline="0" noProof="0">
              <a:ln>
                <a:noFill/>
              </a:ln>
              <a:solidFill>
                <a:srgbClr val="000000"/>
              </a:solidFill>
              <a:effectLst/>
              <a:uLnTx/>
              <a:uFillTx/>
              <a:latin typeface="+mn-ea"/>
              <a:ea typeface="+mn-ea"/>
              <a:cs typeface="+mn-cs"/>
            </a:rPr>
            <a:t>40</a:t>
          </a:r>
          <a:r>
            <a:rPr kumimoji="1" lang="ja-JP" altLang="en-US" sz="1600" b="0" i="0" u="none" strike="noStrike" kern="0" cap="none" spc="0" normalizeH="0" baseline="0" noProof="0">
              <a:ln>
                <a:noFill/>
              </a:ln>
              <a:solidFill>
                <a:srgbClr val="000000"/>
              </a:solidFill>
              <a:effectLst/>
              <a:uLnTx/>
              <a:uFillTx/>
              <a:latin typeface="+mn-ea"/>
              <a:ea typeface="+mn-ea"/>
              <a:cs typeface="+mn-cs"/>
            </a:rPr>
            <a:t>文字以内で入力</a:t>
          </a:r>
          <a:endParaRPr kumimoji="1" lang="en-US" altLang="ja-JP" sz="1600" b="0" i="0" u="none" strike="noStrike" kern="0" cap="none" spc="0" normalizeH="0" baseline="0" noProof="0">
            <a:ln>
              <a:noFill/>
            </a:ln>
            <a:solidFill>
              <a:srgbClr val="000000"/>
            </a:solidFill>
            <a:effectLst/>
            <a:uLnTx/>
            <a:uFillTx/>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000000"/>
              </a:solidFill>
              <a:effectLst/>
              <a:uLnTx/>
              <a:uFillTx/>
              <a:latin typeface="+mn-ea"/>
              <a:ea typeface="+mn-ea"/>
              <a:cs typeface="+mn-cs"/>
            </a:rPr>
            <a:t>※</a:t>
          </a:r>
          <a:r>
            <a:rPr kumimoji="1" lang="ja-JP" altLang="en-US" sz="1600" b="0" i="0" u="none" strike="noStrike" kern="0" cap="none" spc="0" normalizeH="0" baseline="0" noProof="0">
              <a:ln>
                <a:noFill/>
              </a:ln>
              <a:solidFill>
                <a:srgbClr val="000000"/>
              </a:solidFill>
              <a:effectLst/>
              <a:uLnTx/>
              <a:uFillTx/>
              <a:latin typeface="+mn-ea"/>
              <a:ea typeface="+mn-ea"/>
              <a:cs typeface="+mn-cs"/>
            </a:rPr>
            <a:t>任意項目です</a:t>
          </a:r>
          <a:endParaRPr kumimoji="1" lang="en-US" altLang="ja-JP" sz="1600" b="0" i="0" u="none" strike="noStrike" kern="0" cap="none" spc="0" normalizeH="0" baseline="0" noProof="0">
            <a:ln>
              <a:noFill/>
            </a:ln>
            <a:solidFill>
              <a:srgbClr val="000000"/>
            </a:solidFill>
            <a:effectLst/>
            <a:uLnTx/>
            <a:uFillTx/>
            <a:latin typeface="+mn-ea"/>
            <a:ea typeface="+mn-ea"/>
            <a:cs typeface="+mn-cs"/>
          </a:endParaRPr>
        </a:p>
      </xdr:txBody>
    </xdr:sp>
    <xdr:clientData/>
  </xdr:twoCellAnchor>
  <xdr:twoCellAnchor editAs="oneCell">
    <xdr:from>
      <xdr:col>14</xdr:col>
      <xdr:colOff>34636</xdr:colOff>
      <xdr:row>1</xdr:row>
      <xdr:rowOff>50448</xdr:rowOff>
    </xdr:from>
    <xdr:to>
      <xdr:col>14</xdr:col>
      <xdr:colOff>588714</xdr:colOff>
      <xdr:row>3</xdr:row>
      <xdr:rowOff>1848426</xdr:rowOff>
    </xdr:to>
    <xdr:sp macro="" textlink="">
      <xdr:nvSpPr>
        <xdr:cNvPr id="36" name="右中かっこ 35">
          <a:extLst>
            <a:ext uri="{FF2B5EF4-FFF2-40B4-BE49-F238E27FC236}">
              <a16:creationId xmlns:a16="http://schemas.microsoft.com/office/drawing/2014/main" id="{B6917CEA-44B4-4B82-A5AB-5D04CC81E97E}"/>
            </a:ext>
          </a:extLst>
        </xdr:cNvPr>
        <xdr:cNvSpPr/>
      </xdr:nvSpPr>
      <xdr:spPr>
        <a:xfrm>
          <a:off x="31934727" y="552675"/>
          <a:ext cx="557888" cy="5629915"/>
        </a:xfrm>
        <a:prstGeom prst="rightBrace">
          <a:avLst>
            <a:gd name="adj1" fmla="val 45299"/>
            <a:gd name="adj2" fmla="val 47793"/>
          </a:avLst>
        </a:prstGeom>
        <a:ln w="444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600">
            <a:latin typeface="+mn-ea"/>
            <a:ea typeface="+mn-ea"/>
          </a:endParaRPr>
        </a:p>
      </xdr:txBody>
    </xdr:sp>
    <xdr:clientData/>
  </xdr:twoCellAnchor>
  <xdr:twoCellAnchor editAs="oneCell">
    <xdr:from>
      <xdr:col>14</xdr:col>
      <xdr:colOff>940459</xdr:colOff>
      <xdr:row>0</xdr:row>
      <xdr:rowOff>500496</xdr:rowOff>
    </xdr:from>
    <xdr:to>
      <xdr:col>17</xdr:col>
      <xdr:colOff>1426867</xdr:colOff>
      <xdr:row>2</xdr:row>
      <xdr:rowOff>55270</xdr:rowOff>
    </xdr:to>
    <xdr:sp macro="" textlink="">
      <xdr:nvSpPr>
        <xdr:cNvPr id="37" name="吹き出し: 角を丸めた四角形 36">
          <a:extLst>
            <a:ext uri="{FF2B5EF4-FFF2-40B4-BE49-F238E27FC236}">
              <a16:creationId xmlns:a16="http://schemas.microsoft.com/office/drawing/2014/main" id="{03EAF4E5-8C7B-4B65-80AF-BF05522AC0B1}"/>
            </a:ext>
          </a:extLst>
        </xdr:cNvPr>
        <xdr:cNvSpPr/>
      </xdr:nvSpPr>
      <xdr:spPr>
        <a:xfrm>
          <a:off x="32840550" y="500496"/>
          <a:ext cx="4856305" cy="1985034"/>
        </a:xfrm>
        <a:prstGeom prst="wedgeRoundRectCallout">
          <a:avLst>
            <a:gd name="adj1" fmla="val -55903"/>
            <a:gd name="adj2" fmla="val 81940"/>
            <a:gd name="adj3" fmla="val 16667"/>
          </a:avLst>
        </a:prstGeom>
        <a:solidFill>
          <a:schemeClr val="bg1"/>
        </a:solidFill>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a:solidFill>
                <a:srgbClr val="FF0000"/>
              </a:solidFill>
              <a:latin typeface="+mn-ea"/>
              <a:ea typeface="+mn-ea"/>
            </a:rPr>
            <a:t>【</a:t>
          </a:r>
          <a:r>
            <a:rPr kumimoji="1" lang="ja-JP" altLang="en-US" sz="1600" b="1">
              <a:solidFill>
                <a:srgbClr val="FF0000"/>
              </a:solidFill>
              <a:latin typeface="+mn-ea"/>
              <a:ea typeface="+mn-ea"/>
            </a:rPr>
            <a:t>　エラー表示欄　</a:t>
          </a:r>
          <a:r>
            <a:rPr kumimoji="1" lang="en-US" altLang="ja-JP" sz="1600" b="1">
              <a:solidFill>
                <a:srgbClr val="FF0000"/>
              </a:solidFill>
              <a:latin typeface="+mn-ea"/>
              <a:ea typeface="+mn-ea"/>
            </a:rPr>
            <a:t>】</a:t>
          </a:r>
        </a:p>
        <a:p>
          <a:pPr algn="l"/>
          <a:endParaRPr kumimoji="1" lang="en-US" altLang="ja-JP" sz="1600" b="1">
            <a:solidFill>
              <a:srgbClr val="FF0000"/>
            </a:solidFill>
            <a:latin typeface="+mn-ea"/>
            <a:ea typeface="+mn-ea"/>
          </a:endParaRPr>
        </a:p>
        <a:p>
          <a:pPr algn="l"/>
          <a:r>
            <a:rPr kumimoji="1" lang="ja-JP" altLang="en-US" sz="1600" b="1" u="sng">
              <a:solidFill>
                <a:srgbClr val="FF0000"/>
              </a:solidFill>
              <a:latin typeface="+mn-ea"/>
              <a:ea typeface="+mn-ea"/>
            </a:rPr>
            <a:t>入力内容に不備があった場合表示されます</a:t>
          </a:r>
          <a:endParaRPr kumimoji="1" lang="en-US" altLang="ja-JP" sz="1600" b="1" u="sng">
            <a:solidFill>
              <a:srgbClr val="FF0000"/>
            </a:solidFill>
            <a:latin typeface="+mn-ea"/>
            <a:ea typeface="+mn-ea"/>
          </a:endParaRPr>
        </a:p>
        <a:p>
          <a:pPr algn="l"/>
          <a:endParaRPr kumimoji="1" lang="en-US" altLang="ja-JP" sz="1600" b="0" u="none">
            <a:solidFill>
              <a:srgbClr val="FF0000"/>
            </a:solidFill>
            <a:latin typeface="+mn-ea"/>
            <a:ea typeface="+mn-ea"/>
          </a:endParaRPr>
        </a:p>
        <a:p>
          <a:pPr algn="l"/>
          <a:r>
            <a:rPr kumimoji="1" lang="ja-JP" altLang="en-US" sz="1600" b="0" u="none">
              <a:solidFill>
                <a:srgbClr val="FF0000"/>
              </a:solidFill>
              <a:latin typeface="+mn-ea"/>
              <a:ea typeface="+mn-ea"/>
            </a:rPr>
            <a:t>表示された場合は内容に従い修正してください</a:t>
          </a:r>
          <a:endParaRPr kumimoji="1" lang="en-US" altLang="ja-JP" sz="1600" b="0" u="none">
            <a:solidFill>
              <a:srgbClr val="FF0000"/>
            </a:solidFill>
            <a:latin typeface="+mn-ea"/>
            <a:ea typeface="+mn-ea"/>
          </a:endParaRPr>
        </a:p>
      </xdr:txBody>
    </xdr:sp>
    <xdr:clientData/>
  </xdr:twoCellAnchor>
  <xdr:twoCellAnchor editAs="oneCell">
    <xdr:from>
      <xdr:col>17</xdr:col>
      <xdr:colOff>1682026</xdr:colOff>
      <xdr:row>1</xdr:row>
      <xdr:rowOff>330572</xdr:rowOff>
    </xdr:from>
    <xdr:to>
      <xdr:col>18</xdr:col>
      <xdr:colOff>1582130</xdr:colOff>
      <xdr:row>2</xdr:row>
      <xdr:rowOff>168326</xdr:rowOff>
    </xdr:to>
    <xdr:sp macro="" textlink="">
      <xdr:nvSpPr>
        <xdr:cNvPr id="38" name="吹き出し: 角を丸めた四角形 37">
          <a:extLst>
            <a:ext uri="{FF2B5EF4-FFF2-40B4-BE49-F238E27FC236}">
              <a16:creationId xmlns:a16="http://schemas.microsoft.com/office/drawing/2014/main" id="{02C45399-FE43-4C59-8CA3-2D3B0E247D63}"/>
            </a:ext>
          </a:extLst>
        </xdr:cNvPr>
        <xdr:cNvSpPr/>
      </xdr:nvSpPr>
      <xdr:spPr>
        <a:xfrm>
          <a:off x="37946299" y="832799"/>
          <a:ext cx="5275898" cy="1749277"/>
        </a:xfrm>
        <a:prstGeom prst="wedgeRoundRectCallout">
          <a:avLst>
            <a:gd name="adj1" fmla="val -57384"/>
            <a:gd name="adj2" fmla="val 79915"/>
            <a:gd name="adj3" fmla="val 16667"/>
          </a:avLst>
        </a:prstGeom>
        <a:solidFill>
          <a:schemeClr val="bg1"/>
        </a:solidFill>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rgbClr val="FF0000"/>
              </a:solidFill>
              <a:latin typeface="+mn-ea"/>
              <a:ea typeface="+mn-ea"/>
            </a:rPr>
            <a:t>セルが着色された場合、情報が誤って入力されている可能性があります</a:t>
          </a:r>
        </a:p>
        <a:p>
          <a:pPr algn="l"/>
          <a:endParaRPr kumimoji="1" lang="ja-JP" altLang="en-US" sz="1600" b="0">
            <a:solidFill>
              <a:srgbClr val="FF0000"/>
            </a:solidFill>
            <a:latin typeface="+mn-ea"/>
            <a:ea typeface="+mn-ea"/>
          </a:endParaRPr>
        </a:p>
        <a:p>
          <a:pPr algn="l"/>
          <a:r>
            <a:rPr kumimoji="1" lang="ja-JP" altLang="en-US" sz="1600" b="0">
              <a:solidFill>
                <a:srgbClr val="FF0000"/>
              </a:solidFill>
              <a:latin typeface="+mn-ea"/>
              <a:ea typeface="+mn-ea"/>
            </a:rPr>
            <a:t>凡例の内容に従い、入力内容を確認し、修正してください</a:t>
          </a:r>
          <a:endParaRPr kumimoji="1" lang="en-US" altLang="ja-JP" sz="1600" b="0" u="none">
            <a:solidFill>
              <a:srgbClr val="FF0000"/>
            </a:solidFill>
            <a:latin typeface="+mn-ea"/>
            <a:ea typeface="+mn-ea"/>
          </a:endParaRPr>
        </a:p>
      </xdr:txBody>
    </xdr:sp>
    <xdr:clientData/>
  </xdr:twoCellAnchor>
  <xdr:twoCellAnchor editAs="oneCell">
    <xdr:from>
      <xdr:col>2</xdr:col>
      <xdr:colOff>2677967</xdr:colOff>
      <xdr:row>1</xdr:row>
      <xdr:rowOff>314321</xdr:rowOff>
    </xdr:from>
    <xdr:to>
      <xdr:col>3</xdr:col>
      <xdr:colOff>2687777</xdr:colOff>
      <xdr:row>1</xdr:row>
      <xdr:rowOff>1731815</xdr:rowOff>
    </xdr:to>
    <xdr:sp macro="" textlink="">
      <xdr:nvSpPr>
        <xdr:cNvPr id="19" name="吹き出し: 角を丸めた四角形 18">
          <a:extLst>
            <a:ext uri="{FF2B5EF4-FFF2-40B4-BE49-F238E27FC236}">
              <a16:creationId xmlns:a16="http://schemas.microsoft.com/office/drawing/2014/main" id="{FF47C4D6-4346-4BD8-8C77-EF720B7811F2}"/>
            </a:ext>
          </a:extLst>
        </xdr:cNvPr>
        <xdr:cNvSpPr/>
      </xdr:nvSpPr>
      <xdr:spPr>
        <a:xfrm>
          <a:off x="6314785" y="816548"/>
          <a:ext cx="2722415" cy="1430194"/>
        </a:xfrm>
        <a:prstGeom prst="wedgeRoundRectCallout">
          <a:avLst>
            <a:gd name="adj1" fmla="val -93757"/>
            <a:gd name="adj2" fmla="val -14172"/>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a:solidFill>
                <a:srgbClr val="000000"/>
              </a:solidFill>
              <a:latin typeface="+mn-ea"/>
              <a:ea typeface="+mn-ea"/>
            </a:rPr>
            <a:t>【</a:t>
          </a:r>
          <a:r>
            <a:rPr kumimoji="1" lang="ja-JP" altLang="en-US" sz="1600" b="1">
              <a:solidFill>
                <a:srgbClr val="000000"/>
              </a:solidFill>
              <a:latin typeface="+mn-ea"/>
              <a:ea typeface="+mn-ea"/>
            </a:rPr>
            <a:t>　製造事業者名　</a:t>
          </a:r>
          <a:r>
            <a:rPr kumimoji="1" lang="en-US" altLang="ja-JP" sz="1600" b="1">
              <a:solidFill>
                <a:srgbClr val="000000"/>
              </a:solidFill>
              <a:latin typeface="+mn-ea"/>
              <a:ea typeface="+mn-ea"/>
            </a:rPr>
            <a:t>】</a:t>
          </a:r>
          <a:endParaRPr kumimoji="1" lang="en-US" altLang="ja-JP" sz="1600" b="0">
            <a:solidFill>
              <a:srgbClr val="000000"/>
            </a:solidFill>
            <a:latin typeface="+mn-ea"/>
            <a:ea typeface="+mn-ea"/>
          </a:endParaRPr>
        </a:p>
        <a:p>
          <a:pPr algn="l"/>
          <a:r>
            <a:rPr kumimoji="1" lang="ja-JP" altLang="en-US" sz="1600" b="0" u="none">
              <a:solidFill>
                <a:srgbClr val="000000"/>
              </a:solidFill>
              <a:latin typeface="+mn-ea"/>
              <a:ea typeface="+mn-ea"/>
            </a:rPr>
            <a:t>事業者名を入力</a:t>
          </a:r>
          <a:endParaRPr kumimoji="1" lang="en-US" altLang="ja-JP" sz="1600" b="0" u="none">
            <a:solidFill>
              <a:srgbClr val="000000"/>
            </a:solidFill>
            <a:latin typeface="+mn-ea"/>
            <a:ea typeface="+mn-ea"/>
          </a:endParaRPr>
        </a:p>
        <a:p>
          <a:pPr algn="l"/>
          <a:r>
            <a:rPr kumimoji="1" lang="ja-JP" altLang="en-US" sz="1600" b="0" u="none">
              <a:solidFill>
                <a:srgbClr val="000000"/>
              </a:solidFill>
              <a:latin typeface="+mn-ea"/>
              <a:ea typeface="+mn-ea"/>
            </a:rPr>
            <a:t>・</a:t>
          </a:r>
          <a:r>
            <a:rPr kumimoji="1" lang="en-US" altLang="ja-JP" sz="1600" b="0" u="none">
              <a:solidFill>
                <a:srgbClr val="000000"/>
              </a:solidFill>
              <a:latin typeface="+mn-ea"/>
              <a:ea typeface="+mn-ea"/>
            </a:rPr>
            <a:t>50</a:t>
          </a:r>
          <a:r>
            <a:rPr kumimoji="1" lang="ja-JP" altLang="en-US" sz="1600" b="0" u="none">
              <a:solidFill>
                <a:srgbClr val="000000"/>
              </a:solidFill>
              <a:latin typeface="+mn-ea"/>
              <a:ea typeface="+mn-ea"/>
            </a:rPr>
            <a:t>字以内</a:t>
          </a:r>
          <a:endParaRPr kumimoji="1" lang="en-US" altLang="ja-JP" sz="1600" b="0" u="none">
            <a:solidFill>
              <a:srgbClr val="000000"/>
            </a:solidFill>
            <a:latin typeface="+mn-ea"/>
            <a:ea typeface="+mn-ea"/>
          </a:endParaRPr>
        </a:p>
        <a:p>
          <a:pPr algn="l"/>
          <a:r>
            <a:rPr kumimoji="1" lang="ja-JP" altLang="en-US" sz="1600" b="0" u="none">
              <a:solidFill>
                <a:srgbClr val="FF0000"/>
              </a:solidFill>
              <a:latin typeface="+mn-ea"/>
              <a:ea typeface="+mn-ea"/>
            </a:rPr>
            <a:t>・法人格は省略せずに入力</a:t>
          </a:r>
          <a:endParaRPr kumimoji="1" lang="en-US" altLang="ja-JP" sz="1600" b="0" u="none">
            <a:solidFill>
              <a:srgbClr val="FF0000"/>
            </a:solidFill>
            <a:latin typeface="+mn-ea"/>
            <a:ea typeface="+mn-ea"/>
          </a:endParaRPr>
        </a:p>
        <a:p>
          <a:pPr algn="l"/>
          <a:endParaRPr kumimoji="1" lang="en-US" altLang="ja-JP" sz="1600" b="0" u="none">
            <a:solidFill>
              <a:srgbClr val="000000"/>
            </a:solidFill>
            <a:latin typeface="+mn-ea"/>
            <a:ea typeface="+mn-ea"/>
          </a:endParaRPr>
        </a:p>
      </xdr:txBody>
    </xdr:sp>
    <xdr:clientData/>
  </xdr:twoCellAnchor>
  <xdr:twoCellAnchor editAs="oneCell">
    <xdr:from>
      <xdr:col>5</xdr:col>
      <xdr:colOff>1571620</xdr:colOff>
      <xdr:row>1</xdr:row>
      <xdr:rowOff>162213</xdr:rowOff>
    </xdr:from>
    <xdr:to>
      <xdr:col>6</xdr:col>
      <xdr:colOff>1009356</xdr:colOff>
      <xdr:row>1</xdr:row>
      <xdr:rowOff>1810614</xdr:rowOff>
    </xdr:to>
    <xdr:sp macro="" textlink="">
      <xdr:nvSpPr>
        <xdr:cNvPr id="20" name="吹き出し: 角を丸めた四角形 19">
          <a:extLst>
            <a:ext uri="{FF2B5EF4-FFF2-40B4-BE49-F238E27FC236}">
              <a16:creationId xmlns:a16="http://schemas.microsoft.com/office/drawing/2014/main" id="{FB231F04-C9F6-4AE6-A506-D9E1864464D5}"/>
            </a:ext>
          </a:extLst>
        </xdr:cNvPr>
        <xdr:cNvSpPr/>
      </xdr:nvSpPr>
      <xdr:spPr>
        <a:xfrm>
          <a:off x="13365302" y="664440"/>
          <a:ext cx="2994313" cy="1635701"/>
        </a:xfrm>
        <a:prstGeom prst="wedgeRoundRectCallout">
          <a:avLst>
            <a:gd name="adj1" fmla="val -74891"/>
            <a:gd name="adj2" fmla="val -15498"/>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en-US" altLang="ja-JP" sz="1600" b="0" u="none">
            <a:solidFill>
              <a:srgbClr val="000000"/>
            </a:solidFill>
            <a:latin typeface="+mn-ea"/>
            <a:ea typeface="+mn-ea"/>
          </a:endParaRPr>
        </a:p>
        <a:p>
          <a:pPr algn="l"/>
          <a:r>
            <a:rPr kumimoji="1" lang="en-US" altLang="ja-JP" sz="1600" b="1" u="none">
              <a:solidFill>
                <a:srgbClr val="000000"/>
              </a:solidFill>
              <a:latin typeface="+mn-ea"/>
              <a:ea typeface="+mn-ea"/>
            </a:rPr>
            <a:t>【</a:t>
          </a:r>
          <a:r>
            <a:rPr kumimoji="1" lang="ja-JP" altLang="en-US" sz="1600" b="1" u="none">
              <a:solidFill>
                <a:srgbClr val="000000"/>
              </a:solidFill>
              <a:latin typeface="+mn-ea"/>
              <a:ea typeface="+mn-ea"/>
            </a:rPr>
            <a:t>　製造事業者名</a:t>
          </a:r>
          <a:r>
            <a:rPr kumimoji="1" lang="en-US" altLang="ja-JP" sz="1600" b="1" u="none">
              <a:solidFill>
                <a:srgbClr val="000000"/>
              </a:solidFill>
              <a:latin typeface="+mn-ea"/>
              <a:ea typeface="+mn-ea"/>
            </a:rPr>
            <a:t>(</a:t>
          </a:r>
          <a:r>
            <a:rPr kumimoji="1" lang="ja-JP" altLang="en-US" sz="1600" b="1" u="none">
              <a:solidFill>
                <a:srgbClr val="000000"/>
              </a:solidFill>
              <a:latin typeface="+mn-ea"/>
              <a:ea typeface="+mn-ea"/>
            </a:rPr>
            <a:t>フリガナ</a:t>
          </a:r>
          <a:r>
            <a:rPr kumimoji="1" lang="en-US" altLang="ja-JP" sz="1600" b="1" u="none">
              <a:solidFill>
                <a:srgbClr val="000000"/>
              </a:solidFill>
              <a:latin typeface="+mn-ea"/>
              <a:ea typeface="+mn-ea"/>
            </a:rPr>
            <a:t>)</a:t>
          </a:r>
          <a:r>
            <a:rPr kumimoji="1" lang="ja-JP" altLang="en-US" sz="1600" b="1" u="none">
              <a:solidFill>
                <a:srgbClr val="000000"/>
              </a:solidFill>
              <a:latin typeface="+mn-ea"/>
              <a:ea typeface="+mn-ea"/>
            </a:rPr>
            <a:t>　</a:t>
          </a:r>
          <a:r>
            <a:rPr kumimoji="1" lang="en-US" altLang="ja-JP" sz="1600" b="1" u="none">
              <a:solidFill>
                <a:srgbClr val="000000"/>
              </a:solidFill>
              <a:latin typeface="+mn-ea"/>
              <a:ea typeface="+mn-ea"/>
            </a:rPr>
            <a:t>】</a:t>
          </a:r>
        </a:p>
        <a:p>
          <a:pPr algn="l"/>
          <a:r>
            <a:rPr kumimoji="1" lang="ja-JP" altLang="en-US" sz="1600" b="0" u="none">
              <a:solidFill>
                <a:srgbClr val="000000"/>
              </a:solidFill>
              <a:latin typeface="+mn-ea"/>
              <a:ea typeface="+mn-ea"/>
            </a:rPr>
            <a:t>事業者名</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フリガナ</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を入力　</a:t>
          </a:r>
        </a:p>
        <a:p>
          <a:pPr algn="l"/>
          <a:r>
            <a:rPr kumimoji="1" lang="ja-JP" altLang="en-US" sz="1600" b="0" u="none">
              <a:solidFill>
                <a:srgbClr val="000000"/>
              </a:solidFill>
              <a:latin typeface="+mn-ea"/>
              <a:ea typeface="+mn-ea"/>
            </a:rPr>
            <a:t>・全角カタカナで入力</a:t>
          </a:r>
        </a:p>
        <a:p>
          <a:pPr algn="l"/>
          <a:r>
            <a:rPr kumimoji="1" lang="ja-JP" altLang="en-US" sz="1600" b="0" u="none">
              <a:solidFill>
                <a:srgbClr val="FF0000"/>
              </a:solidFill>
              <a:latin typeface="+mn-ea"/>
              <a:ea typeface="+mn-ea"/>
            </a:rPr>
            <a:t>・法人格は省略</a:t>
          </a:r>
          <a:endParaRPr kumimoji="1" lang="en-US" altLang="ja-JP" sz="1600" b="0" u="none">
            <a:solidFill>
              <a:srgbClr val="FF0000"/>
            </a:solidFill>
            <a:latin typeface="+mn-ea"/>
            <a:ea typeface="+mn-ea"/>
          </a:endParaRPr>
        </a:p>
      </xdr:txBody>
    </xdr:sp>
    <xdr:clientData/>
  </xdr:twoCellAnchor>
  <xdr:twoCellAnchor editAs="oneCell">
    <xdr:from>
      <xdr:col>3</xdr:col>
      <xdr:colOff>2335064</xdr:colOff>
      <xdr:row>2</xdr:row>
      <xdr:rowOff>1132030</xdr:rowOff>
    </xdr:from>
    <xdr:to>
      <xdr:col>5</xdr:col>
      <xdr:colOff>741157</xdr:colOff>
      <xdr:row>3</xdr:row>
      <xdr:rowOff>1732624</xdr:rowOff>
    </xdr:to>
    <xdr:sp macro="" textlink="">
      <xdr:nvSpPr>
        <xdr:cNvPr id="25" name="吹き出し: 角を丸めた四角形 24">
          <a:extLst>
            <a:ext uri="{FF2B5EF4-FFF2-40B4-BE49-F238E27FC236}">
              <a16:creationId xmlns:a16="http://schemas.microsoft.com/office/drawing/2014/main" id="{DCF9F4A0-2FA3-4B0A-8825-4501116F5A01}"/>
            </a:ext>
          </a:extLst>
        </xdr:cNvPr>
        <xdr:cNvSpPr/>
      </xdr:nvSpPr>
      <xdr:spPr>
        <a:xfrm>
          <a:off x="8690837" y="3556575"/>
          <a:ext cx="3854162" cy="2533073"/>
        </a:xfrm>
        <a:prstGeom prst="wedgeRoundRectCallout">
          <a:avLst>
            <a:gd name="adj1" fmla="val -65697"/>
            <a:gd name="adj2" fmla="val -39901"/>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en-US" altLang="ja-JP" sz="1600" b="0" u="none">
            <a:solidFill>
              <a:srgbClr val="FF0000"/>
            </a:solidFill>
            <a:latin typeface="+mn-ea"/>
            <a:ea typeface="+mn-ea"/>
          </a:endParaRPr>
        </a:p>
        <a:p>
          <a:pPr algn="l"/>
          <a:r>
            <a:rPr kumimoji="1" lang="en-US" altLang="ja-JP" sz="1600" b="1" u="none">
              <a:solidFill>
                <a:sysClr val="windowText" lastClr="000000"/>
              </a:solidFill>
              <a:latin typeface="+mn-ea"/>
              <a:ea typeface="+mn-ea"/>
            </a:rPr>
            <a:t>【</a:t>
          </a:r>
          <a:r>
            <a:rPr kumimoji="1" lang="ja-JP" altLang="en-US" sz="1600" b="1" u="none">
              <a:solidFill>
                <a:sysClr val="windowText" lastClr="000000"/>
              </a:solidFill>
              <a:latin typeface="+mn-ea"/>
              <a:ea typeface="+mn-ea"/>
            </a:rPr>
            <a:t>　</a:t>
          </a:r>
          <a:r>
            <a:rPr kumimoji="1" lang="en-US" altLang="ja-JP" sz="1600" b="1" u="none">
              <a:solidFill>
                <a:sysClr val="windowText" lastClr="000000"/>
              </a:solidFill>
              <a:latin typeface="+mn-ea"/>
              <a:ea typeface="+mn-ea"/>
            </a:rPr>
            <a:t>GX</a:t>
          </a:r>
          <a:r>
            <a:rPr kumimoji="1" lang="ja-JP" altLang="en-US" sz="1600" b="1" u="none">
              <a:solidFill>
                <a:sysClr val="windowText" lastClr="000000"/>
              </a:solidFill>
              <a:latin typeface="+mn-ea"/>
              <a:ea typeface="+mn-ea"/>
            </a:rPr>
            <a:t>要件にかかわる書類の提出　</a:t>
          </a:r>
          <a:r>
            <a:rPr kumimoji="1" lang="en-US" altLang="ja-JP" sz="1600" b="1" u="none">
              <a:solidFill>
                <a:sysClr val="windowText" lastClr="000000"/>
              </a:solidFill>
              <a:latin typeface="+mn-ea"/>
              <a:ea typeface="+mn-ea"/>
            </a:rPr>
            <a:t>】</a:t>
          </a:r>
        </a:p>
        <a:p>
          <a:pPr algn="l"/>
          <a:r>
            <a:rPr kumimoji="1" lang="ja-JP" altLang="en-US" sz="1600" b="0" u="none">
              <a:solidFill>
                <a:sysClr val="windowText" lastClr="000000"/>
              </a:solidFill>
              <a:latin typeface="+mn-ea"/>
              <a:ea typeface="+mn-ea"/>
            </a:rPr>
            <a:t>該当の書類を提出する、もしくは提出予定の場合は「あり」を選択してください</a:t>
          </a:r>
        </a:p>
        <a:p>
          <a:pPr algn="l"/>
          <a:r>
            <a:rPr kumimoji="1" lang="en-US" altLang="ja-JP" sz="1600" b="0" u="none">
              <a:solidFill>
                <a:srgbClr val="FF0000"/>
              </a:solidFill>
              <a:latin typeface="+mn-ea"/>
              <a:ea typeface="+mn-ea"/>
            </a:rPr>
            <a:t>※</a:t>
          </a:r>
          <a:r>
            <a:rPr kumimoji="1" lang="ja-JP" altLang="en-US" sz="1600" b="0" u="none">
              <a:solidFill>
                <a:srgbClr val="FF0000"/>
              </a:solidFill>
              <a:latin typeface="+mn-ea"/>
              <a:ea typeface="+mn-ea"/>
            </a:rPr>
            <a:t>提出予定の場合は、登録申請メールに提出予定日を記載してください</a:t>
          </a:r>
          <a:endParaRPr kumimoji="1" lang="en-US" altLang="ja-JP" sz="1600" b="0" u="none">
            <a:solidFill>
              <a:srgbClr val="FF0000"/>
            </a:solidFill>
            <a:latin typeface="+mn-ea"/>
            <a:ea typeface="+mn-ea"/>
          </a:endParaRPr>
        </a:p>
        <a:p>
          <a:pPr algn="l"/>
          <a:endParaRPr kumimoji="1" lang="en-US" altLang="ja-JP" sz="1600" b="0" u="none">
            <a:solidFill>
              <a:srgbClr val="FF0000"/>
            </a:solidFill>
            <a:latin typeface="+mn-ea"/>
            <a:ea typeface="+mn-ea"/>
          </a:endParaRPr>
        </a:p>
      </xdr:txBody>
    </xdr:sp>
    <xdr:clientData/>
  </xdr:twoCellAnchor>
  <xdr:twoCellAnchor editAs="oneCell">
    <xdr:from>
      <xdr:col>6</xdr:col>
      <xdr:colOff>3266436</xdr:colOff>
      <xdr:row>2</xdr:row>
      <xdr:rowOff>1598987</xdr:rowOff>
    </xdr:from>
    <xdr:to>
      <xdr:col>7</xdr:col>
      <xdr:colOff>2417673</xdr:colOff>
      <xdr:row>3</xdr:row>
      <xdr:rowOff>1126487</xdr:rowOff>
    </xdr:to>
    <xdr:sp macro="" textlink="">
      <xdr:nvSpPr>
        <xdr:cNvPr id="26" name="吹き出し: 角を丸めた四角形 25">
          <a:extLst>
            <a:ext uri="{FF2B5EF4-FFF2-40B4-BE49-F238E27FC236}">
              <a16:creationId xmlns:a16="http://schemas.microsoft.com/office/drawing/2014/main" id="{D2B76692-8A66-4F53-A696-D747A715D7F8}"/>
            </a:ext>
          </a:extLst>
        </xdr:cNvPr>
        <xdr:cNvSpPr/>
      </xdr:nvSpPr>
      <xdr:spPr>
        <a:xfrm>
          <a:off x="18610345" y="4040851"/>
          <a:ext cx="2702734" cy="1461248"/>
        </a:xfrm>
        <a:prstGeom prst="wedgeRoundRectCallout">
          <a:avLst>
            <a:gd name="adj1" fmla="val -57170"/>
            <a:gd name="adj2" fmla="val -77431"/>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en-US" altLang="ja-JP" sz="1600" b="0" u="none">
            <a:solidFill>
              <a:srgbClr val="FF0000"/>
            </a:solidFill>
            <a:latin typeface="+mn-ea"/>
            <a:ea typeface="+mn-ea"/>
          </a:endParaRPr>
        </a:p>
        <a:p>
          <a:pPr algn="l"/>
          <a:r>
            <a:rPr kumimoji="1" lang="en-US" altLang="ja-JP" sz="1600" b="1" u="none">
              <a:solidFill>
                <a:sysClr val="windowText" lastClr="000000"/>
              </a:solidFill>
              <a:latin typeface="+mn-ea"/>
              <a:ea typeface="+mn-ea"/>
            </a:rPr>
            <a:t>【</a:t>
          </a:r>
          <a:r>
            <a:rPr kumimoji="1" lang="ja-JP" altLang="en-US" sz="1600" b="1" u="none">
              <a:solidFill>
                <a:sysClr val="windowText" lastClr="000000"/>
              </a:solidFill>
              <a:latin typeface="+mn-ea"/>
              <a:ea typeface="+mn-ea"/>
            </a:rPr>
            <a:t>　申請年月日　</a:t>
          </a:r>
          <a:r>
            <a:rPr kumimoji="1" lang="en-US" altLang="ja-JP" sz="1600" b="1" u="none">
              <a:solidFill>
                <a:sysClr val="windowText" lastClr="000000"/>
              </a:solidFill>
              <a:latin typeface="+mn-ea"/>
              <a:ea typeface="+mn-ea"/>
            </a:rPr>
            <a:t>】</a:t>
          </a:r>
        </a:p>
        <a:p>
          <a:pPr algn="l"/>
          <a:r>
            <a:rPr kumimoji="1" lang="en-US" altLang="ja-JP" sz="1600" b="0" u="none">
              <a:solidFill>
                <a:sysClr val="windowText" lastClr="000000"/>
              </a:solidFill>
              <a:latin typeface="+mn-ea"/>
              <a:ea typeface="+mn-ea"/>
            </a:rPr>
            <a:t>SII</a:t>
          </a:r>
          <a:r>
            <a:rPr kumimoji="1" lang="ja-JP" altLang="en-US" sz="1600" b="0" u="none">
              <a:solidFill>
                <a:sysClr val="windowText" lastClr="000000"/>
              </a:solidFill>
              <a:latin typeface="+mn-ea"/>
              <a:ea typeface="+mn-ea"/>
            </a:rPr>
            <a:t>へメール申請を行った日付を入力してください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2142550</xdr:colOff>
      <xdr:row>3</xdr:row>
      <xdr:rowOff>277090</xdr:rowOff>
    </xdr:from>
    <xdr:to>
      <xdr:col>9</xdr:col>
      <xdr:colOff>4849091</xdr:colOff>
      <xdr:row>4</xdr:row>
      <xdr:rowOff>236105</xdr:rowOff>
    </xdr:to>
    <xdr:grpSp>
      <xdr:nvGrpSpPr>
        <xdr:cNvPr id="22" name="グループ化 21">
          <a:extLst>
            <a:ext uri="{FF2B5EF4-FFF2-40B4-BE49-F238E27FC236}">
              <a16:creationId xmlns:a16="http://schemas.microsoft.com/office/drawing/2014/main" id="{4CC1BDA4-5014-F282-9953-0FE9691B3BA3}"/>
            </a:ext>
          </a:extLst>
        </xdr:cNvPr>
        <xdr:cNvGrpSpPr/>
      </xdr:nvGrpSpPr>
      <xdr:grpSpPr>
        <a:xfrm>
          <a:off x="21039861" y="4620779"/>
          <a:ext cx="7064373" cy="1887683"/>
          <a:chOff x="18980727" y="412296"/>
          <a:chExt cx="4124903" cy="2119334"/>
        </a:xfrm>
      </xdr:grpSpPr>
      <xdr:sp macro="" textlink="">
        <xdr:nvSpPr>
          <xdr:cNvPr id="3" name="正方形/長方形 2">
            <a:extLst>
              <a:ext uri="{FF2B5EF4-FFF2-40B4-BE49-F238E27FC236}">
                <a16:creationId xmlns:a16="http://schemas.microsoft.com/office/drawing/2014/main" id="{8B4A1CF9-1405-53DB-74F6-1E5198D5AB8C}"/>
              </a:ext>
            </a:extLst>
          </xdr:cNvPr>
          <xdr:cNvSpPr/>
        </xdr:nvSpPr>
        <xdr:spPr>
          <a:xfrm>
            <a:off x="18980727" y="412296"/>
            <a:ext cx="4124903" cy="211933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latin typeface="Meiryo UI" panose="020B0604030504040204" pitchFamily="50" charset="-128"/>
                <a:ea typeface="Meiryo UI" panose="020B0604030504040204" pitchFamily="50" charset="-128"/>
              </a:rPr>
              <a:t>凡例：</a:t>
            </a:r>
          </a:p>
        </xdr:txBody>
      </xdr:sp>
      <xdr:grpSp>
        <xdr:nvGrpSpPr>
          <xdr:cNvPr id="4" name="グループ化 3">
            <a:extLst>
              <a:ext uri="{FF2B5EF4-FFF2-40B4-BE49-F238E27FC236}">
                <a16:creationId xmlns:a16="http://schemas.microsoft.com/office/drawing/2014/main" id="{07AE0AC3-6DC0-D674-7D75-81369A1625F4}"/>
              </a:ext>
            </a:extLst>
          </xdr:cNvPr>
          <xdr:cNvGrpSpPr/>
        </xdr:nvGrpSpPr>
        <xdr:grpSpPr>
          <a:xfrm>
            <a:off x="19437774" y="855209"/>
            <a:ext cx="3318318" cy="554780"/>
            <a:chOff x="20809325" y="530440"/>
            <a:chExt cx="2338595" cy="313765"/>
          </a:xfrm>
        </xdr:grpSpPr>
        <xdr:sp macro="" textlink="">
          <xdr:nvSpPr>
            <xdr:cNvPr id="13" name="正方形/長方形 12">
              <a:extLst>
                <a:ext uri="{FF2B5EF4-FFF2-40B4-BE49-F238E27FC236}">
                  <a16:creationId xmlns:a16="http://schemas.microsoft.com/office/drawing/2014/main" id="{D95CEDE9-96DA-D95C-F0B6-5349B1ECAEC1}"/>
                </a:ext>
              </a:extLst>
            </xdr:cNvPr>
            <xdr:cNvSpPr/>
          </xdr:nvSpPr>
          <xdr:spPr>
            <a:xfrm>
              <a:off x="20809325" y="530440"/>
              <a:ext cx="773889" cy="313765"/>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latin typeface="Meiryo UI" panose="020B0604030504040204" pitchFamily="50" charset="-128"/>
                <a:ea typeface="Meiryo UI" panose="020B0604030504040204" pitchFamily="50" charset="-128"/>
              </a:endParaRPr>
            </a:p>
          </xdr:txBody>
        </xdr:sp>
        <xdr:sp macro="" textlink="">
          <xdr:nvSpPr>
            <xdr:cNvPr id="14" name="正方形/長方形 13">
              <a:extLst>
                <a:ext uri="{FF2B5EF4-FFF2-40B4-BE49-F238E27FC236}">
                  <a16:creationId xmlns:a16="http://schemas.microsoft.com/office/drawing/2014/main" id="{3D6FEDD5-CD34-EE72-9C28-DEBB3CF33295}"/>
                </a:ext>
              </a:extLst>
            </xdr:cNvPr>
            <xdr:cNvSpPr/>
          </xdr:nvSpPr>
          <xdr:spPr>
            <a:xfrm>
              <a:off x="21761824" y="530440"/>
              <a:ext cx="1386096" cy="313765"/>
            </a:xfrm>
            <a:prstGeom prst="rect">
              <a:avLst/>
            </a:prstGeom>
            <a:solidFill>
              <a:schemeClr val="bg1"/>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latin typeface="Meiryo UI" panose="020B0604030504040204" pitchFamily="50" charset="-128"/>
                  <a:ea typeface="Meiryo UI" panose="020B0604030504040204" pitchFamily="50" charset="-128"/>
                </a:rPr>
                <a:t>未入力箇所</a:t>
              </a:r>
            </a:p>
          </xdr:txBody>
        </xdr:sp>
        <xdr:cxnSp macro="">
          <xdr:nvCxnSpPr>
            <xdr:cNvPr id="15" name="直線コネクタ 14">
              <a:extLst>
                <a:ext uri="{FF2B5EF4-FFF2-40B4-BE49-F238E27FC236}">
                  <a16:creationId xmlns:a16="http://schemas.microsoft.com/office/drawing/2014/main" id="{555C20A8-663A-475A-7D69-5A3D066A7925}"/>
                </a:ext>
              </a:extLst>
            </xdr:cNvPr>
            <xdr:cNvCxnSpPr>
              <a:stCxn id="13" idx="3"/>
              <a:endCxn id="14" idx="1"/>
            </xdr:cNvCxnSpPr>
          </xdr:nvCxnSpPr>
          <xdr:spPr>
            <a:xfrm>
              <a:off x="21583214" y="687323"/>
              <a:ext cx="178610" cy="0"/>
            </a:xfrm>
            <a:prstGeom prst="line">
              <a:avLst/>
            </a:prstGeom>
            <a:ln>
              <a:solidFill>
                <a:srgbClr val="FFFF00"/>
              </a:solidFill>
            </a:ln>
          </xdr:spPr>
          <xdr:style>
            <a:lnRef idx="1">
              <a:schemeClr val="accent1"/>
            </a:lnRef>
            <a:fillRef idx="0">
              <a:schemeClr val="accent1"/>
            </a:fillRef>
            <a:effectRef idx="0">
              <a:schemeClr val="accent1"/>
            </a:effectRef>
            <a:fontRef idx="minor">
              <a:schemeClr val="tx1"/>
            </a:fontRef>
          </xdr:style>
        </xdr:cxnSp>
      </xdr:grpSp>
      <xdr:grpSp>
        <xdr:nvGrpSpPr>
          <xdr:cNvPr id="5" name="グループ化 4">
            <a:extLst>
              <a:ext uri="{FF2B5EF4-FFF2-40B4-BE49-F238E27FC236}">
                <a16:creationId xmlns:a16="http://schemas.microsoft.com/office/drawing/2014/main" id="{24C8AAE8-18A5-6768-4BE1-85AE0CC4C6B7}"/>
              </a:ext>
            </a:extLst>
          </xdr:cNvPr>
          <xdr:cNvGrpSpPr/>
        </xdr:nvGrpSpPr>
        <xdr:grpSpPr>
          <a:xfrm>
            <a:off x="19421746" y="1635959"/>
            <a:ext cx="3349488" cy="529380"/>
            <a:chOff x="20809325" y="530440"/>
            <a:chExt cx="2360435" cy="313765"/>
          </a:xfrm>
        </xdr:grpSpPr>
        <xdr:sp macro="" textlink="">
          <xdr:nvSpPr>
            <xdr:cNvPr id="10" name="正方形/長方形 9">
              <a:extLst>
                <a:ext uri="{FF2B5EF4-FFF2-40B4-BE49-F238E27FC236}">
                  <a16:creationId xmlns:a16="http://schemas.microsoft.com/office/drawing/2014/main" id="{BD7A2E32-EE02-70CC-FEB2-578931C7914B}"/>
                </a:ext>
              </a:extLst>
            </xdr:cNvPr>
            <xdr:cNvSpPr/>
          </xdr:nvSpPr>
          <xdr:spPr>
            <a:xfrm>
              <a:off x="20809325" y="530440"/>
              <a:ext cx="773205" cy="313765"/>
            </a:xfrm>
            <a:prstGeom prst="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latin typeface="Meiryo UI" panose="020B0604030504040204" pitchFamily="50" charset="-128"/>
                <a:ea typeface="Meiryo UI" panose="020B0604030504040204" pitchFamily="50" charset="-128"/>
              </a:endParaRPr>
            </a:p>
          </xdr:txBody>
        </xdr:sp>
        <xdr:sp macro="" textlink="">
          <xdr:nvSpPr>
            <xdr:cNvPr id="11" name="正方形/長方形 10">
              <a:extLst>
                <a:ext uri="{FF2B5EF4-FFF2-40B4-BE49-F238E27FC236}">
                  <a16:creationId xmlns:a16="http://schemas.microsoft.com/office/drawing/2014/main" id="{127CAE25-0A8D-62F8-04CE-A4DF659284DE}"/>
                </a:ext>
              </a:extLst>
            </xdr:cNvPr>
            <xdr:cNvSpPr/>
          </xdr:nvSpPr>
          <xdr:spPr>
            <a:xfrm>
              <a:off x="21761823" y="530440"/>
              <a:ext cx="1407937" cy="313765"/>
            </a:xfrm>
            <a:prstGeom prst="rect">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latin typeface="Meiryo UI" panose="020B0604030504040204" pitchFamily="50" charset="-128"/>
                  <a:ea typeface="Meiryo UI" panose="020B0604030504040204" pitchFamily="50" charset="-128"/>
                </a:rPr>
                <a:t>型番が重複</a:t>
              </a:r>
            </a:p>
          </xdr:txBody>
        </xdr:sp>
        <xdr:cxnSp macro="">
          <xdr:nvCxnSpPr>
            <xdr:cNvPr id="12" name="直線コネクタ 11">
              <a:extLst>
                <a:ext uri="{FF2B5EF4-FFF2-40B4-BE49-F238E27FC236}">
                  <a16:creationId xmlns:a16="http://schemas.microsoft.com/office/drawing/2014/main" id="{85B921B4-7603-9476-9AA0-948D43BE97A3}"/>
                </a:ext>
              </a:extLst>
            </xdr:cNvPr>
            <xdr:cNvCxnSpPr>
              <a:stCxn id="10" idx="3"/>
              <a:endCxn id="11" idx="1"/>
            </xdr:cNvCxnSpPr>
          </xdr:nvCxnSpPr>
          <xdr:spPr>
            <a:xfrm>
              <a:off x="21582530" y="687323"/>
              <a:ext cx="179293" cy="0"/>
            </a:xfrm>
            <a:prstGeom prst="line">
              <a:avLst/>
            </a:prstGeom>
            <a:ln>
              <a:solidFill>
                <a:srgbClr val="FFC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10</xdr:col>
      <xdr:colOff>190499</xdr:colOff>
      <xdr:row>2</xdr:row>
      <xdr:rowOff>221962</xdr:rowOff>
    </xdr:from>
    <xdr:to>
      <xdr:col>18</xdr:col>
      <xdr:colOff>715529</xdr:colOff>
      <xdr:row>3</xdr:row>
      <xdr:rowOff>412462</xdr:rowOff>
    </xdr:to>
    <xdr:sp macro="" textlink="">
      <xdr:nvSpPr>
        <xdr:cNvPr id="16" name="正方形/長方形 15">
          <a:extLst>
            <a:ext uri="{FF2B5EF4-FFF2-40B4-BE49-F238E27FC236}">
              <a16:creationId xmlns:a16="http://schemas.microsoft.com/office/drawing/2014/main" id="{72BD12C3-7C3D-4537-A00B-04F881D86FD7}"/>
            </a:ext>
          </a:extLst>
        </xdr:cNvPr>
        <xdr:cNvSpPr/>
      </xdr:nvSpPr>
      <xdr:spPr>
        <a:xfrm>
          <a:off x="24688799" y="2257137"/>
          <a:ext cx="11980430" cy="17240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t>非表示部分</a:t>
          </a:r>
        </a:p>
      </xdr:txBody>
    </xdr:sp>
    <xdr:clientData/>
  </xdr:twoCellAnchor>
  <xdr:twoCellAnchor editAs="oneCell">
    <xdr:from>
      <xdr:col>1</xdr:col>
      <xdr:colOff>1231496</xdr:colOff>
      <xdr:row>16</xdr:row>
      <xdr:rowOff>17949</xdr:rowOff>
    </xdr:from>
    <xdr:to>
      <xdr:col>2</xdr:col>
      <xdr:colOff>2383559</xdr:colOff>
      <xdr:row>26</xdr:row>
      <xdr:rowOff>250881</xdr:rowOff>
    </xdr:to>
    <xdr:sp macro="" textlink="">
      <xdr:nvSpPr>
        <xdr:cNvPr id="17" name="吹き出し: 角を丸めた四角形 16">
          <a:extLst>
            <a:ext uri="{FF2B5EF4-FFF2-40B4-BE49-F238E27FC236}">
              <a16:creationId xmlns:a16="http://schemas.microsoft.com/office/drawing/2014/main" id="{C6D069F3-20A3-4AE3-A784-B59E3DB6A551}"/>
            </a:ext>
          </a:extLst>
        </xdr:cNvPr>
        <xdr:cNvSpPr/>
      </xdr:nvSpPr>
      <xdr:spPr>
        <a:xfrm>
          <a:off x="2149360" y="10582040"/>
          <a:ext cx="3880542" cy="3355920"/>
        </a:xfrm>
        <a:prstGeom prst="wedgeRoundRectCallout">
          <a:avLst>
            <a:gd name="adj1" fmla="val -4374"/>
            <a:gd name="adj2" fmla="val -67475"/>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a:solidFill>
                <a:srgbClr val="000000"/>
              </a:solidFill>
              <a:latin typeface="+mn-ea"/>
              <a:ea typeface="+mn-ea"/>
            </a:rPr>
            <a:t>【</a:t>
          </a:r>
          <a:r>
            <a:rPr kumimoji="1" lang="ja-JP" altLang="en-US" sz="1600" b="1">
              <a:solidFill>
                <a:srgbClr val="000000"/>
              </a:solidFill>
              <a:latin typeface="+mn-ea"/>
              <a:ea typeface="+mn-ea"/>
            </a:rPr>
            <a:t>　①種別　</a:t>
          </a:r>
          <a:r>
            <a:rPr kumimoji="1" lang="en-US" altLang="ja-JP" sz="1600" b="1">
              <a:solidFill>
                <a:srgbClr val="000000"/>
              </a:solidFill>
              <a:latin typeface="+mn-ea"/>
              <a:ea typeface="+mn-ea"/>
            </a:rPr>
            <a:t>】</a:t>
          </a:r>
        </a:p>
        <a:p>
          <a:pPr algn="l"/>
          <a:endParaRPr kumimoji="1" lang="en-US" altLang="ja-JP" sz="1600">
            <a:solidFill>
              <a:srgbClr val="000000"/>
            </a:solidFill>
            <a:latin typeface="+mn-ea"/>
            <a:ea typeface="+mn-ea"/>
          </a:endParaRPr>
        </a:p>
        <a:p>
          <a:pPr algn="l"/>
          <a:r>
            <a:rPr kumimoji="1" lang="ja-JP" altLang="en-US" sz="1600" b="1" u="sng">
              <a:solidFill>
                <a:srgbClr val="000000"/>
              </a:solidFill>
              <a:latin typeface="+mn-ea"/>
              <a:ea typeface="+mn-ea"/>
            </a:rPr>
            <a:t>①種別を選択してください</a:t>
          </a:r>
          <a:endParaRPr kumimoji="1" lang="en-US" altLang="ja-JP" sz="1600" b="0" u="none">
            <a:solidFill>
              <a:srgbClr val="000000"/>
            </a:solidFill>
            <a:latin typeface="+mn-ea"/>
            <a:ea typeface="+mn-ea"/>
          </a:endParaRPr>
        </a:p>
        <a:p>
          <a:pPr algn="l"/>
          <a:r>
            <a:rPr kumimoji="1" lang="ja-JP" altLang="en-US" sz="1600" b="0" u="none">
              <a:solidFill>
                <a:srgbClr val="000000"/>
              </a:solidFill>
              <a:latin typeface="+mn-ea"/>
              <a:ea typeface="+mn-ea"/>
            </a:rPr>
            <a:t>プルダウンから選択</a:t>
          </a:r>
          <a:endParaRPr kumimoji="1" lang="en-US" altLang="ja-JP" sz="1600" b="0" u="none">
            <a:solidFill>
              <a:srgbClr val="000000"/>
            </a:solidFill>
            <a:latin typeface="+mn-ea"/>
            <a:ea typeface="+mn-ea"/>
          </a:endParaRPr>
        </a:p>
        <a:p>
          <a:pPr algn="l"/>
          <a:r>
            <a:rPr kumimoji="1" lang="ja-JP" altLang="en-US" sz="1600" b="0" u="none">
              <a:solidFill>
                <a:srgbClr val="000000"/>
              </a:solidFill>
              <a:latin typeface="+mn-ea"/>
              <a:ea typeface="+mn-ea"/>
            </a:rPr>
            <a:t>蒸気ボイラ・温水ボイラのどちらに対応している台数制御装置か選択してください。</a:t>
          </a:r>
          <a:endParaRPr kumimoji="1" lang="en-US" altLang="ja-JP" sz="1600" b="0" u="none">
            <a:solidFill>
              <a:srgbClr val="000000"/>
            </a:solidFill>
            <a:latin typeface="+mn-ea"/>
            <a:ea typeface="+mn-ea"/>
          </a:endParaRPr>
        </a:p>
        <a:p>
          <a:pPr algn="l"/>
          <a:endParaRPr kumimoji="1" lang="en-US" altLang="ja-JP" sz="1600" b="0" u="none">
            <a:solidFill>
              <a:srgbClr val="000000"/>
            </a:solidFill>
            <a:latin typeface="+mn-ea"/>
            <a:ea typeface="+mn-ea"/>
          </a:endParaRPr>
        </a:p>
        <a:p>
          <a:pPr algn="l"/>
          <a:r>
            <a:rPr kumimoji="1" lang="en-US" altLang="ja-JP" sz="1600" b="0" u="none">
              <a:solidFill>
                <a:srgbClr val="FF0000"/>
              </a:solidFill>
              <a:latin typeface="+mn-ea"/>
              <a:ea typeface="+mn-ea"/>
            </a:rPr>
            <a:t>※</a:t>
          </a:r>
          <a:r>
            <a:rPr kumimoji="1" lang="ja-JP" altLang="en-US" sz="1600" b="0" u="none">
              <a:solidFill>
                <a:srgbClr val="FF0000"/>
              </a:solidFill>
              <a:latin typeface="+mn-ea"/>
              <a:ea typeface="+mn-ea"/>
            </a:rPr>
            <a:t>蒸気・温水の両方に対応している製品は種別毎に登録してください</a:t>
          </a:r>
        </a:p>
        <a:p>
          <a:pPr algn="l"/>
          <a:endParaRPr kumimoji="1" lang="en-US" altLang="ja-JP" sz="1600" b="0" u="none">
            <a:solidFill>
              <a:srgbClr val="000000"/>
            </a:solidFill>
            <a:latin typeface="+mn-ea"/>
            <a:ea typeface="+mn-ea"/>
          </a:endParaRPr>
        </a:p>
      </xdr:txBody>
    </xdr:sp>
    <xdr:clientData/>
  </xdr:twoCellAnchor>
  <xdr:twoCellAnchor editAs="oneCell">
    <xdr:from>
      <xdr:col>5</xdr:col>
      <xdr:colOff>17318</xdr:colOff>
      <xdr:row>14</xdr:row>
      <xdr:rowOff>15589</xdr:rowOff>
    </xdr:from>
    <xdr:to>
      <xdr:col>7</xdr:col>
      <xdr:colOff>17318</xdr:colOff>
      <xdr:row>16</xdr:row>
      <xdr:rowOff>34644</xdr:rowOff>
    </xdr:to>
    <xdr:sp macro="" textlink="">
      <xdr:nvSpPr>
        <xdr:cNvPr id="18" name="右中かっこ 17">
          <a:extLst>
            <a:ext uri="{FF2B5EF4-FFF2-40B4-BE49-F238E27FC236}">
              <a16:creationId xmlns:a16="http://schemas.microsoft.com/office/drawing/2014/main" id="{B03F2C56-8F05-4EA5-AB5D-A27C27888A7F}"/>
            </a:ext>
          </a:extLst>
        </xdr:cNvPr>
        <xdr:cNvSpPr/>
      </xdr:nvSpPr>
      <xdr:spPr>
        <a:xfrm rot="5400000">
          <a:off x="15039972" y="6727253"/>
          <a:ext cx="642510" cy="7100454"/>
        </a:xfrm>
        <a:prstGeom prst="rightBrace">
          <a:avLst>
            <a:gd name="adj1" fmla="val 53633"/>
            <a:gd name="adj2" fmla="val 50401"/>
          </a:avLst>
        </a:prstGeom>
        <a:ln w="444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600">
            <a:latin typeface="+mn-ea"/>
            <a:ea typeface="+mn-ea"/>
          </a:endParaRPr>
        </a:p>
      </xdr:txBody>
    </xdr:sp>
    <xdr:clientData/>
  </xdr:twoCellAnchor>
  <xdr:twoCellAnchor editAs="oneCell">
    <xdr:from>
      <xdr:col>5</xdr:col>
      <xdr:colOff>180835</xdr:colOff>
      <xdr:row>19</xdr:row>
      <xdr:rowOff>74552</xdr:rowOff>
    </xdr:from>
    <xdr:to>
      <xdr:col>6</xdr:col>
      <xdr:colOff>2016458</xdr:colOff>
      <xdr:row>26</xdr:row>
      <xdr:rowOff>283441</xdr:rowOff>
    </xdr:to>
    <xdr:sp macro="" textlink="">
      <xdr:nvSpPr>
        <xdr:cNvPr id="19" name="吹き出し: 角を丸めた四角形 18">
          <a:extLst>
            <a:ext uri="{FF2B5EF4-FFF2-40B4-BE49-F238E27FC236}">
              <a16:creationId xmlns:a16="http://schemas.microsoft.com/office/drawing/2014/main" id="{87744A52-DF53-4869-9879-3F72DF1D711F}"/>
            </a:ext>
          </a:extLst>
        </xdr:cNvPr>
        <xdr:cNvSpPr/>
      </xdr:nvSpPr>
      <xdr:spPr>
        <a:xfrm>
          <a:off x="11974517" y="11573825"/>
          <a:ext cx="5385850" cy="2390980"/>
        </a:xfrm>
        <a:prstGeom prst="wedgeRoundRectCallout">
          <a:avLst>
            <a:gd name="adj1" fmla="val 12959"/>
            <a:gd name="adj2" fmla="val -73832"/>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a:solidFill>
                <a:srgbClr val="000000"/>
              </a:solidFill>
              <a:latin typeface="+mn-ea"/>
              <a:ea typeface="+mn-ea"/>
            </a:rPr>
            <a:t>【</a:t>
          </a:r>
          <a:r>
            <a:rPr kumimoji="1" lang="ja-JP" altLang="en-US" sz="1600" b="1">
              <a:solidFill>
                <a:srgbClr val="000000"/>
              </a:solidFill>
              <a:latin typeface="+mn-ea"/>
              <a:ea typeface="+mn-ea"/>
            </a:rPr>
            <a:t>　②製品名　③型番　</a:t>
          </a:r>
          <a:r>
            <a:rPr kumimoji="1" lang="en-US" altLang="ja-JP" sz="1600" b="1">
              <a:solidFill>
                <a:srgbClr val="000000"/>
              </a:solidFill>
              <a:latin typeface="+mn-ea"/>
              <a:ea typeface="+mn-ea"/>
            </a:rPr>
            <a:t>】</a:t>
          </a:r>
        </a:p>
        <a:p>
          <a:pPr algn="l"/>
          <a:endParaRPr kumimoji="1" lang="en-US" altLang="ja-JP" sz="1600">
            <a:solidFill>
              <a:srgbClr val="000000"/>
            </a:solidFill>
            <a:latin typeface="+mn-ea"/>
            <a:ea typeface="+mn-ea"/>
          </a:endParaRPr>
        </a:p>
        <a:p>
          <a:pPr algn="l"/>
          <a:r>
            <a:rPr kumimoji="1" lang="ja-JP" altLang="en-US" sz="1600" b="1" u="sng">
              <a:solidFill>
                <a:srgbClr val="000000"/>
              </a:solidFill>
              <a:latin typeface="+mn-ea"/>
              <a:ea typeface="+mn-ea"/>
            </a:rPr>
            <a:t>②製品名を入力してください</a:t>
          </a:r>
          <a:endParaRPr kumimoji="1" lang="en-US" altLang="ja-JP" sz="1600" b="1" u="sng">
            <a:solidFill>
              <a:srgbClr val="000000"/>
            </a:solidFill>
            <a:latin typeface="+mn-ea"/>
            <a:ea typeface="+mn-ea"/>
          </a:endParaRPr>
        </a:p>
        <a:p>
          <a:pPr algn="l"/>
          <a:r>
            <a:rPr kumimoji="1" lang="ja-JP" altLang="en-US" sz="1600" b="0">
              <a:solidFill>
                <a:srgbClr val="000000"/>
              </a:solidFill>
              <a:latin typeface="+mn-ea"/>
              <a:ea typeface="+mn-ea"/>
            </a:rPr>
            <a:t>カタログ</a:t>
          </a:r>
          <a:r>
            <a:rPr kumimoji="1" lang="en-US" altLang="ja-JP" sz="1600" b="0">
              <a:solidFill>
                <a:srgbClr val="000000"/>
              </a:solidFill>
              <a:latin typeface="+mn-ea"/>
              <a:ea typeface="+mn-ea"/>
            </a:rPr>
            <a:t>(</a:t>
          </a:r>
          <a:r>
            <a:rPr kumimoji="1" lang="ja-JP" altLang="en-US" sz="1600" b="0">
              <a:solidFill>
                <a:srgbClr val="000000"/>
              </a:solidFill>
              <a:latin typeface="+mn-ea"/>
              <a:ea typeface="+mn-ea"/>
            </a:rPr>
            <a:t>仕様書等</a:t>
          </a:r>
          <a:r>
            <a:rPr kumimoji="1" lang="en-US" altLang="ja-JP" sz="1600" b="0">
              <a:solidFill>
                <a:srgbClr val="000000"/>
              </a:solidFill>
              <a:latin typeface="+mn-ea"/>
              <a:ea typeface="+mn-ea"/>
            </a:rPr>
            <a:t>)</a:t>
          </a:r>
          <a:r>
            <a:rPr kumimoji="1" lang="ja-JP" altLang="en-US" sz="1600" b="0">
              <a:solidFill>
                <a:srgbClr val="000000"/>
              </a:solidFill>
              <a:latin typeface="+mn-ea"/>
              <a:ea typeface="+mn-ea"/>
            </a:rPr>
            <a:t>に記載の製品名を入力</a:t>
          </a:r>
          <a:endParaRPr kumimoji="1" lang="en-US" altLang="ja-JP" sz="1600" b="0">
            <a:solidFill>
              <a:srgbClr val="000000"/>
            </a:solidFill>
            <a:latin typeface="+mn-ea"/>
            <a:ea typeface="+mn-ea"/>
          </a:endParaRPr>
        </a:p>
        <a:p>
          <a:pPr algn="l"/>
          <a:endParaRPr kumimoji="1" lang="en-US" altLang="ja-JP" sz="1600" b="0">
            <a:solidFill>
              <a:srgbClr val="000000"/>
            </a:solidFill>
            <a:latin typeface="+mn-ea"/>
            <a:ea typeface="+mn-ea"/>
          </a:endParaRPr>
        </a:p>
        <a:p>
          <a:pPr algn="l"/>
          <a:r>
            <a:rPr kumimoji="1" lang="ja-JP" altLang="en-US" sz="1600" b="1" u="sng">
              <a:solidFill>
                <a:srgbClr val="000000"/>
              </a:solidFill>
              <a:latin typeface="+mn-ea"/>
              <a:ea typeface="+mn-ea"/>
            </a:rPr>
            <a:t>③型番を入力してください</a:t>
          </a:r>
          <a:endParaRPr kumimoji="1" lang="en-US" altLang="ja-JP" sz="1600" b="1" u="sng">
            <a:solidFill>
              <a:srgbClr val="000000"/>
            </a:solidFill>
            <a:latin typeface="+mn-ea"/>
            <a:ea typeface="+mn-ea"/>
          </a:endParaRPr>
        </a:p>
        <a:p>
          <a:pPr algn="l"/>
          <a:r>
            <a:rPr kumimoji="1" lang="ja-JP" altLang="en-US" sz="1600" b="0" u="none">
              <a:solidFill>
                <a:srgbClr val="000000"/>
              </a:solidFill>
              <a:latin typeface="+mn-ea"/>
              <a:ea typeface="+mn-ea"/>
            </a:rPr>
            <a:t>カタログ</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仕様書等</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に記載の型番を入力</a:t>
          </a:r>
          <a:endParaRPr kumimoji="1" lang="en-US" altLang="ja-JP" sz="1600" b="0" u="none">
            <a:solidFill>
              <a:srgbClr val="000000"/>
            </a:solidFill>
            <a:latin typeface="+mn-ea"/>
            <a:ea typeface="+mn-ea"/>
          </a:endParaRPr>
        </a:p>
      </xdr:txBody>
    </xdr:sp>
    <xdr:clientData/>
  </xdr:twoCellAnchor>
  <xdr:twoCellAnchor editAs="oneCell">
    <xdr:from>
      <xdr:col>9</xdr:col>
      <xdr:colOff>1544493</xdr:colOff>
      <xdr:row>13</xdr:row>
      <xdr:rowOff>14143</xdr:rowOff>
    </xdr:from>
    <xdr:to>
      <xdr:col>9</xdr:col>
      <xdr:colOff>5088671</xdr:colOff>
      <xdr:row>19</xdr:row>
      <xdr:rowOff>170060</xdr:rowOff>
    </xdr:to>
    <xdr:sp macro="" textlink="">
      <xdr:nvSpPr>
        <xdr:cNvPr id="21" name="吹き出し: 角を丸めた四角形 20">
          <a:extLst>
            <a:ext uri="{FF2B5EF4-FFF2-40B4-BE49-F238E27FC236}">
              <a16:creationId xmlns:a16="http://schemas.microsoft.com/office/drawing/2014/main" id="{0971E614-1291-45CF-BC70-41A4D85927A3}"/>
            </a:ext>
          </a:extLst>
        </xdr:cNvPr>
        <xdr:cNvSpPr/>
      </xdr:nvSpPr>
      <xdr:spPr>
        <a:xfrm>
          <a:off x="20888902" y="9348643"/>
          <a:ext cx="3545448" cy="2041521"/>
        </a:xfrm>
        <a:prstGeom prst="wedgeRoundRectCallout">
          <a:avLst>
            <a:gd name="adj1" fmla="val -21960"/>
            <a:gd name="adj2" fmla="val -78272"/>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srgbClr val="000000"/>
              </a:solidFill>
              <a:effectLst/>
              <a:uLnTx/>
              <a:uFillTx/>
              <a:latin typeface="+mn-ea"/>
              <a:ea typeface="+mn-ea"/>
              <a:cs typeface="+mn-cs"/>
            </a:rPr>
            <a:t>【</a:t>
          </a:r>
          <a:r>
            <a:rPr kumimoji="1" lang="ja-JP" altLang="en-US" sz="1600" b="1" i="0" u="none" strike="noStrike" kern="0" cap="none" spc="0" normalizeH="0" baseline="0" noProof="0">
              <a:ln>
                <a:noFill/>
              </a:ln>
              <a:solidFill>
                <a:srgbClr val="000000"/>
              </a:solidFill>
              <a:effectLst/>
              <a:uLnTx/>
              <a:uFillTx/>
              <a:latin typeface="+mn-ea"/>
              <a:ea typeface="+mn-ea"/>
              <a:cs typeface="+mn-cs"/>
            </a:rPr>
            <a:t>　⑥備考　</a:t>
          </a:r>
          <a:r>
            <a:rPr kumimoji="1" lang="en-US" altLang="ja-JP" sz="1600" b="1" i="0" u="none" strike="noStrike" kern="0" cap="none" spc="0" normalizeH="0" baseline="0" noProof="0">
              <a:ln>
                <a:noFill/>
              </a:ln>
              <a:solidFill>
                <a:srgbClr val="000000"/>
              </a:solidFill>
              <a:effectLst/>
              <a:uLnTx/>
              <a:uFillTx/>
              <a:latin typeface="+mn-ea"/>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600" b="1" i="0" u="none" strike="noStrike" kern="0" cap="none" spc="0" normalizeH="0" baseline="0" noProof="0">
            <a:ln>
              <a:noFill/>
            </a:ln>
            <a:solidFill>
              <a:srgbClr val="000000"/>
            </a:solidFill>
            <a:effectLst/>
            <a:uLnTx/>
            <a:uFillTx/>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sng" strike="noStrike" kern="0" cap="none" spc="0" normalizeH="0" baseline="0" noProof="0">
              <a:ln>
                <a:noFill/>
              </a:ln>
              <a:solidFill>
                <a:srgbClr val="000000"/>
              </a:solidFill>
              <a:effectLst/>
              <a:uLnTx/>
              <a:uFillTx/>
              <a:latin typeface="+mn-ea"/>
              <a:ea typeface="+mn-ea"/>
              <a:cs typeface="+mn-cs"/>
            </a:rPr>
            <a:t>⑥備考を入力してください</a:t>
          </a:r>
          <a:endParaRPr kumimoji="1" lang="en-US" altLang="ja-JP" sz="1600" b="1" i="0" u="sng" strike="noStrike" kern="0" cap="none" spc="0" normalizeH="0" baseline="0" noProof="0">
            <a:ln>
              <a:noFill/>
            </a:ln>
            <a:solidFill>
              <a:srgbClr val="000000"/>
            </a:solidFill>
            <a:effectLst/>
            <a:uLnTx/>
            <a:uFillTx/>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000000"/>
              </a:solidFill>
              <a:effectLst/>
              <a:uLnTx/>
              <a:uFillTx/>
              <a:latin typeface="+mn-ea"/>
              <a:ea typeface="+mn-ea"/>
              <a:cs typeface="+mn-cs"/>
            </a:rPr>
            <a:t>必要に応じて</a:t>
          </a:r>
          <a:r>
            <a:rPr kumimoji="1" lang="en-US" altLang="ja-JP" sz="1600" b="0" i="0" u="none" strike="noStrike" kern="0" cap="none" spc="0" normalizeH="0" baseline="0" noProof="0">
              <a:ln>
                <a:noFill/>
              </a:ln>
              <a:solidFill>
                <a:srgbClr val="000000"/>
              </a:solidFill>
              <a:effectLst/>
              <a:uLnTx/>
              <a:uFillTx/>
              <a:latin typeface="+mn-ea"/>
              <a:ea typeface="+mn-ea"/>
              <a:cs typeface="+mn-cs"/>
            </a:rPr>
            <a:t>40</a:t>
          </a:r>
          <a:r>
            <a:rPr kumimoji="1" lang="ja-JP" altLang="en-US" sz="1600" b="0" i="0" u="none" strike="noStrike" kern="0" cap="none" spc="0" normalizeH="0" baseline="0" noProof="0">
              <a:ln>
                <a:noFill/>
              </a:ln>
              <a:solidFill>
                <a:srgbClr val="000000"/>
              </a:solidFill>
              <a:effectLst/>
              <a:uLnTx/>
              <a:uFillTx/>
              <a:latin typeface="+mn-ea"/>
              <a:ea typeface="+mn-ea"/>
              <a:cs typeface="+mn-cs"/>
            </a:rPr>
            <a:t>文字以内で入力</a:t>
          </a:r>
          <a:endParaRPr kumimoji="1" lang="en-US" altLang="ja-JP" sz="1600" b="0" i="0" u="none" strike="noStrike" kern="0" cap="none" spc="0" normalizeH="0" baseline="0" noProof="0">
            <a:ln>
              <a:noFill/>
            </a:ln>
            <a:solidFill>
              <a:srgbClr val="000000"/>
            </a:solidFill>
            <a:effectLst/>
            <a:uLnTx/>
            <a:uFillTx/>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000000"/>
              </a:solidFill>
              <a:effectLst/>
              <a:uLnTx/>
              <a:uFillTx/>
              <a:latin typeface="+mn-ea"/>
              <a:ea typeface="+mn-ea"/>
              <a:cs typeface="+mn-cs"/>
            </a:rPr>
            <a:t>※</a:t>
          </a:r>
          <a:r>
            <a:rPr kumimoji="1" lang="ja-JP" altLang="en-US" sz="1600" b="0" i="0" u="none" strike="noStrike" kern="0" cap="none" spc="0" normalizeH="0" baseline="0" noProof="0">
              <a:ln>
                <a:noFill/>
              </a:ln>
              <a:solidFill>
                <a:srgbClr val="000000"/>
              </a:solidFill>
              <a:effectLst/>
              <a:uLnTx/>
              <a:uFillTx/>
              <a:latin typeface="+mn-ea"/>
              <a:ea typeface="+mn-ea"/>
              <a:cs typeface="+mn-cs"/>
            </a:rPr>
            <a:t>任意項目です</a:t>
          </a:r>
          <a:endParaRPr kumimoji="1" lang="en-US" altLang="ja-JP" sz="1600" b="0" i="0" u="none" strike="noStrike" kern="0" cap="none" spc="0" normalizeH="0" baseline="0" noProof="0">
            <a:ln>
              <a:noFill/>
            </a:ln>
            <a:solidFill>
              <a:srgbClr val="000000"/>
            </a:solidFill>
            <a:effectLst/>
            <a:uLnTx/>
            <a:uFillTx/>
            <a:latin typeface="+mn-ea"/>
            <a:ea typeface="+mn-ea"/>
            <a:cs typeface="+mn-cs"/>
          </a:endParaRPr>
        </a:p>
      </xdr:txBody>
    </xdr:sp>
    <xdr:clientData/>
  </xdr:twoCellAnchor>
  <xdr:twoCellAnchor editAs="oneCell">
    <xdr:from>
      <xdr:col>2</xdr:col>
      <xdr:colOff>2684032</xdr:colOff>
      <xdr:row>1</xdr:row>
      <xdr:rowOff>320673</xdr:rowOff>
    </xdr:from>
    <xdr:to>
      <xdr:col>3</xdr:col>
      <xdr:colOff>2684952</xdr:colOff>
      <xdr:row>1</xdr:row>
      <xdr:rowOff>1734357</xdr:rowOff>
    </xdr:to>
    <xdr:sp macro="" textlink="">
      <xdr:nvSpPr>
        <xdr:cNvPr id="23" name="吹き出し: 角を丸めた四角形 22">
          <a:extLst>
            <a:ext uri="{FF2B5EF4-FFF2-40B4-BE49-F238E27FC236}">
              <a16:creationId xmlns:a16="http://schemas.microsoft.com/office/drawing/2014/main" id="{56FB4532-BF72-4DE4-A137-49D44463F3CB}"/>
            </a:ext>
          </a:extLst>
        </xdr:cNvPr>
        <xdr:cNvSpPr/>
      </xdr:nvSpPr>
      <xdr:spPr>
        <a:xfrm>
          <a:off x="6320850" y="822900"/>
          <a:ext cx="2716065" cy="1417494"/>
        </a:xfrm>
        <a:prstGeom prst="wedgeRoundRectCallout">
          <a:avLst>
            <a:gd name="adj1" fmla="val -93757"/>
            <a:gd name="adj2" fmla="val -14172"/>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a:solidFill>
                <a:srgbClr val="000000"/>
              </a:solidFill>
              <a:latin typeface="+mn-ea"/>
              <a:ea typeface="+mn-ea"/>
            </a:rPr>
            <a:t>【</a:t>
          </a:r>
          <a:r>
            <a:rPr kumimoji="1" lang="ja-JP" altLang="en-US" sz="1600" b="1">
              <a:solidFill>
                <a:srgbClr val="000000"/>
              </a:solidFill>
              <a:latin typeface="+mn-ea"/>
              <a:ea typeface="+mn-ea"/>
            </a:rPr>
            <a:t>　製造事業者名　</a:t>
          </a:r>
          <a:r>
            <a:rPr kumimoji="1" lang="en-US" altLang="ja-JP" sz="1600" b="1">
              <a:solidFill>
                <a:srgbClr val="000000"/>
              </a:solidFill>
              <a:latin typeface="+mn-ea"/>
              <a:ea typeface="+mn-ea"/>
            </a:rPr>
            <a:t>】</a:t>
          </a:r>
          <a:endParaRPr kumimoji="1" lang="en-US" altLang="ja-JP" sz="1600" b="0">
            <a:solidFill>
              <a:srgbClr val="000000"/>
            </a:solidFill>
            <a:latin typeface="+mn-ea"/>
            <a:ea typeface="+mn-ea"/>
          </a:endParaRPr>
        </a:p>
        <a:p>
          <a:pPr algn="l"/>
          <a:r>
            <a:rPr kumimoji="1" lang="ja-JP" altLang="en-US" sz="1600" b="0" u="none">
              <a:solidFill>
                <a:srgbClr val="000000"/>
              </a:solidFill>
              <a:latin typeface="+mn-ea"/>
              <a:ea typeface="+mn-ea"/>
            </a:rPr>
            <a:t>事業者名を入力</a:t>
          </a:r>
          <a:endParaRPr kumimoji="1" lang="en-US" altLang="ja-JP" sz="1600" b="0" u="none">
            <a:solidFill>
              <a:srgbClr val="000000"/>
            </a:solidFill>
            <a:latin typeface="+mn-ea"/>
            <a:ea typeface="+mn-ea"/>
          </a:endParaRPr>
        </a:p>
        <a:p>
          <a:pPr algn="l"/>
          <a:r>
            <a:rPr kumimoji="1" lang="ja-JP" altLang="en-US" sz="1600" b="0" u="none">
              <a:solidFill>
                <a:srgbClr val="000000"/>
              </a:solidFill>
              <a:latin typeface="+mn-ea"/>
              <a:ea typeface="+mn-ea"/>
            </a:rPr>
            <a:t>・</a:t>
          </a:r>
          <a:r>
            <a:rPr kumimoji="1" lang="en-US" altLang="ja-JP" sz="1600" b="0" u="none">
              <a:solidFill>
                <a:srgbClr val="000000"/>
              </a:solidFill>
              <a:latin typeface="+mn-ea"/>
              <a:ea typeface="+mn-ea"/>
            </a:rPr>
            <a:t>50</a:t>
          </a:r>
          <a:r>
            <a:rPr kumimoji="1" lang="ja-JP" altLang="en-US" sz="1600" b="0" u="none">
              <a:solidFill>
                <a:srgbClr val="000000"/>
              </a:solidFill>
              <a:latin typeface="+mn-ea"/>
              <a:ea typeface="+mn-ea"/>
            </a:rPr>
            <a:t>字以内</a:t>
          </a:r>
          <a:endParaRPr kumimoji="1" lang="en-US" altLang="ja-JP" sz="1600" b="0" u="none">
            <a:solidFill>
              <a:srgbClr val="000000"/>
            </a:solidFill>
            <a:latin typeface="+mn-ea"/>
            <a:ea typeface="+mn-ea"/>
          </a:endParaRPr>
        </a:p>
        <a:p>
          <a:pPr algn="l"/>
          <a:r>
            <a:rPr kumimoji="1" lang="ja-JP" altLang="en-US" sz="1600" b="0" u="none">
              <a:solidFill>
                <a:srgbClr val="FF0000"/>
              </a:solidFill>
              <a:latin typeface="+mn-ea"/>
              <a:ea typeface="+mn-ea"/>
            </a:rPr>
            <a:t>・法人格は省略せずに入力</a:t>
          </a:r>
          <a:endParaRPr kumimoji="1" lang="en-US" altLang="ja-JP" sz="1600" b="0" u="none">
            <a:solidFill>
              <a:srgbClr val="FF0000"/>
            </a:solidFill>
            <a:latin typeface="+mn-ea"/>
            <a:ea typeface="+mn-ea"/>
          </a:endParaRPr>
        </a:p>
        <a:p>
          <a:pPr algn="l"/>
          <a:endParaRPr kumimoji="1" lang="en-US" altLang="ja-JP" sz="1600" b="0" u="none">
            <a:solidFill>
              <a:srgbClr val="000000"/>
            </a:solidFill>
            <a:latin typeface="+mn-ea"/>
            <a:ea typeface="+mn-ea"/>
          </a:endParaRPr>
        </a:p>
      </xdr:txBody>
    </xdr:sp>
    <xdr:clientData/>
  </xdr:twoCellAnchor>
  <xdr:twoCellAnchor editAs="oneCell">
    <xdr:from>
      <xdr:col>1</xdr:col>
      <xdr:colOff>17318</xdr:colOff>
      <xdr:row>27</xdr:row>
      <xdr:rowOff>141721</xdr:rowOff>
    </xdr:from>
    <xdr:to>
      <xdr:col>3</xdr:col>
      <xdr:colOff>1009996</xdr:colOff>
      <xdr:row>36</xdr:row>
      <xdr:rowOff>202739</xdr:rowOff>
    </xdr:to>
    <xdr:sp macro="" textlink="">
      <xdr:nvSpPr>
        <xdr:cNvPr id="2" name="正方形/長方形 1">
          <a:extLst>
            <a:ext uri="{FF2B5EF4-FFF2-40B4-BE49-F238E27FC236}">
              <a16:creationId xmlns:a16="http://schemas.microsoft.com/office/drawing/2014/main" id="{53233262-68EB-46A2-959E-4AEBF0915ACF}"/>
            </a:ext>
          </a:extLst>
        </xdr:cNvPr>
        <xdr:cNvSpPr/>
      </xdr:nvSpPr>
      <xdr:spPr>
        <a:xfrm>
          <a:off x="935182" y="14134812"/>
          <a:ext cx="6419157" cy="2858943"/>
        </a:xfrm>
        <a:prstGeom prst="rect">
          <a:avLst/>
        </a:prstGeom>
        <a:solidFill>
          <a:schemeClr val="bg1"/>
        </a:solidFill>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u="sng">
              <a:solidFill>
                <a:srgbClr val="FF0000"/>
              </a:solidFill>
              <a:latin typeface="+mn-ea"/>
              <a:ea typeface="+mn-ea"/>
              <a:cs typeface="Meiryo UI" panose="020B0604030504040204" pitchFamily="50" charset="-128"/>
            </a:rPr>
            <a:t>◆製品型番リスト　入力ルール◆</a:t>
          </a:r>
          <a:endParaRPr kumimoji="1" lang="en-US" altLang="ja-JP" sz="1600" b="1" u="sng">
            <a:solidFill>
              <a:srgbClr val="FF0000"/>
            </a:solidFill>
            <a:latin typeface="+mn-ea"/>
            <a:ea typeface="+mn-ea"/>
            <a:cs typeface="Meiryo UI" panose="020B0604030504040204" pitchFamily="50" charset="-128"/>
          </a:endParaRPr>
        </a:p>
        <a:p>
          <a:pPr algn="l"/>
          <a:endParaRPr kumimoji="1" lang="en-US" altLang="ja-JP" sz="1600" b="1">
            <a:solidFill>
              <a:srgbClr val="FF0000"/>
            </a:solidFill>
            <a:latin typeface="+mn-ea"/>
            <a:ea typeface="+mn-ea"/>
            <a:cs typeface="Meiryo UI" panose="020B0604030504040204" pitchFamily="50" charset="-128"/>
          </a:endParaRPr>
        </a:p>
        <a:p>
          <a:pPr algn="l"/>
          <a:r>
            <a:rPr kumimoji="1" lang="ja-JP" altLang="en-US" sz="1600" b="0" u="sng">
              <a:solidFill>
                <a:srgbClr val="FF0000"/>
              </a:solidFill>
              <a:latin typeface="+mn-ea"/>
              <a:ea typeface="+mn-ea"/>
              <a:cs typeface="Meiryo UI" panose="020B0604030504040204" pitchFamily="50" charset="-128"/>
            </a:rPr>
            <a:t>・製品名、型番、数値はカタログ</a:t>
          </a:r>
          <a:r>
            <a:rPr kumimoji="1" lang="en-US" altLang="ja-JP" sz="1600" b="0" u="sng">
              <a:solidFill>
                <a:srgbClr val="FF0000"/>
              </a:solidFill>
              <a:latin typeface="+mn-ea"/>
              <a:ea typeface="+mn-ea"/>
              <a:cs typeface="Meiryo UI" panose="020B0604030504040204" pitchFamily="50" charset="-128"/>
            </a:rPr>
            <a:t>(</a:t>
          </a:r>
          <a:r>
            <a:rPr kumimoji="1" lang="ja-JP" altLang="en-US" sz="1600" b="0" u="sng">
              <a:solidFill>
                <a:srgbClr val="FF0000"/>
              </a:solidFill>
              <a:latin typeface="+mn-ea"/>
              <a:ea typeface="+mn-ea"/>
              <a:cs typeface="Meiryo UI" panose="020B0604030504040204" pitchFamily="50" charset="-128"/>
            </a:rPr>
            <a:t>仕様書等</a:t>
          </a:r>
          <a:r>
            <a:rPr kumimoji="1" lang="en-US" altLang="ja-JP" sz="1600" b="0" u="sng">
              <a:solidFill>
                <a:srgbClr val="FF0000"/>
              </a:solidFill>
              <a:latin typeface="+mn-ea"/>
              <a:ea typeface="+mn-ea"/>
              <a:cs typeface="Meiryo UI" panose="020B0604030504040204" pitchFamily="50" charset="-128"/>
            </a:rPr>
            <a:t>)</a:t>
          </a:r>
          <a:r>
            <a:rPr kumimoji="1" lang="ja-JP" altLang="en-US" sz="1600" b="0" u="sng">
              <a:solidFill>
                <a:srgbClr val="FF0000"/>
              </a:solidFill>
              <a:latin typeface="+mn-ea"/>
              <a:ea typeface="+mn-ea"/>
              <a:cs typeface="Meiryo UI" panose="020B0604030504040204" pitchFamily="50" charset="-128"/>
            </a:rPr>
            <a:t>の記載と一致させること</a:t>
          </a:r>
          <a:endParaRPr kumimoji="1" lang="en-US" altLang="ja-JP" sz="1600" b="0" u="sng">
            <a:solidFill>
              <a:srgbClr val="FF0000"/>
            </a:solidFill>
            <a:latin typeface="+mn-ea"/>
            <a:ea typeface="+mn-ea"/>
            <a:cs typeface="Meiryo UI" panose="020B0604030504040204" pitchFamily="50" charset="-128"/>
          </a:endParaRPr>
        </a:p>
        <a:p>
          <a:pPr algn="l"/>
          <a:endParaRPr kumimoji="1" lang="ja-JP" altLang="en-US" sz="1600" b="0" u="sng">
            <a:solidFill>
              <a:srgbClr val="FF0000"/>
            </a:solidFill>
            <a:latin typeface="+mn-ea"/>
            <a:ea typeface="+mn-ea"/>
            <a:cs typeface="Meiryo UI" panose="020B0604030504040204" pitchFamily="50" charset="-128"/>
          </a:endParaRPr>
        </a:p>
        <a:p>
          <a:pPr algn="l"/>
          <a:r>
            <a:rPr kumimoji="1" lang="ja-JP" altLang="en-US" sz="1600" b="0" u="sng">
              <a:solidFill>
                <a:srgbClr val="FF0000"/>
              </a:solidFill>
              <a:latin typeface="+mn-ea"/>
              <a:ea typeface="+mn-ea"/>
              <a:cs typeface="Meiryo UI" panose="020B0604030504040204" pitchFamily="50" charset="-128"/>
            </a:rPr>
            <a:t>・数値の入力欄において、単位記号は入れないこと</a:t>
          </a:r>
          <a:endParaRPr kumimoji="1" lang="en-US" altLang="ja-JP" sz="1600" b="0" u="sng">
            <a:solidFill>
              <a:srgbClr val="FF0000"/>
            </a:solidFill>
            <a:latin typeface="+mn-ea"/>
            <a:ea typeface="+mn-ea"/>
            <a:cs typeface="Meiryo UI" panose="020B0604030504040204" pitchFamily="50" charset="-128"/>
          </a:endParaRPr>
        </a:p>
        <a:p>
          <a:pPr algn="l"/>
          <a:endParaRPr kumimoji="1" lang="ja-JP" altLang="en-US" sz="1600" b="0" u="sng">
            <a:solidFill>
              <a:srgbClr val="FF0000"/>
            </a:solidFill>
            <a:latin typeface="+mn-ea"/>
            <a:ea typeface="+mn-ea"/>
            <a:cs typeface="Meiryo UI" panose="020B0604030504040204" pitchFamily="50" charset="-128"/>
          </a:endParaRPr>
        </a:p>
        <a:p>
          <a:pPr algn="l"/>
          <a:r>
            <a:rPr kumimoji="1" lang="ja-JP" altLang="en-US" sz="1600" b="0" u="sng">
              <a:solidFill>
                <a:srgbClr val="FF0000"/>
              </a:solidFill>
              <a:latin typeface="+mn-ea"/>
              <a:ea typeface="+mn-ea"/>
              <a:cs typeface="Meiryo UI" panose="020B0604030504040204" pitchFamily="50" charset="-128"/>
            </a:rPr>
            <a:t>・半角</a:t>
          </a:r>
          <a:r>
            <a:rPr kumimoji="1" lang="en-US" altLang="ja-JP" sz="1600" b="0" u="sng">
              <a:solidFill>
                <a:srgbClr val="FF0000"/>
              </a:solidFill>
              <a:latin typeface="+mn-ea"/>
              <a:ea typeface="+mn-ea"/>
              <a:cs typeface="Meiryo UI" panose="020B0604030504040204" pitchFamily="50" charset="-128"/>
            </a:rPr>
            <a:t>/</a:t>
          </a:r>
          <a:r>
            <a:rPr kumimoji="1" lang="ja-JP" altLang="en-US" sz="1600" b="0" u="sng">
              <a:solidFill>
                <a:srgbClr val="FF0000"/>
              </a:solidFill>
              <a:latin typeface="+mn-ea"/>
              <a:ea typeface="+mn-ea"/>
              <a:cs typeface="Meiryo UI" panose="020B0604030504040204" pitchFamily="50" charset="-128"/>
            </a:rPr>
            <a:t>全角入力について</a:t>
          </a:r>
          <a:endParaRPr kumimoji="1" lang="en-US" altLang="ja-JP" sz="1600" b="0" u="sng">
            <a:solidFill>
              <a:srgbClr val="FF0000"/>
            </a:solidFill>
            <a:latin typeface="+mn-ea"/>
            <a:ea typeface="+mn-ea"/>
            <a:cs typeface="Meiryo UI" panose="020B0604030504040204" pitchFamily="50" charset="-128"/>
          </a:endParaRPr>
        </a:p>
        <a:p>
          <a:pPr algn="l"/>
          <a:r>
            <a:rPr kumimoji="1" lang="ja-JP" altLang="en-US" sz="1600" b="0">
              <a:solidFill>
                <a:srgbClr val="FF0000"/>
              </a:solidFill>
              <a:latin typeface="+mn-ea"/>
              <a:ea typeface="+mn-ea"/>
              <a:cs typeface="Meiryo UI" panose="020B0604030504040204" pitchFamily="50" charset="-128"/>
            </a:rPr>
            <a:t>英数字、記号</a:t>
          </a:r>
          <a:r>
            <a:rPr kumimoji="1" lang="en-US" altLang="ja-JP" sz="1600" b="0">
              <a:solidFill>
                <a:srgbClr val="FF0000"/>
              </a:solidFill>
              <a:latin typeface="+mn-ea"/>
              <a:ea typeface="+mn-ea"/>
              <a:cs typeface="Meiryo UI" panose="020B0604030504040204" pitchFamily="50" charset="-128"/>
            </a:rPr>
            <a:t>(/</a:t>
          </a:r>
          <a:r>
            <a:rPr kumimoji="1" lang="ja-JP" altLang="en-US" sz="1600" b="0">
              <a:solidFill>
                <a:srgbClr val="FF0000"/>
              </a:solidFill>
              <a:latin typeface="+mn-ea"/>
              <a:ea typeface="+mn-ea"/>
              <a:cs typeface="Meiryo UI" panose="020B0604030504040204" pitchFamily="50" charset="-128"/>
            </a:rPr>
            <a:t>スラッシュ、</a:t>
          </a:r>
          <a:r>
            <a:rPr kumimoji="1" lang="en-US" altLang="ja-JP" sz="1600" b="0">
              <a:solidFill>
                <a:srgbClr val="FF0000"/>
              </a:solidFill>
              <a:latin typeface="+mn-ea"/>
              <a:ea typeface="+mn-ea"/>
              <a:cs typeface="Meiryo UI" panose="020B0604030504040204" pitchFamily="50" charset="-128"/>
            </a:rPr>
            <a:t>-</a:t>
          </a:r>
          <a:r>
            <a:rPr kumimoji="1" lang="ja-JP" altLang="en-US" sz="1600" b="0">
              <a:solidFill>
                <a:srgbClr val="FF0000"/>
              </a:solidFill>
              <a:latin typeface="+mn-ea"/>
              <a:ea typeface="+mn-ea"/>
              <a:cs typeface="Meiryo UI" panose="020B0604030504040204" pitchFamily="50" charset="-128"/>
            </a:rPr>
            <a:t>ハイフン等</a:t>
          </a:r>
          <a:r>
            <a:rPr kumimoji="1" lang="en-US" altLang="ja-JP" sz="1600" b="0">
              <a:solidFill>
                <a:srgbClr val="FF0000"/>
              </a:solidFill>
              <a:latin typeface="+mn-ea"/>
              <a:ea typeface="+mn-ea"/>
              <a:cs typeface="Meiryo UI" panose="020B0604030504040204" pitchFamily="50" charset="-128"/>
            </a:rPr>
            <a:t>)</a:t>
          </a:r>
          <a:r>
            <a:rPr kumimoji="1" lang="ja-JP" altLang="en-US" sz="1600" b="0">
              <a:solidFill>
                <a:srgbClr val="FF0000"/>
              </a:solidFill>
              <a:latin typeface="+mn-ea"/>
              <a:ea typeface="+mn-ea"/>
              <a:cs typeface="Meiryo UI" panose="020B0604030504040204" pitchFamily="50" charset="-128"/>
            </a:rPr>
            <a:t>　→　半角</a:t>
          </a:r>
          <a:endParaRPr kumimoji="1" lang="en-US" altLang="ja-JP" sz="1600" b="0">
            <a:solidFill>
              <a:srgbClr val="FF0000"/>
            </a:solidFill>
            <a:latin typeface="+mn-ea"/>
            <a:ea typeface="+mn-ea"/>
            <a:cs typeface="Meiryo UI" panose="020B0604030504040204" pitchFamily="50" charset="-128"/>
          </a:endParaRPr>
        </a:p>
        <a:p>
          <a:pPr algn="l"/>
          <a:r>
            <a:rPr kumimoji="1" lang="ja-JP" altLang="en-US" sz="1600" b="0">
              <a:solidFill>
                <a:srgbClr val="FF0000"/>
              </a:solidFill>
              <a:latin typeface="+mn-ea"/>
              <a:ea typeface="+mn-ea"/>
              <a:cs typeface="Meiryo UI" panose="020B0604030504040204" pitchFamily="50" charset="-128"/>
            </a:rPr>
            <a:t>漢字、片仮名、平仮名　→　全角</a:t>
          </a:r>
          <a:endParaRPr kumimoji="1" lang="en-US" altLang="ja-JP" sz="1600" b="0">
            <a:solidFill>
              <a:srgbClr val="FF0000"/>
            </a:solidFill>
            <a:latin typeface="+mn-ea"/>
            <a:ea typeface="+mn-ea"/>
            <a:cs typeface="Meiryo UI" panose="020B0604030504040204" pitchFamily="50" charset="-128"/>
          </a:endParaRPr>
        </a:p>
        <a:p>
          <a:pPr algn="l"/>
          <a:endParaRPr kumimoji="1" lang="en-US" altLang="ja-JP" sz="1600" b="0">
            <a:solidFill>
              <a:srgbClr val="FF0000"/>
            </a:solidFill>
            <a:latin typeface="+mn-ea"/>
            <a:ea typeface="+mn-ea"/>
            <a:cs typeface="Meiryo UI" panose="020B0604030504040204" pitchFamily="50" charset="-128"/>
          </a:endParaRPr>
        </a:p>
      </xdr:txBody>
    </xdr:sp>
    <xdr:clientData/>
  </xdr:twoCellAnchor>
  <xdr:twoCellAnchor editAs="oneCell">
    <xdr:from>
      <xdr:col>8</xdr:col>
      <xdr:colOff>1030144</xdr:colOff>
      <xdr:row>25</xdr:row>
      <xdr:rowOff>8370</xdr:rowOff>
    </xdr:from>
    <xdr:to>
      <xdr:col>9</xdr:col>
      <xdr:colOff>2286057</xdr:colOff>
      <xdr:row>31</xdr:row>
      <xdr:rowOff>287018</xdr:rowOff>
    </xdr:to>
    <xdr:sp macro="" textlink="">
      <xdr:nvSpPr>
        <xdr:cNvPr id="6" name="吹き出し: 角を丸めた四角形 5">
          <a:extLst>
            <a:ext uri="{FF2B5EF4-FFF2-40B4-BE49-F238E27FC236}">
              <a16:creationId xmlns:a16="http://schemas.microsoft.com/office/drawing/2014/main" id="{BA823AD1-93F8-4EE2-8B62-A3B4A7A1C3FF}"/>
            </a:ext>
          </a:extLst>
        </xdr:cNvPr>
        <xdr:cNvSpPr/>
      </xdr:nvSpPr>
      <xdr:spPr>
        <a:xfrm>
          <a:off x="22106371" y="13378006"/>
          <a:ext cx="3438004" cy="2138217"/>
        </a:xfrm>
        <a:prstGeom prst="wedgeRoundRectCallout">
          <a:avLst>
            <a:gd name="adj1" fmla="val -34512"/>
            <a:gd name="adj2" fmla="val -252596"/>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a:solidFill>
                <a:srgbClr val="000000"/>
              </a:solidFill>
              <a:latin typeface="+mn-ea"/>
              <a:ea typeface="+mn-ea"/>
            </a:rPr>
            <a:t>【</a:t>
          </a:r>
          <a:r>
            <a:rPr kumimoji="1" lang="ja-JP" altLang="en-US" sz="1600" b="1">
              <a:solidFill>
                <a:srgbClr val="000000"/>
              </a:solidFill>
              <a:latin typeface="+mn-ea"/>
              <a:ea typeface="+mn-ea"/>
            </a:rPr>
            <a:t>　⑤希望小売価格</a:t>
          </a:r>
          <a:r>
            <a:rPr kumimoji="1" lang="en-US" altLang="ja-JP" sz="1600" b="1">
              <a:solidFill>
                <a:srgbClr val="000000"/>
              </a:solidFill>
              <a:latin typeface="+mn-ea"/>
              <a:ea typeface="+mn-ea"/>
            </a:rPr>
            <a:t>(</a:t>
          </a:r>
          <a:r>
            <a:rPr kumimoji="1" lang="ja-JP" altLang="en-US" sz="1600" b="1">
              <a:solidFill>
                <a:srgbClr val="000000"/>
              </a:solidFill>
              <a:latin typeface="+mn-ea"/>
              <a:ea typeface="+mn-ea"/>
            </a:rPr>
            <a:t>千円</a:t>
          </a:r>
          <a:r>
            <a:rPr kumimoji="1" lang="en-US" altLang="ja-JP" sz="1600" b="1">
              <a:solidFill>
                <a:srgbClr val="000000"/>
              </a:solidFill>
              <a:latin typeface="+mn-ea"/>
              <a:ea typeface="+mn-ea"/>
            </a:rPr>
            <a:t>)</a:t>
          </a:r>
          <a:r>
            <a:rPr kumimoji="1" lang="ja-JP" altLang="en-US" sz="1600" b="1">
              <a:solidFill>
                <a:srgbClr val="000000"/>
              </a:solidFill>
              <a:latin typeface="+mn-ea"/>
              <a:ea typeface="+mn-ea"/>
            </a:rPr>
            <a:t>　</a:t>
          </a:r>
          <a:r>
            <a:rPr kumimoji="1" lang="en-US" altLang="ja-JP" sz="1600" b="1">
              <a:solidFill>
                <a:srgbClr val="000000"/>
              </a:solidFill>
              <a:latin typeface="+mn-ea"/>
              <a:ea typeface="+mn-ea"/>
            </a:rPr>
            <a:t>】</a:t>
          </a:r>
        </a:p>
        <a:p>
          <a:pPr algn="l"/>
          <a:endParaRPr kumimoji="1" lang="en-US" altLang="ja-JP" sz="1600" b="1">
            <a:solidFill>
              <a:srgbClr val="000000"/>
            </a:solidFill>
            <a:latin typeface="+mn-ea"/>
            <a:ea typeface="+mn-ea"/>
          </a:endParaRPr>
        </a:p>
        <a:p>
          <a:pPr algn="l"/>
          <a:r>
            <a:rPr kumimoji="1" lang="ja-JP" altLang="en-US" sz="1600" b="1" u="sng">
              <a:solidFill>
                <a:srgbClr val="000000"/>
              </a:solidFill>
              <a:latin typeface="+mn-ea"/>
              <a:ea typeface="+mn-ea"/>
            </a:rPr>
            <a:t>⑤希望小売価格</a:t>
          </a:r>
          <a:r>
            <a:rPr kumimoji="1" lang="en-US" altLang="ja-JP" sz="1600" b="1" u="sng">
              <a:solidFill>
                <a:srgbClr val="000000"/>
              </a:solidFill>
              <a:latin typeface="+mn-ea"/>
              <a:ea typeface="+mn-ea"/>
            </a:rPr>
            <a:t>(</a:t>
          </a:r>
          <a:r>
            <a:rPr kumimoji="1" lang="ja-JP" altLang="en-US" sz="1600" b="1" u="sng">
              <a:solidFill>
                <a:srgbClr val="000000"/>
              </a:solidFill>
              <a:latin typeface="+mn-ea"/>
              <a:ea typeface="+mn-ea"/>
            </a:rPr>
            <a:t>千円</a:t>
          </a:r>
          <a:r>
            <a:rPr kumimoji="1" lang="en-US" altLang="ja-JP" sz="1600" b="1" u="sng">
              <a:solidFill>
                <a:srgbClr val="000000"/>
              </a:solidFill>
              <a:latin typeface="+mn-ea"/>
              <a:ea typeface="+mn-ea"/>
            </a:rPr>
            <a:t>)</a:t>
          </a:r>
          <a:r>
            <a:rPr kumimoji="1" lang="ja-JP" altLang="en-US" sz="1600" b="1" u="sng">
              <a:solidFill>
                <a:srgbClr val="000000"/>
              </a:solidFill>
              <a:latin typeface="+mn-ea"/>
              <a:ea typeface="+mn-ea"/>
            </a:rPr>
            <a:t>を入力してください</a:t>
          </a:r>
        </a:p>
        <a:p>
          <a:pPr algn="l"/>
          <a:r>
            <a:rPr kumimoji="1" lang="ja-JP" altLang="en-US" sz="1600" b="0" u="none">
              <a:solidFill>
                <a:srgbClr val="000000"/>
              </a:solidFill>
              <a:latin typeface="+mn-ea"/>
              <a:ea typeface="+mn-ea"/>
            </a:rPr>
            <a:t>単位に注意して入力</a:t>
          </a:r>
          <a:endParaRPr kumimoji="1" lang="en-US" altLang="ja-JP" sz="1600" b="0" u="none">
            <a:solidFill>
              <a:srgbClr val="000000"/>
            </a:solidFill>
            <a:latin typeface="+mn-ea"/>
            <a:ea typeface="+mn-ea"/>
          </a:endParaRPr>
        </a:p>
        <a:p>
          <a:pPr algn="l"/>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任意項目です</a:t>
          </a:r>
        </a:p>
      </xdr:txBody>
    </xdr:sp>
    <xdr:clientData/>
  </xdr:twoCellAnchor>
  <xdr:twoCellAnchor editAs="oneCell">
    <xdr:from>
      <xdr:col>6</xdr:col>
      <xdr:colOff>2381537</xdr:colOff>
      <xdr:row>19</xdr:row>
      <xdr:rowOff>135369</xdr:rowOff>
    </xdr:from>
    <xdr:to>
      <xdr:col>8</xdr:col>
      <xdr:colOff>1313930</xdr:colOff>
      <xdr:row>24</xdr:row>
      <xdr:rowOff>173815</xdr:rowOff>
    </xdr:to>
    <xdr:sp macro="" textlink="">
      <xdr:nvSpPr>
        <xdr:cNvPr id="7" name="吹き出し: 角を丸めた四角形 6">
          <a:extLst>
            <a:ext uri="{FF2B5EF4-FFF2-40B4-BE49-F238E27FC236}">
              <a16:creationId xmlns:a16="http://schemas.microsoft.com/office/drawing/2014/main" id="{E3B1C810-112E-42FA-92BC-601BAE28E960}"/>
            </a:ext>
          </a:extLst>
        </xdr:cNvPr>
        <xdr:cNvSpPr/>
      </xdr:nvSpPr>
      <xdr:spPr>
        <a:xfrm>
          <a:off x="17725446" y="11634642"/>
          <a:ext cx="4664711" cy="1605972"/>
        </a:xfrm>
        <a:prstGeom prst="wedgeRoundRectCallout">
          <a:avLst>
            <a:gd name="adj1" fmla="val 3419"/>
            <a:gd name="adj2" fmla="val -136792"/>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a:solidFill>
                <a:srgbClr val="000000"/>
              </a:solidFill>
              <a:latin typeface="+mn-ea"/>
              <a:ea typeface="+mn-ea"/>
            </a:rPr>
            <a:t>【</a:t>
          </a:r>
          <a:r>
            <a:rPr kumimoji="1" lang="ja-JP" altLang="en-US" sz="1600" b="1">
              <a:solidFill>
                <a:srgbClr val="000000"/>
              </a:solidFill>
              <a:latin typeface="+mn-ea"/>
              <a:ea typeface="+mn-ea"/>
            </a:rPr>
            <a:t>　④最大制御台数</a:t>
          </a:r>
          <a:r>
            <a:rPr kumimoji="1" lang="en-US" altLang="ja-JP" sz="1600" b="1">
              <a:solidFill>
                <a:srgbClr val="000000"/>
              </a:solidFill>
              <a:latin typeface="+mn-ea"/>
              <a:ea typeface="+mn-ea"/>
            </a:rPr>
            <a:t>】</a:t>
          </a:r>
        </a:p>
        <a:p>
          <a:pPr algn="l"/>
          <a:endParaRPr kumimoji="1" lang="en-US" altLang="ja-JP" sz="1600" b="1">
            <a:solidFill>
              <a:srgbClr val="000000"/>
            </a:solidFill>
            <a:latin typeface="+mn-ea"/>
            <a:ea typeface="+mn-ea"/>
          </a:endParaRPr>
        </a:p>
        <a:p>
          <a:pPr algn="l"/>
          <a:r>
            <a:rPr kumimoji="1" lang="ja-JP" altLang="en-US" sz="1600" b="1" u="sng">
              <a:solidFill>
                <a:srgbClr val="000000"/>
              </a:solidFill>
              <a:latin typeface="+mn-ea"/>
              <a:ea typeface="+mn-ea"/>
            </a:rPr>
            <a:t>④最大制御台数を入力してください</a:t>
          </a:r>
          <a:endParaRPr kumimoji="1" lang="en-US" altLang="ja-JP" sz="1600" b="0" u="none">
            <a:solidFill>
              <a:srgbClr val="000000"/>
            </a:solidFill>
            <a:latin typeface="+mn-ea"/>
            <a:ea typeface="+mn-ea"/>
          </a:endParaRPr>
        </a:p>
        <a:p>
          <a:pPr algn="l"/>
          <a:r>
            <a:rPr kumimoji="1" lang="ja-JP" altLang="en-US" sz="1600" b="0" u="none">
              <a:solidFill>
                <a:srgbClr val="000000"/>
              </a:solidFill>
              <a:latin typeface="+mn-ea"/>
              <a:ea typeface="+mn-ea"/>
            </a:rPr>
            <a:t>カタログ</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仕様書等</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に記載の最大制御台数を入力</a:t>
          </a:r>
        </a:p>
      </xdr:txBody>
    </xdr:sp>
    <xdr:clientData/>
  </xdr:twoCellAnchor>
  <xdr:twoCellAnchor editAs="oneCell">
    <xdr:from>
      <xdr:col>5</xdr:col>
      <xdr:colOff>2153803</xdr:colOff>
      <xdr:row>1</xdr:row>
      <xdr:rowOff>118054</xdr:rowOff>
    </xdr:from>
    <xdr:to>
      <xdr:col>6</xdr:col>
      <xdr:colOff>1617574</xdr:colOff>
      <xdr:row>1</xdr:row>
      <xdr:rowOff>1772170</xdr:rowOff>
    </xdr:to>
    <xdr:sp macro="" textlink="">
      <xdr:nvSpPr>
        <xdr:cNvPr id="8" name="吹き出し: 角を丸めた四角形 7">
          <a:extLst>
            <a:ext uri="{FF2B5EF4-FFF2-40B4-BE49-F238E27FC236}">
              <a16:creationId xmlns:a16="http://schemas.microsoft.com/office/drawing/2014/main" id="{69DA44CA-258C-4916-97E7-74ECBA5B8584}"/>
            </a:ext>
          </a:extLst>
        </xdr:cNvPr>
        <xdr:cNvSpPr/>
      </xdr:nvSpPr>
      <xdr:spPr>
        <a:xfrm>
          <a:off x="13947485" y="637599"/>
          <a:ext cx="3010188" cy="1650306"/>
        </a:xfrm>
        <a:prstGeom prst="wedgeRoundRectCallout">
          <a:avLst>
            <a:gd name="adj1" fmla="val -74891"/>
            <a:gd name="adj2" fmla="val -15498"/>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en-US" altLang="ja-JP" sz="1600" b="0" u="none">
            <a:solidFill>
              <a:srgbClr val="000000"/>
            </a:solidFill>
            <a:latin typeface="+mn-ea"/>
            <a:ea typeface="+mn-ea"/>
          </a:endParaRPr>
        </a:p>
        <a:p>
          <a:pPr algn="l"/>
          <a:r>
            <a:rPr kumimoji="1" lang="en-US" altLang="ja-JP" sz="1600" b="1" u="none">
              <a:solidFill>
                <a:srgbClr val="000000"/>
              </a:solidFill>
              <a:latin typeface="+mn-ea"/>
              <a:ea typeface="+mn-ea"/>
            </a:rPr>
            <a:t>【</a:t>
          </a:r>
          <a:r>
            <a:rPr kumimoji="1" lang="ja-JP" altLang="en-US" sz="1600" b="1" u="none">
              <a:solidFill>
                <a:srgbClr val="000000"/>
              </a:solidFill>
              <a:latin typeface="+mn-ea"/>
              <a:ea typeface="+mn-ea"/>
            </a:rPr>
            <a:t>　製造事業者名</a:t>
          </a:r>
          <a:r>
            <a:rPr kumimoji="1" lang="en-US" altLang="ja-JP" sz="1600" b="1" u="none">
              <a:solidFill>
                <a:srgbClr val="000000"/>
              </a:solidFill>
              <a:latin typeface="+mn-ea"/>
              <a:ea typeface="+mn-ea"/>
            </a:rPr>
            <a:t>(</a:t>
          </a:r>
          <a:r>
            <a:rPr kumimoji="1" lang="ja-JP" altLang="en-US" sz="1600" b="1" u="none">
              <a:solidFill>
                <a:srgbClr val="000000"/>
              </a:solidFill>
              <a:latin typeface="+mn-ea"/>
              <a:ea typeface="+mn-ea"/>
            </a:rPr>
            <a:t>フリガナ</a:t>
          </a:r>
          <a:r>
            <a:rPr kumimoji="1" lang="en-US" altLang="ja-JP" sz="1600" b="1" u="none">
              <a:solidFill>
                <a:srgbClr val="000000"/>
              </a:solidFill>
              <a:latin typeface="+mn-ea"/>
              <a:ea typeface="+mn-ea"/>
            </a:rPr>
            <a:t>)</a:t>
          </a:r>
          <a:r>
            <a:rPr kumimoji="1" lang="ja-JP" altLang="en-US" sz="1600" b="1" u="none">
              <a:solidFill>
                <a:srgbClr val="000000"/>
              </a:solidFill>
              <a:latin typeface="+mn-ea"/>
              <a:ea typeface="+mn-ea"/>
            </a:rPr>
            <a:t>　</a:t>
          </a:r>
          <a:r>
            <a:rPr kumimoji="1" lang="en-US" altLang="ja-JP" sz="1600" b="1" u="none">
              <a:solidFill>
                <a:srgbClr val="000000"/>
              </a:solidFill>
              <a:latin typeface="+mn-ea"/>
              <a:ea typeface="+mn-ea"/>
            </a:rPr>
            <a:t>】</a:t>
          </a:r>
        </a:p>
        <a:p>
          <a:pPr algn="l"/>
          <a:r>
            <a:rPr kumimoji="1" lang="ja-JP" altLang="en-US" sz="1600" b="0" u="none">
              <a:solidFill>
                <a:srgbClr val="000000"/>
              </a:solidFill>
              <a:latin typeface="+mn-ea"/>
              <a:ea typeface="+mn-ea"/>
            </a:rPr>
            <a:t>事業者名</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フリガナ</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を入力　</a:t>
          </a:r>
        </a:p>
        <a:p>
          <a:pPr algn="l"/>
          <a:r>
            <a:rPr kumimoji="1" lang="ja-JP" altLang="en-US" sz="1600" b="0" u="none">
              <a:solidFill>
                <a:srgbClr val="000000"/>
              </a:solidFill>
              <a:latin typeface="+mn-ea"/>
              <a:ea typeface="+mn-ea"/>
            </a:rPr>
            <a:t>・全角カタカナで入力</a:t>
          </a:r>
        </a:p>
        <a:p>
          <a:pPr algn="l"/>
          <a:r>
            <a:rPr kumimoji="1" lang="ja-JP" altLang="en-US" sz="1600" b="0" u="none">
              <a:solidFill>
                <a:srgbClr val="FF0000"/>
              </a:solidFill>
              <a:latin typeface="+mn-ea"/>
              <a:ea typeface="+mn-ea"/>
            </a:rPr>
            <a:t>・法人格は省略</a:t>
          </a:r>
          <a:endParaRPr kumimoji="1" lang="en-US" altLang="ja-JP" sz="1600" b="0" u="none">
            <a:solidFill>
              <a:srgbClr val="FF0000"/>
            </a:solidFill>
            <a:latin typeface="+mn-ea"/>
            <a:ea typeface="+mn-ea"/>
          </a:endParaRPr>
        </a:p>
      </xdr:txBody>
    </xdr:sp>
    <xdr:clientData/>
  </xdr:twoCellAnchor>
  <xdr:twoCellAnchor editAs="oneCell">
    <xdr:from>
      <xdr:col>3</xdr:col>
      <xdr:colOff>2337954</xdr:colOff>
      <xdr:row>2</xdr:row>
      <xdr:rowOff>1132032</xdr:rowOff>
    </xdr:from>
    <xdr:to>
      <xdr:col>5</xdr:col>
      <xdr:colOff>741507</xdr:colOff>
      <xdr:row>3</xdr:row>
      <xdr:rowOff>1732626</xdr:rowOff>
    </xdr:to>
    <xdr:sp macro="" textlink="">
      <xdr:nvSpPr>
        <xdr:cNvPr id="9" name="吹き出し: 角を丸めた四角形 8">
          <a:extLst>
            <a:ext uri="{FF2B5EF4-FFF2-40B4-BE49-F238E27FC236}">
              <a16:creationId xmlns:a16="http://schemas.microsoft.com/office/drawing/2014/main" id="{C6229299-2710-4EF8-B996-9C72D5074E09}"/>
            </a:ext>
          </a:extLst>
        </xdr:cNvPr>
        <xdr:cNvSpPr/>
      </xdr:nvSpPr>
      <xdr:spPr>
        <a:xfrm>
          <a:off x="8693727" y="3556577"/>
          <a:ext cx="3854162" cy="2536248"/>
        </a:xfrm>
        <a:prstGeom prst="wedgeRoundRectCallout">
          <a:avLst>
            <a:gd name="adj1" fmla="val -65697"/>
            <a:gd name="adj2" fmla="val -39901"/>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en-US" altLang="ja-JP" sz="1600" b="0" u="none">
            <a:solidFill>
              <a:srgbClr val="FF0000"/>
            </a:solidFill>
            <a:latin typeface="+mn-ea"/>
            <a:ea typeface="+mn-ea"/>
          </a:endParaRPr>
        </a:p>
        <a:p>
          <a:pPr algn="l"/>
          <a:r>
            <a:rPr kumimoji="1" lang="en-US" altLang="ja-JP" sz="1600" b="1" u="none">
              <a:solidFill>
                <a:sysClr val="windowText" lastClr="000000"/>
              </a:solidFill>
              <a:latin typeface="+mn-ea"/>
              <a:ea typeface="+mn-ea"/>
            </a:rPr>
            <a:t>【</a:t>
          </a:r>
          <a:r>
            <a:rPr kumimoji="1" lang="ja-JP" altLang="en-US" sz="1600" b="1" u="none">
              <a:solidFill>
                <a:sysClr val="windowText" lastClr="000000"/>
              </a:solidFill>
              <a:latin typeface="+mn-ea"/>
              <a:ea typeface="+mn-ea"/>
            </a:rPr>
            <a:t>　</a:t>
          </a:r>
          <a:r>
            <a:rPr kumimoji="1" lang="en-US" altLang="ja-JP" sz="1600" b="1" u="none">
              <a:solidFill>
                <a:sysClr val="windowText" lastClr="000000"/>
              </a:solidFill>
              <a:latin typeface="+mn-ea"/>
              <a:ea typeface="+mn-ea"/>
            </a:rPr>
            <a:t>GX</a:t>
          </a:r>
          <a:r>
            <a:rPr kumimoji="1" lang="ja-JP" altLang="en-US" sz="1600" b="1" u="none">
              <a:solidFill>
                <a:sysClr val="windowText" lastClr="000000"/>
              </a:solidFill>
              <a:latin typeface="+mn-ea"/>
              <a:ea typeface="+mn-ea"/>
            </a:rPr>
            <a:t>要件にかかわる書類の提出　</a:t>
          </a:r>
          <a:r>
            <a:rPr kumimoji="1" lang="en-US" altLang="ja-JP" sz="1600" b="1" u="none">
              <a:solidFill>
                <a:sysClr val="windowText" lastClr="000000"/>
              </a:solidFill>
              <a:latin typeface="+mn-ea"/>
              <a:ea typeface="+mn-ea"/>
            </a:rPr>
            <a:t>】</a:t>
          </a:r>
        </a:p>
        <a:p>
          <a:pPr algn="l"/>
          <a:r>
            <a:rPr kumimoji="1" lang="ja-JP" altLang="en-US" sz="1600" b="0" u="none">
              <a:solidFill>
                <a:sysClr val="windowText" lastClr="000000"/>
              </a:solidFill>
              <a:latin typeface="+mn-ea"/>
              <a:ea typeface="+mn-ea"/>
            </a:rPr>
            <a:t>該当の書類を提出する、もしくは提出予定の場合は「あり」を選択してください</a:t>
          </a:r>
        </a:p>
        <a:p>
          <a:pPr algn="l"/>
          <a:r>
            <a:rPr kumimoji="1" lang="en-US" altLang="ja-JP" sz="1600" b="0" u="none">
              <a:solidFill>
                <a:srgbClr val="FF0000"/>
              </a:solidFill>
              <a:latin typeface="+mn-ea"/>
              <a:ea typeface="+mn-ea"/>
            </a:rPr>
            <a:t>※</a:t>
          </a:r>
          <a:r>
            <a:rPr kumimoji="1" lang="ja-JP" altLang="en-US" sz="1600" b="0" u="none">
              <a:solidFill>
                <a:srgbClr val="FF0000"/>
              </a:solidFill>
              <a:latin typeface="+mn-ea"/>
              <a:ea typeface="+mn-ea"/>
            </a:rPr>
            <a:t>提出予定の場合は、登録申請メールに提出予定日を記載してください</a:t>
          </a:r>
          <a:endParaRPr kumimoji="1" lang="en-US" altLang="ja-JP" sz="1600" b="0" u="none">
            <a:solidFill>
              <a:srgbClr val="FF0000"/>
            </a:solidFill>
            <a:latin typeface="+mn-ea"/>
            <a:ea typeface="+mn-ea"/>
          </a:endParaRPr>
        </a:p>
        <a:p>
          <a:pPr algn="l"/>
          <a:endParaRPr kumimoji="1" lang="en-US" altLang="ja-JP" sz="1600" b="0" u="none">
            <a:solidFill>
              <a:srgbClr val="FF0000"/>
            </a:solidFill>
            <a:latin typeface="+mn-ea"/>
            <a:ea typeface="+mn-ea"/>
          </a:endParaRPr>
        </a:p>
      </xdr:txBody>
    </xdr:sp>
    <xdr:clientData/>
  </xdr:twoCellAnchor>
  <xdr:twoCellAnchor editAs="oneCell">
    <xdr:from>
      <xdr:col>5</xdr:col>
      <xdr:colOff>1385454</xdr:colOff>
      <xdr:row>2</xdr:row>
      <xdr:rowOff>1236577</xdr:rowOff>
    </xdr:from>
    <xdr:to>
      <xdr:col>6</xdr:col>
      <xdr:colOff>512561</xdr:colOff>
      <xdr:row>3</xdr:row>
      <xdr:rowOff>663805</xdr:rowOff>
    </xdr:to>
    <xdr:sp macro="" textlink="">
      <xdr:nvSpPr>
        <xdr:cNvPr id="20" name="吹き出し: 角を丸めた四角形 19">
          <a:extLst>
            <a:ext uri="{FF2B5EF4-FFF2-40B4-BE49-F238E27FC236}">
              <a16:creationId xmlns:a16="http://schemas.microsoft.com/office/drawing/2014/main" id="{8C30BFB4-0029-4D22-A46A-7E8548AD4837}"/>
            </a:ext>
          </a:extLst>
        </xdr:cNvPr>
        <xdr:cNvSpPr/>
      </xdr:nvSpPr>
      <xdr:spPr>
        <a:xfrm>
          <a:off x="13179136" y="3678441"/>
          <a:ext cx="2686224" cy="1345736"/>
        </a:xfrm>
        <a:prstGeom prst="wedgeRoundRectCallout">
          <a:avLst>
            <a:gd name="adj1" fmla="val 51349"/>
            <a:gd name="adj2" fmla="val -69178"/>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en-US" altLang="ja-JP" sz="1600" b="0" u="none">
            <a:solidFill>
              <a:srgbClr val="FF0000"/>
            </a:solidFill>
            <a:latin typeface="+mn-ea"/>
            <a:ea typeface="+mn-ea"/>
          </a:endParaRPr>
        </a:p>
        <a:p>
          <a:pPr algn="l"/>
          <a:r>
            <a:rPr kumimoji="1" lang="en-US" altLang="ja-JP" sz="1600" b="1" u="none">
              <a:solidFill>
                <a:sysClr val="windowText" lastClr="000000"/>
              </a:solidFill>
              <a:latin typeface="+mn-ea"/>
              <a:ea typeface="+mn-ea"/>
            </a:rPr>
            <a:t>【</a:t>
          </a:r>
          <a:r>
            <a:rPr kumimoji="1" lang="ja-JP" altLang="en-US" sz="1600" b="1" u="none">
              <a:solidFill>
                <a:sysClr val="windowText" lastClr="000000"/>
              </a:solidFill>
              <a:latin typeface="+mn-ea"/>
              <a:ea typeface="+mn-ea"/>
            </a:rPr>
            <a:t>　申請年月日　</a:t>
          </a:r>
          <a:r>
            <a:rPr kumimoji="1" lang="en-US" altLang="ja-JP" sz="1600" b="1" u="none">
              <a:solidFill>
                <a:sysClr val="windowText" lastClr="000000"/>
              </a:solidFill>
              <a:latin typeface="+mn-ea"/>
              <a:ea typeface="+mn-ea"/>
            </a:rPr>
            <a:t>】</a:t>
          </a:r>
        </a:p>
        <a:p>
          <a:pPr algn="l"/>
          <a:r>
            <a:rPr kumimoji="1" lang="en-US" altLang="ja-JP" sz="1600" b="0" u="none">
              <a:solidFill>
                <a:sysClr val="windowText" lastClr="000000"/>
              </a:solidFill>
              <a:latin typeface="+mn-ea"/>
              <a:ea typeface="+mn-ea"/>
            </a:rPr>
            <a:t>SII</a:t>
          </a:r>
          <a:r>
            <a:rPr kumimoji="1" lang="ja-JP" altLang="en-US" sz="1600" b="0" u="none">
              <a:solidFill>
                <a:sysClr val="windowText" lastClr="000000"/>
              </a:solidFill>
              <a:latin typeface="+mn-ea"/>
              <a:ea typeface="+mn-ea"/>
            </a:rPr>
            <a:t>へメール申請を行った日付を入力してください</a:t>
          </a:r>
        </a:p>
      </xdr:txBody>
    </xdr:sp>
    <xdr:clientData/>
  </xdr:twoCellAnchor>
  <xdr:twoCellAnchor editAs="oneCell">
    <xdr:from>
      <xdr:col>7</xdr:col>
      <xdr:colOff>1593273</xdr:colOff>
      <xdr:row>1</xdr:row>
      <xdr:rowOff>17318</xdr:rowOff>
    </xdr:from>
    <xdr:to>
      <xdr:col>8</xdr:col>
      <xdr:colOff>1489</xdr:colOff>
      <xdr:row>3</xdr:row>
      <xdr:rowOff>2540</xdr:rowOff>
    </xdr:to>
    <xdr:sp macro="" textlink="">
      <xdr:nvSpPr>
        <xdr:cNvPr id="24" name="右中かっこ 23">
          <a:extLst>
            <a:ext uri="{FF2B5EF4-FFF2-40B4-BE49-F238E27FC236}">
              <a16:creationId xmlns:a16="http://schemas.microsoft.com/office/drawing/2014/main" id="{10FBE5F3-4576-4D53-8B07-7EAEAA6FAB66}"/>
            </a:ext>
          </a:extLst>
        </xdr:cNvPr>
        <xdr:cNvSpPr/>
      </xdr:nvSpPr>
      <xdr:spPr>
        <a:xfrm flipH="1">
          <a:off x="20487409" y="519545"/>
          <a:ext cx="590307" cy="3820333"/>
        </a:xfrm>
        <a:prstGeom prst="rightBrace">
          <a:avLst>
            <a:gd name="adj1" fmla="val 45299"/>
            <a:gd name="adj2" fmla="val 47793"/>
          </a:avLst>
        </a:prstGeom>
        <a:ln w="444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6</xdr:col>
      <xdr:colOff>2344304</xdr:colOff>
      <xdr:row>0</xdr:row>
      <xdr:rowOff>100731</xdr:rowOff>
    </xdr:from>
    <xdr:to>
      <xdr:col>7</xdr:col>
      <xdr:colOff>1315547</xdr:colOff>
      <xdr:row>2</xdr:row>
      <xdr:rowOff>22571</xdr:rowOff>
    </xdr:to>
    <xdr:sp macro="" textlink="">
      <xdr:nvSpPr>
        <xdr:cNvPr id="25" name="吹き出し: 角を丸めた四角形 24">
          <a:extLst>
            <a:ext uri="{FF2B5EF4-FFF2-40B4-BE49-F238E27FC236}">
              <a16:creationId xmlns:a16="http://schemas.microsoft.com/office/drawing/2014/main" id="{DF8EB60B-8E18-415D-B842-DCD838D98AF5}"/>
            </a:ext>
          </a:extLst>
        </xdr:cNvPr>
        <xdr:cNvSpPr/>
      </xdr:nvSpPr>
      <xdr:spPr>
        <a:xfrm>
          <a:off x="17688213" y="100731"/>
          <a:ext cx="2525280" cy="2358450"/>
        </a:xfrm>
        <a:prstGeom prst="wedgeRoundRectCallout">
          <a:avLst>
            <a:gd name="adj1" fmla="val 67611"/>
            <a:gd name="adj2" fmla="val 32608"/>
            <a:gd name="adj3" fmla="val 16667"/>
          </a:avLst>
        </a:prstGeom>
        <a:solidFill>
          <a:schemeClr val="bg1"/>
        </a:solidFill>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a:solidFill>
                <a:srgbClr val="FF0000"/>
              </a:solidFill>
              <a:latin typeface="+mn-ea"/>
              <a:ea typeface="+mn-ea"/>
            </a:rPr>
            <a:t>【</a:t>
          </a:r>
          <a:r>
            <a:rPr kumimoji="1" lang="ja-JP" altLang="en-US" sz="1600" b="1">
              <a:solidFill>
                <a:srgbClr val="FF0000"/>
              </a:solidFill>
              <a:latin typeface="+mn-ea"/>
              <a:ea typeface="+mn-ea"/>
            </a:rPr>
            <a:t>　エラー表示欄　</a:t>
          </a:r>
          <a:r>
            <a:rPr kumimoji="1" lang="en-US" altLang="ja-JP" sz="1600" b="1">
              <a:solidFill>
                <a:srgbClr val="FF0000"/>
              </a:solidFill>
              <a:latin typeface="+mn-ea"/>
              <a:ea typeface="+mn-ea"/>
            </a:rPr>
            <a:t>】</a:t>
          </a:r>
        </a:p>
        <a:p>
          <a:pPr algn="l"/>
          <a:endParaRPr kumimoji="1" lang="en-US" altLang="ja-JP" sz="1600" b="1">
            <a:solidFill>
              <a:srgbClr val="FF0000"/>
            </a:solidFill>
            <a:latin typeface="+mn-ea"/>
            <a:ea typeface="+mn-ea"/>
          </a:endParaRPr>
        </a:p>
        <a:p>
          <a:pPr algn="l"/>
          <a:r>
            <a:rPr kumimoji="1" lang="ja-JP" altLang="en-US" sz="1600" b="1" u="sng">
              <a:solidFill>
                <a:srgbClr val="FF0000"/>
              </a:solidFill>
              <a:latin typeface="+mn-ea"/>
              <a:ea typeface="+mn-ea"/>
            </a:rPr>
            <a:t>入力内容に不備があった場合表示されます</a:t>
          </a:r>
          <a:endParaRPr kumimoji="1" lang="en-US" altLang="ja-JP" sz="1600" b="1" u="sng">
            <a:solidFill>
              <a:srgbClr val="FF0000"/>
            </a:solidFill>
            <a:latin typeface="+mn-ea"/>
            <a:ea typeface="+mn-ea"/>
          </a:endParaRPr>
        </a:p>
        <a:p>
          <a:pPr algn="l"/>
          <a:endParaRPr kumimoji="1" lang="en-US" altLang="ja-JP" sz="1600" b="0" u="none">
            <a:solidFill>
              <a:srgbClr val="FF0000"/>
            </a:solidFill>
            <a:latin typeface="+mn-ea"/>
            <a:ea typeface="+mn-ea"/>
          </a:endParaRPr>
        </a:p>
        <a:p>
          <a:pPr algn="l"/>
          <a:r>
            <a:rPr kumimoji="1" lang="ja-JP" altLang="en-US" sz="1600" b="0" u="none">
              <a:solidFill>
                <a:srgbClr val="FF0000"/>
              </a:solidFill>
              <a:latin typeface="+mn-ea"/>
              <a:ea typeface="+mn-ea"/>
            </a:rPr>
            <a:t>表示された場合は内容に従い修正してください</a:t>
          </a:r>
          <a:endParaRPr kumimoji="1" lang="en-US" altLang="ja-JP" sz="1600" b="0" u="none">
            <a:solidFill>
              <a:srgbClr val="FF0000"/>
            </a:solidFill>
            <a:latin typeface="+mn-ea"/>
            <a:ea typeface="+mn-ea"/>
          </a:endParaRPr>
        </a:p>
      </xdr:txBody>
    </xdr:sp>
    <xdr:clientData/>
  </xdr:twoCellAnchor>
  <xdr:twoCellAnchor editAs="oneCell">
    <xdr:from>
      <xdr:col>6</xdr:col>
      <xdr:colOff>2439957</xdr:colOff>
      <xdr:row>3</xdr:row>
      <xdr:rowOff>228313</xdr:rowOff>
    </xdr:from>
    <xdr:to>
      <xdr:col>7</xdr:col>
      <xdr:colOff>2036387</xdr:colOff>
      <xdr:row>4</xdr:row>
      <xdr:rowOff>228312</xdr:rowOff>
    </xdr:to>
    <xdr:sp macro="" textlink="">
      <xdr:nvSpPr>
        <xdr:cNvPr id="26" name="吹き出し: 角を丸めた四角形 25">
          <a:extLst>
            <a:ext uri="{FF2B5EF4-FFF2-40B4-BE49-F238E27FC236}">
              <a16:creationId xmlns:a16="http://schemas.microsoft.com/office/drawing/2014/main" id="{91E45C9A-32A3-439A-B5AB-BECCC35A7F2B}"/>
            </a:ext>
          </a:extLst>
        </xdr:cNvPr>
        <xdr:cNvSpPr/>
      </xdr:nvSpPr>
      <xdr:spPr>
        <a:xfrm>
          <a:off x="17783866" y="4592495"/>
          <a:ext cx="3142847" cy="1922317"/>
        </a:xfrm>
        <a:prstGeom prst="wedgeRoundRectCallout">
          <a:avLst>
            <a:gd name="adj1" fmla="val 67638"/>
            <a:gd name="adj2" fmla="val 19855"/>
            <a:gd name="adj3" fmla="val 16667"/>
          </a:avLst>
        </a:prstGeom>
        <a:solidFill>
          <a:schemeClr val="bg1"/>
        </a:solidFill>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rgbClr val="FF0000"/>
              </a:solidFill>
            </a:rPr>
            <a:t>セルが着色された場合、情報が誤って入力されている可能性があります</a:t>
          </a:r>
        </a:p>
        <a:p>
          <a:pPr algn="l"/>
          <a:endParaRPr kumimoji="1" lang="ja-JP" altLang="en-US" sz="1600" b="0">
            <a:solidFill>
              <a:srgbClr val="FF0000"/>
            </a:solidFill>
          </a:endParaRPr>
        </a:p>
        <a:p>
          <a:pPr algn="l"/>
          <a:r>
            <a:rPr kumimoji="1" lang="ja-JP" altLang="en-US" sz="1600" b="0">
              <a:solidFill>
                <a:srgbClr val="FF0000"/>
              </a:solidFill>
            </a:rPr>
            <a:t>凡例の内容に従い、入力内容を確認し、修正してください</a:t>
          </a:r>
          <a:endParaRPr kumimoji="1" lang="en-US" altLang="ja-JP" sz="1600" b="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471300</xdr:colOff>
      <xdr:row>2</xdr:row>
      <xdr:rowOff>40821</xdr:rowOff>
    </xdr:from>
    <xdr:to>
      <xdr:col>17</xdr:col>
      <xdr:colOff>4775809</xdr:colOff>
      <xdr:row>3</xdr:row>
      <xdr:rowOff>1314017</xdr:rowOff>
    </xdr:to>
    <xdr:grpSp>
      <xdr:nvGrpSpPr>
        <xdr:cNvPr id="20" name="グループ化 19">
          <a:extLst>
            <a:ext uri="{FF2B5EF4-FFF2-40B4-BE49-F238E27FC236}">
              <a16:creationId xmlns:a16="http://schemas.microsoft.com/office/drawing/2014/main" id="{62184054-C8A2-4E23-BCC2-58B3A065FE6C}"/>
            </a:ext>
          </a:extLst>
        </xdr:cNvPr>
        <xdr:cNvGrpSpPr/>
      </xdr:nvGrpSpPr>
      <xdr:grpSpPr>
        <a:xfrm>
          <a:off x="35260352" y="2465366"/>
          <a:ext cx="6105600" cy="3195515"/>
          <a:chOff x="24658307" y="547688"/>
          <a:chExt cx="6656676" cy="2663598"/>
        </a:xfrm>
      </xdr:grpSpPr>
      <xdr:sp macro="" textlink="">
        <xdr:nvSpPr>
          <xdr:cNvPr id="21" name="正方形/長方形 20">
            <a:extLst>
              <a:ext uri="{FF2B5EF4-FFF2-40B4-BE49-F238E27FC236}">
                <a16:creationId xmlns:a16="http://schemas.microsoft.com/office/drawing/2014/main" id="{C95CE653-2F26-48B3-9833-A167D577022F}"/>
              </a:ext>
            </a:extLst>
          </xdr:cNvPr>
          <xdr:cNvSpPr/>
        </xdr:nvSpPr>
        <xdr:spPr>
          <a:xfrm>
            <a:off x="24658307" y="547688"/>
            <a:ext cx="6656676" cy="2663598"/>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latin typeface="Meiryo UI" panose="020B0604030504040204" pitchFamily="50" charset="-128"/>
                <a:ea typeface="Meiryo UI" panose="020B0604030504040204" pitchFamily="50" charset="-128"/>
              </a:rPr>
              <a:t>凡例：</a:t>
            </a:r>
          </a:p>
        </xdr:txBody>
      </xdr:sp>
      <xdr:grpSp>
        <xdr:nvGrpSpPr>
          <xdr:cNvPr id="22" name="グループ化 21">
            <a:extLst>
              <a:ext uri="{FF2B5EF4-FFF2-40B4-BE49-F238E27FC236}">
                <a16:creationId xmlns:a16="http://schemas.microsoft.com/office/drawing/2014/main" id="{41D636F4-8E04-4F86-996C-E326F89AFFB0}"/>
              </a:ext>
            </a:extLst>
          </xdr:cNvPr>
          <xdr:cNvGrpSpPr/>
        </xdr:nvGrpSpPr>
        <xdr:grpSpPr>
          <a:xfrm>
            <a:off x="25431452" y="849725"/>
            <a:ext cx="4993345" cy="514041"/>
            <a:chOff x="20809325" y="530440"/>
            <a:chExt cx="2338595" cy="313765"/>
          </a:xfrm>
        </xdr:grpSpPr>
        <xdr:sp macro="" textlink="">
          <xdr:nvSpPr>
            <xdr:cNvPr id="31" name="正方形/長方形 30">
              <a:extLst>
                <a:ext uri="{FF2B5EF4-FFF2-40B4-BE49-F238E27FC236}">
                  <a16:creationId xmlns:a16="http://schemas.microsoft.com/office/drawing/2014/main" id="{37E87059-65C3-44D5-B775-047428F3BDEF}"/>
                </a:ext>
              </a:extLst>
            </xdr:cNvPr>
            <xdr:cNvSpPr/>
          </xdr:nvSpPr>
          <xdr:spPr>
            <a:xfrm>
              <a:off x="20809325" y="530440"/>
              <a:ext cx="773889" cy="313765"/>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latin typeface="Meiryo UI" panose="020B0604030504040204" pitchFamily="50" charset="-128"/>
                <a:ea typeface="Meiryo UI" panose="020B0604030504040204" pitchFamily="50" charset="-128"/>
              </a:endParaRPr>
            </a:p>
          </xdr:txBody>
        </xdr:sp>
        <xdr:sp macro="" textlink="">
          <xdr:nvSpPr>
            <xdr:cNvPr id="32" name="正方形/長方形 31">
              <a:extLst>
                <a:ext uri="{FF2B5EF4-FFF2-40B4-BE49-F238E27FC236}">
                  <a16:creationId xmlns:a16="http://schemas.microsoft.com/office/drawing/2014/main" id="{E341826B-2A99-4A40-9F91-3625BCA35AB0}"/>
                </a:ext>
              </a:extLst>
            </xdr:cNvPr>
            <xdr:cNvSpPr/>
          </xdr:nvSpPr>
          <xdr:spPr>
            <a:xfrm>
              <a:off x="21761824" y="530440"/>
              <a:ext cx="1386096" cy="313765"/>
            </a:xfrm>
            <a:prstGeom prst="rect">
              <a:avLst/>
            </a:prstGeom>
            <a:solidFill>
              <a:schemeClr val="bg1"/>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latin typeface="Meiryo UI" panose="020B0604030504040204" pitchFamily="50" charset="-128"/>
                  <a:ea typeface="Meiryo UI" panose="020B0604030504040204" pitchFamily="50" charset="-128"/>
                </a:rPr>
                <a:t>未入力箇所</a:t>
              </a:r>
            </a:p>
          </xdr:txBody>
        </xdr:sp>
        <xdr:cxnSp macro="">
          <xdr:nvCxnSpPr>
            <xdr:cNvPr id="33" name="直線コネクタ 32">
              <a:extLst>
                <a:ext uri="{FF2B5EF4-FFF2-40B4-BE49-F238E27FC236}">
                  <a16:creationId xmlns:a16="http://schemas.microsoft.com/office/drawing/2014/main" id="{62483D78-7409-4804-93F7-166A6E16EA69}"/>
                </a:ext>
              </a:extLst>
            </xdr:cNvPr>
            <xdr:cNvCxnSpPr>
              <a:stCxn id="31" idx="3"/>
              <a:endCxn id="32" idx="1"/>
            </xdr:cNvCxnSpPr>
          </xdr:nvCxnSpPr>
          <xdr:spPr>
            <a:xfrm>
              <a:off x="21583214" y="687323"/>
              <a:ext cx="178610" cy="0"/>
            </a:xfrm>
            <a:prstGeom prst="line">
              <a:avLst/>
            </a:prstGeom>
            <a:ln>
              <a:solidFill>
                <a:srgbClr val="FFFF00"/>
              </a:solidFill>
            </a:ln>
          </xdr:spPr>
          <xdr:style>
            <a:lnRef idx="1">
              <a:schemeClr val="accent1"/>
            </a:lnRef>
            <a:fillRef idx="0">
              <a:schemeClr val="accent1"/>
            </a:fillRef>
            <a:effectRef idx="0">
              <a:schemeClr val="accent1"/>
            </a:effectRef>
            <a:fontRef idx="minor">
              <a:schemeClr val="tx1"/>
            </a:fontRef>
          </xdr:style>
        </xdr:cxnSp>
      </xdr:grpSp>
      <xdr:grpSp>
        <xdr:nvGrpSpPr>
          <xdr:cNvPr id="23" name="グループ化 22">
            <a:extLst>
              <a:ext uri="{FF2B5EF4-FFF2-40B4-BE49-F238E27FC236}">
                <a16:creationId xmlns:a16="http://schemas.microsoft.com/office/drawing/2014/main" id="{D3D40E75-F96E-4AF2-BF9C-D1D3B06E1DA6}"/>
              </a:ext>
            </a:extLst>
          </xdr:cNvPr>
          <xdr:cNvGrpSpPr/>
        </xdr:nvGrpSpPr>
        <xdr:grpSpPr>
          <a:xfrm>
            <a:off x="25407433" y="1584070"/>
            <a:ext cx="5040287" cy="514041"/>
            <a:chOff x="20809325" y="530440"/>
            <a:chExt cx="2360435" cy="313765"/>
          </a:xfrm>
        </xdr:grpSpPr>
        <xdr:sp macro="" textlink="">
          <xdr:nvSpPr>
            <xdr:cNvPr id="28" name="正方形/長方形 27">
              <a:extLst>
                <a:ext uri="{FF2B5EF4-FFF2-40B4-BE49-F238E27FC236}">
                  <a16:creationId xmlns:a16="http://schemas.microsoft.com/office/drawing/2014/main" id="{552F22C7-0A5C-4208-8E27-0E8FB6ECED9A}"/>
                </a:ext>
              </a:extLst>
            </xdr:cNvPr>
            <xdr:cNvSpPr/>
          </xdr:nvSpPr>
          <xdr:spPr>
            <a:xfrm>
              <a:off x="20809325" y="530440"/>
              <a:ext cx="773205" cy="313765"/>
            </a:xfrm>
            <a:prstGeom prst="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latin typeface="Meiryo UI" panose="020B0604030504040204" pitchFamily="50" charset="-128"/>
                <a:ea typeface="Meiryo UI" panose="020B0604030504040204" pitchFamily="50" charset="-128"/>
              </a:endParaRPr>
            </a:p>
          </xdr:txBody>
        </xdr:sp>
        <xdr:sp macro="" textlink="">
          <xdr:nvSpPr>
            <xdr:cNvPr id="29" name="正方形/長方形 28">
              <a:extLst>
                <a:ext uri="{FF2B5EF4-FFF2-40B4-BE49-F238E27FC236}">
                  <a16:creationId xmlns:a16="http://schemas.microsoft.com/office/drawing/2014/main" id="{0689B14D-E6F7-4F19-BE78-1526A97A8BDB}"/>
                </a:ext>
              </a:extLst>
            </xdr:cNvPr>
            <xdr:cNvSpPr/>
          </xdr:nvSpPr>
          <xdr:spPr>
            <a:xfrm>
              <a:off x="21761823" y="530440"/>
              <a:ext cx="1407937" cy="313765"/>
            </a:xfrm>
            <a:prstGeom prst="rect">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latin typeface="Meiryo UI" panose="020B0604030504040204" pitchFamily="50" charset="-128"/>
                  <a:ea typeface="Meiryo UI" panose="020B0604030504040204" pitchFamily="50" charset="-128"/>
                </a:rPr>
                <a:t>型番が重複</a:t>
              </a:r>
            </a:p>
          </xdr:txBody>
        </xdr:sp>
        <xdr:cxnSp macro="">
          <xdr:nvCxnSpPr>
            <xdr:cNvPr id="30" name="直線コネクタ 29">
              <a:extLst>
                <a:ext uri="{FF2B5EF4-FFF2-40B4-BE49-F238E27FC236}">
                  <a16:creationId xmlns:a16="http://schemas.microsoft.com/office/drawing/2014/main" id="{E3E7E7E0-6F7D-4734-A477-450A16F0599A}"/>
                </a:ext>
              </a:extLst>
            </xdr:cNvPr>
            <xdr:cNvCxnSpPr>
              <a:stCxn id="28" idx="3"/>
              <a:endCxn id="29" idx="1"/>
            </xdr:cNvCxnSpPr>
          </xdr:nvCxnSpPr>
          <xdr:spPr>
            <a:xfrm>
              <a:off x="21582530" y="687323"/>
              <a:ext cx="179293" cy="0"/>
            </a:xfrm>
            <a:prstGeom prst="line">
              <a:avLst/>
            </a:prstGeom>
            <a:ln>
              <a:solidFill>
                <a:srgbClr val="FFC000"/>
              </a:solidFill>
            </a:ln>
          </xdr:spPr>
          <xdr:style>
            <a:lnRef idx="1">
              <a:schemeClr val="accent1"/>
            </a:lnRef>
            <a:fillRef idx="0">
              <a:schemeClr val="accent1"/>
            </a:fillRef>
            <a:effectRef idx="0">
              <a:schemeClr val="accent1"/>
            </a:effectRef>
            <a:fontRef idx="minor">
              <a:schemeClr val="tx1"/>
            </a:fontRef>
          </xdr:style>
        </xdr:cxnSp>
      </xdr:grpSp>
      <xdr:grpSp>
        <xdr:nvGrpSpPr>
          <xdr:cNvPr id="24" name="グループ化 23">
            <a:extLst>
              <a:ext uri="{FF2B5EF4-FFF2-40B4-BE49-F238E27FC236}">
                <a16:creationId xmlns:a16="http://schemas.microsoft.com/office/drawing/2014/main" id="{50EF443A-2916-4BF9-8AEF-599F2FB499AE}"/>
              </a:ext>
            </a:extLst>
          </xdr:cNvPr>
          <xdr:cNvGrpSpPr/>
        </xdr:nvGrpSpPr>
        <xdr:grpSpPr>
          <a:xfrm>
            <a:off x="25407438" y="2326559"/>
            <a:ext cx="5046727" cy="513770"/>
            <a:chOff x="20809325" y="534306"/>
            <a:chExt cx="2363499" cy="315946"/>
          </a:xfrm>
        </xdr:grpSpPr>
        <xdr:sp macro="" textlink="">
          <xdr:nvSpPr>
            <xdr:cNvPr id="25" name="正方形/長方形 24">
              <a:extLst>
                <a:ext uri="{FF2B5EF4-FFF2-40B4-BE49-F238E27FC236}">
                  <a16:creationId xmlns:a16="http://schemas.microsoft.com/office/drawing/2014/main" id="{C227B1C9-97BA-4481-A844-03B2C5AE89F3}"/>
                </a:ext>
              </a:extLst>
            </xdr:cNvPr>
            <xdr:cNvSpPr/>
          </xdr:nvSpPr>
          <xdr:spPr>
            <a:xfrm>
              <a:off x="20809325" y="536487"/>
              <a:ext cx="773205" cy="313765"/>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400">
                <a:latin typeface="Meiryo UI" panose="020B0604030504040204" pitchFamily="50" charset="-128"/>
                <a:ea typeface="Meiryo UI" panose="020B0604030504040204" pitchFamily="50" charset="-128"/>
              </a:endParaRPr>
            </a:p>
          </xdr:txBody>
        </xdr:sp>
        <xdr:sp macro="" textlink="">
          <xdr:nvSpPr>
            <xdr:cNvPr id="26" name="正方形/長方形 25">
              <a:extLst>
                <a:ext uri="{FF2B5EF4-FFF2-40B4-BE49-F238E27FC236}">
                  <a16:creationId xmlns:a16="http://schemas.microsoft.com/office/drawing/2014/main" id="{BD935242-9D60-498B-A988-CE332AEE1970}"/>
                </a:ext>
              </a:extLst>
            </xdr:cNvPr>
            <xdr:cNvSpPr/>
          </xdr:nvSpPr>
          <xdr:spPr>
            <a:xfrm>
              <a:off x="21761821" y="534306"/>
              <a:ext cx="1411003" cy="31458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latin typeface="Meiryo UI" panose="020B0604030504040204" pitchFamily="50" charset="-128"/>
                  <a:ea typeface="Meiryo UI" panose="020B0604030504040204" pitchFamily="50" charset="-128"/>
                </a:rPr>
                <a:t>性能値が基準を満たしていない</a:t>
              </a:r>
            </a:p>
          </xdr:txBody>
        </xdr:sp>
        <xdr:cxnSp macro="">
          <xdr:nvCxnSpPr>
            <xdr:cNvPr id="27" name="直線コネクタ 26">
              <a:extLst>
                <a:ext uri="{FF2B5EF4-FFF2-40B4-BE49-F238E27FC236}">
                  <a16:creationId xmlns:a16="http://schemas.microsoft.com/office/drawing/2014/main" id="{A0ED4993-B184-4E4C-BBA8-F7352769CE6A}"/>
                </a:ext>
              </a:extLst>
            </xdr:cNvPr>
            <xdr:cNvCxnSpPr>
              <a:stCxn id="25" idx="3"/>
              <a:endCxn id="26" idx="1"/>
            </xdr:cNvCxnSpPr>
          </xdr:nvCxnSpPr>
          <xdr:spPr>
            <a:xfrm flipV="1">
              <a:off x="21582530" y="691597"/>
              <a:ext cx="179291" cy="1773"/>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20</xdr:col>
      <xdr:colOff>190499</xdr:colOff>
      <xdr:row>2</xdr:row>
      <xdr:rowOff>221962</xdr:rowOff>
    </xdr:from>
    <xdr:to>
      <xdr:col>32</xdr:col>
      <xdr:colOff>715529</xdr:colOff>
      <xdr:row>3</xdr:row>
      <xdr:rowOff>412462</xdr:rowOff>
    </xdr:to>
    <xdr:sp macro="" textlink="">
      <xdr:nvSpPr>
        <xdr:cNvPr id="16" name="正方形/長方形 15">
          <a:extLst>
            <a:ext uri="{FF2B5EF4-FFF2-40B4-BE49-F238E27FC236}">
              <a16:creationId xmlns:a16="http://schemas.microsoft.com/office/drawing/2014/main" id="{DA5AE7C1-F04F-4599-907F-8E6A9A413485}"/>
            </a:ext>
          </a:extLst>
        </xdr:cNvPr>
        <xdr:cNvSpPr/>
      </xdr:nvSpPr>
      <xdr:spPr>
        <a:xfrm>
          <a:off x="37742812" y="2246025"/>
          <a:ext cx="13383780" cy="1714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t>非表示部分</a:t>
          </a:r>
        </a:p>
      </xdr:txBody>
    </xdr:sp>
    <xdr:clientData/>
  </xdr:twoCellAnchor>
  <xdr:twoCellAnchor>
    <xdr:from>
      <xdr:col>7</xdr:col>
      <xdr:colOff>103909</xdr:colOff>
      <xdr:row>1</xdr:row>
      <xdr:rowOff>259772</xdr:rowOff>
    </xdr:from>
    <xdr:to>
      <xdr:col>7</xdr:col>
      <xdr:colOff>3532909</xdr:colOff>
      <xdr:row>2</xdr:row>
      <xdr:rowOff>1287259</xdr:rowOff>
    </xdr:to>
    <xdr:sp macro="" textlink="">
      <xdr:nvSpPr>
        <xdr:cNvPr id="2" name="正方形/長方形 1">
          <a:extLst>
            <a:ext uri="{FF2B5EF4-FFF2-40B4-BE49-F238E27FC236}">
              <a16:creationId xmlns:a16="http://schemas.microsoft.com/office/drawing/2014/main" id="{618FAAD5-6C4F-48A6-AFC4-FE8BFD0619B3}"/>
            </a:ext>
          </a:extLst>
        </xdr:cNvPr>
        <xdr:cNvSpPr/>
      </xdr:nvSpPr>
      <xdr:spPr>
        <a:xfrm>
          <a:off x="17958954" y="761999"/>
          <a:ext cx="3429000" cy="2949805"/>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a:solidFill>
                <a:srgbClr val="FF0000"/>
              </a:solidFill>
            </a:rPr>
            <a:t>本シートでは、高性能ボイラのうち、</a:t>
          </a:r>
          <a:r>
            <a:rPr kumimoji="1" lang="ja-JP" altLang="en-US" sz="2000" b="1">
              <a:solidFill>
                <a:srgbClr val="FF0000"/>
              </a:solidFill>
            </a:rPr>
            <a:t>本体について入力</a:t>
          </a:r>
          <a:r>
            <a:rPr kumimoji="1" lang="ja-JP" altLang="en-US" sz="2000">
              <a:solidFill>
                <a:srgbClr val="FF0000"/>
              </a:solidFill>
            </a:rPr>
            <a:t>してください。</a:t>
          </a:r>
          <a:endParaRPr kumimoji="1" lang="en-US" altLang="ja-JP" sz="2000">
            <a:solidFill>
              <a:srgbClr val="FF0000"/>
            </a:solidFill>
          </a:endParaRPr>
        </a:p>
        <a:p>
          <a:pPr algn="l"/>
          <a:endParaRPr kumimoji="1" lang="en-US" altLang="ja-JP" sz="2000">
            <a:solidFill>
              <a:srgbClr val="FF0000"/>
            </a:solidFill>
          </a:endParaRPr>
        </a:p>
        <a:p>
          <a:pPr algn="l"/>
          <a:r>
            <a:rPr kumimoji="1" lang="ja-JP" altLang="en-US" sz="2000">
              <a:solidFill>
                <a:srgbClr val="FF0000"/>
              </a:solidFill>
            </a:rPr>
            <a:t>台数制御装置については、別シート：新規登録用</a:t>
          </a:r>
          <a:r>
            <a:rPr kumimoji="1" lang="en-US" altLang="ja-JP" sz="2000">
              <a:solidFill>
                <a:srgbClr val="FF0000"/>
              </a:solidFill>
            </a:rPr>
            <a:t>(</a:t>
          </a:r>
          <a:r>
            <a:rPr kumimoji="1" lang="ja-JP" altLang="en-US" sz="2000">
              <a:solidFill>
                <a:srgbClr val="FF0000"/>
              </a:solidFill>
            </a:rPr>
            <a:t>台数制御装置</a:t>
          </a:r>
          <a:r>
            <a:rPr kumimoji="1" lang="en-US" altLang="ja-JP" sz="2000">
              <a:solidFill>
                <a:srgbClr val="FF0000"/>
              </a:solidFill>
            </a:rPr>
            <a:t>)</a:t>
          </a:r>
          <a:r>
            <a:rPr kumimoji="1" lang="ja-JP" altLang="en-US" sz="2000">
              <a:solidFill>
                <a:srgbClr val="FF0000"/>
              </a:solidFill>
            </a:rPr>
            <a:t>に入力してください。</a:t>
          </a:r>
          <a:endParaRPr kumimoji="1" lang="en-US" altLang="ja-JP" sz="20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190499</xdr:colOff>
      <xdr:row>2</xdr:row>
      <xdr:rowOff>221962</xdr:rowOff>
    </xdr:from>
    <xdr:to>
      <xdr:col>18</xdr:col>
      <xdr:colOff>715529</xdr:colOff>
      <xdr:row>3</xdr:row>
      <xdr:rowOff>412462</xdr:rowOff>
    </xdr:to>
    <xdr:sp macro="" textlink="">
      <xdr:nvSpPr>
        <xdr:cNvPr id="16" name="正方形/長方形 15">
          <a:extLst>
            <a:ext uri="{FF2B5EF4-FFF2-40B4-BE49-F238E27FC236}">
              <a16:creationId xmlns:a16="http://schemas.microsoft.com/office/drawing/2014/main" id="{2FB13F2B-9523-4587-9610-55A2E9DCECFC}"/>
            </a:ext>
          </a:extLst>
        </xdr:cNvPr>
        <xdr:cNvSpPr/>
      </xdr:nvSpPr>
      <xdr:spPr>
        <a:xfrm>
          <a:off x="47263049" y="2257137"/>
          <a:ext cx="11980430" cy="17240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t>非表示部分</a:t>
          </a:r>
        </a:p>
      </xdr:txBody>
    </xdr:sp>
    <xdr:clientData/>
  </xdr:twoCellAnchor>
  <xdr:twoCellAnchor>
    <xdr:from>
      <xdr:col>8</xdr:col>
      <xdr:colOff>1175907</xdr:colOff>
      <xdr:row>3</xdr:row>
      <xdr:rowOff>173183</xdr:rowOff>
    </xdr:from>
    <xdr:to>
      <xdr:col>9</xdr:col>
      <xdr:colOff>5538643</xdr:colOff>
      <xdr:row>4</xdr:row>
      <xdr:rowOff>210992</xdr:rowOff>
    </xdr:to>
    <xdr:grpSp>
      <xdr:nvGrpSpPr>
        <xdr:cNvPr id="17" name="グループ化 16">
          <a:extLst>
            <a:ext uri="{FF2B5EF4-FFF2-40B4-BE49-F238E27FC236}">
              <a16:creationId xmlns:a16="http://schemas.microsoft.com/office/drawing/2014/main" id="{1C271853-90DB-47F7-A8D7-B8441D50F8DA}"/>
            </a:ext>
          </a:extLst>
        </xdr:cNvPr>
        <xdr:cNvGrpSpPr/>
      </xdr:nvGrpSpPr>
      <xdr:grpSpPr>
        <a:xfrm>
          <a:off x="21660141" y="4520047"/>
          <a:ext cx="6527509" cy="1960127"/>
          <a:chOff x="18980727" y="412296"/>
          <a:chExt cx="4124903" cy="2119334"/>
        </a:xfrm>
      </xdr:grpSpPr>
      <xdr:sp macro="" textlink="">
        <xdr:nvSpPr>
          <xdr:cNvPr id="18" name="正方形/長方形 17">
            <a:extLst>
              <a:ext uri="{FF2B5EF4-FFF2-40B4-BE49-F238E27FC236}">
                <a16:creationId xmlns:a16="http://schemas.microsoft.com/office/drawing/2014/main" id="{08969C5E-91E4-5557-507B-99C1121B3CE4}"/>
              </a:ext>
            </a:extLst>
          </xdr:cNvPr>
          <xdr:cNvSpPr/>
        </xdr:nvSpPr>
        <xdr:spPr>
          <a:xfrm>
            <a:off x="18980727" y="412296"/>
            <a:ext cx="4124903" cy="211933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latin typeface="Meiryo UI" panose="020B0604030504040204" pitchFamily="50" charset="-128"/>
                <a:ea typeface="Meiryo UI" panose="020B0604030504040204" pitchFamily="50" charset="-128"/>
              </a:rPr>
              <a:t>凡例：</a:t>
            </a:r>
          </a:p>
        </xdr:txBody>
      </xdr:sp>
      <xdr:grpSp>
        <xdr:nvGrpSpPr>
          <xdr:cNvPr id="19" name="グループ化 18">
            <a:extLst>
              <a:ext uri="{FF2B5EF4-FFF2-40B4-BE49-F238E27FC236}">
                <a16:creationId xmlns:a16="http://schemas.microsoft.com/office/drawing/2014/main" id="{07E6FBE4-23E8-5FD8-4B3D-BF06A20E6554}"/>
              </a:ext>
            </a:extLst>
          </xdr:cNvPr>
          <xdr:cNvGrpSpPr/>
        </xdr:nvGrpSpPr>
        <xdr:grpSpPr>
          <a:xfrm>
            <a:off x="19437774" y="855209"/>
            <a:ext cx="3318318" cy="554780"/>
            <a:chOff x="20809325" y="530440"/>
            <a:chExt cx="2338595" cy="313765"/>
          </a:xfrm>
        </xdr:grpSpPr>
        <xdr:sp macro="" textlink="">
          <xdr:nvSpPr>
            <xdr:cNvPr id="24" name="正方形/長方形 23">
              <a:extLst>
                <a:ext uri="{FF2B5EF4-FFF2-40B4-BE49-F238E27FC236}">
                  <a16:creationId xmlns:a16="http://schemas.microsoft.com/office/drawing/2014/main" id="{2269BFDD-14FC-F3FA-7AEE-4A5B417D7037}"/>
                </a:ext>
              </a:extLst>
            </xdr:cNvPr>
            <xdr:cNvSpPr/>
          </xdr:nvSpPr>
          <xdr:spPr>
            <a:xfrm>
              <a:off x="20809325" y="530440"/>
              <a:ext cx="773889" cy="313765"/>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latin typeface="Meiryo UI" panose="020B0604030504040204" pitchFamily="50" charset="-128"/>
                <a:ea typeface="Meiryo UI" panose="020B0604030504040204" pitchFamily="50" charset="-128"/>
              </a:endParaRPr>
            </a:p>
          </xdr:txBody>
        </xdr:sp>
        <xdr:sp macro="" textlink="">
          <xdr:nvSpPr>
            <xdr:cNvPr id="25" name="正方形/長方形 24">
              <a:extLst>
                <a:ext uri="{FF2B5EF4-FFF2-40B4-BE49-F238E27FC236}">
                  <a16:creationId xmlns:a16="http://schemas.microsoft.com/office/drawing/2014/main" id="{CA7F6281-F1D5-8710-A2AD-C1ABED3A7AC2}"/>
                </a:ext>
              </a:extLst>
            </xdr:cNvPr>
            <xdr:cNvSpPr/>
          </xdr:nvSpPr>
          <xdr:spPr>
            <a:xfrm>
              <a:off x="21761824" y="530440"/>
              <a:ext cx="1386096" cy="313765"/>
            </a:xfrm>
            <a:prstGeom prst="rect">
              <a:avLst/>
            </a:prstGeom>
            <a:solidFill>
              <a:schemeClr val="bg1"/>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latin typeface="Meiryo UI" panose="020B0604030504040204" pitchFamily="50" charset="-128"/>
                  <a:ea typeface="Meiryo UI" panose="020B0604030504040204" pitchFamily="50" charset="-128"/>
                </a:rPr>
                <a:t>未入力箇所</a:t>
              </a:r>
            </a:p>
          </xdr:txBody>
        </xdr:sp>
        <xdr:cxnSp macro="">
          <xdr:nvCxnSpPr>
            <xdr:cNvPr id="26" name="直線コネクタ 25">
              <a:extLst>
                <a:ext uri="{FF2B5EF4-FFF2-40B4-BE49-F238E27FC236}">
                  <a16:creationId xmlns:a16="http://schemas.microsoft.com/office/drawing/2014/main" id="{51CE18C1-FD6A-B487-BB26-A36216D34367}"/>
                </a:ext>
              </a:extLst>
            </xdr:cNvPr>
            <xdr:cNvCxnSpPr>
              <a:stCxn id="24" idx="3"/>
              <a:endCxn id="25" idx="1"/>
            </xdr:cNvCxnSpPr>
          </xdr:nvCxnSpPr>
          <xdr:spPr>
            <a:xfrm>
              <a:off x="21583214" y="687323"/>
              <a:ext cx="178610" cy="0"/>
            </a:xfrm>
            <a:prstGeom prst="line">
              <a:avLst/>
            </a:prstGeom>
            <a:ln>
              <a:solidFill>
                <a:srgbClr val="FFFF00"/>
              </a:solidFill>
            </a:ln>
          </xdr:spPr>
          <xdr:style>
            <a:lnRef idx="1">
              <a:schemeClr val="accent1"/>
            </a:lnRef>
            <a:fillRef idx="0">
              <a:schemeClr val="accent1"/>
            </a:fillRef>
            <a:effectRef idx="0">
              <a:schemeClr val="accent1"/>
            </a:effectRef>
            <a:fontRef idx="minor">
              <a:schemeClr val="tx1"/>
            </a:fontRef>
          </xdr:style>
        </xdr:cxnSp>
      </xdr:grpSp>
      <xdr:grpSp>
        <xdr:nvGrpSpPr>
          <xdr:cNvPr id="20" name="グループ化 19">
            <a:extLst>
              <a:ext uri="{FF2B5EF4-FFF2-40B4-BE49-F238E27FC236}">
                <a16:creationId xmlns:a16="http://schemas.microsoft.com/office/drawing/2014/main" id="{3691BB26-A6F6-1006-8726-F7D97D10F9C3}"/>
              </a:ext>
            </a:extLst>
          </xdr:cNvPr>
          <xdr:cNvGrpSpPr/>
        </xdr:nvGrpSpPr>
        <xdr:grpSpPr>
          <a:xfrm>
            <a:off x="19421746" y="1635959"/>
            <a:ext cx="3349488" cy="529380"/>
            <a:chOff x="20809325" y="530440"/>
            <a:chExt cx="2360435" cy="313765"/>
          </a:xfrm>
        </xdr:grpSpPr>
        <xdr:sp macro="" textlink="">
          <xdr:nvSpPr>
            <xdr:cNvPr id="21" name="正方形/長方形 20">
              <a:extLst>
                <a:ext uri="{FF2B5EF4-FFF2-40B4-BE49-F238E27FC236}">
                  <a16:creationId xmlns:a16="http://schemas.microsoft.com/office/drawing/2014/main" id="{50BF1E0F-E285-FC33-E67A-1E512556BBF9}"/>
                </a:ext>
              </a:extLst>
            </xdr:cNvPr>
            <xdr:cNvSpPr/>
          </xdr:nvSpPr>
          <xdr:spPr>
            <a:xfrm>
              <a:off x="20809325" y="530440"/>
              <a:ext cx="773205" cy="313765"/>
            </a:xfrm>
            <a:prstGeom prst="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latin typeface="Meiryo UI" panose="020B0604030504040204" pitchFamily="50" charset="-128"/>
                <a:ea typeface="Meiryo UI" panose="020B0604030504040204" pitchFamily="50" charset="-128"/>
              </a:endParaRPr>
            </a:p>
          </xdr:txBody>
        </xdr:sp>
        <xdr:sp macro="" textlink="">
          <xdr:nvSpPr>
            <xdr:cNvPr id="22" name="正方形/長方形 21">
              <a:extLst>
                <a:ext uri="{FF2B5EF4-FFF2-40B4-BE49-F238E27FC236}">
                  <a16:creationId xmlns:a16="http://schemas.microsoft.com/office/drawing/2014/main" id="{70928CC2-E3A9-68BA-6052-B99B5B01032E}"/>
                </a:ext>
              </a:extLst>
            </xdr:cNvPr>
            <xdr:cNvSpPr/>
          </xdr:nvSpPr>
          <xdr:spPr>
            <a:xfrm>
              <a:off x="21761823" y="530440"/>
              <a:ext cx="1407937" cy="313765"/>
            </a:xfrm>
            <a:prstGeom prst="rect">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latin typeface="Meiryo UI" panose="020B0604030504040204" pitchFamily="50" charset="-128"/>
                  <a:ea typeface="Meiryo UI" panose="020B0604030504040204" pitchFamily="50" charset="-128"/>
                </a:rPr>
                <a:t>型番が重複</a:t>
              </a:r>
            </a:p>
          </xdr:txBody>
        </xdr:sp>
        <xdr:cxnSp macro="">
          <xdr:nvCxnSpPr>
            <xdr:cNvPr id="23" name="直線コネクタ 22">
              <a:extLst>
                <a:ext uri="{FF2B5EF4-FFF2-40B4-BE49-F238E27FC236}">
                  <a16:creationId xmlns:a16="http://schemas.microsoft.com/office/drawing/2014/main" id="{0DA912AF-9A9F-FDED-FF2D-A34567725FA8}"/>
                </a:ext>
              </a:extLst>
            </xdr:cNvPr>
            <xdr:cNvCxnSpPr>
              <a:stCxn id="21" idx="3"/>
              <a:endCxn id="22" idx="1"/>
            </xdr:cNvCxnSpPr>
          </xdr:nvCxnSpPr>
          <xdr:spPr>
            <a:xfrm>
              <a:off x="21582530" y="687323"/>
              <a:ext cx="179293" cy="0"/>
            </a:xfrm>
            <a:prstGeom prst="line">
              <a:avLst/>
            </a:prstGeom>
            <a:ln>
              <a:solidFill>
                <a:srgbClr val="FFC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7</xdr:col>
      <xdr:colOff>107085</xdr:colOff>
      <xdr:row>0</xdr:row>
      <xdr:rowOff>436129</xdr:rowOff>
    </xdr:from>
    <xdr:to>
      <xdr:col>7</xdr:col>
      <xdr:colOff>2649683</xdr:colOff>
      <xdr:row>2</xdr:row>
      <xdr:rowOff>1143000</xdr:rowOff>
    </xdr:to>
    <xdr:sp macro="" textlink="">
      <xdr:nvSpPr>
        <xdr:cNvPr id="2" name="正方形/長方形 1">
          <a:extLst>
            <a:ext uri="{FF2B5EF4-FFF2-40B4-BE49-F238E27FC236}">
              <a16:creationId xmlns:a16="http://schemas.microsoft.com/office/drawing/2014/main" id="{5D18BBA3-4238-4C91-9B6F-526F3635766F}"/>
            </a:ext>
          </a:extLst>
        </xdr:cNvPr>
        <xdr:cNvSpPr/>
      </xdr:nvSpPr>
      <xdr:spPr>
        <a:xfrm>
          <a:off x="17962130" y="436129"/>
          <a:ext cx="2542598" cy="3131416"/>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a:solidFill>
                <a:srgbClr val="FF0000"/>
              </a:solidFill>
            </a:rPr>
            <a:t>本シートでは、高性能ボイラのうち、</a:t>
          </a:r>
          <a:r>
            <a:rPr kumimoji="1" lang="ja-JP" altLang="en-US" sz="2000" b="1">
              <a:solidFill>
                <a:srgbClr val="FF0000"/>
              </a:solidFill>
            </a:rPr>
            <a:t>台数制御装置について入力</a:t>
          </a:r>
          <a:r>
            <a:rPr kumimoji="1" lang="ja-JP" altLang="en-US" sz="2000">
              <a:solidFill>
                <a:srgbClr val="FF0000"/>
              </a:solidFill>
            </a:rPr>
            <a:t>してください。</a:t>
          </a:r>
          <a:endParaRPr kumimoji="1" lang="en-US" altLang="ja-JP" sz="2000">
            <a:solidFill>
              <a:srgbClr val="FF0000"/>
            </a:solidFill>
          </a:endParaRPr>
        </a:p>
        <a:p>
          <a:pPr algn="l"/>
          <a:endParaRPr kumimoji="1" lang="en-US" altLang="ja-JP" sz="2000">
            <a:solidFill>
              <a:srgbClr val="FF0000"/>
            </a:solidFill>
          </a:endParaRPr>
        </a:p>
        <a:p>
          <a:pPr algn="l"/>
          <a:r>
            <a:rPr kumimoji="1" lang="ja-JP" altLang="en-US" sz="2000">
              <a:solidFill>
                <a:srgbClr val="FF0000"/>
              </a:solidFill>
            </a:rPr>
            <a:t>本体については、別シート：新規登録用</a:t>
          </a:r>
          <a:r>
            <a:rPr kumimoji="1" lang="en-US" altLang="ja-JP" sz="2000">
              <a:solidFill>
                <a:srgbClr val="FF0000"/>
              </a:solidFill>
            </a:rPr>
            <a:t>(</a:t>
          </a:r>
          <a:r>
            <a:rPr kumimoji="1" lang="ja-JP" altLang="en-US" sz="2000">
              <a:solidFill>
                <a:srgbClr val="FF0000"/>
              </a:solidFill>
            </a:rPr>
            <a:t>本体</a:t>
          </a:r>
          <a:r>
            <a:rPr kumimoji="1" lang="en-US" altLang="ja-JP" sz="2000">
              <a:solidFill>
                <a:srgbClr val="FF0000"/>
              </a:solidFill>
            </a:rPr>
            <a:t>)</a:t>
          </a:r>
          <a:r>
            <a:rPr kumimoji="1" lang="ja-JP" altLang="en-US" sz="2000">
              <a:solidFill>
                <a:srgbClr val="FF0000"/>
              </a:solidFill>
            </a:rPr>
            <a:t>に入力してください。</a:t>
          </a:r>
          <a:endParaRPr kumimoji="1" lang="en-US" altLang="ja-JP" sz="2000">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200025</xdr:colOff>
      <xdr:row>2</xdr:row>
      <xdr:rowOff>66675</xdr:rowOff>
    </xdr:from>
    <xdr:to>
      <xdr:col>22</xdr:col>
      <xdr:colOff>514350</xdr:colOff>
      <xdr:row>21</xdr:row>
      <xdr:rowOff>95250</xdr:rowOff>
    </xdr:to>
    <xdr:sp macro="" textlink="">
      <xdr:nvSpPr>
        <xdr:cNvPr id="12" name="正方形/長方形 11">
          <a:extLst>
            <a:ext uri="{FF2B5EF4-FFF2-40B4-BE49-F238E27FC236}">
              <a16:creationId xmlns:a16="http://schemas.microsoft.com/office/drawing/2014/main" id="{FC953735-FF57-396C-CAE1-D0F205C8EBAA}"/>
            </a:ext>
          </a:extLst>
        </xdr:cNvPr>
        <xdr:cNvSpPr/>
      </xdr:nvSpPr>
      <xdr:spPr>
        <a:xfrm>
          <a:off x="7515225" y="485775"/>
          <a:ext cx="7096125" cy="4010025"/>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0</xdr:col>
      <xdr:colOff>40003</xdr:colOff>
      <xdr:row>0</xdr:row>
      <xdr:rowOff>47625</xdr:rowOff>
    </xdr:from>
    <xdr:to>
      <xdr:col>4</xdr:col>
      <xdr:colOff>565784</xdr:colOff>
      <xdr:row>2</xdr:row>
      <xdr:rowOff>46143</xdr:rowOff>
    </xdr:to>
    <xdr:sp macro="" textlink="">
      <xdr:nvSpPr>
        <xdr:cNvPr id="5" name="角丸四角形 4">
          <a:extLst>
            <a:ext uri="{FF2B5EF4-FFF2-40B4-BE49-F238E27FC236}">
              <a16:creationId xmlns:a16="http://schemas.microsoft.com/office/drawing/2014/main" id="{00000000-0008-0000-0400-000005000000}"/>
            </a:ext>
          </a:extLst>
        </xdr:cNvPr>
        <xdr:cNvSpPr/>
      </xdr:nvSpPr>
      <xdr:spPr>
        <a:xfrm>
          <a:off x="40003" y="47625"/>
          <a:ext cx="2964181" cy="417618"/>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kumimoji="1" lang="ja-JP" altLang="en-US" sz="1400" b="1"/>
            <a:t>蒸気ボイラ・温水ボイラ／基準値</a:t>
          </a:r>
        </a:p>
      </xdr:txBody>
    </xdr:sp>
    <xdr:clientData/>
  </xdr:twoCellAnchor>
  <xdr:twoCellAnchor editAs="oneCell">
    <xdr:from>
      <xdr:col>0</xdr:col>
      <xdr:colOff>26670</xdr:colOff>
      <xdr:row>5</xdr:row>
      <xdr:rowOff>0</xdr:rowOff>
    </xdr:from>
    <xdr:to>
      <xdr:col>12</xdr:col>
      <xdr:colOff>302048</xdr:colOff>
      <xdr:row>20</xdr:row>
      <xdr:rowOff>19490</xdr:rowOff>
    </xdr:to>
    <xdr:pic>
      <xdr:nvPicPr>
        <xdr:cNvPr id="3" name="図 2">
          <a:extLst>
            <a:ext uri="{FF2B5EF4-FFF2-40B4-BE49-F238E27FC236}">
              <a16:creationId xmlns:a16="http://schemas.microsoft.com/office/drawing/2014/main" id="{8EAC957F-C736-3F38-E6B0-D5446083977A}"/>
            </a:ext>
          </a:extLst>
        </xdr:cNvPr>
        <xdr:cNvPicPr>
          <a:picLocks noChangeAspect="1"/>
        </xdr:cNvPicPr>
      </xdr:nvPicPr>
      <xdr:blipFill>
        <a:blip xmlns:r="http://schemas.openxmlformats.org/officeDocument/2006/relationships" r:embed="rId1"/>
        <a:stretch>
          <a:fillRect/>
        </a:stretch>
      </xdr:blipFill>
      <xdr:spPr>
        <a:xfrm>
          <a:off x="26670" y="1047750"/>
          <a:ext cx="7590578" cy="3158930"/>
        </a:xfrm>
        <a:prstGeom prst="rect">
          <a:avLst/>
        </a:prstGeom>
      </xdr:spPr>
    </xdr:pic>
    <xdr:clientData/>
  </xdr:twoCellAnchor>
  <xdr:twoCellAnchor>
    <xdr:from>
      <xdr:col>0</xdr:col>
      <xdr:colOff>159727</xdr:colOff>
      <xdr:row>3</xdr:row>
      <xdr:rowOff>133350</xdr:rowOff>
    </xdr:from>
    <xdr:to>
      <xdr:col>12</xdr:col>
      <xdr:colOff>159727</xdr:colOff>
      <xdr:row>5</xdr:row>
      <xdr:rowOff>15376</xdr:rowOff>
    </xdr:to>
    <xdr:sp macro="" textlink="">
      <xdr:nvSpPr>
        <xdr:cNvPr id="2" name="正方形/長方形 1">
          <a:extLst>
            <a:ext uri="{FF2B5EF4-FFF2-40B4-BE49-F238E27FC236}">
              <a16:creationId xmlns:a16="http://schemas.microsoft.com/office/drawing/2014/main" id="{2F3E41C7-EFE7-4165-8ACB-A3355C4E7220}"/>
            </a:ext>
          </a:extLst>
        </xdr:cNvPr>
        <xdr:cNvSpPr/>
      </xdr:nvSpPr>
      <xdr:spPr>
        <a:xfrm>
          <a:off x="159727" y="770792"/>
          <a:ext cx="7297615" cy="306988"/>
        </a:xfrm>
        <a:prstGeom prst="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91434" tIns="45718" rIns="91434" bIns="45718" rtlCol="0" anchor="ctr"/>
        <a:lstStyle>
          <a:defPPr>
            <a:defRPr lang="ja-JP"/>
          </a:defPPr>
          <a:lvl1pPr marL="0" algn="l" defTabSz="914342" rtl="0" eaLnBrk="1" latinLnBrk="0" hangingPunct="1">
            <a:defRPr kumimoji="1" sz="1800" kern="1200">
              <a:solidFill>
                <a:schemeClr val="lt1"/>
              </a:solidFill>
              <a:latin typeface="+mn-lt"/>
              <a:ea typeface="+mn-ea"/>
              <a:cs typeface="+mn-cs"/>
            </a:defRPr>
          </a:lvl1pPr>
          <a:lvl2pPr marL="457171" algn="l" defTabSz="914342" rtl="0" eaLnBrk="1" latinLnBrk="0" hangingPunct="1">
            <a:defRPr kumimoji="1" sz="1800" kern="1200">
              <a:solidFill>
                <a:schemeClr val="lt1"/>
              </a:solidFill>
              <a:latin typeface="+mn-lt"/>
              <a:ea typeface="+mn-ea"/>
              <a:cs typeface="+mn-cs"/>
            </a:defRPr>
          </a:lvl2pPr>
          <a:lvl3pPr marL="914342" algn="l" defTabSz="914342" rtl="0" eaLnBrk="1" latinLnBrk="0" hangingPunct="1">
            <a:defRPr kumimoji="1" sz="1800" kern="1200">
              <a:solidFill>
                <a:schemeClr val="lt1"/>
              </a:solidFill>
              <a:latin typeface="+mn-lt"/>
              <a:ea typeface="+mn-ea"/>
              <a:cs typeface="+mn-cs"/>
            </a:defRPr>
          </a:lvl3pPr>
          <a:lvl4pPr marL="1371513" algn="l" defTabSz="914342" rtl="0" eaLnBrk="1" latinLnBrk="0" hangingPunct="1">
            <a:defRPr kumimoji="1" sz="1800" kern="1200">
              <a:solidFill>
                <a:schemeClr val="lt1"/>
              </a:solidFill>
              <a:latin typeface="+mn-lt"/>
              <a:ea typeface="+mn-ea"/>
              <a:cs typeface="+mn-cs"/>
            </a:defRPr>
          </a:lvl4pPr>
          <a:lvl5pPr marL="1828684" algn="l" defTabSz="914342" rtl="0" eaLnBrk="1" latinLnBrk="0" hangingPunct="1">
            <a:defRPr kumimoji="1" sz="1800" kern="1200">
              <a:solidFill>
                <a:schemeClr val="lt1"/>
              </a:solidFill>
              <a:latin typeface="+mn-lt"/>
              <a:ea typeface="+mn-ea"/>
              <a:cs typeface="+mn-cs"/>
            </a:defRPr>
          </a:lvl5pPr>
          <a:lvl6pPr marL="2285855" algn="l" defTabSz="914342" rtl="0" eaLnBrk="1" latinLnBrk="0" hangingPunct="1">
            <a:defRPr kumimoji="1" sz="1800" kern="1200">
              <a:solidFill>
                <a:schemeClr val="lt1"/>
              </a:solidFill>
              <a:latin typeface="+mn-lt"/>
              <a:ea typeface="+mn-ea"/>
              <a:cs typeface="+mn-cs"/>
            </a:defRPr>
          </a:lvl6pPr>
          <a:lvl7pPr marL="2743026" algn="l" defTabSz="914342" rtl="0" eaLnBrk="1" latinLnBrk="0" hangingPunct="1">
            <a:defRPr kumimoji="1" sz="1800" kern="1200">
              <a:solidFill>
                <a:schemeClr val="lt1"/>
              </a:solidFill>
              <a:latin typeface="+mn-lt"/>
              <a:ea typeface="+mn-ea"/>
              <a:cs typeface="+mn-cs"/>
            </a:defRPr>
          </a:lvl7pPr>
          <a:lvl8pPr marL="3200198" algn="l" defTabSz="914342" rtl="0" eaLnBrk="1" latinLnBrk="0" hangingPunct="1">
            <a:defRPr kumimoji="1" sz="1800" kern="1200">
              <a:solidFill>
                <a:schemeClr val="lt1"/>
              </a:solidFill>
              <a:latin typeface="+mn-lt"/>
              <a:ea typeface="+mn-ea"/>
              <a:cs typeface="+mn-cs"/>
            </a:defRPr>
          </a:lvl8pPr>
          <a:lvl9pPr marL="3657369" algn="l" defTabSz="914342" rtl="0" eaLnBrk="1" latinLnBrk="0" hangingPunct="1">
            <a:defRPr kumimoji="1" sz="1800" kern="1200">
              <a:solidFill>
                <a:schemeClr val="lt1"/>
              </a:solidFill>
              <a:latin typeface="+mn-lt"/>
              <a:ea typeface="+mn-ea"/>
              <a:cs typeface="+mn-cs"/>
            </a:defRPr>
          </a:lvl9pPr>
        </a:lstStyle>
        <a:p>
          <a:r>
            <a:rPr lang="ja-JP" altLang="en-US" sz="1300" b="1">
              <a:latin typeface="ＭＳ Ｐ明朝" panose="02020600040205080304" pitchFamily="18" charset="-128"/>
              <a:ea typeface="ＭＳ Ｐ明朝" panose="02020600040205080304" pitchFamily="18" charset="-128"/>
            </a:rPr>
            <a:t>従来枠およびメーカー強化枠における基準表</a:t>
          </a:r>
        </a:p>
      </xdr:txBody>
    </xdr:sp>
    <xdr:clientData/>
  </xdr:twoCellAnchor>
  <xdr:twoCellAnchor editAs="oneCell">
    <xdr:from>
      <xdr:col>13</xdr:col>
      <xdr:colOff>124276</xdr:colOff>
      <xdr:row>5</xdr:row>
      <xdr:rowOff>7327</xdr:rowOff>
    </xdr:from>
    <xdr:to>
      <xdr:col>22</xdr:col>
      <xdr:colOff>284339</xdr:colOff>
      <xdr:row>11</xdr:row>
      <xdr:rowOff>112663</xdr:rowOff>
    </xdr:to>
    <xdr:pic>
      <xdr:nvPicPr>
        <xdr:cNvPr id="8" name="table">
          <a:extLst>
            <a:ext uri="{FF2B5EF4-FFF2-40B4-BE49-F238E27FC236}">
              <a16:creationId xmlns:a16="http://schemas.microsoft.com/office/drawing/2014/main" id="{970583E6-AC41-6C75-B808-B2C46826945A}"/>
            </a:ext>
          </a:extLst>
        </xdr:cNvPr>
        <xdr:cNvPicPr>
          <a:picLocks noChangeAspect="1"/>
        </xdr:cNvPicPr>
      </xdr:nvPicPr>
      <xdr:blipFill>
        <a:blip xmlns:r="http://schemas.openxmlformats.org/officeDocument/2006/relationships" r:embed="rId2"/>
        <a:stretch>
          <a:fillRect/>
        </a:stretch>
      </xdr:blipFill>
      <xdr:spPr>
        <a:xfrm>
          <a:off x="8030026" y="1069731"/>
          <a:ext cx="6368165" cy="1380220"/>
        </a:xfrm>
        <a:prstGeom prst="rect">
          <a:avLst/>
        </a:prstGeom>
      </xdr:spPr>
    </xdr:pic>
    <xdr:clientData/>
  </xdr:twoCellAnchor>
  <xdr:twoCellAnchor editAs="oneCell">
    <xdr:from>
      <xdr:col>13</xdr:col>
      <xdr:colOff>92085</xdr:colOff>
      <xdr:row>11</xdr:row>
      <xdr:rowOff>162046</xdr:rowOff>
    </xdr:from>
    <xdr:to>
      <xdr:col>22</xdr:col>
      <xdr:colOff>322268</xdr:colOff>
      <xdr:row>17</xdr:row>
      <xdr:rowOff>92441</xdr:rowOff>
    </xdr:to>
    <xdr:pic>
      <xdr:nvPicPr>
        <xdr:cNvPr id="9" name="table">
          <a:extLst>
            <a:ext uri="{FF2B5EF4-FFF2-40B4-BE49-F238E27FC236}">
              <a16:creationId xmlns:a16="http://schemas.microsoft.com/office/drawing/2014/main" id="{DDB937C5-A1A5-DF9B-160B-F456FAC7589F}"/>
            </a:ext>
          </a:extLst>
        </xdr:cNvPr>
        <xdr:cNvPicPr>
          <a:picLocks noChangeAspect="1"/>
        </xdr:cNvPicPr>
      </xdr:nvPicPr>
      <xdr:blipFill>
        <a:blip xmlns:r="http://schemas.openxmlformats.org/officeDocument/2006/relationships" r:embed="rId3"/>
        <a:stretch>
          <a:fillRect/>
        </a:stretch>
      </xdr:blipFill>
      <xdr:spPr>
        <a:xfrm>
          <a:off x="8016885" y="2467096"/>
          <a:ext cx="6406193" cy="1191505"/>
        </a:xfrm>
        <a:prstGeom prst="rect">
          <a:avLst/>
        </a:prstGeom>
      </xdr:spPr>
    </xdr:pic>
    <xdr:clientData/>
  </xdr:twoCellAnchor>
  <xdr:twoCellAnchor editAs="oneCell">
    <xdr:from>
      <xdr:col>13</xdr:col>
      <xdr:colOff>0</xdr:colOff>
      <xdr:row>17</xdr:row>
      <xdr:rowOff>76740</xdr:rowOff>
    </xdr:from>
    <xdr:to>
      <xdr:col>22</xdr:col>
      <xdr:colOff>249233</xdr:colOff>
      <xdr:row>20</xdr:row>
      <xdr:rowOff>94377</xdr:rowOff>
    </xdr:to>
    <xdr:pic>
      <xdr:nvPicPr>
        <xdr:cNvPr id="10" name="table">
          <a:extLst>
            <a:ext uri="{FF2B5EF4-FFF2-40B4-BE49-F238E27FC236}">
              <a16:creationId xmlns:a16="http://schemas.microsoft.com/office/drawing/2014/main" id="{5A05EA90-3694-B92A-B1BD-933273112BE4}"/>
            </a:ext>
          </a:extLst>
        </xdr:cNvPr>
        <xdr:cNvPicPr>
          <a:picLocks noChangeAspect="1"/>
        </xdr:cNvPicPr>
      </xdr:nvPicPr>
      <xdr:blipFill>
        <a:blip xmlns:r="http://schemas.openxmlformats.org/officeDocument/2006/relationships" r:embed="rId4"/>
        <a:stretch>
          <a:fillRect/>
        </a:stretch>
      </xdr:blipFill>
      <xdr:spPr>
        <a:xfrm>
          <a:off x="7924800" y="3639090"/>
          <a:ext cx="6417623" cy="655812"/>
        </a:xfrm>
        <a:prstGeom prst="rect">
          <a:avLst/>
        </a:prstGeom>
      </xdr:spPr>
    </xdr:pic>
    <xdr:clientData/>
  </xdr:twoCellAnchor>
  <xdr:twoCellAnchor>
    <xdr:from>
      <xdr:col>13</xdr:col>
      <xdr:colOff>124557</xdr:colOff>
      <xdr:row>3</xdr:row>
      <xdr:rowOff>130273</xdr:rowOff>
    </xdr:from>
    <xdr:to>
      <xdr:col>22</xdr:col>
      <xdr:colOff>282233</xdr:colOff>
      <xdr:row>5</xdr:row>
      <xdr:rowOff>8342</xdr:rowOff>
    </xdr:to>
    <xdr:sp macro="" textlink="">
      <xdr:nvSpPr>
        <xdr:cNvPr id="11" name="正方形/長方形 10">
          <a:extLst>
            <a:ext uri="{FF2B5EF4-FFF2-40B4-BE49-F238E27FC236}">
              <a16:creationId xmlns:a16="http://schemas.microsoft.com/office/drawing/2014/main" id="{96E4AD72-6BAC-4586-AA02-C6333C390522}"/>
            </a:ext>
          </a:extLst>
        </xdr:cNvPr>
        <xdr:cNvSpPr/>
      </xdr:nvSpPr>
      <xdr:spPr>
        <a:xfrm>
          <a:off x="8030307" y="767715"/>
          <a:ext cx="6356253" cy="303031"/>
        </a:xfrm>
        <a:prstGeom prst="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91434" tIns="45718" rIns="91434" bIns="45718" rtlCol="0" anchor="ctr"/>
        <a:lstStyle>
          <a:defPPr>
            <a:defRPr lang="ja-JP"/>
          </a:defPPr>
          <a:lvl1pPr marL="0" algn="l" defTabSz="914342" rtl="0" eaLnBrk="1" latinLnBrk="0" hangingPunct="1">
            <a:defRPr kumimoji="1" sz="1800" kern="1200">
              <a:solidFill>
                <a:schemeClr val="lt1"/>
              </a:solidFill>
              <a:latin typeface="+mn-lt"/>
              <a:ea typeface="+mn-ea"/>
              <a:cs typeface="+mn-cs"/>
            </a:defRPr>
          </a:lvl1pPr>
          <a:lvl2pPr marL="457171" algn="l" defTabSz="914342" rtl="0" eaLnBrk="1" latinLnBrk="0" hangingPunct="1">
            <a:defRPr kumimoji="1" sz="1800" kern="1200">
              <a:solidFill>
                <a:schemeClr val="lt1"/>
              </a:solidFill>
              <a:latin typeface="+mn-lt"/>
              <a:ea typeface="+mn-ea"/>
              <a:cs typeface="+mn-cs"/>
            </a:defRPr>
          </a:lvl2pPr>
          <a:lvl3pPr marL="914342" algn="l" defTabSz="914342" rtl="0" eaLnBrk="1" latinLnBrk="0" hangingPunct="1">
            <a:defRPr kumimoji="1" sz="1800" kern="1200">
              <a:solidFill>
                <a:schemeClr val="lt1"/>
              </a:solidFill>
              <a:latin typeface="+mn-lt"/>
              <a:ea typeface="+mn-ea"/>
              <a:cs typeface="+mn-cs"/>
            </a:defRPr>
          </a:lvl3pPr>
          <a:lvl4pPr marL="1371513" algn="l" defTabSz="914342" rtl="0" eaLnBrk="1" latinLnBrk="0" hangingPunct="1">
            <a:defRPr kumimoji="1" sz="1800" kern="1200">
              <a:solidFill>
                <a:schemeClr val="lt1"/>
              </a:solidFill>
              <a:latin typeface="+mn-lt"/>
              <a:ea typeface="+mn-ea"/>
              <a:cs typeface="+mn-cs"/>
            </a:defRPr>
          </a:lvl4pPr>
          <a:lvl5pPr marL="1828684" algn="l" defTabSz="914342" rtl="0" eaLnBrk="1" latinLnBrk="0" hangingPunct="1">
            <a:defRPr kumimoji="1" sz="1800" kern="1200">
              <a:solidFill>
                <a:schemeClr val="lt1"/>
              </a:solidFill>
              <a:latin typeface="+mn-lt"/>
              <a:ea typeface="+mn-ea"/>
              <a:cs typeface="+mn-cs"/>
            </a:defRPr>
          </a:lvl5pPr>
          <a:lvl6pPr marL="2285855" algn="l" defTabSz="914342" rtl="0" eaLnBrk="1" latinLnBrk="0" hangingPunct="1">
            <a:defRPr kumimoji="1" sz="1800" kern="1200">
              <a:solidFill>
                <a:schemeClr val="lt1"/>
              </a:solidFill>
              <a:latin typeface="+mn-lt"/>
              <a:ea typeface="+mn-ea"/>
              <a:cs typeface="+mn-cs"/>
            </a:defRPr>
          </a:lvl6pPr>
          <a:lvl7pPr marL="2743026" algn="l" defTabSz="914342" rtl="0" eaLnBrk="1" latinLnBrk="0" hangingPunct="1">
            <a:defRPr kumimoji="1" sz="1800" kern="1200">
              <a:solidFill>
                <a:schemeClr val="lt1"/>
              </a:solidFill>
              <a:latin typeface="+mn-lt"/>
              <a:ea typeface="+mn-ea"/>
              <a:cs typeface="+mn-cs"/>
            </a:defRPr>
          </a:lvl7pPr>
          <a:lvl8pPr marL="3200198" algn="l" defTabSz="914342" rtl="0" eaLnBrk="1" latinLnBrk="0" hangingPunct="1">
            <a:defRPr kumimoji="1" sz="1800" kern="1200">
              <a:solidFill>
                <a:schemeClr val="lt1"/>
              </a:solidFill>
              <a:latin typeface="+mn-lt"/>
              <a:ea typeface="+mn-ea"/>
              <a:cs typeface="+mn-cs"/>
            </a:defRPr>
          </a:lvl8pPr>
          <a:lvl9pPr marL="3657369" algn="l" defTabSz="914342" rtl="0" eaLnBrk="1" latinLnBrk="0" hangingPunct="1">
            <a:defRPr kumimoji="1" sz="1800" kern="1200">
              <a:solidFill>
                <a:schemeClr val="lt1"/>
              </a:solidFill>
              <a:latin typeface="+mn-lt"/>
              <a:ea typeface="+mn-ea"/>
              <a:cs typeface="+mn-cs"/>
            </a:defRPr>
          </a:lvl9pPr>
        </a:lstStyle>
        <a:p>
          <a:r>
            <a:rPr lang="ja-JP" altLang="en-US" sz="1300" b="1">
              <a:latin typeface="ＭＳ Ｐ明朝" panose="02020600040205080304" pitchFamily="18" charset="-128"/>
              <a:ea typeface="ＭＳ Ｐ明朝" panose="02020600040205080304" pitchFamily="18" charset="-128"/>
            </a:rPr>
            <a:t>トップ性能枠における基準表</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8</xdr:row>
      <xdr:rowOff>0</xdr:rowOff>
    </xdr:from>
    <xdr:to>
      <xdr:col>7</xdr:col>
      <xdr:colOff>542738</xdr:colOff>
      <xdr:row>14</xdr:row>
      <xdr:rowOff>57711</xdr:rowOff>
    </xdr:to>
    <xdr:sp macro="" textlink="">
      <xdr:nvSpPr>
        <xdr:cNvPr id="2" name="吹き出し: 角を丸めた四角形 1">
          <a:extLst>
            <a:ext uri="{FF2B5EF4-FFF2-40B4-BE49-F238E27FC236}">
              <a16:creationId xmlns:a16="http://schemas.microsoft.com/office/drawing/2014/main" id="{F10E93D0-C8B0-4C1A-8929-46C418141B1F}"/>
            </a:ext>
          </a:extLst>
        </xdr:cNvPr>
        <xdr:cNvSpPr/>
      </xdr:nvSpPr>
      <xdr:spPr>
        <a:xfrm>
          <a:off x="7429500" y="2196353"/>
          <a:ext cx="3680385" cy="1536887"/>
        </a:xfrm>
        <a:prstGeom prst="wedgeRoundRectCallout">
          <a:avLst>
            <a:gd name="adj1" fmla="val -121714"/>
            <a:gd name="adj2" fmla="val 58770"/>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400" b="0" u="none">
              <a:solidFill>
                <a:srgbClr val="000000"/>
              </a:solidFill>
              <a:latin typeface="+mn-ea"/>
              <a:ea typeface="+mn-ea"/>
            </a:rPr>
            <a:t>GX</a:t>
          </a:r>
          <a:r>
            <a:rPr kumimoji="1" lang="ja-JP" altLang="en-US" sz="1400" b="0" u="none">
              <a:solidFill>
                <a:srgbClr val="000000"/>
              </a:solidFill>
              <a:latin typeface="+mn-ea"/>
              <a:ea typeface="+mn-ea"/>
            </a:rPr>
            <a:t>要件にかかわる書類を提出する場合は、</a:t>
          </a:r>
          <a:endParaRPr kumimoji="1" lang="en-US" altLang="ja-JP" sz="1400" b="0" u="none">
            <a:solidFill>
              <a:srgbClr val="000000"/>
            </a:solidFill>
            <a:latin typeface="+mn-ea"/>
            <a:ea typeface="+mn-ea"/>
          </a:endParaRPr>
        </a:p>
        <a:p>
          <a:pPr algn="l"/>
          <a:r>
            <a:rPr kumimoji="1" lang="ja-JP" altLang="en-US" sz="1400" b="1" u="none">
              <a:solidFill>
                <a:srgbClr val="FF0000"/>
              </a:solidFill>
              <a:latin typeface="+mn-ea"/>
              <a:ea typeface="+mn-ea"/>
            </a:rPr>
            <a:t>該当の書類名を追記</a:t>
          </a:r>
          <a:r>
            <a:rPr kumimoji="1" lang="ja-JP" altLang="en-US" sz="1400" b="0" u="none">
              <a:solidFill>
                <a:srgbClr val="000000"/>
              </a:solidFill>
              <a:latin typeface="+mn-ea"/>
              <a:ea typeface="+mn-ea"/>
            </a:rPr>
            <a:t>して下さい。</a:t>
          </a:r>
          <a:endParaRPr kumimoji="1" lang="en-US" altLang="ja-JP" sz="1400" b="0" u="none">
            <a:solidFill>
              <a:srgbClr val="000000"/>
            </a:solidFill>
            <a:latin typeface="+mn-ea"/>
            <a:ea typeface="+mn-ea"/>
          </a:endParaRPr>
        </a:p>
        <a:p>
          <a:pPr algn="l"/>
          <a:r>
            <a:rPr kumimoji="1" lang="ja-JP" altLang="en-US" sz="1400" b="0" u="none">
              <a:solidFill>
                <a:srgbClr val="000000"/>
              </a:solidFill>
              <a:latin typeface="+mn-ea"/>
              <a:ea typeface="+mn-ea"/>
            </a:rPr>
            <a:t>また、提出予定の場合は</a:t>
          </a:r>
          <a:r>
            <a:rPr kumimoji="1" lang="ja-JP" altLang="en-US" sz="1400" b="1" u="none">
              <a:solidFill>
                <a:srgbClr val="FF0000"/>
              </a:solidFill>
              <a:latin typeface="+mn-ea"/>
              <a:ea typeface="+mn-ea"/>
            </a:rPr>
            <a:t>提出予定日を記載</a:t>
          </a:r>
          <a:r>
            <a:rPr kumimoji="1" lang="ja-JP" altLang="en-US" sz="1400" b="0" u="none">
              <a:solidFill>
                <a:srgbClr val="000000"/>
              </a:solidFill>
              <a:latin typeface="+mn-ea"/>
              <a:ea typeface="+mn-ea"/>
            </a:rPr>
            <a:t>してください。</a:t>
          </a:r>
          <a:endParaRPr kumimoji="1" lang="en-US" altLang="ja-JP" sz="1400" b="0" u="none">
            <a:solidFill>
              <a:srgbClr val="000000"/>
            </a:solidFill>
            <a:latin typeface="+mn-ea"/>
            <a:ea typeface="+mn-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16</xdr:col>
      <xdr:colOff>2656856</xdr:colOff>
      <xdr:row>1</xdr:row>
      <xdr:rowOff>1311976</xdr:rowOff>
    </xdr:from>
    <xdr:to>
      <xdr:col>18</xdr:col>
      <xdr:colOff>653145</xdr:colOff>
      <xdr:row>3</xdr:row>
      <xdr:rowOff>1197243</xdr:rowOff>
    </xdr:to>
    <xdr:grpSp>
      <xdr:nvGrpSpPr>
        <xdr:cNvPr id="2" name="グループ化 1">
          <a:extLst>
            <a:ext uri="{FF2B5EF4-FFF2-40B4-BE49-F238E27FC236}">
              <a16:creationId xmlns:a16="http://schemas.microsoft.com/office/drawing/2014/main" id="{31D14E72-CFF9-429E-A150-F33AE0EF6F6C}"/>
            </a:ext>
          </a:extLst>
        </xdr:cNvPr>
        <xdr:cNvGrpSpPr/>
      </xdr:nvGrpSpPr>
      <xdr:grpSpPr>
        <a:xfrm>
          <a:off x="32343395" y="1814203"/>
          <a:ext cx="6101198" cy="2690813"/>
          <a:chOff x="24658308" y="547688"/>
          <a:chExt cx="6503837" cy="2663598"/>
        </a:xfrm>
      </xdr:grpSpPr>
      <xdr:sp macro="" textlink="">
        <xdr:nvSpPr>
          <xdr:cNvPr id="3" name="正方形/長方形 2">
            <a:extLst>
              <a:ext uri="{FF2B5EF4-FFF2-40B4-BE49-F238E27FC236}">
                <a16:creationId xmlns:a16="http://schemas.microsoft.com/office/drawing/2014/main" id="{F825175C-38EA-4BB8-8D86-C4727F13872E}"/>
              </a:ext>
            </a:extLst>
          </xdr:cNvPr>
          <xdr:cNvSpPr/>
        </xdr:nvSpPr>
        <xdr:spPr>
          <a:xfrm>
            <a:off x="24658308" y="547688"/>
            <a:ext cx="6503837" cy="2663598"/>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latin typeface="Meiryo UI" panose="020B0604030504040204" pitchFamily="50" charset="-128"/>
                <a:ea typeface="Meiryo UI" panose="020B0604030504040204" pitchFamily="50" charset="-128"/>
              </a:rPr>
              <a:t>凡例：</a:t>
            </a:r>
          </a:p>
        </xdr:txBody>
      </xdr:sp>
      <xdr:grpSp>
        <xdr:nvGrpSpPr>
          <xdr:cNvPr id="4" name="グループ化 3">
            <a:extLst>
              <a:ext uri="{FF2B5EF4-FFF2-40B4-BE49-F238E27FC236}">
                <a16:creationId xmlns:a16="http://schemas.microsoft.com/office/drawing/2014/main" id="{F6BC9A33-1D2D-4D2C-A617-DBA745E7DD69}"/>
              </a:ext>
            </a:extLst>
          </xdr:cNvPr>
          <xdr:cNvGrpSpPr/>
        </xdr:nvGrpSpPr>
        <xdr:grpSpPr>
          <a:xfrm>
            <a:off x="25431450" y="849725"/>
            <a:ext cx="4977034" cy="514041"/>
            <a:chOff x="20809325" y="530440"/>
            <a:chExt cx="2330956" cy="313765"/>
          </a:xfrm>
        </xdr:grpSpPr>
        <xdr:sp macro="" textlink="">
          <xdr:nvSpPr>
            <xdr:cNvPr id="13" name="正方形/長方形 12">
              <a:extLst>
                <a:ext uri="{FF2B5EF4-FFF2-40B4-BE49-F238E27FC236}">
                  <a16:creationId xmlns:a16="http://schemas.microsoft.com/office/drawing/2014/main" id="{206FD244-A5A1-48BB-8862-536FF9464753}"/>
                </a:ext>
              </a:extLst>
            </xdr:cNvPr>
            <xdr:cNvSpPr/>
          </xdr:nvSpPr>
          <xdr:spPr>
            <a:xfrm>
              <a:off x="20809325" y="530440"/>
              <a:ext cx="773889" cy="313765"/>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latin typeface="Meiryo UI" panose="020B0604030504040204" pitchFamily="50" charset="-128"/>
                <a:ea typeface="Meiryo UI" panose="020B0604030504040204" pitchFamily="50" charset="-128"/>
              </a:endParaRPr>
            </a:p>
          </xdr:txBody>
        </xdr:sp>
        <xdr:sp macro="" textlink="">
          <xdr:nvSpPr>
            <xdr:cNvPr id="14" name="正方形/長方形 13">
              <a:extLst>
                <a:ext uri="{FF2B5EF4-FFF2-40B4-BE49-F238E27FC236}">
                  <a16:creationId xmlns:a16="http://schemas.microsoft.com/office/drawing/2014/main" id="{C3BC9A5F-EB12-4BEC-BA7E-34ECB46548A0}"/>
                </a:ext>
              </a:extLst>
            </xdr:cNvPr>
            <xdr:cNvSpPr/>
          </xdr:nvSpPr>
          <xdr:spPr>
            <a:xfrm>
              <a:off x="21761824" y="530440"/>
              <a:ext cx="1378457" cy="313765"/>
            </a:xfrm>
            <a:prstGeom prst="rect">
              <a:avLst/>
            </a:prstGeom>
            <a:solidFill>
              <a:schemeClr val="bg1"/>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latin typeface="Meiryo UI" panose="020B0604030504040204" pitchFamily="50" charset="-128"/>
                  <a:ea typeface="Meiryo UI" panose="020B0604030504040204" pitchFamily="50" charset="-128"/>
                </a:rPr>
                <a:t>未入力箇所</a:t>
              </a:r>
            </a:p>
          </xdr:txBody>
        </xdr:sp>
        <xdr:cxnSp macro="">
          <xdr:nvCxnSpPr>
            <xdr:cNvPr id="15" name="直線コネクタ 14">
              <a:extLst>
                <a:ext uri="{FF2B5EF4-FFF2-40B4-BE49-F238E27FC236}">
                  <a16:creationId xmlns:a16="http://schemas.microsoft.com/office/drawing/2014/main" id="{8FA56DD5-E58B-4DBC-8BAE-8313DD685CE3}"/>
                </a:ext>
              </a:extLst>
            </xdr:cNvPr>
            <xdr:cNvCxnSpPr>
              <a:stCxn id="13" idx="3"/>
              <a:endCxn id="14" idx="1"/>
            </xdr:cNvCxnSpPr>
          </xdr:nvCxnSpPr>
          <xdr:spPr>
            <a:xfrm>
              <a:off x="21583214" y="687323"/>
              <a:ext cx="178612" cy="0"/>
            </a:xfrm>
            <a:prstGeom prst="line">
              <a:avLst/>
            </a:prstGeom>
            <a:ln>
              <a:solidFill>
                <a:srgbClr val="FFFF00"/>
              </a:solidFill>
            </a:ln>
          </xdr:spPr>
          <xdr:style>
            <a:lnRef idx="1">
              <a:schemeClr val="accent1"/>
            </a:lnRef>
            <a:fillRef idx="0">
              <a:schemeClr val="accent1"/>
            </a:fillRef>
            <a:effectRef idx="0">
              <a:schemeClr val="accent1"/>
            </a:effectRef>
            <a:fontRef idx="minor">
              <a:schemeClr val="tx1"/>
            </a:fontRef>
          </xdr:style>
        </xdr:cxnSp>
      </xdr:grpSp>
      <xdr:grpSp>
        <xdr:nvGrpSpPr>
          <xdr:cNvPr id="5" name="グループ化 4">
            <a:extLst>
              <a:ext uri="{FF2B5EF4-FFF2-40B4-BE49-F238E27FC236}">
                <a16:creationId xmlns:a16="http://schemas.microsoft.com/office/drawing/2014/main" id="{84369FE7-5B76-4332-ADB7-2EA4D180C7DA}"/>
              </a:ext>
            </a:extLst>
          </xdr:cNvPr>
          <xdr:cNvGrpSpPr/>
        </xdr:nvGrpSpPr>
        <xdr:grpSpPr>
          <a:xfrm>
            <a:off x="25407433" y="1584070"/>
            <a:ext cx="5030046" cy="514041"/>
            <a:chOff x="20809325" y="530440"/>
            <a:chExt cx="2355639" cy="313765"/>
          </a:xfrm>
        </xdr:grpSpPr>
        <xdr:sp macro="" textlink="">
          <xdr:nvSpPr>
            <xdr:cNvPr id="10" name="正方形/長方形 9">
              <a:extLst>
                <a:ext uri="{FF2B5EF4-FFF2-40B4-BE49-F238E27FC236}">
                  <a16:creationId xmlns:a16="http://schemas.microsoft.com/office/drawing/2014/main" id="{C6A8264D-6519-4FF8-8661-E0FEFBBFAFF4}"/>
                </a:ext>
              </a:extLst>
            </xdr:cNvPr>
            <xdr:cNvSpPr/>
          </xdr:nvSpPr>
          <xdr:spPr>
            <a:xfrm>
              <a:off x="20809325" y="530440"/>
              <a:ext cx="773205" cy="313765"/>
            </a:xfrm>
            <a:prstGeom prst="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latin typeface="Meiryo UI" panose="020B0604030504040204" pitchFamily="50" charset="-128"/>
                <a:ea typeface="Meiryo UI" panose="020B0604030504040204" pitchFamily="50" charset="-128"/>
              </a:endParaRPr>
            </a:p>
          </xdr:txBody>
        </xdr:sp>
        <xdr:sp macro="" textlink="">
          <xdr:nvSpPr>
            <xdr:cNvPr id="11" name="正方形/長方形 10">
              <a:extLst>
                <a:ext uri="{FF2B5EF4-FFF2-40B4-BE49-F238E27FC236}">
                  <a16:creationId xmlns:a16="http://schemas.microsoft.com/office/drawing/2014/main" id="{8C87D770-6765-4080-BB2C-72425152EF0C}"/>
                </a:ext>
              </a:extLst>
            </xdr:cNvPr>
            <xdr:cNvSpPr/>
          </xdr:nvSpPr>
          <xdr:spPr>
            <a:xfrm>
              <a:off x="21761823" y="530440"/>
              <a:ext cx="1403141" cy="313765"/>
            </a:xfrm>
            <a:prstGeom prst="rect">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latin typeface="Meiryo UI" panose="020B0604030504040204" pitchFamily="50" charset="-128"/>
                  <a:ea typeface="Meiryo UI" panose="020B0604030504040204" pitchFamily="50" charset="-128"/>
                </a:rPr>
                <a:t>型番が重複</a:t>
              </a:r>
            </a:p>
          </xdr:txBody>
        </xdr:sp>
        <xdr:cxnSp macro="">
          <xdr:nvCxnSpPr>
            <xdr:cNvPr id="12" name="直線コネクタ 11">
              <a:extLst>
                <a:ext uri="{FF2B5EF4-FFF2-40B4-BE49-F238E27FC236}">
                  <a16:creationId xmlns:a16="http://schemas.microsoft.com/office/drawing/2014/main" id="{F0277DBD-D887-412F-857C-C874D0DA3E4D}"/>
                </a:ext>
              </a:extLst>
            </xdr:cNvPr>
            <xdr:cNvCxnSpPr>
              <a:stCxn id="10" idx="3"/>
              <a:endCxn id="11" idx="1"/>
            </xdr:cNvCxnSpPr>
          </xdr:nvCxnSpPr>
          <xdr:spPr>
            <a:xfrm>
              <a:off x="21582530" y="687323"/>
              <a:ext cx="179291" cy="0"/>
            </a:xfrm>
            <a:prstGeom prst="line">
              <a:avLst/>
            </a:prstGeom>
            <a:ln>
              <a:solidFill>
                <a:srgbClr val="FFC000"/>
              </a:solidFill>
            </a:ln>
          </xdr:spPr>
          <xdr:style>
            <a:lnRef idx="1">
              <a:schemeClr val="accent1"/>
            </a:lnRef>
            <a:fillRef idx="0">
              <a:schemeClr val="accent1"/>
            </a:fillRef>
            <a:effectRef idx="0">
              <a:schemeClr val="accent1"/>
            </a:effectRef>
            <a:fontRef idx="minor">
              <a:schemeClr val="tx1"/>
            </a:fontRef>
          </xdr:style>
        </xdr:cxnSp>
      </xdr:grpSp>
      <xdr:grpSp>
        <xdr:nvGrpSpPr>
          <xdr:cNvPr id="6" name="グループ化 5">
            <a:extLst>
              <a:ext uri="{FF2B5EF4-FFF2-40B4-BE49-F238E27FC236}">
                <a16:creationId xmlns:a16="http://schemas.microsoft.com/office/drawing/2014/main" id="{376CCDFA-9744-473B-BEED-5D87150EFE67}"/>
              </a:ext>
            </a:extLst>
          </xdr:cNvPr>
          <xdr:cNvGrpSpPr/>
        </xdr:nvGrpSpPr>
        <xdr:grpSpPr>
          <a:xfrm>
            <a:off x="25407440" y="2326559"/>
            <a:ext cx="5044530" cy="513770"/>
            <a:chOff x="20809325" y="534306"/>
            <a:chExt cx="2362470" cy="315946"/>
          </a:xfrm>
        </xdr:grpSpPr>
        <xdr:sp macro="" textlink="">
          <xdr:nvSpPr>
            <xdr:cNvPr id="7" name="正方形/長方形 6">
              <a:extLst>
                <a:ext uri="{FF2B5EF4-FFF2-40B4-BE49-F238E27FC236}">
                  <a16:creationId xmlns:a16="http://schemas.microsoft.com/office/drawing/2014/main" id="{029D3272-8923-49B5-9DD5-AC27CAC1771B}"/>
                </a:ext>
              </a:extLst>
            </xdr:cNvPr>
            <xdr:cNvSpPr/>
          </xdr:nvSpPr>
          <xdr:spPr>
            <a:xfrm>
              <a:off x="20809325" y="536487"/>
              <a:ext cx="773205" cy="313765"/>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400">
                <a:latin typeface="Meiryo UI" panose="020B0604030504040204" pitchFamily="50" charset="-128"/>
                <a:ea typeface="Meiryo UI" panose="020B0604030504040204" pitchFamily="50" charset="-128"/>
              </a:endParaRPr>
            </a:p>
          </xdr:txBody>
        </xdr:sp>
        <xdr:sp macro="" textlink="">
          <xdr:nvSpPr>
            <xdr:cNvPr id="8" name="正方形/長方形 7">
              <a:extLst>
                <a:ext uri="{FF2B5EF4-FFF2-40B4-BE49-F238E27FC236}">
                  <a16:creationId xmlns:a16="http://schemas.microsoft.com/office/drawing/2014/main" id="{BF3EF449-9E30-4620-9AEF-CB42BAB91846}"/>
                </a:ext>
              </a:extLst>
            </xdr:cNvPr>
            <xdr:cNvSpPr/>
          </xdr:nvSpPr>
          <xdr:spPr>
            <a:xfrm>
              <a:off x="21761821" y="534306"/>
              <a:ext cx="1409974" cy="31458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latin typeface="Meiryo UI" panose="020B0604030504040204" pitchFamily="50" charset="-128"/>
                  <a:ea typeface="Meiryo UI" panose="020B0604030504040204" pitchFamily="50" charset="-128"/>
                </a:rPr>
                <a:t>性能値が基準を満たしていない</a:t>
              </a:r>
            </a:p>
          </xdr:txBody>
        </xdr:sp>
        <xdr:cxnSp macro="">
          <xdr:nvCxnSpPr>
            <xdr:cNvPr id="9" name="直線コネクタ 8">
              <a:extLst>
                <a:ext uri="{FF2B5EF4-FFF2-40B4-BE49-F238E27FC236}">
                  <a16:creationId xmlns:a16="http://schemas.microsoft.com/office/drawing/2014/main" id="{F1B5226F-C515-487D-8391-7D641AB56FB8}"/>
                </a:ext>
              </a:extLst>
            </xdr:cNvPr>
            <xdr:cNvCxnSpPr>
              <a:stCxn id="7" idx="3"/>
              <a:endCxn id="8" idx="1"/>
            </xdr:cNvCxnSpPr>
          </xdr:nvCxnSpPr>
          <xdr:spPr>
            <a:xfrm flipV="1">
              <a:off x="21582530" y="691597"/>
              <a:ext cx="179290" cy="1773"/>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3</xdr:col>
      <xdr:colOff>367395</xdr:colOff>
      <xdr:row>2</xdr:row>
      <xdr:rowOff>68035</xdr:rowOff>
    </xdr:from>
    <xdr:to>
      <xdr:col>4</xdr:col>
      <xdr:colOff>2571749</xdr:colOff>
      <xdr:row>6</xdr:row>
      <xdr:rowOff>0</xdr:rowOff>
    </xdr:to>
    <xdr:sp macro="" textlink="">
      <xdr:nvSpPr>
        <xdr:cNvPr id="17" name="吹き出し: 角を丸めた四角形 16">
          <a:extLst>
            <a:ext uri="{FF2B5EF4-FFF2-40B4-BE49-F238E27FC236}">
              <a16:creationId xmlns:a16="http://schemas.microsoft.com/office/drawing/2014/main" id="{3F9F501F-8BFE-4C05-A94E-5C8337AE19F0}"/>
            </a:ext>
          </a:extLst>
        </xdr:cNvPr>
        <xdr:cNvSpPr/>
      </xdr:nvSpPr>
      <xdr:spPr>
        <a:xfrm>
          <a:off x="5476259" y="1955717"/>
          <a:ext cx="4871354" cy="4209556"/>
        </a:xfrm>
        <a:prstGeom prst="wedgeRoundRectCallout">
          <a:avLst>
            <a:gd name="adj1" fmla="val 62407"/>
            <a:gd name="adj2" fmla="val -35501"/>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000000"/>
              </a:solidFill>
              <a:latin typeface="+mn-ea"/>
              <a:ea typeface="+mn-ea"/>
            </a:rPr>
            <a:t>　</a:t>
          </a:r>
          <a:r>
            <a:rPr kumimoji="1" lang="en-US" altLang="ja-JP" sz="1600" b="1">
              <a:solidFill>
                <a:srgbClr val="000000"/>
              </a:solidFill>
              <a:latin typeface="+mn-ea"/>
              <a:ea typeface="+mn-ea"/>
            </a:rPr>
            <a:t>【</a:t>
          </a:r>
          <a:r>
            <a:rPr kumimoji="1" lang="ja-JP" altLang="en-US" sz="1600" b="1">
              <a:solidFill>
                <a:srgbClr val="000000"/>
              </a:solidFill>
              <a:latin typeface="+mn-ea"/>
              <a:ea typeface="+mn-ea"/>
            </a:rPr>
            <a:t>　製造事業者名　</a:t>
          </a:r>
          <a:r>
            <a:rPr kumimoji="1" lang="en-US" altLang="ja-JP" sz="1600" b="1">
              <a:solidFill>
                <a:srgbClr val="000000"/>
              </a:solidFill>
              <a:latin typeface="+mn-ea"/>
              <a:ea typeface="+mn-ea"/>
            </a:rPr>
            <a:t>】</a:t>
          </a:r>
          <a:endParaRPr kumimoji="1" lang="en-US" altLang="ja-JP" sz="1600" b="0">
            <a:solidFill>
              <a:srgbClr val="000000"/>
            </a:solidFill>
            <a:latin typeface="+mn-ea"/>
            <a:ea typeface="+mn-ea"/>
          </a:endParaRPr>
        </a:p>
        <a:p>
          <a:pPr algn="l"/>
          <a:r>
            <a:rPr kumimoji="1" lang="ja-JP" altLang="en-US" sz="1600" b="0" u="none">
              <a:solidFill>
                <a:srgbClr val="000000"/>
              </a:solidFill>
              <a:latin typeface="+mn-ea"/>
              <a:ea typeface="+mn-ea"/>
            </a:rPr>
            <a:t>事業者名を入力してください</a:t>
          </a:r>
          <a:endParaRPr kumimoji="1" lang="en-US" altLang="ja-JP" sz="1600" b="0" u="none">
            <a:solidFill>
              <a:srgbClr val="000000"/>
            </a:solidFill>
            <a:latin typeface="+mn-ea"/>
            <a:ea typeface="+mn-ea"/>
          </a:endParaRPr>
        </a:p>
        <a:p>
          <a:pPr algn="l"/>
          <a:r>
            <a:rPr kumimoji="1" lang="ja-JP" altLang="en-US" sz="1600" b="0" u="none">
              <a:solidFill>
                <a:srgbClr val="000000"/>
              </a:solidFill>
              <a:latin typeface="+mn-ea"/>
              <a:ea typeface="+mn-ea"/>
            </a:rPr>
            <a:t>・</a:t>
          </a:r>
          <a:r>
            <a:rPr kumimoji="1" lang="en-US" altLang="ja-JP" sz="1600" b="0" u="none">
              <a:solidFill>
                <a:srgbClr val="000000"/>
              </a:solidFill>
              <a:latin typeface="+mn-ea"/>
              <a:ea typeface="+mn-ea"/>
            </a:rPr>
            <a:t>40</a:t>
          </a:r>
          <a:r>
            <a:rPr kumimoji="1" lang="ja-JP" altLang="en-US" sz="1600" b="0" u="none">
              <a:solidFill>
                <a:srgbClr val="000000"/>
              </a:solidFill>
              <a:latin typeface="+mn-ea"/>
              <a:ea typeface="+mn-ea"/>
            </a:rPr>
            <a:t>字以内</a:t>
          </a:r>
          <a:endParaRPr kumimoji="1" lang="en-US" altLang="ja-JP" sz="1600" b="0" u="none">
            <a:solidFill>
              <a:srgbClr val="000000"/>
            </a:solidFill>
            <a:latin typeface="+mn-ea"/>
            <a:ea typeface="+mn-ea"/>
          </a:endParaRPr>
        </a:p>
        <a:p>
          <a:pPr algn="l"/>
          <a:r>
            <a:rPr kumimoji="1" lang="ja-JP" altLang="en-US" sz="1600" b="0" u="none">
              <a:solidFill>
                <a:srgbClr val="FF0000"/>
              </a:solidFill>
              <a:latin typeface="+mn-ea"/>
              <a:ea typeface="+mn-ea"/>
            </a:rPr>
            <a:t>・法人格は省略せずに入力</a:t>
          </a:r>
          <a:endParaRPr kumimoji="1" lang="en-US" altLang="ja-JP" sz="1600" b="0" u="none">
            <a:solidFill>
              <a:srgbClr val="FF0000"/>
            </a:solidFill>
            <a:latin typeface="+mn-ea"/>
            <a:ea typeface="+mn-ea"/>
          </a:endParaRPr>
        </a:p>
        <a:p>
          <a:pPr algn="l"/>
          <a:endParaRPr kumimoji="1" lang="en-US" altLang="ja-JP" sz="1600" b="0" u="none">
            <a:solidFill>
              <a:srgbClr val="000000"/>
            </a:solidFill>
            <a:latin typeface="+mn-ea"/>
            <a:ea typeface="+mn-ea"/>
          </a:endParaRPr>
        </a:p>
        <a:p>
          <a:pPr algn="l"/>
          <a:r>
            <a:rPr kumimoji="1" lang="ja-JP" altLang="en-US" sz="1600" b="1" u="none">
              <a:solidFill>
                <a:srgbClr val="000000"/>
              </a:solidFill>
              <a:latin typeface="+mn-ea"/>
              <a:ea typeface="+mn-ea"/>
            </a:rPr>
            <a:t>　</a:t>
          </a:r>
          <a:r>
            <a:rPr kumimoji="1" lang="en-US" altLang="ja-JP" sz="1600" b="1" u="none">
              <a:solidFill>
                <a:srgbClr val="000000"/>
              </a:solidFill>
              <a:latin typeface="+mn-ea"/>
              <a:ea typeface="+mn-ea"/>
            </a:rPr>
            <a:t>【</a:t>
          </a:r>
          <a:r>
            <a:rPr kumimoji="1" lang="ja-JP" altLang="en-US" sz="1600" b="1" u="none">
              <a:solidFill>
                <a:srgbClr val="000000"/>
              </a:solidFill>
              <a:latin typeface="+mn-ea"/>
              <a:ea typeface="+mn-ea"/>
            </a:rPr>
            <a:t>　製造事業者名　（フリガナ）　</a:t>
          </a:r>
          <a:r>
            <a:rPr kumimoji="1" lang="en-US" altLang="ja-JP" sz="1600" b="1" u="none">
              <a:solidFill>
                <a:srgbClr val="000000"/>
              </a:solidFill>
              <a:latin typeface="+mn-ea"/>
              <a:ea typeface="+mn-ea"/>
            </a:rPr>
            <a:t>】</a:t>
          </a:r>
        </a:p>
        <a:p>
          <a:pPr algn="l"/>
          <a:r>
            <a:rPr kumimoji="1" lang="ja-JP" altLang="en-US" sz="1600" b="0" u="none">
              <a:solidFill>
                <a:srgbClr val="000000"/>
              </a:solidFill>
              <a:latin typeface="+mn-ea"/>
              <a:ea typeface="+mn-ea"/>
            </a:rPr>
            <a:t>事業者名（フリガナ）を入力してください　</a:t>
          </a:r>
        </a:p>
        <a:p>
          <a:pPr algn="l"/>
          <a:r>
            <a:rPr kumimoji="1" lang="ja-JP" altLang="en-US" sz="1600" b="0" u="none">
              <a:solidFill>
                <a:srgbClr val="000000"/>
              </a:solidFill>
              <a:latin typeface="+mn-ea"/>
              <a:ea typeface="+mn-ea"/>
            </a:rPr>
            <a:t>　・全角カタカナで入力</a:t>
          </a:r>
        </a:p>
        <a:p>
          <a:pPr algn="l"/>
          <a:r>
            <a:rPr kumimoji="1" lang="ja-JP" altLang="en-US" sz="1600" b="0" u="none">
              <a:solidFill>
                <a:srgbClr val="FF0000"/>
              </a:solidFill>
              <a:latin typeface="+mn-ea"/>
              <a:ea typeface="+mn-ea"/>
            </a:rPr>
            <a:t>　・法人格は省略</a:t>
          </a:r>
          <a:endParaRPr kumimoji="1" lang="en-US" altLang="ja-JP" sz="1600" b="0" u="none">
            <a:solidFill>
              <a:srgbClr val="FF0000"/>
            </a:solidFill>
            <a:latin typeface="+mn-ea"/>
            <a:ea typeface="+mn-ea"/>
          </a:endParaRPr>
        </a:p>
        <a:p>
          <a:pPr algn="l"/>
          <a:endParaRPr kumimoji="1" lang="en-US" altLang="ja-JP" sz="1600" b="0" u="none">
            <a:solidFill>
              <a:srgbClr val="FF0000"/>
            </a:solidFill>
            <a:latin typeface="+mn-ea"/>
            <a:ea typeface="+mn-ea"/>
          </a:endParaRPr>
        </a:p>
        <a:p>
          <a:pPr algn="l"/>
          <a:r>
            <a:rPr kumimoji="1" lang="ja-JP" altLang="en-US" sz="1600" b="1" u="none">
              <a:solidFill>
                <a:sysClr val="windowText" lastClr="000000"/>
              </a:solidFill>
              <a:latin typeface="+mn-ea"/>
              <a:ea typeface="+mn-ea"/>
            </a:rPr>
            <a:t>　</a:t>
          </a:r>
          <a:r>
            <a:rPr kumimoji="1" lang="en-US" altLang="ja-JP" sz="1600" b="1" u="none">
              <a:solidFill>
                <a:sysClr val="windowText" lastClr="000000"/>
              </a:solidFill>
              <a:latin typeface="+mn-ea"/>
              <a:ea typeface="+mn-ea"/>
            </a:rPr>
            <a:t>【</a:t>
          </a:r>
          <a:r>
            <a:rPr kumimoji="1" lang="ja-JP" altLang="en-US" sz="1600" b="1" u="none">
              <a:solidFill>
                <a:sysClr val="windowText" lastClr="000000"/>
              </a:solidFill>
              <a:latin typeface="+mn-ea"/>
              <a:ea typeface="+mn-ea"/>
            </a:rPr>
            <a:t>　申請年月日　</a:t>
          </a:r>
          <a:r>
            <a:rPr kumimoji="1" lang="en-US" altLang="ja-JP" sz="1600" b="1" u="none">
              <a:solidFill>
                <a:sysClr val="windowText" lastClr="000000"/>
              </a:solidFill>
              <a:latin typeface="+mn-ea"/>
              <a:ea typeface="+mn-ea"/>
            </a:rPr>
            <a:t>】</a:t>
          </a:r>
        </a:p>
        <a:p>
          <a:pPr algn="l"/>
          <a:r>
            <a:rPr kumimoji="1" lang="en-US" altLang="ja-JP" sz="1600" b="0" u="none">
              <a:solidFill>
                <a:sysClr val="windowText" lastClr="000000"/>
              </a:solidFill>
              <a:latin typeface="+mn-ea"/>
              <a:ea typeface="+mn-ea"/>
            </a:rPr>
            <a:t>SII</a:t>
          </a:r>
          <a:r>
            <a:rPr kumimoji="1" lang="ja-JP" altLang="en-US" sz="1600" b="0" u="none">
              <a:solidFill>
                <a:sysClr val="windowText" lastClr="000000"/>
              </a:solidFill>
              <a:latin typeface="+mn-ea"/>
              <a:ea typeface="+mn-ea"/>
            </a:rPr>
            <a:t>へメール申請を行った日付を入力してください</a:t>
          </a:r>
        </a:p>
        <a:p>
          <a:pPr algn="l"/>
          <a:r>
            <a:rPr kumimoji="1" lang="ja-JP" altLang="en-US" sz="1600" b="0" u="none">
              <a:solidFill>
                <a:sysClr val="windowText" lastClr="000000"/>
              </a:solidFill>
              <a:latin typeface="+mn-ea"/>
              <a:ea typeface="+mn-ea"/>
            </a:rPr>
            <a:t>入力例）　</a:t>
          </a:r>
          <a:r>
            <a:rPr kumimoji="1" lang="en-US" altLang="ja-JP" sz="1600" b="0" u="none">
              <a:solidFill>
                <a:sysClr val="windowText" lastClr="000000"/>
              </a:solidFill>
              <a:latin typeface="+mn-ea"/>
              <a:ea typeface="+mn-ea"/>
            </a:rPr>
            <a:t>2021/4/16</a:t>
          </a:r>
        </a:p>
        <a:p>
          <a:pPr algn="l"/>
          <a:endParaRPr kumimoji="1" lang="ja-JP" altLang="en-US" sz="1600" b="0" u="none">
            <a:solidFill>
              <a:srgbClr val="FF0000"/>
            </a:solidFill>
            <a:latin typeface="+mn-ea"/>
            <a:ea typeface="+mn-ea"/>
          </a:endParaRPr>
        </a:p>
        <a:p>
          <a:pPr algn="l"/>
          <a:endParaRPr kumimoji="1" lang="en-US" altLang="ja-JP" sz="1600" b="0" u="none">
            <a:solidFill>
              <a:srgbClr val="000000"/>
            </a:solidFill>
            <a:latin typeface="+mn-ea"/>
            <a:ea typeface="+mn-ea"/>
          </a:endParaRPr>
        </a:p>
      </xdr:txBody>
    </xdr:sp>
    <xdr:clientData/>
  </xdr:twoCellAnchor>
  <xdr:twoCellAnchor>
    <xdr:from>
      <xdr:col>14</xdr:col>
      <xdr:colOff>42432</xdr:colOff>
      <xdr:row>1</xdr:row>
      <xdr:rowOff>33048</xdr:rowOff>
    </xdr:from>
    <xdr:to>
      <xdr:col>14</xdr:col>
      <xdr:colOff>632548</xdr:colOff>
      <xdr:row>4</xdr:row>
      <xdr:rowOff>4185</xdr:rowOff>
    </xdr:to>
    <xdr:sp macro="" textlink="">
      <xdr:nvSpPr>
        <xdr:cNvPr id="19" name="右中かっこ 18">
          <a:extLst>
            <a:ext uri="{FF2B5EF4-FFF2-40B4-BE49-F238E27FC236}">
              <a16:creationId xmlns:a16="http://schemas.microsoft.com/office/drawing/2014/main" id="{ADFE2350-EABF-4373-9362-60AD9E80C6EA}"/>
            </a:ext>
          </a:extLst>
        </xdr:cNvPr>
        <xdr:cNvSpPr/>
      </xdr:nvSpPr>
      <xdr:spPr>
        <a:xfrm>
          <a:off x="28407882" y="528348"/>
          <a:ext cx="590116" cy="4143087"/>
        </a:xfrm>
        <a:prstGeom prst="rightBrace">
          <a:avLst>
            <a:gd name="adj1" fmla="val 45299"/>
            <a:gd name="adj2" fmla="val 47793"/>
          </a:avLst>
        </a:prstGeom>
        <a:ln w="444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600">
            <a:latin typeface="+mn-ea"/>
            <a:ea typeface="+mn-ea"/>
          </a:endParaRPr>
        </a:p>
      </xdr:txBody>
    </xdr:sp>
    <xdr:clientData/>
  </xdr:twoCellAnchor>
  <xdr:twoCellAnchor>
    <xdr:from>
      <xdr:col>5</xdr:col>
      <xdr:colOff>30058</xdr:colOff>
      <xdr:row>14</xdr:row>
      <xdr:rowOff>285750</xdr:rowOff>
    </xdr:from>
    <xdr:to>
      <xdr:col>6</xdr:col>
      <xdr:colOff>1809749</xdr:colOff>
      <xdr:row>16</xdr:row>
      <xdr:rowOff>287661</xdr:rowOff>
    </xdr:to>
    <xdr:sp macro="" textlink="">
      <xdr:nvSpPr>
        <xdr:cNvPr id="21" name="右中かっこ 20">
          <a:extLst>
            <a:ext uri="{FF2B5EF4-FFF2-40B4-BE49-F238E27FC236}">
              <a16:creationId xmlns:a16="http://schemas.microsoft.com/office/drawing/2014/main" id="{603DC6A6-2D50-4A7D-B62B-1FDCCA77A214}"/>
            </a:ext>
          </a:extLst>
        </xdr:cNvPr>
        <xdr:cNvSpPr/>
      </xdr:nvSpPr>
      <xdr:spPr>
        <a:xfrm rot="5400000">
          <a:off x="12482298" y="6978760"/>
          <a:ext cx="611511" cy="4637191"/>
        </a:xfrm>
        <a:prstGeom prst="rightBrace">
          <a:avLst>
            <a:gd name="adj1" fmla="val 53633"/>
            <a:gd name="adj2" fmla="val 50401"/>
          </a:avLst>
        </a:prstGeom>
        <a:ln w="444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600">
            <a:latin typeface="+mn-ea"/>
            <a:ea typeface="+mn-ea"/>
          </a:endParaRPr>
        </a:p>
      </xdr:txBody>
    </xdr:sp>
    <xdr:clientData/>
  </xdr:twoCellAnchor>
  <xdr:twoCellAnchor>
    <xdr:from>
      <xdr:col>1</xdr:col>
      <xdr:colOff>1176154</xdr:colOff>
      <xdr:row>15</xdr:row>
      <xdr:rowOff>152044</xdr:rowOff>
    </xdr:from>
    <xdr:to>
      <xdr:col>2</xdr:col>
      <xdr:colOff>2471266</xdr:colOff>
      <xdr:row>19</xdr:row>
      <xdr:rowOff>99817</xdr:rowOff>
    </xdr:to>
    <xdr:sp macro="" textlink="">
      <xdr:nvSpPr>
        <xdr:cNvPr id="22" name="吹き出し: 角を丸めた四角形 21">
          <a:extLst>
            <a:ext uri="{FF2B5EF4-FFF2-40B4-BE49-F238E27FC236}">
              <a16:creationId xmlns:a16="http://schemas.microsoft.com/office/drawing/2014/main" id="{803CE6BE-816C-47B5-9F78-9372F6D4E6B9}"/>
            </a:ext>
          </a:extLst>
        </xdr:cNvPr>
        <xdr:cNvSpPr/>
      </xdr:nvSpPr>
      <xdr:spPr>
        <a:xfrm>
          <a:off x="2090554" y="9162694"/>
          <a:ext cx="3009612" cy="1166973"/>
        </a:xfrm>
        <a:prstGeom prst="wedgeRoundRectCallout">
          <a:avLst>
            <a:gd name="adj1" fmla="val -8391"/>
            <a:gd name="adj2" fmla="val -74184"/>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000000"/>
              </a:solidFill>
              <a:latin typeface="+mn-ea"/>
              <a:ea typeface="+mn-ea"/>
            </a:rPr>
            <a:t>　</a:t>
          </a:r>
          <a:r>
            <a:rPr kumimoji="1" lang="en-US" altLang="ja-JP" sz="1600" b="1">
              <a:solidFill>
                <a:srgbClr val="000000"/>
              </a:solidFill>
              <a:latin typeface="+mn-ea"/>
              <a:ea typeface="+mn-ea"/>
            </a:rPr>
            <a:t>【</a:t>
          </a:r>
          <a:r>
            <a:rPr kumimoji="1" lang="ja-JP" altLang="en-US" sz="1600" b="1">
              <a:solidFill>
                <a:srgbClr val="000000"/>
              </a:solidFill>
              <a:latin typeface="+mn-ea"/>
              <a:ea typeface="+mn-ea"/>
            </a:rPr>
            <a:t>　①種別　</a:t>
          </a:r>
          <a:r>
            <a:rPr kumimoji="1" lang="en-US" altLang="ja-JP" sz="1600" b="1">
              <a:solidFill>
                <a:srgbClr val="000000"/>
              </a:solidFill>
              <a:latin typeface="+mn-ea"/>
              <a:ea typeface="+mn-ea"/>
            </a:rPr>
            <a:t>】</a:t>
          </a:r>
          <a:endParaRPr kumimoji="1" lang="en-US" altLang="ja-JP" sz="1600">
            <a:solidFill>
              <a:srgbClr val="000000"/>
            </a:solidFill>
            <a:latin typeface="+mn-ea"/>
            <a:ea typeface="+mn-ea"/>
          </a:endParaRPr>
        </a:p>
        <a:p>
          <a:pPr algn="l"/>
          <a:r>
            <a:rPr kumimoji="1" lang="ja-JP" altLang="en-US" sz="1600" b="1" u="sng">
              <a:solidFill>
                <a:srgbClr val="000000"/>
              </a:solidFill>
              <a:latin typeface="+mn-ea"/>
              <a:ea typeface="+mn-ea"/>
            </a:rPr>
            <a:t>①種別を選択してください</a:t>
          </a:r>
          <a:endParaRPr kumimoji="1" lang="en-US" altLang="ja-JP" sz="1600" b="0" u="none">
            <a:solidFill>
              <a:srgbClr val="000000"/>
            </a:solidFill>
            <a:latin typeface="+mn-ea"/>
            <a:ea typeface="+mn-ea"/>
          </a:endParaRPr>
        </a:p>
        <a:p>
          <a:pPr algn="l"/>
          <a:r>
            <a:rPr kumimoji="1" lang="ja-JP" altLang="en-US" sz="1600" b="0" u="none">
              <a:solidFill>
                <a:srgbClr val="000000"/>
              </a:solidFill>
              <a:latin typeface="+mn-ea"/>
              <a:ea typeface="+mn-ea"/>
            </a:rPr>
            <a:t>　プルダウンで選択</a:t>
          </a:r>
          <a:endParaRPr kumimoji="1" lang="en-US" altLang="ja-JP" sz="1600" b="0" u="none">
            <a:solidFill>
              <a:srgbClr val="000000"/>
            </a:solidFill>
            <a:latin typeface="+mn-ea"/>
            <a:ea typeface="+mn-ea"/>
          </a:endParaRPr>
        </a:p>
        <a:p>
          <a:pPr algn="l"/>
          <a:endParaRPr kumimoji="1" lang="en-US" altLang="ja-JP" sz="1600" b="1">
            <a:solidFill>
              <a:srgbClr val="000000"/>
            </a:solidFill>
            <a:latin typeface="+mn-ea"/>
            <a:ea typeface="+mn-ea"/>
          </a:endParaRPr>
        </a:p>
      </xdr:txBody>
    </xdr:sp>
    <xdr:clientData/>
  </xdr:twoCellAnchor>
  <xdr:twoCellAnchor>
    <xdr:from>
      <xdr:col>7</xdr:col>
      <xdr:colOff>0</xdr:colOff>
      <xdr:row>18</xdr:row>
      <xdr:rowOff>47326</xdr:rowOff>
    </xdr:from>
    <xdr:to>
      <xdr:col>9</xdr:col>
      <xdr:colOff>1316182</xdr:colOff>
      <xdr:row>28</xdr:row>
      <xdr:rowOff>103909</xdr:rowOff>
    </xdr:to>
    <xdr:sp macro="" textlink="">
      <xdr:nvSpPr>
        <xdr:cNvPr id="30" name="吹き出し: 角を丸めた四角形 29">
          <a:extLst>
            <a:ext uri="{FF2B5EF4-FFF2-40B4-BE49-F238E27FC236}">
              <a16:creationId xmlns:a16="http://schemas.microsoft.com/office/drawing/2014/main" id="{C2C20BE7-4513-45CC-94D7-B0D21E973169}"/>
            </a:ext>
          </a:extLst>
        </xdr:cNvPr>
        <xdr:cNvSpPr/>
      </xdr:nvSpPr>
      <xdr:spPr>
        <a:xfrm>
          <a:off x="15118773" y="10715326"/>
          <a:ext cx="3654136" cy="3173856"/>
        </a:xfrm>
        <a:prstGeom prst="wedgeRoundRectCallout">
          <a:avLst>
            <a:gd name="adj1" fmla="val -19202"/>
            <a:gd name="adj2" fmla="val -91669"/>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b="1">
              <a:solidFill>
                <a:srgbClr val="000000"/>
              </a:solidFill>
              <a:latin typeface="+mn-ea"/>
              <a:ea typeface="+mn-ea"/>
            </a:rPr>
            <a:t>【</a:t>
          </a:r>
          <a:r>
            <a:rPr kumimoji="1" lang="ja-JP" altLang="en-US" sz="1600" b="1">
              <a:solidFill>
                <a:srgbClr val="000000"/>
              </a:solidFill>
              <a:latin typeface="+mn-ea"/>
              <a:ea typeface="+mn-ea"/>
            </a:rPr>
            <a:t>　④使用エネルギー　</a:t>
          </a:r>
          <a:r>
            <a:rPr kumimoji="1" lang="en-US" altLang="ja-JP" sz="1600" b="1">
              <a:solidFill>
                <a:srgbClr val="000000"/>
              </a:solidFill>
              <a:latin typeface="+mn-ea"/>
              <a:ea typeface="+mn-ea"/>
            </a:rPr>
            <a:t>】</a:t>
          </a:r>
        </a:p>
        <a:p>
          <a:pPr algn="l"/>
          <a:r>
            <a:rPr kumimoji="1" lang="ja-JP" altLang="en-US" sz="1600" b="1">
              <a:solidFill>
                <a:srgbClr val="000000"/>
              </a:solidFill>
              <a:latin typeface="+mn-ea"/>
              <a:ea typeface="+mn-ea"/>
            </a:rPr>
            <a:t>④使用エネルギーをプルダウンにて選択</a:t>
          </a:r>
        </a:p>
        <a:p>
          <a:pPr algn="l"/>
          <a:endParaRPr kumimoji="1" lang="en-US" altLang="ja-JP" sz="1600" b="1">
            <a:solidFill>
              <a:srgbClr val="000000"/>
            </a:solidFill>
            <a:latin typeface="+mn-ea"/>
            <a:ea typeface="+mn-ea"/>
          </a:endParaRPr>
        </a:p>
        <a:p>
          <a:pPr algn="l"/>
          <a:r>
            <a:rPr kumimoji="1" lang="ja-JP" altLang="en-US" sz="1600" b="1">
              <a:solidFill>
                <a:srgbClr val="000000"/>
              </a:solidFill>
              <a:latin typeface="+mn-ea"/>
              <a:ea typeface="+mn-ea"/>
            </a:rPr>
            <a:t>　</a:t>
          </a:r>
          <a:r>
            <a:rPr kumimoji="1" lang="ja-JP" altLang="en-US" sz="1600" b="1" u="sng">
              <a:solidFill>
                <a:srgbClr val="000000"/>
              </a:solidFill>
              <a:latin typeface="+mn-ea"/>
              <a:ea typeface="+mn-ea"/>
            </a:rPr>
            <a:t>１機種において使用エネルギーが複数ある場合</a:t>
          </a:r>
        </a:p>
        <a:p>
          <a:pPr algn="l"/>
          <a:r>
            <a:rPr kumimoji="1" lang="ja-JP" altLang="en-US" sz="1600" b="0">
              <a:solidFill>
                <a:srgbClr val="000000"/>
              </a:solidFill>
              <a:latin typeface="+mn-ea"/>
              <a:ea typeface="+mn-ea"/>
            </a:rPr>
            <a:t>使用エネルギーの種類分、同一型番を入力してください</a:t>
          </a:r>
        </a:p>
      </xdr:txBody>
    </xdr:sp>
    <xdr:clientData/>
  </xdr:twoCellAnchor>
  <xdr:twoCellAnchor>
    <xdr:from>
      <xdr:col>11</xdr:col>
      <xdr:colOff>14110</xdr:colOff>
      <xdr:row>15</xdr:row>
      <xdr:rowOff>0</xdr:rowOff>
    </xdr:from>
    <xdr:to>
      <xdr:col>14</xdr:col>
      <xdr:colOff>1749778</xdr:colOff>
      <xdr:row>17</xdr:row>
      <xdr:rowOff>271672</xdr:rowOff>
    </xdr:to>
    <xdr:sp macro="" textlink="">
      <xdr:nvSpPr>
        <xdr:cNvPr id="33" name="右中かっこ 32">
          <a:extLst>
            <a:ext uri="{FF2B5EF4-FFF2-40B4-BE49-F238E27FC236}">
              <a16:creationId xmlns:a16="http://schemas.microsoft.com/office/drawing/2014/main" id="{9EFBF154-2F4A-4BAE-A544-11EEFB755E3A}"/>
            </a:ext>
          </a:extLst>
        </xdr:cNvPr>
        <xdr:cNvSpPr/>
      </xdr:nvSpPr>
      <xdr:spPr>
        <a:xfrm rot="5400000">
          <a:off x="29709163" y="6034281"/>
          <a:ext cx="892561" cy="7055556"/>
        </a:xfrm>
        <a:prstGeom prst="rightBrace">
          <a:avLst>
            <a:gd name="adj1" fmla="val 53633"/>
            <a:gd name="adj2" fmla="val 50563"/>
          </a:avLst>
        </a:prstGeom>
        <a:ln w="444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600">
            <a:latin typeface="+mn-ea"/>
            <a:ea typeface="+mn-ea"/>
          </a:endParaRPr>
        </a:p>
      </xdr:txBody>
    </xdr:sp>
    <xdr:clientData/>
  </xdr:twoCellAnchor>
  <xdr:twoCellAnchor>
    <xdr:from>
      <xdr:col>11</xdr:col>
      <xdr:colOff>1838202</xdr:colOff>
      <xdr:row>25</xdr:row>
      <xdr:rowOff>101196</xdr:rowOff>
    </xdr:from>
    <xdr:to>
      <xdr:col>15</xdr:col>
      <xdr:colOff>155863</xdr:colOff>
      <xdr:row>38</xdr:row>
      <xdr:rowOff>103910</xdr:rowOff>
    </xdr:to>
    <xdr:sp macro="" textlink="">
      <xdr:nvSpPr>
        <xdr:cNvPr id="34" name="吹き出し: 角を丸めた四角形 33">
          <a:extLst>
            <a:ext uri="{FF2B5EF4-FFF2-40B4-BE49-F238E27FC236}">
              <a16:creationId xmlns:a16="http://schemas.microsoft.com/office/drawing/2014/main" id="{26226B15-A16B-4D99-A52D-90240F6F751E}"/>
            </a:ext>
          </a:extLst>
        </xdr:cNvPr>
        <xdr:cNvSpPr/>
      </xdr:nvSpPr>
      <xdr:spPr>
        <a:xfrm>
          <a:off x="23052975" y="12951287"/>
          <a:ext cx="5071752" cy="4055168"/>
        </a:xfrm>
        <a:prstGeom prst="wedgeRoundRectCallout">
          <a:avLst>
            <a:gd name="adj1" fmla="val -19119"/>
            <a:gd name="adj2" fmla="val -94064"/>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000000"/>
              </a:solidFill>
              <a:latin typeface="+mn-ea"/>
              <a:ea typeface="+mn-ea"/>
            </a:rPr>
            <a:t>　</a:t>
          </a:r>
          <a:r>
            <a:rPr kumimoji="1" lang="en-US" altLang="ja-JP" sz="1600" b="1">
              <a:solidFill>
                <a:srgbClr val="000000"/>
              </a:solidFill>
              <a:latin typeface="+mn-ea"/>
              <a:ea typeface="+mn-ea"/>
            </a:rPr>
            <a:t>【</a:t>
          </a:r>
          <a:r>
            <a:rPr kumimoji="1" lang="ja-JP" altLang="en-US" sz="1600" b="1">
              <a:solidFill>
                <a:srgbClr val="000000"/>
              </a:solidFill>
              <a:latin typeface="+mn-ea"/>
              <a:ea typeface="+mn-ea"/>
            </a:rPr>
            <a:t>　⑥性能値</a:t>
          </a:r>
          <a:r>
            <a:rPr kumimoji="1" lang="en-US" altLang="ja-JP" sz="1600" b="1">
              <a:solidFill>
                <a:srgbClr val="000000"/>
              </a:solidFill>
              <a:latin typeface="+mn-ea"/>
              <a:ea typeface="+mn-ea"/>
            </a:rPr>
            <a:t>(</a:t>
          </a:r>
          <a:r>
            <a:rPr kumimoji="1" lang="ja-JP" altLang="en-US" sz="1600" b="1">
              <a:solidFill>
                <a:srgbClr val="000000"/>
              </a:solidFill>
              <a:latin typeface="+mn-ea"/>
              <a:ea typeface="+mn-ea"/>
            </a:rPr>
            <a:t>ボイラ効率：％</a:t>
          </a:r>
          <a:r>
            <a:rPr kumimoji="1" lang="en-US" altLang="ja-JP" sz="1600" b="1">
              <a:solidFill>
                <a:srgbClr val="000000"/>
              </a:solidFill>
              <a:latin typeface="+mn-ea"/>
              <a:ea typeface="+mn-ea"/>
            </a:rPr>
            <a:t>)</a:t>
          </a:r>
          <a:r>
            <a:rPr kumimoji="1" lang="ja-JP" altLang="en-US" sz="1600" b="1">
              <a:solidFill>
                <a:srgbClr val="000000"/>
              </a:solidFill>
              <a:latin typeface="+mn-ea"/>
              <a:ea typeface="+mn-ea"/>
            </a:rPr>
            <a:t>　⑦相当蒸発量（</a:t>
          </a:r>
          <a:r>
            <a:rPr kumimoji="1" lang="en-US" altLang="ja-JP" sz="1600" b="1">
              <a:solidFill>
                <a:srgbClr val="000000"/>
              </a:solidFill>
              <a:latin typeface="+mn-ea"/>
              <a:ea typeface="+mn-ea"/>
            </a:rPr>
            <a:t>kg/h</a:t>
          </a:r>
          <a:r>
            <a:rPr kumimoji="1" lang="ja-JP" altLang="en-US" sz="1600" b="1">
              <a:solidFill>
                <a:srgbClr val="000000"/>
              </a:solidFill>
              <a:latin typeface="+mn-ea"/>
              <a:ea typeface="+mn-ea"/>
            </a:rPr>
            <a:t>）、熱出力（</a:t>
          </a:r>
          <a:r>
            <a:rPr kumimoji="1" lang="en-US" altLang="ja-JP" sz="1600" b="1">
              <a:solidFill>
                <a:srgbClr val="000000"/>
              </a:solidFill>
              <a:latin typeface="+mn-ea"/>
              <a:ea typeface="+mn-ea"/>
            </a:rPr>
            <a:t>kW</a:t>
          </a:r>
          <a:r>
            <a:rPr kumimoji="1" lang="ja-JP" altLang="en-US" sz="1600" b="1">
              <a:solidFill>
                <a:srgbClr val="000000"/>
              </a:solidFill>
              <a:latin typeface="+mn-ea"/>
              <a:ea typeface="+mn-ea"/>
            </a:rPr>
            <a:t>）　　</a:t>
          </a:r>
          <a:r>
            <a:rPr kumimoji="1" lang="en-US" altLang="ja-JP" sz="1600" b="1">
              <a:solidFill>
                <a:srgbClr val="000000"/>
              </a:solidFill>
              <a:latin typeface="+mn-ea"/>
              <a:ea typeface="+mn-ea"/>
            </a:rPr>
            <a:t>】</a:t>
          </a:r>
        </a:p>
        <a:p>
          <a:pPr algn="l"/>
          <a:endParaRPr kumimoji="1" lang="en-US" altLang="ja-JP" sz="1600" b="1">
            <a:solidFill>
              <a:srgbClr val="000000"/>
            </a:solidFill>
            <a:latin typeface="+mn-ea"/>
            <a:ea typeface="+mn-ea"/>
          </a:endParaRPr>
        </a:p>
        <a:p>
          <a:pPr algn="l"/>
          <a:r>
            <a:rPr kumimoji="1" lang="ja-JP" altLang="en-US" sz="1600" b="1" u="sng">
              <a:solidFill>
                <a:srgbClr val="000000"/>
              </a:solidFill>
              <a:latin typeface="+mn-ea"/>
              <a:ea typeface="+mn-ea"/>
            </a:rPr>
            <a:t>⑥　性能値</a:t>
          </a:r>
          <a:r>
            <a:rPr kumimoji="1" lang="en-US" altLang="ja-JP" sz="1600" b="1" u="sng">
              <a:solidFill>
                <a:srgbClr val="000000"/>
              </a:solidFill>
              <a:latin typeface="+mn-ea"/>
              <a:ea typeface="+mn-ea"/>
            </a:rPr>
            <a:t>(</a:t>
          </a:r>
          <a:r>
            <a:rPr kumimoji="1" lang="ja-JP" altLang="en-US" sz="1600" b="1" u="sng">
              <a:solidFill>
                <a:srgbClr val="000000"/>
              </a:solidFill>
              <a:latin typeface="+mn-ea"/>
              <a:ea typeface="+mn-ea"/>
            </a:rPr>
            <a:t>ボイラ効率：％</a:t>
          </a:r>
          <a:r>
            <a:rPr kumimoji="1" lang="en-US" altLang="ja-JP" sz="1600" b="1" u="sng">
              <a:solidFill>
                <a:srgbClr val="000000"/>
              </a:solidFill>
              <a:latin typeface="+mn-ea"/>
              <a:ea typeface="+mn-ea"/>
            </a:rPr>
            <a:t>)</a:t>
          </a:r>
          <a:r>
            <a:rPr kumimoji="1" lang="ja-JP" altLang="en-US" sz="1600" b="1" u="sng">
              <a:solidFill>
                <a:srgbClr val="000000"/>
              </a:solidFill>
              <a:latin typeface="+mn-ea"/>
              <a:ea typeface="+mn-ea"/>
            </a:rPr>
            <a:t>　を入力してください</a:t>
          </a:r>
          <a:endParaRPr kumimoji="1" lang="en-US" altLang="ja-JP" sz="1600" b="1" u="sng">
            <a:solidFill>
              <a:srgbClr val="000000"/>
            </a:solidFill>
            <a:latin typeface="+mn-ea"/>
            <a:ea typeface="+mn-ea"/>
          </a:endParaRPr>
        </a:p>
        <a:p>
          <a:pPr algn="l"/>
          <a:r>
            <a:rPr kumimoji="1" lang="ja-JP" altLang="en-US" sz="1600" b="1">
              <a:solidFill>
                <a:srgbClr val="000000"/>
              </a:solidFill>
              <a:latin typeface="+mn-ea"/>
              <a:ea typeface="+mn-ea"/>
            </a:rPr>
            <a:t>　</a:t>
          </a:r>
          <a:r>
            <a:rPr kumimoji="1" lang="ja-JP" altLang="en-US" sz="1600" b="0">
              <a:solidFill>
                <a:srgbClr val="000000"/>
              </a:solidFill>
              <a:latin typeface="+mn-ea"/>
              <a:ea typeface="+mn-ea"/>
            </a:rPr>
            <a:t>カタログ（仕様書）記載の性能値を入力</a:t>
          </a:r>
          <a:endParaRPr kumimoji="1" lang="en-US" altLang="ja-JP" sz="1600" b="0">
            <a:solidFill>
              <a:srgbClr val="000000"/>
            </a:solidFill>
            <a:latin typeface="+mn-ea"/>
            <a:ea typeface="+mn-ea"/>
          </a:endParaRPr>
        </a:p>
        <a:p>
          <a:pPr algn="l"/>
          <a:endParaRPr kumimoji="1" lang="en-US" altLang="ja-JP" sz="1600" b="1">
            <a:solidFill>
              <a:srgbClr val="000000"/>
            </a:solidFill>
            <a:latin typeface="+mn-ea"/>
            <a:ea typeface="+mn-ea"/>
          </a:endParaRPr>
        </a:p>
        <a:p>
          <a:pPr algn="l"/>
          <a:r>
            <a:rPr kumimoji="1" lang="ja-JP" altLang="en-US" sz="1600" b="1" u="sng">
              <a:solidFill>
                <a:sysClr val="windowText" lastClr="000000"/>
              </a:solidFill>
              <a:latin typeface="+mn-ea"/>
              <a:ea typeface="+mn-ea"/>
            </a:rPr>
            <a:t>⑦　</a:t>
          </a:r>
          <a:r>
            <a:rPr kumimoji="1" lang="ja-JP" altLang="en-US" sz="1600" b="1" u="sng">
              <a:solidFill>
                <a:sysClr val="windowText" lastClr="000000"/>
              </a:solidFill>
              <a:effectLst/>
              <a:latin typeface="+mn-ea"/>
              <a:ea typeface="+mn-ea"/>
              <a:cs typeface="+mn-cs"/>
            </a:rPr>
            <a:t>相当蒸発量（</a:t>
          </a:r>
          <a:r>
            <a:rPr kumimoji="1" lang="en-US" altLang="ja-JP" sz="1600" b="1" u="sng">
              <a:solidFill>
                <a:sysClr val="windowText" lastClr="000000"/>
              </a:solidFill>
              <a:effectLst/>
              <a:latin typeface="+mn-ea"/>
              <a:ea typeface="+mn-ea"/>
              <a:cs typeface="+mn-cs"/>
            </a:rPr>
            <a:t>kg/h</a:t>
          </a:r>
          <a:r>
            <a:rPr kumimoji="1" lang="ja-JP" altLang="en-US" sz="1600" b="1" u="sng">
              <a:solidFill>
                <a:sysClr val="windowText" lastClr="000000"/>
              </a:solidFill>
              <a:effectLst/>
              <a:latin typeface="+mn-ea"/>
              <a:ea typeface="+mn-ea"/>
              <a:cs typeface="+mn-cs"/>
            </a:rPr>
            <a:t>）、熱出力（</a:t>
          </a:r>
          <a:r>
            <a:rPr kumimoji="1" lang="en-US" altLang="ja-JP" sz="1600" b="1" u="sng">
              <a:solidFill>
                <a:sysClr val="windowText" lastClr="000000"/>
              </a:solidFill>
              <a:effectLst/>
              <a:latin typeface="+mn-ea"/>
              <a:ea typeface="+mn-ea"/>
              <a:cs typeface="+mn-cs"/>
            </a:rPr>
            <a:t>kW</a:t>
          </a:r>
          <a:r>
            <a:rPr kumimoji="1" lang="ja-JP" altLang="en-US" sz="1600" b="1" u="sng">
              <a:solidFill>
                <a:sysClr val="windowText" lastClr="000000"/>
              </a:solidFill>
              <a:effectLst/>
              <a:latin typeface="+mn-ea"/>
              <a:ea typeface="+mn-ea"/>
              <a:cs typeface="+mn-cs"/>
            </a:rPr>
            <a:t>）　を入力してください</a:t>
          </a:r>
          <a:endParaRPr kumimoji="1" lang="en-US" altLang="ja-JP" sz="1600" b="1" u="sng">
            <a:solidFill>
              <a:sysClr val="windowText" lastClr="000000"/>
            </a:solidFill>
            <a:effectLst/>
            <a:latin typeface="+mn-ea"/>
            <a:ea typeface="+mn-ea"/>
            <a:cs typeface="+mn-cs"/>
          </a:endParaRPr>
        </a:p>
        <a:p>
          <a:pPr algn="l"/>
          <a:r>
            <a:rPr kumimoji="1" lang="ja-JP" altLang="en-US" sz="1600" b="1" u="none">
              <a:solidFill>
                <a:sysClr val="windowText" lastClr="000000"/>
              </a:solidFill>
              <a:effectLst/>
              <a:latin typeface="+mn-ea"/>
              <a:ea typeface="+mn-ea"/>
              <a:cs typeface="+mn-cs"/>
            </a:rPr>
            <a:t>　</a:t>
          </a:r>
          <a:r>
            <a:rPr kumimoji="1" lang="ja-JP" altLang="en-US" sz="1600" b="0" u="none">
              <a:solidFill>
                <a:sysClr val="windowText" lastClr="000000"/>
              </a:solidFill>
              <a:effectLst/>
              <a:latin typeface="+mn-ea"/>
              <a:ea typeface="+mn-ea"/>
              <a:cs typeface="+mn-cs"/>
            </a:rPr>
            <a:t>相当蒸発量（</a:t>
          </a:r>
          <a:r>
            <a:rPr kumimoji="1" lang="en-US" altLang="ja-JP" sz="1600" b="0" u="none">
              <a:solidFill>
                <a:sysClr val="windowText" lastClr="000000"/>
              </a:solidFill>
              <a:effectLst/>
              <a:latin typeface="+mn-ea"/>
              <a:ea typeface="+mn-ea"/>
              <a:cs typeface="+mn-cs"/>
            </a:rPr>
            <a:t>kg/h</a:t>
          </a:r>
          <a:r>
            <a:rPr kumimoji="1" lang="ja-JP" altLang="en-US" sz="1600" b="0" u="none">
              <a:solidFill>
                <a:sysClr val="windowText" lastClr="000000"/>
              </a:solidFill>
              <a:effectLst/>
              <a:latin typeface="+mn-ea"/>
              <a:ea typeface="+mn-ea"/>
              <a:cs typeface="+mn-cs"/>
            </a:rPr>
            <a:t>）：蒸気ボイラの場合、カタログ（仕様書）記載の値を入力</a:t>
          </a:r>
          <a:endParaRPr kumimoji="1" lang="en-US" altLang="ja-JP" sz="1600" b="0" u="none">
            <a:solidFill>
              <a:sysClr val="windowText" lastClr="000000"/>
            </a:solidFill>
            <a:effectLst/>
            <a:latin typeface="+mn-ea"/>
            <a:ea typeface="+mn-ea"/>
            <a:cs typeface="+mn-cs"/>
          </a:endParaRPr>
        </a:p>
        <a:p>
          <a:pPr algn="l"/>
          <a:r>
            <a:rPr kumimoji="1" lang="ja-JP" altLang="en-US" sz="1600" b="0" u="none">
              <a:solidFill>
                <a:sysClr val="windowText" lastClr="000000"/>
              </a:solidFill>
              <a:effectLst/>
              <a:latin typeface="+mn-ea"/>
              <a:ea typeface="+mn-ea"/>
              <a:cs typeface="+mn-cs"/>
            </a:rPr>
            <a:t>　熱出力（</a:t>
          </a:r>
          <a:r>
            <a:rPr kumimoji="1" lang="en-US" altLang="ja-JP" sz="1600" b="0" u="none">
              <a:solidFill>
                <a:sysClr val="windowText" lastClr="000000"/>
              </a:solidFill>
              <a:effectLst/>
              <a:latin typeface="+mn-ea"/>
              <a:ea typeface="+mn-ea"/>
              <a:cs typeface="+mn-cs"/>
            </a:rPr>
            <a:t>kW</a:t>
          </a:r>
          <a:r>
            <a:rPr kumimoji="1" lang="ja-JP" altLang="en-US" sz="1600" b="0" u="none">
              <a:solidFill>
                <a:sysClr val="windowText" lastClr="000000"/>
              </a:solidFill>
              <a:effectLst/>
              <a:latin typeface="+mn-ea"/>
              <a:ea typeface="+mn-ea"/>
              <a:cs typeface="+mn-cs"/>
            </a:rPr>
            <a:t>）：温水ボイラの場合、カタログ（仕様書）記載の値を入力</a:t>
          </a:r>
          <a:endParaRPr kumimoji="1" lang="en-US" altLang="ja-JP" sz="1600" b="0" u="none">
            <a:solidFill>
              <a:sysClr val="windowText" lastClr="000000"/>
            </a:solidFill>
            <a:effectLst/>
            <a:latin typeface="+mn-ea"/>
            <a:ea typeface="+mn-ea"/>
            <a:cs typeface="+mn-cs"/>
          </a:endParaRPr>
        </a:p>
        <a:p>
          <a:pPr algn="l"/>
          <a:r>
            <a:rPr kumimoji="1" lang="ja-JP" altLang="en-US" sz="1600" b="0">
              <a:solidFill>
                <a:sysClr val="windowText" lastClr="000000"/>
              </a:solidFill>
              <a:latin typeface="+mn-ea"/>
              <a:ea typeface="+mn-ea"/>
            </a:rPr>
            <a:t>　</a:t>
          </a:r>
          <a:endParaRPr kumimoji="1" lang="ja-JP" altLang="en-US" sz="1600" b="0" u="none">
            <a:solidFill>
              <a:sysClr val="windowText" lastClr="000000"/>
            </a:solidFill>
            <a:effectLst/>
            <a:latin typeface="+mn-ea"/>
            <a:ea typeface="+mn-ea"/>
            <a:cs typeface="+mn-cs"/>
          </a:endParaRPr>
        </a:p>
      </xdr:txBody>
    </xdr:sp>
    <xdr:clientData/>
  </xdr:twoCellAnchor>
  <xdr:twoCellAnchor>
    <xdr:from>
      <xdr:col>9</xdr:col>
      <xdr:colOff>1679862</xdr:colOff>
      <xdr:row>18</xdr:row>
      <xdr:rowOff>44503</xdr:rowOff>
    </xdr:from>
    <xdr:to>
      <xdr:col>11</xdr:col>
      <xdr:colOff>1749135</xdr:colOff>
      <xdr:row>28</xdr:row>
      <xdr:rowOff>207818</xdr:rowOff>
    </xdr:to>
    <xdr:sp macro="" textlink="">
      <xdr:nvSpPr>
        <xdr:cNvPr id="37" name="吹き出し: 角を丸めた四角形 36">
          <a:extLst>
            <a:ext uri="{FF2B5EF4-FFF2-40B4-BE49-F238E27FC236}">
              <a16:creationId xmlns:a16="http://schemas.microsoft.com/office/drawing/2014/main" id="{5F489371-ACD4-43CB-ACB5-5C2B0B5D0DFD}"/>
            </a:ext>
          </a:extLst>
        </xdr:cNvPr>
        <xdr:cNvSpPr/>
      </xdr:nvSpPr>
      <xdr:spPr>
        <a:xfrm>
          <a:off x="19137826" y="10739717"/>
          <a:ext cx="3824845" cy="3292958"/>
        </a:xfrm>
        <a:prstGeom prst="wedgeRoundRectCallout">
          <a:avLst>
            <a:gd name="adj1" fmla="val -53250"/>
            <a:gd name="adj2" fmla="val -73861"/>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b="1">
              <a:solidFill>
                <a:srgbClr val="000000"/>
              </a:solidFill>
              <a:latin typeface="+mn-ea"/>
              <a:ea typeface="+mn-ea"/>
            </a:rPr>
            <a:t>【</a:t>
          </a:r>
          <a:r>
            <a:rPr kumimoji="1" lang="ja-JP" altLang="en-US" sz="1600" b="1">
              <a:solidFill>
                <a:srgbClr val="000000"/>
              </a:solidFill>
              <a:latin typeface="+mn-ea"/>
              <a:ea typeface="+mn-ea"/>
            </a:rPr>
            <a:t>　⑤性能区分　</a:t>
          </a:r>
          <a:r>
            <a:rPr kumimoji="1" lang="en-US" altLang="ja-JP" sz="1600" b="1">
              <a:solidFill>
                <a:srgbClr val="000000"/>
              </a:solidFill>
              <a:latin typeface="+mn-ea"/>
              <a:ea typeface="+mn-ea"/>
            </a:rPr>
            <a:t>】</a:t>
          </a:r>
        </a:p>
        <a:p>
          <a:pPr algn="l"/>
          <a:endParaRPr kumimoji="1" lang="en-US" altLang="ja-JP" sz="1600" b="1">
            <a:solidFill>
              <a:srgbClr val="000000"/>
            </a:solidFill>
            <a:latin typeface="+mn-ea"/>
            <a:ea typeface="+mn-ea"/>
          </a:endParaRPr>
        </a:p>
        <a:p>
          <a:pPr algn="l"/>
          <a:r>
            <a:rPr kumimoji="1" lang="ja-JP" altLang="en-US" sz="1600" b="1" u="sng">
              <a:solidFill>
                <a:srgbClr val="000000"/>
              </a:solidFill>
              <a:latin typeface="+mn-ea"/>
              <a:ea typeface="+mn-ea"/>
            </a:rPr>
            <a:t>⑤性能区分を選択してください</a:t>
          </a:r>
          <a:endParaRPr kumimoji="1" lang="en-US" altLang="ja-JP" sz="1600" b="1" u="sng">
            <a:solidFill>
              <a:srgbClr val="000000"/>
            </a:solidFill>
            <a:latin typeface="+mn-ea"/>
            <a:ea typeface="+mn-ea"/>
          </a:endParaRPr>
        </a:p>
        <a:p>
          <a:pPr algn="l"/>
          <a:r>
            <a:rPr kumimoji="1" lang="ja-JP" altLang="en-US" sz="1600" b="0">
              <a:solidFill>
                <a:srgbClr val="000000"/>
              </a:solidFill>
              <a:latin typeface="+mn-ea"/>
              <a:ea typeface="+mn-ea"/>
            </a:rPr>
            <a:t>蒸気ボイラの場合　</a:t>
          </a:r>
          <a:endParaRPr kumimoji="1" lang="en-US" altLang="ja-JP" sz="1600" b="0">
            <a:solidFill>
              <a:srgbClr val="000000"/>
            </a:solidFill>
            <a:latin typeface="+mn-ea"/>
            <a:ea typeface="+mn-ea"/>
          </a:endParaRPr>
        </a:p>
        <a:p>
          <a:pPr algn="l"/>
          <a:r>
            <a:rPr kumimoji="1" lang="ja-JP" altLang="en-US" sz="1600" b="0">
              <a:solidFill>
                <a:srgbClr val="000000"/>
              </a:solidFill>
              <a:latin typeface="+mn-ea"/>
              <a:ea typeface="+mn-ea"/>
            </a:rPr>
            <a:t>→　「貫流ボイラ」、「炉筒煙管ボイラ」、「水管ボイラ」から選択</a:t>
          </a:r>
          <a:endParaRPr kumimoji="1" lang="en-US" altLang="ja-JP" sz="1600" b="0">
            <a:solidFill>
              <a:srgbClr val="000000"/>
            </a:solidFill>
            <a:latin typeface="+mn-ea"/>
            <a:ea typeface="+mn-ea"/>
          </a:endParaRPr>
        </a:p>
        <a:p>
          <a:pPr algn="l"/>
          <a:endParaRPr kumimoji="1" lang="en-US" altLang="ja-JP" sz="1600" b="0">
            <a:solidFill>
              <a:srgbClr val="000000"/>
            </a:solidFill>
            <a:latin typeface="+mn-ea"/>
            <a:ea typeface="+mn-ea"/>
          </a:endParaRPr>
        </a:p>
        <a:p>
          <a:pPr algn="l"/>
          <a:r>
            <a:rPr kumimoji="1" lang="ja-JP" altLang="en-US" sz="1600" b="0">
              <a:solidFill>
                <a:srgbClr val="000000"/>
              </a:solidFill>
              <a:latin typeface="+mn-ea"/>
              <a:ea typeface="+mn-ea"/>
            </a:rPr>
            <a:t>温水ボイラの場合</a:t>
          </a:r>
          <a:endParaRPr kumimoji="1" lang="en-US" altLang="ja-JP" sz="1600" b="0">
            <a:solidFill>
              <a:srgbClr val="000000"/>
            </a:solidFill>
            <a:latin typeface="+mn-ea"/>
            <a:ea typeface="+mn-ea"/>
          </a:endParaRPr>
        </a:p>
        <a:p>
          <a:pPr algn="l"/>
          <a:r>
            <a:rPr kumimoji="1" lang="ja-JP" altLang="en-US" sz="1600" b="0">
              <a:solidFill>
                <a:srgbClr val="000000"/>
              </a:solidFill>
              <a:latin typeface="+mn-ea"/>
              <a:ea typeface="+mn-ea"/>
            </a:rPr>
            <a:t>→　「－」を選択</a:t>
          </a:r>
        </a:p>
      </xdr:txBody>
    </xdr:sp>
    <xdr:clientData/>
  </xdr:twoCellAnchor>
  <xdr:twoCellAnchor>
    <xdr:from>
      <xdr:col>15</xdr:col>
      <xdr:colOff>458931</xdr:colOff>
      <xdr:row>17</xdr:row>
      <xdr:rowOff>190501</xdr:rowOff>
    </xdr:from>
    <xdr:to>
      <xdr:col>17</xdr:col>
      <xdr:colOff>1433569</xdr:colOff>
      <xdr:row>41</xdr:row>
      <xdr:rowOff>242457</xdr:rowOff>
    </xdr:to>
    <xdr:sp macro="" textlink="">
      <xdr:nvSpPr>
        <xdr:cNvPr id="36" name="吹き出し: 角を丸めた四角形 35">
          <a:extLst>
            <a:ext uri="{FF2B5EF4-FFF2-40B4-BE49-F238E27FC236}">
              <a16:creationId xmlns:a16="http://schemas.microsoft.com/office/drawing/2014/main" id="{D25712A4-C820-4E80-8775-DCF31C1895A8}"/>
            </a:ext>
          </a:extLst>
        </xdr:cNvPr>
        <xdr:cNvSpPr/>
      </xdr:nvSpPr>
      <xdr:spPr>
        <a:xfrm>
          <a:off x="31804840" y="9888683"/>
          <a:ext cx="8161684" cy="7533410"/>
        </a:xfrm>
        <a:prstGeom prst="wedgeRoundRectCallout">
          <a:avLst>
            <a:gd name="adj1" fmla="val -8645"/>
            <a:gd name="adj2" fmla="val -59446"/>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000000"/>
              </a:solidFill>
              <a:latin typeface="+mn-ea"/>
              <a:ea typeface="+mn-ea"/>
            </a:rPr>
            <a:t>　</a:t>
          </a:r>
          <a:r>
            <a:rPr kumimoji="1" lang="en-US" altLang="ja-JP" sz="1600" b="1">
              <a:solidFill>
                <a:srgbClr val="000000"/>
              </a:solidFill>
              <a:latin typeface="+mn-ea"/>
              <a:ea typeface="+mn-ea"/>
            </a:rPr>
            <a:t>【</a:t>
          </a:r>
          <a:r>
            <a:rPr kumimoji="1" lang="ja-JP" altLang="en-US" sz="1600" b="1">
              <a:solidFill>
                <a:srgbClr val="000000"/>
              </a:solidFill>
              <a:latin typeface="+mn-ea"/>
              <a:ea typeface="+mn-ea"/>
            </a:rPr>
            <a:t>　⑨ワイルドカードの内訳一覧　</a:t>
          </a:r>
          <a:r>
            <a:rPr kumimoji="1" lang="en-US" altLang="ja-JP" sz="1600" b="1">
              <a:solidFill>
                <a:srgbClr val="000000"/>
              </a:solidFill>
              <a:latin typeface="+mn-ea"/>
              <a:ea typeface="+mn-ea"/>
            </a:rPr>
            <a:t>】</a:t>
          </a:r>
          <a:endParaRPr kumimoji="1" lang="en-US" altLang="ja-JP" sz="1600">
            <a:solidFill>
              <a:srgbClr val="000000"/>
            </a:solidFill>
            <a:latin typeface="+mn-ea"/>
            <a:ea typeface="+mn-ea"/>
          </a:endParaRPr>
        </a:p>
        <a:p>
          <a:pPr algn="l"/>
          <a:r>
            <a:rPr kumimoji="1" lang="ja-JP" altLang="en-US" sz="1600" b="1" u="sng">
              <a:solidFill>
                <a:srgbClr val="000000"/>
              </a:solidFill>
              <a:latin typeface="+mn-ea"/>
              <a:ea typeface="+mn-ea"/>
            </a:rPr>
            <a:t>⑨（ワイルドカードを用いた場合）ワイルドカードの内訳一覧を入力してください</a:t>
          </a:r>
        </a:p>
        <a:p>
          <a:pPr algn="l"/>
          <a:r>
            <a:rPr kumimoji="1" lang="ja-JP" altLang="en-US" sz="1600" b="0" u="none">
              <a:solidFill>
                <a:srgbClr val="000000"/>
              </a:solidFill>
              <a:latin typeface="+mn-ea"/>
              <a:ea typeface="+mn-ea"/>
            </a:rPr>
            <a:t>　カタログ（仕様書）に記載の型番を入力、入力方法は以下を参照</a:t>
          </a:r>
        </a:p>
        <a:p>
          <a:pPr algn="l"/>
          <a:endParaRPr kumimoji="1" lang="en-US" altLang="ja-JP" sz="1600" b="1">
            <a:solidFill>
              <a:srgbClr val="000000"/>
            </a:solidFill>
            <a:latin typeface="+mn-ea"/>
            <a:ea typeface="+mn-ea"/>
          </a:endParaRPr>
        </a:p>
      </xdr:txBody>
    </xdr:sp>
    <xdr:clientData/>
  </xdr:twoCellAnchor>
  <xdr:twoCellAnchor>
    <xdr:from>
      <xdr:col>15</xdr:col>
      <xdr:colOff>552886</xdr:colOff>
      <xdr:row>22</xdr:row>
      <xdr:rowOff>25550</xdr:rowOff>
    </xdr:from>
    <xdr:to>
      <xdr:col>17</xdr:col>
      <xdr:colOff>1295024</xdr:colOff>
      <xdr:row>38</xdr:row>
      <xdr:rowOff>214315</xdr:rowOff>
    </xdr:to>
    <xdr:sp macro="" textlink="">
      <xdr:nvSpPr>
        <xdr:cNvPr id="43" name="四角形: 角を丸くする 42">
          <a:extLst>
            <a:ext uri="{FF2B5EF4-FFF2-40B4-BE49-F238E27FC236}">
              <a16:creationId xmlns:a16="http://schemas.microsoft.com/office/drawing/2014/main" id="{6D44C402-D294-4CEF-BDE2-BDFAF5B49519}"/>
            </a:ext>
          </a:extLst>
        </xdr:cNvPr>
        <xdr:cNvSpPr/>
      </xdr:nvSpPr>
      <xdr:spPr>
        <a:xfrm>
          <a:off x="31898795" y="11282368"/>
          <a:ext cx="7929184" cy="5176402"/>
        </a:xfrm>
        <a:prstGeom prst="roundRect">
          <a:avLst>
            <a:gd name="adj" fmla="val 2715"/>
          </a:avLst>
        </a:prstGeom>
        <a:solidFill>
          <a:sysClr val="window" lastClr="FFFFFF"/>
        </a:solidFill>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600" b="1" u="sng" baseline="0">
              <a:solidFill>
                <a:srgbClr val="FF0000"/>
              </a:solidFill>
              <a:effectLst/>
              <a:latin typeface="+mn-ea"/>
              <a:ea typeface="+mn-ea"/>
              <a:cs typeface="+mn-cs"/>
            </a:rPr>
            <a:t>◆ワイルドカードの内訳一覧　入力方法について◆</a:t>
          </a:r>
          <a:endParaRPr kumimoji="1" lang="en-US" altLang="ja-JP" sz="1600" b="1" u="sng" baseline="0">
            <a:solidFill>
              <a:srgbClr val="FF0000"/>
            </a:solidFill>
            <a:effectLst/>
            <a:latin typeface="+mn-ea"/>
            <a:ea typeface="+mn-ea"/>
            <a:cs typeface="+mn-cs"/>
          </a:endParaRPr>
        </a:p>
        <a:p>
          <a:endParaRPr kumimoji="1" lang="en-US" altLang="ja-JP" sz="1600" b="1" u="sng" baseline="0">
            <a:solidFill>
              <a:srgbClr val="FF0000"/>
            </a:solidFill>
            <a:effectLst/>
            <a:latin typeface="+mn-ea"/>
            <a:ea typeface="+mn-ea"/>
            <a:cs typeface="+mn-cs"/>
          </a:endParaRPr>
        </a:p>
        <a:p>
          <a:r>
            <a:rPr kumimoji="1" lang="ja-JP" altLang="en-US" sz="1600" b="1" u="none">
              <a:solidFill>
                <a:srgbClr val="FF0000"/>
              </a:solidFill>
              <a:effectLst/>
              <a:latin typeface="+mn-ea"/>
              <a:ea typeface="+mn-ea"/>
              <a:cs typeface="+mn-cs"/>
            </a:rPr>
            <a:t>　型番に「■」を入力した場合、該当する枝番、枝番の意味する仕様・内容等を「ワイルドカードの内訳一覧」にカンマ区切りで入力してください</a:t>
          </a:r>
          <a:br>
            <a:rPr kumimoji="1" lang="ja-JP" altLang="en-US" sz="1600" b="1" u="none">
              <a:solidFill>
                <a:srgbClr val="FF0000"/>
              </a:solidFill>
              <a:effectLst/>
              <a:latin typeface="+mn-ea"/>
              <a:ea typeface="+mn-ea"/>
              <a:cs typeface="+mn-cs"/>
            </a:rPr>
          </a:br>
          <a:r>
            <a:rPr kumimoji="1" lang="ja-JP" altLang="en-US" sz="1600" b="0" u="none">
              <a:solidFill>
                <a:srgbClr val="FF0000"/>
              </a:solidFill>
              <a:effectLst/>
              <a:latin typeface="+mn-ea"/>
              <a:ea typeface="+mn-ea"/>
              <a:cs typeface="+mn-cs"/>
            </a:rPr>
            <a:t>　■に含まれる可能性のある枝番をすべて入力してください。ただし、能力や性能値が異なる場合は別の型番として入力してください</a:t>
          </a:r>
        </a:p>
        <a:p>
          <a:r>
            <a:rPr kumimoji="1" lang="ja-JP" altLang="en-US" sz="1600" b="0">
              <a:solidFill>
                <a:srgbClr val="FF0000"/>
              </a:solidFill>
              <a:effectLst/>
              <a:latin typeface="+mn-ea"/>
              <a:ea typeface="+mn-ea"/>
              <a:cs typeface="+mn-cs"/>
            </a:rPr>
            <a:t>　</a:t>
          </a:r>
          <a:endParaRPr lang="ja-JP" altLang="ja-JP" sz="1600">
            <a:solidFill>
              <a:srgbClr val="FF0000"/>
            </a:solidFill>
            <a:effectLst/>
            <a:latin typeface="+mn-ea"/>
            <a:ea typeface="+mn-ea"/>
          </a:endParaRPr>
        </a:p>
        <a:p>
          <a:r>
            <a:rPr kumimoji="1" lang="ja-JP" altLang="ja-JP" sz="1600" b="0">
              <a:solidFill>
                <a:srgbClr val="FF0000"/>
              </a:solidFill>
              <a:effectLst/>
              <a:latin typeface="+mn-ea"/>
              <a:ea typeface="+mn-ea"/>
              <a:cs typeface="+mn-cs"/>
            </a:rPr>
            <a:t>　</a:t>
          </a:r>
          <a:r>
            <a:rPr kumimoji="1" lang="ja-JP" altLang="en-US" sz="1600" b="0">
              <a:solidFill>
                <a:srgbClr val="FF0000"/>
              </a:solidFill>
              <a:effectLst/>
              <a:latin typeface="+mn-ea"/>
              <a:ea typeface="+mn-ea"/>
              <a:cs typeface="+mn-cs"/>
            </a:rPr>
            <a:t>入力例）</a:t>
          </a:r>
          <a:r>
            <a:rPr kumimoji="1" lang="ja-JP" altLang="ja-JP" sz="1600" b="0">
              <a:solidFill>
                <a:srgbClr val="FF0000"/>
              </a:solidFill>
              <a:effectLst/>
              <a:latin typeface="+mn-ea"/>
              <a:ea typeface="+mn-ea"/>
              <a:cs typeface="+mn-cs"/>
            </a:rPr>
            <a:t>　　　　　　カタログ記載型番　</a:t>
          </a:r>
          <a:r>
            <a:rPr kumimoji="1" lang="ja-JP" altLang="en-US" sz="1600" b="0">
              <a:solidFill>
                <a:srgbClr val="FF0000"/>
              </a:solidFill>
              <a:effectLst/>
              <a:latin typeface="+mn-ea"/>
              <a:ea typeface="+mn-ea"/>
              <a:cs typeface="+mn-cs"/>
            </a:rPr>
            <a:t>　</a:t>
          </a:r>
          <a:r>
            <a:rPr kumimoji="1" lang="ja-JP" altLang="en-US" sz="1600" b="0" baseline="0">
              <a:solidFill>
                <a:srgbClr val="FF0000"/>
              </a:solidFill>
              <a:effectLst/>
              <a:latin typeface="+mn-ea"/>
              <a:ea typeface="+mn-ea"/>
              <a:cs typeface="+mn-cs"/>
            </a:rPr>
            <a:t>      </a:t>
          </a:r>
          <a:r>
            <a:rPr kumimoji="1" lang="ja-JP" altLang="ja-JP" sz="1600" b="0">
              <a:solidFill>
                <a:srgbClr val="FF0000"/>
              </a:solidFill>
              <a:effectLst/>
              <a:latin typeface="+mn-ea"/>
              <a:ea typeface="+mn-ea"/>
              <a:cs typeface="+mn-cs"/>
            </a:rPr>
            <a:t>：</a:t>
          </a:r>
          <a:r>
            <a:rPr kumimoji="1" lang="en-US" altLang="ja-JP" sz="1600" b="0">
              <a:solidFill>
                <a:srgbClr val="FF0000"/>
              </a:solidFill>
              <a:effectLst/>
              <a:latin typeface="+mn-ea"/>
              <a:ea typeface="+mn-ea"/>
              <a:cs typeface="+mn-cs"/>
            </a:rPr>
            <a:t>XYZ-123FL</a:t>
          </a:r>
        </a:p>
        <a:p>
          <a:r>
            <a:rPr kumimoji="1" lang="ja-JP" altLang="en-US" sz="1600" b="0">
              <a:solidFill>
                <a:srgbClr val="FF0000"/>
              </a:solidFill>
              <a:effectLst/>
              <a:latin typeface="+mn-ea"/>
              <a:ea typeface="+mn-ea"/>
              <a:cs typeface="+mn-cs"/>
            </a:rPr>
            <a:t>　　　　　　　　　　　　　　　　　　                 　　　</a:t>
          </a:r>
          <a:r>
            <a:rPr kumimoji="1" lang="en-US" altLang="ja-JP" sz="1600" b="0">
              <a:solidFill>
                <a:srgbClr val="FF0000"/>
              </a:solidFill>
              <a:effectLst/>
              <a:latin typeface="+mn-ea"/>
              <a:ea typeface="+mn-ea"/>
              <a:cs typeface="+mn-cs"/>
            </a:rPr>
            <a:t>XYZ-123GK</a:t>
          </a:r>
          <a:endParaRPr lang="ja-JP" altLang="ja-JP" sz="1600">
            <a:solidFill>
              <a:srgbClr val="FF0000"/>
            </a:solidFill>
            <a:effectLst/>
            <a:latin typeface="+mn-ea"/>
            <a:ea typeface="+mn-ea"/>
          </a:endParaRPr>
        </a:p>
        <a:p>
          <a:r>
            <a:rPr kumimoji="1" lang="ja-JP" altLang="ja-JP" sz="1600" b="0">
              <a:solidFill>
                <a:srgbClr val="FF0000"/>
              </a:solidFill>
              <a:effectLst/>
              <a:latin typeface="+mn-ea"/>
              <a:ea typeface="+mn-ea"/>
              <a:cs typeface="+mn-cs"/>
            </a:rPr>
            <a:t>　性能値・能力値が確定する代表型番部分　：</a:t>
          </a:r>
          <a:r>
            <a:rPr kumimoji="1" lang="en-US" altLang="ja-JP" sz="1600" b="0">
              <a:solidFill>
                <a:srgbClr val="FF0000"/>
              </a:solidFill>
              <a:effectLst/>
              <a:latin typeface="+mn-ea"/>
              <a:ea typeface="+mn-ea"/>
              <a:cs typeface="+mn-cs"/>
            </a:rPr>
            <a:t>XYZ-123</a:t>
          </a:r>
          <a:endParaRPr lang="ja-JP" altLang="ja-JP" sz="1600">
            <a:solidFill>
              <a:srgbClr val="FF0000"/>
            </a:solidFill>
            <a:effectLst/>
            <a:latin typeface="+mn-ea"/>
            <a:ea typeface="+mn-ea"/>
          </a:endParaRPr>
        </a:p>
        <a:p>
          <a:r>
            <a:rPr kumimoji="1" lang="ja-JP" altLang="ja-JP" sz="1600" b="0">
              <a:solidFill>
                <a:srgbClr val="FF0000"/>
              </a:solidFill>
              <a:effectLst/>
              <a:latin typeface="+mn-ea"/>
              <a:ea typeface="+mn-ea"/>
              <a:cs typeface="+mn-cs"/>
            </a:rPr>
            <a:t>　性能値・能力値に影響のない枝番部分　</a:t>
          </a:r>
          <a:r>
            <a:rPr kumimoji="1" lang="en-US" altLang="ja-JP" sz="1600" b="0">
              <a:solidFill>
                <a:srgbClr val="FF0000"/>
              </a:solidFill>
              <a:effectLst/>
              <a:latin typeface="+mn-ea"/>
              <a:ea typeface="+mn-ea"/>
              <a:cs typeface="+mn-cs"/>
            </a:rPr>
            <a:t> </a:t>
          </a:r>
          <a:r>
            <a:rPr kumimoji="1" lang="ja-JP" altLang="ja-JP" sz="1600" b="0">
              <a:solidFill>
                <a:srgbClr val="FF0000"/>
              </a:solidFill>
              <a:effectLst/>
              <a:latin typeface="+mn-ea"/>
              <a:ea typeface="+mn-ea"/>
              <a:cs typeface="+mn-cs"/>
            </a:rPr>
            <a:t>　</a:t>
          </a:r>
          <a:r>
            <a:rPr kumimoji="1" lang="en-US" altLang="ja-JP" sz="1600" b="0">
              <a:solidFill>
                <a:srgbClr val="FF0000"/>
              </a:solidFill>
              <a:effectLst/>
              <a:latin typeface="+mn-ea"/>
              <a:ea typeface="+mn-ea"/>
              <a:cs typeface="+mn-cs"/>
            </a:rPr>
            <a:t> </a:t>
          </a:r>
          <a:r>
            <a:rPr kumimoji="1" lang="ja-JP" altLang="ja-JP" sz="1600" b="0">
              <a:solidFill>
                <a:srgbClr val="FF0000"/>
              </a:solidFill>
              <a:effectLst/>
              <a:latin typeface="+mn-ea"/>
              <a:ea typeface="+mn-ea"/>
              <a:cs typeface="+mn-cs"/>
            </a:rPr>
            <a:t>：</a:t>
          </a:r>
          <a:r>
            <a:rPr kumimoji="1" lang="en-US" altLang="ja-JP" sz="1600" b="0">
              <a:solidFill>
                <a:srgbClr val="FF0000"/>
              </a:solidFill>
              <a:effectLst/>
              <a:latin typeface="+mn-ea"/>
              <a:ea typeface="+mn-ea"/>
              <a:cs typeface="+mn-cs"/>
            </a:rPr>
            <a:t>-FL</a:t>
          </a:r>
          <a:r>
            <a:rPr kumimoji="1" lang="ja-JP" altLang="en-US" sz="1600" b="0">
              <a:solidFill>
                <a:srgbClr val="FF0000"/>
              </a:solidFill>
              <a:effectLst/>
              <a:latin typeface="+mn-ea"/>
              <a:ea typeface="+mn-ea"/>
              <a:cs typeface="+mn-cs"/>
            </a:rPr>
            <a:t>（●●仕様）</a:t>
          </a:r>
          <a:endParaRPr kumimoji="1" lang="en-US" altLang="ja-JP" sz="1600" b="0">
            <a:solidFill>
              <a:srgbClr val="FF0000"/>
            </a:solidFill>
            <a:effectLst/>
            <a:latin typeface="+mn-ea"/>
            <a:ea typeface="+mn-ea"/>
            <a:cs typeface="+mn-cs"/>
          </a:endParaRPr>
        </a:p>
        <a:p>
          <a:r>
            <a:rPr kumimoji="1" lang="ja-JP" altLang="en-US" sz="1600" b="0">
              <a:solidFill>
                <a:srgbClr val="FF0000"/>
              </a:solidFill>
              <a:effectLst/>
              <a:latin typeface="+mn-ea"/>
              <a:ea typeface="+mn-ea"/>
              <a:cs typeface="+mn-cs"/>
            </a:rPr>
            <a:t>　　　　　　　　　　　　　　　　　　　　　                 </a:t>
          </a:r>
          <a:r>
            <a:rPr kumimoji="1" lang="en-US" altLang="ja-JP" sz="1600" b="0">
              <a:solidFill>
                <a:srgbClr val="FF0000"/>
              </a:solidFill>
              <a:effectLst/>
              <a:latin typeface="+mn-ea"/>
              <a:ea typeface="+mn-ea"/>
              <a:cs typeface="+mn-cs"/>
            </a:rPr>
            <a:t>-GK</a:t>
          </a:r>
          <a:r>
            <a:rPr kumimoji="1" lang="ja-JP" altLang="en-US" sz="1600" b="0">
              <a:solidFill>
                <a:srgbClr val="FF0000"/>
              </a:solidFill>
              <a:effectLst/>
              <a:latin typeface="+mn-ea"/>
              <a:ea typeface="+mn-ea"/>
              <a:cs typeface="+mn-cs"/>
            </a:rPr>
            <a:t>（〇〇タイプ）</a:t>
          </a:r>
          <a:endParaRPr lang="ja-JP" altLang="ja-JP" sz="1600">
            <a:solidFill>
              <a:srgbClr val="FF0000"/>
            </a:solidFill>
            <a:effectLst/>
            <a:latin typeface="+mn-ea"/>
            <a:ea typeface="+mn-ea"/>
          </a:endParaRPr>
        </a:p>
        <a:p>
          <a:pPr algn="l"/>
          <a:r>
            <a:rPr kumimoji="1" lang="ja-JP" altLang="en-US" sz="1600" b="0" u="none">
              <a:solidFill>
                <a:srgbClr val="FF0000"/>
              </a:solidFill>
              <a:effectLst/>
              <a:latin typeface="+mn-ea"/>
              <a:ea typeface="+mn-ea"/>
              <a:cs typeface="+mn-cs"/>
            </a:rPr>
            <a:t>　　</a:t>
          </a:r>
          <a:r>
            <a:rPr kumimoji="1" lang="ja-JP" altLang="ja-JP" sz="1600" b="1" u="sng">
              <a:solidFill>
                <a:srgbClr val="FF0000"/>
              </a:solidFill>
              <a:effectLst/>
              <a:latin typeface="+mn-ea"/>
              <a:ea typeface="+mn-ea"/>
              <a:cs typeface="+mn-cs"/>
            </a:rPr>
            <a:t>⇒リストに入力する型番　　：</a:t>
          </a:r>
          <a:r>
            <a:rPr kumimoji="1" lang="en-US" altLang="ja-JP" sz="1600" b="1" u="sng">
              <a:solidFill>
                <a:srgbClr val="FF0000"/>
              </a:solidFill>
              <a:effectLst/>
              <a:latin typeface="+mn-ea"/>
              <a:ea typeface="+mn-ea"/>
              <a:cs typeface="+mn-cs"/>
            </a:rPr>
            <a:t>XYZ-123■</a:t>
          </a:r>
          <a:endParaRPr kumimoji="0" lang="en-US" altLang="ja-JP" sz="1600" b="0" u="none">
            <a:solidFill>
              <a:srgbClr val="FF0000"/>
            </a:solidFill>
            <a:effectLst/>
            <a:latin typeface="+mn-ea"/>
            <a:ea typeface="+mn-ea"/>
            <a:cs typeface="+mn-cs"/>
          </a:endParaRPr>
        </a:p>
        <a:p>
          <a:pPr algn="l"/>
          <a:r>
            <a:rPr kumimoji="0" lang="ja-JP" altLang="en-US" sz="1600" b="0" u="none">
              <a:solidFill>
                <a:srgbClr val="FF0000"/>
              </a:solidFill>
              <a:effectLst/>
              <a:latin typeface="+mn-ea"/>
              <a:ea typeface="+mn-ea"/>
              <a:cs typeface="+mn-cs"/>
            </a:rPr>
            <a:t>　　</a:t>
          </a:r>
          <a:r>
            <a:rPr kumimoji="0" lang="ja-JP" altLang="en-US" sz="1600" b="1" u="sng">
              <a:solidFill>
                <a:srgbClr val="FF0000"/>
              </a:solidFill>
              <a:effectLst/>
              <a:latin typeface="+mn-ea"/>
              <a:ea typeface="+mn-ea"/>
              <a:cs typeface="+mn-cs"/>
            </a:rPr>
            <a:t>⇒内訳一覧に入力する枝番　：</a:t>
          </a:r>
          <a:r>
            <a:rPr kumimoji="0" lang="en-US" altLang="ja-JP" sz="1600" b="1" u="sng">
              <a:solidFill>
                <a:srgbClr val="FF0000"/>
              </a:solidFill>
              <a:effectLst/>
              <a:latin typeface="+mn-ea"/>
              <a:ea typeface="+mn-ea"/>
              <a:cs typeface="+mn-cs"/>
            </a:rPr>
            <a:t>-FL</a:t>
          </a:r>
          <a:r>
            <a:rPr kumimoji="0" lang="ja-JP" altLang="en-US" sz="1600" b="1" u="sng">
              <a:solidFill>
                <a:srgbClr val="FF0000"/>
              </a:solidFill>
              <a:effectLst/>
              <a:latin typeface="+mn-ea"/>
              <a:ea typeface="+mn-ea"/>
              <a:cs typeface="+mn-cs"/>
            </a:rPr>
            <a:t>（●●仕様）</a:t>
          </a:r>
          <a:r>
            <a:rPr kumimoji="0" lang="en-US" altLang="ja-JP" sz="1600" b="1" u="sng">
              <a:solidFill>
                <a:srgbClr val="FF0000"/>
              </a:solidFill>
              <a:effectLst/>
              <a:latin typeface="+mn-ea"/>
              <a:ea typeface="+mn-ea"/>
              <a:cs typeface="+mn-cs"/>
            </a:rPr>
            <a:t>,-GK</a:t>
          </a:r>
          <a:r>
            <a:rPr kumimoji="0" lang="ja-JP" altLang="en-US" sz="1600" b="1" u="sng">
              <a:solidFill>
                <a:srgbClr val="FF0000"/>
              </a:solidFill>
              <a:effectLst/>
              <a:latin typeface="+mn-ea"/>
              <a:ea typeface="+mn-ea"/>
              <a:cs typeface="+mn-cs"/>
            </a:rPr>
            <a:t>（〇〇タイプ）</a:t>
          </a:r>
          <a:endParaRPr kumimoji="1" lang="en-US" altLang="ja-JP" sz="1600" b="1" u="sng">
            <a:solidFill>
              <a:srgbClr val="FF0000"/>
            </a:solidFill>
            <a:effectLst/>
            <a:latin typeface="+mn-ea"/>
            <a:ea typeface="+mn-ea"/>
            <a:cs typeface="+mn-cs"/>
          </a:endParaRPr>
        </a:p>
        <a:p>
          <a:endParaRPr kumimoji="1" lang="en-US" altLang="ja-JP" sz="1600" b="0" u="none">
            <a:solidFill>
              <a:srgbClr val="FF0000"/>
            </a:solidFill>
            <a:effectLst/>
            <a:latin typeface="+mn-ea"/>
            <a:ea typeface="+mn-ea"/>
            <a:cs typeface="+mn-cs"/>
          </a:endParaRPr>
        </a:p>
        <a:p>
          <a:r>
            <a:rPr kumimoji="1" lang="ja-JP" altLang="en-US" sz="1600" b="0" u="none">
              <a:solidFill>
                <a:srgbClr val="FF0000"/>
              </a:solidFill>
              <a:effectLst/>
              <a:latin typeface="+mn-ea"/>
              <a:ea typeface="+mn-ea"/>
              <a:cs typeface="+mn-cs"/>
            </a:rPr>
            <a:t>　　　</a:t>
          </a:r>
          <a:r>
            <a:rPr kumimoji="1" lang="en-US" altLang="ja-JP" sz="1600" b="1" u="sng">
              <a:solidFill>
                <a:srgbClr val="FF0000"/>
              </a:solidFill>
              <a:effectLst/>
              <a:latin typeface="+mn-ea"/>
              <a:ea typeface="+mn-ea"/>
              <a:cs typeface="+mn-cs"/>
            </a:rPr>
            <a:t>※</a:t>
          </a:r>
          <a:r>
            <a:rPr kumimoji="1" lang="ja-JP" altLang="en-US" sz="1600" b="1" u="sng">
              <a:solidFill>
                <a:srgbClr val="FF0000"/>
              </a:solidFill>
              <a:effectLst/>
              <a:latin typeface="+mn-ea"/>
              <a:ea typeface="+mn-ea"/>
              <a:cs typeface="+mn-cs"/>
            </a:rPr>
            <a:t>　</a:t>
          </a:r>
          <a:r>
            <a:rPr kumimoji="1" lang="ja-JP" altLang="ja-JP" sz="1600" b="1" u="sng">
              <a:solidFill>
                <a:srgbClr val="FF0000"/>
              </a:solidFill>
              <a:effectLst/>
              <a:latin typeface="+mn-ea"/>
              <a:ea typeface="+mn-ea"/>
              <a:cs typeface="+mn-cs"/>
            </a:rPr>
            <a:t>枝番が</a:t>
          </a:r>
          <a:r>
            <a:rPr kumimoji="1" lang="en-US" altLang="ja-JP" sz="1600" b="1" u="sng">
              <a:solidFill>
                <a:srgbClr val="FF0000"/>
              </a:solidFill>
              <a:effectLst/>
              <a:latin typeface="+mn-ea"/>
              <a:ea typeface="+mn-ea"/>
              <a:cs typeface="+mn-cs"/>
            </a:rPr>
            <a:t>2</a:t>
          </a:r>
          <a:r>
            <a:rPr kumimoji="1" lang="ja-JP" altLang="ja-JP" sz="1600" b="1" u="sng">
              <a:solidFill>
                <a:srgbClr val="FF0000"/>
              </a:solidFill>
              <a:effectLst/>
              <a:latin typeface="+mn-ea"/>
              <a:ea typeface="+mn-ea"/>
              <a:cs typeface="+mn-cs"/>
            </a:rPr>
            <a:t>文字以上あっても、黒四角は</a:t>
          </a:r>
          <a:r>
            <a:rPr kumimoji="1" lang="en-US" altLang="ja-JP" sz="1600" b="1" u="sng">
              <a:solidFill>
                <a:srgbClr val="FF0000"/>
              </a:solidFill>
              <a:effectLst/>
              <a:latin typeface="+mn-ea"/>
              <a:ea typeface="+mn-ea"/>
              <a:cs typeface="+mn-cs"/>
            </a:rPr>
            <a:t>1</a:t>
          </a:r>
          <a:r>
            <a:rPr kumimoji="1" lang="ja-JP" altLang="ja-JP" sz="1600" b="1" u="sng">
              <a:solidFill>
                <a:srgbClr val="FF0000"/>
              </a:solidFill>
              <a:effectLst/>
              <a:latin typeface="+mn-ea"/>
              <a:ea typeface="+mn-ea"/>
              <a:cs typeface="+mn-cs"/>
            </a:rPr>
            <a:t>文字</a:t>
          </a:r>
          <a:endParaRPr kumimoji="1" lang="en-US" altLang="ja-JP" sz="1600" b="1" u="sng">
            <a:solidFill>
              <a:srgbClr val="FF0000"/>
            </a:solidFill>
            <a:effectLst/>
            <a:latin typeface="+mn-ea"/>
            <a:ea typeface="+mn-ea"/>
            <a:cs typeface="+mn-cs"/>
          </a:endParaRPr>
        </a:p>
        <a:p>
          <a:r>
            <a:rPr kumimoji="1" lang="ja-JP" altLang="en-US" sz="1600" b="0" u="none">
              <a:solidFill>
                <a:srgbClr val="FF0000"/>
              </a:solidFill>
              <a:effectLst/>
              <a:latin typeface="+mn-ea"/>
              <a:ea typeface="+mn-ea"/>
              <a:cs typeface="+mn-cs"/>
            </a:rPr>
            <a:t>　　　</a:t>
          </a:r>
          <a:r>
            <a:rPr kumimoji="1" lang="en-US" altLang="ja-JP" sz="1600" b="1" u="sng">
              <a:solidFill>
                <a:srgbClr val="FF0000"/>
              </a:solidFill>
              <a:effectLst/>
              <a:latin typeface="+mn-ea"/>
              <a:ea typeface="+mn-ea"/>
              <a:cs typeface="+mn-cs"/>
            </a:rPr>
            <a:t>※</a:t>
          </a:r>
          <a:r>
            <a:rPr kumimoji="1" lang="ja-JP" altLang="en-US" sz="1600" b="1" u="sng">
              <a:solidFill>
                <a:srgbClr val="FF0000"/>
              </a:solidFill>
              <a:effectLst/>
              <a:latin typeface="+mn-ea"/>
              <a:ea typeface="+mn-ea"/>
              <a:cs typeface="+mn-cs"/>
            </a:rPr>
            <a:t>　枝番と枝番の示す仕様はカンマ区切り入力する</a:t>
          </a:r>
          <a:endParaRPr lang="ja-JP" altLang="ja-JP" sz="1600" b="1">
            <a:solidFill>
              <a:srgbClr val="FF0000"/>
            </a:solidFill>
            <a:effectLst/>
            <a:latin typeface="+mn-ea"/>
            <a:ea typeface="+mn-ea"/>
          </a:endParaRPr>
        </a:p>
        <a:p>
          <a:pPr algn="l"/>
          <a:endParaRPr kumimoji="1" lang="ja-JP" altLang="en-US" sz="1600">
            <a:solidFill>
              <a:srgbClr val="FF0000"/>
            </a:solidFill>
            <a:latin typeface="+mn-ea"/>
            <a:ea typeface="+mn-ea"/>
          </a:endParaRPr>
        </a:p>
      </xdr:txBody>
    </xdr:sp>
    <xdr:clientData/>
  </xdr:twoCellAnchor>
  <xdr:twoCellAnchor>
    <xdr:from>
      <xdr:col>17</xdr:col>
      <xdr:colOff>1543483</xdr:colOff>
      <xdr:row>19</xdr:row>
      <xdr:rowOff>103911</xdr:rowOff>
    </xdr:from>
    <xdr:to>
      <xdr:col>18</xdr:col>
      <xdr:colOff>796637</xdr:colOff>
      <xdr:row>28</xdr:row>
      <xdr:rowOff>34637</xdr:rowOff>
    </xdr:to>
    <xdr:sp macro="" textlink="">
      <xdr:nvSpPr>
        <xdr:cNvPr id="44" name="吹き出し: 角を丸めた四角形 43">
          <a:extLst>
            <a:ext uri="{FF2B5EF4-FFF2-40B4-BE49-F238E27FC236}">
              <a16:creationId xmlns:a16="http://schemas.microsoft.com/office/drawing/2014/main" id="{6CB9E396-618D-4176-9347-3486DCF0A1CB}"/>
            </a:ext>
          </a:extLst>
        </xdr:cNvPr>
        <xdr:cNvSpPr/>
      </xdr:nvSpPr>
      <xdr:spPr>
        <a:xfrm>
          <a:off x="40076438" y="10425547"/>
          <a:ext cx="1972108" cy="2736272"/>
        </a:xfrm>
        <a:prstGeom prst="wedgeRoundRectCallout">
          <a:avLst>
            <a:gd name="adj1" fmla="val -56157"/>
            <a:gd name="adj2" fmla="val -91816"/>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srgbClr val="000000"/>
              </a:solidFill>
              <a:effectLst/>
              <a:uLnTx/>
              <a:uFillTx/>
              <a:latin typeface="+mn-ea"/>
              <a:ea typeface="+mn-ea"/>
              <a:cs typeface="+mn-cs"/>
            </a:rPr>
            <a:t>【</a:t>
          </a:r>
          <a:r>
            <a:rPr kumimoji="1" lang="ja-JP" altLang="en-US" sz="1600" b="1" i="0" u="none" strike="noStrike" kern="0" cap="none" spc="0" normalizeH="0" baseline="0" noProof="0">
              <a:ln>
                <a:noFill/>
              </a:ln>
              <a:solidFill>
                <a:srgbClr val="000000"/>
              </a:solidFill>
              <a:effectLst/>
              <a:uLnTx/>
              <a:uFillTx/>
              <a:latin typeface="+mn-ea"/>
              <a:ea typeface="+mn-ea"/>
              <a:cs typeface="+mn-cs"/>
            </a:rPr>
            <a:t>　⑩備考　</a:t>
          </a:r>
          <a:r>
            <a:rPr kumimoji="1" lang="en-US" altLang="ja-JP" sz="1600" b="1" i="0" u="none" strike="noStrike" kern="0" cap="none" spc="0" normalizeH="0" baseline="0" noProof="0">
              <a:ln>
                <a:noFill/>
              </a:ln>
              <a:solidFill>
                <a:srgbClr val="000000"/>
              </a:solidFill>
              <a:effectLst/>
              <a:uLnTx/>
              <a:uFillTx/>
              <a:latin typeface="+mn-ea"/>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600" b="1" i="0" u="none" strike="noStrike" kern="0" cap="none" spc="0" normalizeH="0" baseline="0" noProof="0">
            <a:ln>
              <a:noFill/>
            </a:ln>
            <a:solidFill>
              <a:srgbClr val="000000"/>
            </a:solidFill>
            <a:effectLst/>
            <a:uLnTx/>
            <a:uFillTx/>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sng" strike="noStrike" kern="0" cap="none" spc="0" normalizeH="0" baseline="0" noProof="0">
              <a:ln>
                <a:noFill/>
              </a:ln>
              <a:solidFill>
                <a:srgbClr val="000000"/>
              </a:solidFill>
              <a:effectLst/>
              <a:uLnTx/>
              <a:uFillTx/>
              <a:latin typeface="+mn-ea"/>
              <a:ea typeface="+mn-ea"/>
              <a:cs typeface="+mn-cs"/>
            </a:rPr>
            <a:t>⑩備考</a:t>
          </a:r>
          <a:endParaRPr kumimoji="1" lang="en-US" altLang="ja-JP" sz="1600" b="1" i="0" u="sng" strike="noStrike" kern="0" cap="none" spc="0" normalizeH="0" baseline="0" noProof="0">
            <a:ln>
              <a:noFill/>
            </a:ln>
            <a:solidFill>
              <a:srgbClr val="000000"/>
            </a:solidFill>
            <a:effectLst/>
            <a:uLnTx/>
            <a:uFillTx/>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000000"/>
              </a:solidFill>
              <a:effectLst/>
              <a:uLnTx/>
              <a:uFillTx/>
              <a:latin typeface="+mn-ea"/>
              <a:ea typeface="+mn-ea"/>
              <a:cs typeface="+mn-cs"/>
            </a:rPr>
            <a:t>　必要に応じて</a:t>
          </a:r>
          <a:r>
            <a:rPr kumimoji="1" lang="en-US" altLang="ja-JP" sz="1600" b="0" i="0" u="none" strike="noStrike" kern="0" cap="none" spc="0" normalizeH="0" baseline="0" noProof="0">
              <a:ln>
                <a:noFill/>
              </a:ln>
              <a:solidFill>
                <a:srgbClr val="000000"/>
              </a:solidFill>
              <a:effectLst/>
              <a:uLnTx/>
              <a:uFillTx/>
              <a:latin typeface="+mn-ea"/>
              <a:ea typeface="+mn-ea"/>
              <a:cs typeface="+mn-cs"/>
            </a:rPr>
            <a:t>40</a:t>
          </a:r>
          <a:r>
            <a:rPr kumimoji="1" lang="ja-JP" altLang="en-US" sz="1600" b="0" i="0" u="none" strike="noStrike" kern="0" cap="none" spc="0" normalizeH="0" baseline="0" noProof="0">
              <a:ln>
                <a:noFill/>
              </a:ln>
              <a:solidFill>
                <a:srgbClr val="000000"/>
              </a:solidFill>
              <a:effectLst/>
              <a:uLnTx/>
              <a:uFillTx/>
              <a:latin typeface="+mn-ea"/>
              <a:ea typeface="+mn-ea"/>
              <a:cs typeface="+mn-cs"/>
            </a:rPr>
            <a:t>文字以内で入力してください</a:t>
          </a:r>
          <a:endParaRPr kumimoji="1" lang="en-US" altLang="ja-JP" sz="1600" b="0" i="0" u="none" strike="noStrike" kern="0" cap="none" spc="0" normalizeH="0" baseline="0" noProof="0">
            <a:ln>
              <a:noFill/>
            </a:ln>
            <a:solidFill>
              <a:srgbClr val="000000"/>
            </a:solidFill>
            <a:effectLst/>
            <a:uLnTx/>
            <a:uFillTx/>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000000"/>
              </a:solidFill>
              <a:effectLst/>
              <a:uLnTx/>
              <a:uFillTx/>
              <a:latin typeface="+mn-ea"/>
              <a:ea typeface="+mn-ea"/>
              <a:cs typeface="+mn-cs"/>
            </a:rPr>
            <a:t>※</a:t>
          </a:r>
          <a:r>
            <a:rPr kumimoji="1" lang="ja-JP" altLang="en-US" sz="1600" b="0" i="0" u="none" strike="noStrike" kern="0" cap="none" spc="0" normalizeH="0" baseline="0" noProof="0">
              <a:ln>
                <a:noFill/>
              </a:ln>
              <a:solidFill>
                <a:srgbClr val="000000"/>
              </a:solidFill>
              <a:effectLst/>
              <a:uLnTx/>
              <a:uFillTx/>
              <a:latin typeface="+mn-ea"/>
              <a:ea typeface="+mn-ea"/>
              <a:cs typeface="+mn-cs"/>
            </a:rPr>
            <a:t>任意項目です</a:t>
          </a:r>
          <a:endParaRPr kumimoji="1" lang="en-US" altLang="ja-JP" sz="1600" b="0" i="0" u="none" strike="noStrike" kern="0" cap="none" spc="0" normalizeH="0" baseline="0" noProof="0">
            <a:ln>
              <a:noFill/>
            </a:ln>
            <a:solidFill>
              <a:srgbClr val="000000"/>
            </a:solidFill>
            <a:effectLst/>
            <a:uLnTx/>
            <a:uFillTx/>
            <a:latin typeface="+mn-ea"/>
            <a:ea typeface="+mn-ea"/>
            <a:cs typeface="+mn-cs"/>
          </a:endParaRPr>
        </a:p>
        <a:p>
          <a:pPr algn="l"/>
          <a:endParaRPr kumimoji="1" lang="en-US" altLang="ja-JP" sz="1600" b="0">
            <a:solidFill>
              <a:srgbClr val="000000"/>
            </a:solidFill>
            <a:latin typeface="+mn-ea"/>
            <a:ea typeface="+mn-ea"/>
          </a:endParaRPr>
        </a:p>
      </xdr:txBody>
    </xdr:sp>
    <xdr:clientData/>
  </xdr:twoCellAnchor>
  <xdr:twoCellAnchor>
    <xdr:from>
      <xdr:col>13</xdr:col>
      <xdr:colOff>883229</xdr:colOff>
      <xdr:row>16</xdr:row>
      <xdr:rowOff>173183</xdr:rowOff>
    </xdr:from>
    <xdr:to>
      <xdr:col>15</xdr:col>
      <xdr:colOff>363683</xdr:colOff>
      <xdr:row>24</xdr:row>
      <xdr:rowOff>69272</xdr:rowOff>
    </xdr:to>
    <xdr:sp macro="" textlink="">
      <xdr:nvSpPr>
        <xdr:cNvPr id="45" name="吹き出し: 角を丸めた四角形 44">
          <a:extLst>
            <a:ext uri="{FF2B5EF4-FFF2-40B4-BE49-F238E27FC236}">
              <a16:creationId xmlns:a16="http://schemas.microsoft.com/office/drawing/2014/main" id="{06160C5A-8BFE-4872-BEF6-A51C453E1970}"/>
            </a:ext>
          </a:extLst>
        </xdr:cNvPr>
        <xdr:cNvSpPr/>
      </xdr:nvSpPr>
      <xdr:spPr>
        <a:xfrm>
          <a:off x="25769456" y="10217728"/>
          <a:ext cx="2563091" cy="2389908"/>
        </a:xfrm>
        <a:prstGeom prst="wedgeRoundRectCallout">
          <a:avLst>
            <a:gd name="adj1" fmla="val 50275"/>
            <a:gd name="adj2" fmla="val -66407"/>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b="1">
              <a:solidFill>
                <a:srgbClr val="000000"/>
              </a:solidFill>
              <a:latin typeface="+mn-ea"/>
              <a:ea typeface="+mn-ea"/>
            </a:rPr>
            <a:t>【</a:t>
          </a:r>
          <a:r>
            <a:rPr kumimoji="1" lang="ja-JP" altLang="en-US" sz="1600" b="1">
              <a:solidFill>
                <a:srgbClr val="000000"/>
              </a:solidFill>
              <a:latin typeface="+mn-ea"/>
              <a:ea typeface="+mn-ea"/>
            </a:rPr>
            <a:t>　⑧希望小売価格（千円）　</a:t>
          </a:r>
          <a:r>
            <a:rPr kumimoji="1" lang="en-US" altLang="ja-JP" sz="1600" b="1">
              <a:solidFill>
                <a:srgbClr val="000000"/>
              </a:solidFill>
              <a:latin typeface="+mn-ea"/>
              <a:ea typeface="+mn-ea"/>
            </a:rPr>
            <a:t>】</a:t>
          </a:r>
        </a:p>
        <a:p>
          <a:pPr algn="l"/>
          <a:endParaRPr kumimoji="1" lang="en-US" altLang="ja-JP" sz="1600" b="1">
            <a:solidFill>
              <a:srgbClr val="000000"/>
            </a:solidFill>
            <a:latin typeface="+mn-ea"/>
            <a:ea typeface="+mn-ea"/>
          </a:endParaRPr>
        </a:p>
        <a:p>
          <a:pPr algn="l"/>
          <a:r>
            <a:rPr kumimoji="1" lang="ja-JP" altLang="en-US" sz="1600" b="1" u="sng">
              <a:solidFill>
                <a:srgbClr val="000000"/>
              </a:solidFill>
              <a:latin typeface="+mn-ea"/>
              <a:ea typeface="+mn-ea"/>
            </a:rPr>
            <a:t>⑧希望小売価格（千円）</a:t>
          </a:r>
        </a:p>
        <a:p>
          <a:pPr algn="l"/>
          <a:r>
            <a:rPr kumimoji="1" lang="ja-JP" altLang="en-US" sz="1600" b="0" u="none">
              <a:solidFill>
                <a:srgbClr val="000000"/>
              </a:solidFill>
              <a:latin typeface="+mn-ea"/>
              <a:ea typeface="+mn-ea"/>
            </a:rPr>
            <a:t>　単位に注意して入力してください</a:t>
          </a:r>
          <a:endParaRPr kumimoji="1" lang="en-US" altLang="ja-JP" sz="1600" b="0" u="none">
            <a:solidFill>
              <a:srgbClr val="000000"/>
            </a:solidFill>
            <a:latin typeface="+mn-ea"/>
            <a:ea typeface="+mn-ea"/>
          </a:endParaRPr>
        </a:p>
        <a:p>
          <a:pPr algn="l"/>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任意項目です</a:t>
          </a:r>
        </a:p>
      </xdr:txBody>
    </xdr:sp>
    <xdr:clientData/>
  </xdr:twoCellAnchor>
  <xdr:twoCellAnchor>
    <xdr:from>
      <xdr:col>4</xdr:col>
      <xdr:colOff>2147455</xdr:colOff>
      <xdr:row>18</xdr:row>
      <xdr:rowOff>69273</xdr:rowOff>
    </xdr:from>
    <xdr:to>
      <xdr:col>6</xdr:col>
      <xdr:colOff>1712336</xdr:colOff>
      <xdr:row>29</xdr:row>
      <xdr:rowOff>17319</xdr:rowOff>
    </xdr:to>
    <xdr:sp macro="" textlink="">
      <xdr:nvSpPr>
        <xdr:cNvPr id="46" name="吹き出し: 角を丸めた四角形 45">
          <a:extLst>
            <a:ext uri="{FF2B5EF4-FFF2-40B4-BE49-F238E27FC236}">
              <a16:creationId xmlns:a16="http://schemas.microsoft.com/office/drawing/2014/main" id="{F5DD47D3-699C-474E-89F1-0EA2227663D6}"/>
            </a:ext>
          </a:extLst>
        </xdr:cNvPr>
        <xdr:cNvSpPr/>
      </xdr:nvSpPr>
      <xdr:spPr>
        <a:xfrm>
          <a:off x="9923319" y="10079182"/>
          <a:ext cx="5089381" cy="3377046"/>
        </a:xfrm>
        <a:prstGeom prst="wedgeRoundRectCallout">
          <a:avLst>
            <a:gd name="adj1" fmla="val -8217"/>
            <a:gd name="adj2" fmla="val -66384"/>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000000"/>
              </a:solidFill>
              <a:latin typeface="+mn-ea"/>
              <a:ea typeface="+mn-ea"/>
            </a:rPr>
            <a:t>　</a:t>
          </a:r>
          <a:r>
            <a:rPr kumimoji="1" lang="en-US" altLang="ja-JP" sz="1600" b="1">
              <a:solidFill>
                <a:srgbClr val="000000"/>
              </a:solidFill>
              <a:latin typeface="+mn-ea"/>
              <a:ea typeface="+mn-ea"/>
            </a:rPr>
            <a:t>【</a:t>
          </a:r>
          <a:r>
            <a:rPr kumimoji="1" lang="ja-JP" altLang="en-US" sz="1600" b="1">
              <a:solidFill>
                <a:srgbClr val="000000"/>
              </a:solidFill>
              <a:latin typeface="+mn-ea"/>
              <a:ea typeface="+mn-ea"/>
            </a:rPr>
            <a:t>　②製品名　③型番　</a:t>
          </a:r>
          <a:r>
            <a:rPr kumimoji="1" lang="en-US" altLang="ja-JP" sz="1600" b="1">
              <a:solidFill>
                <a:srgbClr val="000000"/>
              </a:solidFill>
              <a:latin typeface="+mn-ea"/>
              <a:ea typeface="+mn-ea"/>
            </a:rPr>
            <a:t>】</a:t>
          </a:r>
          <a:endParaRPr kumimoji="1" lang="en-US" altLang="ja-JP" sz="1600">
            <a:solidFill>
              <a:srgbClr val="000000"/>
            </a:solidFill>
            <a:latin typeface="+mn-ea"/>
            <a:ea typeface="+mn-ea"/>
          </a:endParaRPr>
        </a:p>
        <a:p>
          <a:pPr algn="l"/>
          <a:r>
            <a:rPr kumimoji="1" lang="ja-JP" altLang="en-US" sz="1600" b="1" u="sng">
              <a:solidFill>
                <a:srgbClr val="000000"/>
              </a:solidFill>
              <a:latin typeface="+mn-ea"/>
              <a:ea typeface="+mn-ea"/>
            </a:rPr>
            <a:t>②製品名を入力してください</a:t>
          </a:r>
          <a:endParaRPr kumimoji="1" lang="en-US" altLang="ja-JP" sz="1600" b="1" u="sng">
            <a:solidFill>
              <a:srgbClr val="000000"/>
            </a:solidFill>
            <a:latin typeface="+mn-ea"/>
            <a:ea typeface="+mn-ea"/>
          </a:endParaRPr>
        </a:p>
        <a:p>
          <a:pPr algn="l"/>
          <a:r>
            <a:rPr kumimoji="1" lang="ja-JP" altLang="en-US" sz="1600" b="1">
              <a:solidFill>
                <a:srgbClr val="000000"/>
              </a:solidFill>
              <a:latin typeface="+mn-ea"/>
              <a:ea typeface="+mn-ea"/>
            </a:rPr>
            <a:t>　</a:t>
          </a:r>
          <a:r>
            <a:rPr kumimoji="1" lang="ja-JP" altLang="en-US" sz="1600" b="0">
              <a:solidFill>
                <a:srgbClr val="000000"/>
              </a:solidFill>
              <a:latin typeface="+mn-ea"/>
              <a:ea typeface="+mn-ea"/>
            </a:rPr>
            <a:t>カタログ（仕様書）記載の製品名を入力</a:t>
          </a:r>
          <a:endParaRPr kumimoji="1" lang="en-US" altLang="ja-JP" sz="1600" b="0">
            <a:solidFill>
              <a:srgbClr val="000000"/>
            </a:solidFill>
            <a:latin typeface="+mn-ea"/>
            <a:ea typeface="+mn-ea"/>
          </a:endParaRPr>
        </a:p>
        <a:p>
          <a:pPr algn="l"/>
          <a:endParaRPr kumimoji="1" lang="en-US" altLang="ja-JP" sz="1600" b="0">
            <a:solidFill>
              <a:srgbClr val="000000"/>
            </a:solidFill>
            <a:latin typeface="+mn-ea"/>
            <a:ea typeface="+mn-ea"/>
          </a:endParaRPr>
        </a:p>
        <a:p>
          <a:pPr algn="l"/>
          <a:r>
            <a:rPr kumimoji="1" lang="ja-JP" altLang="en-US" sz="1600" b="1" u="sng">
              <a:solidFill>
                <a:srgbClr val="000000"/>
              </a:solidFill>
              <a:latin typeface="+mn-ea"/>
              <a:ea typeface="+mn-ea"/>
            </a:rPr>
            <a:t>③型番を入力してください</a:t>
          </a:r>
          <a:endParaRPr kumimoji="1" lang="en-US" altLang="ja-JP" sz="1600" b="1" u="sng">
            <a:solidFill>
              <a:srgbClr val="000000"/>
            </a:solidFill>
            <a:latin typeface="+mn-ea"/>
            <a:ea typeface="+mn-ea"/>
          </a:endParaRPr>
        </a:p>
        <a:p>
          <a:pPr algn="l"/>
          <a:r>
            <a:rPr kumimoji="1" lang="ja-JP" altLang="en-US" sz="1600" b="0" u="none">
              <a:solidFill>
                <a:srgbClr val="000000"/>
              </a:solidFill>
              <a:latin typeface="+mn-ea"/>
              <a:ea typeface="+mn-ea"/>
            </a:rPr>
            <a:t>　カタログ（仕様書）に記載の型番を入力</a:t>
          </a:r>
          <a:endParaRPr kumimoji="1" lang="en-US" altLang="ja-JP" sz="1600" b="0" u="none">
            <a:solidFill>
              <a:srgbClr val="000000"/>
            </a:solidFill>
            <a:latin typeface="+mn-ea"/>
            <a:ea typeface="+mn-ea"/>
          </a:endParaRPr>
        </a:p>
        <a:p>
          <a:pPr algn="l"/>
          <a:endParaRPr kumimoji="1" lang="en-US" altLang="ja-JP" sz="1600" b="0" u="none">
            <a:solidFill>
              <a:srgbClr val="000000"/>
            </a:solidFill>
            <a:latin typeface="+mn-ea"/>
            <a:ea typeface="+mn-ea"/>
          </a:endParaRPr>
        </a:p>
        <a:p>
          <a:pPr algn="l"/>
          <a:r>
            <a:rPr kumimoji="1" lang="ja-JP" altLang="en-US" sz="1600" b="0" u="none">
              <a:solidFill>
                <a:srgbClr val="000000"/>
              </a:solidFill>
              <a:latin typeface="+mn-ea"/>
              <a:ea typeface="+mn-ea"/>
            </a:rPr>
            <a:t>　ワイルドカード「■」を用いる場合、</a:t>
          </a:r>
          <a:endParaRPr kumimoji="1" lang="en-US" altLang="ja-JP" sz="1600" b="0" u="none">
            <a:solidFill>
              <a:srgbClr val="000000"/>
            </a:solidFill>
            <a:latin typeface="+mn-ea"/>
            <a:ea typeface="+mn-ea"/>
          </a:endParaRPr>
        </a:p>
        <a:p>
          <a:pPr algn="l"/>
          <a:r>
            <a:rPr kumimoji="1" lang="ja-JP" altLang="en-US" sz="1600" b="0" u="none">
              <a:solidFill>
                <a:srgbClr val="000000"/>
              </a:solidFill>
              <a:latin typeface="+mn-ea"/>
              <a:ea typeface="+mn-ea"/>
            </a:rPr>
            <a:t>　ワイルドカードの内訳一覧に、枝番の情報を入力</a:t>
          </a:r>
          <a:endParaRPr kumimoji="1" lang="en-US" altLang="ja-JP" sz="1600" b="0" u="none">
            <a:solidFill>
              <a:srgbClr val="000000"/>
            </a:solidFill>
            <a:latin typeface="+mn-ea"/>
            <a:ea typeface="+mn-ea"/>
          </a:endParaRPr>
        </a:p>
        <a:p>
          <a:pPr algn="l"/>
          <a:endParaRPr kumimoji="1" lang="en-US" altLang="ja-JP" sz="1600" b="0" u="none">
            <a:solidFill>
              <a:srgbClr val="000000"/>
            </a:solidFill>
            <a:latin typeface="+mn-ea"/>
            <a:ea typeface="+mn-ea"/>
          </a:endParaRPr>
        </a:p>
        <a:p>
          <a:pPr algn="l"/>
          <a:r>
            <a:rPr kumimoji="1" lang="en-US" altLang="ja-JP" sz="1600" b="1" u="none" baseline="0">
              <a:solidFill>
                <a:srgbClr val="0000CC"/>
              </a:solidFill>
              <a:latin typeface="+mn-ea"/>
              <a:ea typeface="+mn-ea"/>
            </a:rPr>
            <a:t> </a:t>
          </a:r>
          <a:endParaRPr kumimoji="1" lang="en-US" altLang="ja-JP" sz="1600" b="1" u="sng">
            <a:solidFill>
              <a:srgbClr val="000000"/>
            </a:solidFill>
            <a:latin typeface="+mn-ea"/>
            <a:ea typeface="+mn-ea"/>
          </a:endParaRPr>
        </a:p>
      </xdr:txBody>
    </xdr:sp>
    <xdr:clientData/>
  </xdr:twoCellAnchor>
  <xdr:twoCellAnchor>
    <xdr:from>
      <xdr:col>4</xdr:col>
      <xdr:colOff>2387744</xdr:colOff>
      <xdr:row>29</xdr:row>
      <xdr:rowOff>196995</xdr:rowOff>
    </xdr:from>
    <xdr:to>
      <xdr:col>7</xdr:col>
      <xdr:colOff>5126181</xdr:colOff>
      <xdr:row>37</xdr:row>
      <xdr:rowOff>199411</xdr:rowOff>
    </xdr:to>
    <xdr:sp macro="" textlink="">
      <xdr:nvSpPr>
        <xdr:cNvPr id="47" name="四角形: 角を丸くする 46">
          <a:extLst>
            <a:ext uri="{FF2B5EF4-FFF2-40B4-BE49-F238E27FC236}">
              <a16:creationId xmlns:a16="http://schemas.microsoft.com/office/drawing/2014/main" id="{B136159F-0D7C-4259-AE52-E25AC7802667}"/>
            </a:ext>
          </a:extLst>
        </xdr:cNvPr>
        <xdr:cNvSpPr/>
      </xdr:nvSpPr>
      <xdr:spPr>
        <a:xfrm>
          <a:off x="10163608" y="13635904"/>
          <a:ext cx="10081346" cy="2496234"/>
        </a:xfrm>
        <a:prstGeom prst="roundRect">
          <a:avLst>
            <a:gd name="adj" fmla="val 5872"/>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600" b="1" u="sng">
              <a:solidFill>
                <a:srgbClr val="FF0000"/>
              </a:solidFill>
              <a:effectLst/>
              <a:latin typeface="+mn-ea"/>
              <a:ea typeface="+mn-ea"/>
              <a:cs typeface="+mn-cs"/>
            </a:rPr>
            <a:t>◆型番・使用エネルギーの重複について◆</a:t>
          </a:r>
          <a:endParaRPr kumimoji="1" lang="en-US" altLang="ja-JP" sz="1600" b="1" u="sng">
            <a:solidFill>
              <a:srgbClr val="FF0000"/>
            </a:solidFill>
            <a:effectLst/>
            <a:latin typeface="+mn-ea"/>
            <a:ea typeface="+mn-ea"/>
            <a:cs typeface="+mn-cs"/>
          </a:endParaRPr>
        </a:p>
        <a:p>
          <a:endParaRPr kumimoji="1" lang="en-US" altLang="ja-JP" sz="1600" b="1">
            <a:solidFill>
              <a:srgbClr val="FF0000"/>
            </a:solidFill>
            <a:effectLst/>
            <a:latin typeface="+mn-ea"/>
            <a:ea typeface="+mn-ea"/>
            <a:cs typeface="+mn-cs"/>
          </a:endParaRPr>
        </a:p>
        <a:p>
          <a:r>
            <a:rPr kumimoji="1" lang="ja-JP" altLang="en-US" sz="1600" b="1">
              <a:solidFill>
                <a:srgbClr val="FF0000"/>
              </a:solidFill>
              <a:effectLst/>
              <a:latin typeface="+mn-ea"/>
              <a:ea typeface="+mn-ea"/>
              <a:cs typeface="+mn-cs"/>
            </a:rPr>
            <a:t>　</a:t>
          </a:r>
          <a:r>
            <a:rPr kumimoji="1" lang="ja-JP" altLang="en-US" sz="1600" b="0">
              <a:solidFill>
                <a:srgbClr val="FF0000"/>
              </a:solidFill>
              <a:effectLst/>
              <a:latin typeface="+mn-ea"/>
              <a:ea typeface="+mn-ea"/>
              <a:cs typeface="+mn-cs"/>
            </a:rPr>
            <a:t>登録型番と使用エネルギー</a:t>
          </a:r>
          <a:r>
            <a:rPr kumimoji="1" lang="ja-JP" altLang="ja-JP" sz="1600" b="0">
              <a:solidFill>
                <a:srgbClr val="FF0000"/>
              </a:solidFill>
              <a:effectLst/>
              <a:latin typeface="+mn-ea"/>
              <a:ea typeface="+mn-ea"/>
              <a:cs typeface="+mn-cs"/>
            </a:rPr>
            <a:t>の組み合わせが</a:t>
          </a:r>
          <a:r>
            <a:rPr kumimoji="1" lang="ja-JP" altLang="en-US" sz="1600" b="0">
              <a:solidFill>
                <a:srgbClr val="FF0000"/>
              </a:solidFill>
              <a:effectLst/>
              <a:latin typeface="+mn-ea"/>
              <a:ea typeface="+mn-ea"/>
              <a:cs typeface="+mn-cs"/>
            </a:rPr>
            <a:t>重複している場合は、</a:t>
          </a:r>
          <a:endParaRPr kumimoji="1" lang="en-US" altLang="ja-JP" sz="1600" b="0">
            <a:solidFill>
              <a:srgbClr val="FF0000"/>
            </a:solidFill>
            <a:effectLst/>
            <a:latin typeface="+mn-ea"/>
            <a:ea typeface="+mn-ea"/>
            <a:cs typeface="+mn-cs"/>
          </a:endParaRPr>
        </a:p>
        <a:p>
          <a:r>
            <a:rPr kumimoji="1" lang="ja-JP" altLang="en-US" sz="1600" b="0">
              <a:solidFill>
                <a:srgbClr val="FF0000"/>
              </a:solidFill>
              <a:effectLst/>
              <a:latin typeface="+mn-ea"/>
              <a:ea typeface="+mn-ea"/>
              <a:cs typeface="+mn-cs"/>
            </a:rPr>
            <a:t>　</a:t>
          </a:r>
          <a:r>
            <a:rPr kumimoji="1" lang="ja-JP" altLang="ja-JP" sz="1600" b="0">
              <a:solidFill>
                <a:srgbClr val="FF0000"/>
              </a:solidFill>
              <a:effectLst/>
              <a:latin typeface="+mn-ea"/>
              <a:ea typeface="+mn-ea"/>
              <a:cs typeface="+mn-cs"/>
            </a:rPr>
            <a:t>オレンジ色</a:t>
          </a:r>
          <a:r>
            <a:rPr kumimoji="1" lang="ja-JP" altLang="en-US" sz="1600" b="0">
              <a:solidFill>
                <a:srgbClr val="FF0000"/>
              </a:solidFill>
              <a:effectLst/>
              <a:latin typeface="+mn-ea"/>
              <a:ea typeface="+mn-ea"/>
              <a:cs typeface="+mn-cs"/>
            </a:rPr>
            <a:t>に着色される</a:t>
          </a:r>
          <a:r>
            <a:rPr kumimoji="1" lang="ja-JP" altLang="ja-JP" sz="1600" b="0">
              <a:solidFill>
                <a:srgbClr val="FF0000"/>
              </a:solidFill>
              <a:effectLst/>
              <a:latin typeface="+mn-ea"/>
              <a:ea typeface="+mn-ea"/>
              <a:cs typeface="+mn-cs"/>
            </a:rPr>
            <a:t>。</a:t>
          </a:r>
          <a:endParaRPr kumimoji="1" lang="en-US" altLang="ja-JP" sz="1600" b="0">
            <a:solidFill>
              <a:srgbClr val="FF0000"/>
            </a:solidFill>
            <a:effectLst/>
            <a:latin typeface="+mn-ea"/>
            <a:ea typeface="+mn-ea"/>
            <a:cs typeface="+mn-cs"/>
          </a:endParaRPr>
        </a:p>
        <a:p>
          <a:r>
            <a:rPr kumimoji="1" lang="ja-JP" altLang="en-US" sz="1600" b="1">
              <a:solidFill>
                <a:srgbClr val="FF0000"/>
              </a:solidFill>
              <a:effectLst/>
              <a:latin typeface="+mn-ea"/>
              <a:ea typeface="+mn-ea"/>
              <a:cs typeface="+mn-cs"/>
            </a:rPr>
            <a:t>　</a:t>
          </a:r>
          <a:endParaRPr kumimoji="1" lang="en-US" altLang="ja-JP" sz="1600" b="1">
            <a:solidFill>
              <a:srgbClr val="FF0000"/>
            </a:solidFill>
            <a:effectLst/>
            <a:latin typeface="+mn-ea"/>
            <a:ea typeface="+mn-ea"/>
            <a:cs typeface="+mn-cs"/>
          </a:endParaRPr>
        </a:p>
        <a:p>
          <a:r>
            <a:rPr kumimoji="1" lang="ja-JP" altLang="en-US" sz="1600" b="0">
              <a:solidFill>
                <a:srgbClr val="FF0000"/>
              </a:solidFill>
              <a:effectLst/>
              <a:latin typeface="+mn-ea"/>
              <a:ea typeface="+mn-ea"/>
              <a:cs typeface="+mn-cs"/>
            </a:rPr>
            <a:t>　</a:t>
          </a:r>
          <a:r>
            <a:rPr kumimoji="1" lang="ja-JP" altLang="en-US" sz="1600" b="0" u="sng">
              <a:solidFill>
                <a:srgbClr val="FF0000"/>
              </a:solidFill>
              <a:effectLst/>
              <a:latin typeface="+mn-ea"/>
              <a:ea typeface="+mn-ea"/>
              <a:cs typeface="+mn-cs"/>
            </a:rPr>
            <a:t>→　一意の</a:t>
          </a:r>
          <a:r>
            <a:rPr kumimoji="1" lang="ja-JP" altLang="ja-JP" sz="1600" b="0" u="sng">
              <a:solidFill>
                <a:srgbClr val="FF0000"/>
              </a:solidFill>
              <a:effectLst/>
              <a:latin typeface="+mn-ea"/>
              <a:ea typeface="+mn-ea"/>
              <a:cs typeface="+mn-cs"/>
            </a:rPr>
            <a:t>型番</a:t>
          </a:r>
          <a:r>
            <a:rPr kumimoji="1" lang="en-US" altLang="ja-JP" sz="1600" b="0" u="sng">
              <a:solidFill>
                <a:srgbClr val="FF0000"/>
              </a:solidFill>
              <a:effectLst/>
              <a:latin typeface="+mn-ea"/>
              <a:ea typeface="+mn-ea"/>
              <a:cs typeface="+mn-cs"/>
            </a:rPr>
            <a:t>×</a:t>
          </a:r>
          <a:r>
            <a:rPr kumimoji="1" lang="ja-JP" altLang="en-US" sz="1600" b="0" u="sng">
              <a:solidFill>
                <a:srgbClr val="FF0000"/>
              </a:solidFill>
              <a:effectLst/>
              <a:latin typeface="+mn-ea"/>
              <a:ea typeface="+mn-ea"/>
              <a:cs typeface="+mn-cs"/>
            </a:rPr>
            <a:t>使用エネルギーであることを確認のうえ、入力すること</a:t>
          </a:r>
          <a:endParaRPr lang="ja-JP" altLang="ja-JP" sz="1600" b="0" u="sng">
            <a:solidFill>
              <a:srgbClr val="FF0000"/>
            </a:solidFill>
            <a:effectLst/>
            <a:latin typeface="+mn-ea"/>
            <a:ea typeface="+mn-ea"/>
          </a:endParaRPr>
        </a:p>
        <a:p>
          <a:r>
            <a:rPr kumimoji="1" lang="ja-JP" altLang="en-US" sz="1600" b="1">
              <a:solidFill>
                <a:srgbClr val="FF0000"/>
              </a:solidFill>
              <a:effectLst/>
              <a:latin typeface="+mn-ea"/>
              <a:ea typeface="+mn-ea"/>
              <a:cs typeface="+mn-cs"/>
            </a:rPr>
            <a:t>　</a:t>
          </a:r>
          <a:endParaRPr kumimoji="1" lang="en-US" altLang="ja-JP" sz="1600" b="1" u="sng" baseline="0">
            <a:solidFill>
              <a:srgbClr val="FF0000"/>
            </a:solidFill>
            <a:effectLst/>
            <a:latin typeface="+mn-ea"/>
            <a:ea typeface="+mn-ea"/>
            <a:cs typeface="+mn-cs"/>
          </a:endParaRPr>
        </a:p>
        <a:p>
          <a:pPr algn="l"/>
          <a:endParaRPr kumimoji="1" lang="ja-JP" altLang="en-US" sz="1600">
            <a:solidFill>
              <a:srgbClr val="FF0000"/>
            </a:solidFill>
            <a:latin typeface="+mn-ea"/>
            <a:ea typeface="+mn-ea"/>
          </a:endParaRPr>
        </a:p>
      </xdr:txBody>
    </xdr:sp>
    <xdr:clientData/>
  </xdr:twoCellAnchor>
  <xdr:twoCellAnchor>
    <xdr:from>
      <xdr:col>1</xdr:col>
      <xdr:colOff>554182</xdr:colOff>
      <xdr:row>20</xdr:row>
      <xdr:rowOff>103909</xdr:rowOff>
    </xdr:from>
    <xdr:to>
      <xdr:col>4</xdr:col>
      <xdr:colOff>1952625</xdr:colOff>
      <xdr:row>34</xdr:row>
      <xdr:rowOff>3959</xdr:rowOff>
    </xdr:to>
    <xdr:sp macro="" textlink="">
      <xdr:nvSpPr>
        <xdr:cNvPr id="48" name="正方形/長方形 47">
          <a:extLst>
            <a:ext uri="{FF2B5EF4-FFF2-40B4-BE49-F238E27FC236}">
              <a16:creationId xmlns:a16="http://schemas.microsoft.com/office/drawing/2014/main" id="{9F8A6A8A-C1B6-4B0C-BD8A-782697B01272}"/>
            </a:ext>
          </a:extLst>
        </xdr:cNvPr>
        <xdr:cNvSpPr/>
      </xdr:nvSpPr>
      <xdr:spPr>
        <a:xfrm>
          <a:off x="1472046" y="10737273"/>
          <a:ext cx="8256443" cy="4264231"/>
        </a:xfrm>
        <a:prstGeom prst="rect">
          <a:avLst/>
        </a:prstGeom>
        <a:solidFill>
          <a:schemeClr val="bg1"/>
        </a:solidFill>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u="sng">
              <a:solidFill>
                <a:srgbClr val="FF0000"/>
              </a:solidFill>
              <a:latin typeface="+mn-ea"/>
              <a:ea typeface="+mn-ea"/>
              <a:cs typeface="Meiryo UI" panose="020B0604030504040204" pitchFamily="50" charset="-128"/>
            </a:rPr>
            <a:t>◆製品型番リスト　入力ルール◆</a:t>
          </a:r>
          <a:endParaRPr kumimoji="1" lang="en-US" altLang="ja-JP" sz="1600" b="1" u="sng">
            <a:solidFill>
              <a:srgbClr val="FF0000"/>
            </a:solidFill>
            <a:latin typeface="+mn-ea"/>
            <a:ea typeface="+mn-ea"/>
            <a:cs typeface="Meiryo UI" panose="020B0604030504040204" pitchFamily="50" charset="-128"/>
          </a:endParaRPr>
        </a:p>
        <a:p>
          <a:pPr algn="l"/>
          <a:endParaRPr kumimoji="1" lang="en-US" altLang="ja-JP" sz="1600" b="1">
            <a:solidFill>
              <a:srgbClr val="FF0000"/>
            </a:solidFill>
            <a:latin typeface="+mn-ea"/>
            <a:ea typeface="+mn-ea"/>
            <a:cs typeface="Meiryo UI" panose="020B0604030504040204" pitchFamily="50" charset="-128"/>
          </a:endParaRPr>
        </a:p>
        <a:p>
          <a:pPr algn="l"/>
          <a:r>
            <a:rPr kumimoji="1" lang="ja-JP" altLang="en-US" sz="1600" b="0" u="sng">
              <a:solidFill>
                <a:srgbClr val="FF0000"/>
              </a:solidFill>
              <a:latin typeface="+mn-ea"/>
              <a:ea typeface="+mn-ea"/>
              <a:cs typeface="Meiryo UI" panose="020B0604030504040204" pitchFamily="50" charset="-128"/>
            </a:rPr>
            <a:t>　・製品名、型番、数値はカタログ（仕様書）の記載と一致させること</a:t>
          </a:r>
          <a:endParaRPr kumimoji="1" lang="en-US" altLang="ja-JP" sz="1600" b="0" u="sng">
            <a:solidFill>
              <a:srgbClr val="FF0000"/>
            </a:solidFill>
            <a:latin typeface="+mn-ea"/>
            <a:ea typeface="+mn-ea"/>
            <a:cs typeface="Meiryo UI" panose="020B0604030504040204" pitchFamily="50" charset="-128"/>
          </a:endParaRPr>
        </a:p>
        <a:p>
          <a:pPr algn="l"/>
          <a:endParaRPr kumimoji="1" lang="ja-JP" altLang="en-US" sz="1600" b="0" u="sng">
            <a:solidFill>
              <a:srgbClr val="FF0000"/>
            </a:solidFill>
            <a:latin typeface="+mn-ea"/>
            <a:ea typeface="+mn-ea"/>
            <a:cs typeface="Meiryo UI" panose="020B0604030504040204" pitchFamily="50" charset="-128"/>
          </a:endParaRPr>
        </a:p>
        <a:p>
          <a:pPr algn="l"/>
          <a:r>
            <a:rPr kumimoji="1" lang="ja-JP" altLang="en-US" sz="1600" b="0" u="sng">
              <a:solidFill>
                <a:srgbClr val="FF0000"/>
              </a:solidFill>
              <a:latin typeface="+mn-ea"/>
              <a:ea typeface="+mn-ea"/>
              <a:cs typeface="Meiryo UI" panose="020B0604030504040204" pitchFamily="50" charset="-128"/>
            </a:rPr>
            <a:t>　・数値の入力欄において、単位記号は入れないこと</a:t>
          </a:r>
          <a:endParaRPr kumimoji="1" lang="en-US" altLang="ja-JP" sz="1600" b="0" u="sng">
            <a:solidFill>
              <a:srgbClr val="FF0000"/>
            </a:solidFill>
            <a:latin typeface="+mn-ea"/>
            <a:ea typeface="+mn-ea"/>
            <a:cs typeface="Meiryo UI" panose="020B0604030504040204" pitchFamily="50" charset="-128"/>
          </a:endParaRPr>
        </a:p>
        <a:p>
          <a:pPr algn="l"/>
          <a:endParaRPr kumimoji="1" lang="ja-JP" altLang="en-US" sz="1600" b="0" u="sng">
            <a:solidFill>
              <a:srgbClr val="FF0000"/>
            </a:solidFill>
            <a:latin typeface="+mn-ea"/>
            <a:ea typeface="+mn-ea"/>
            <a:cs typeface="Meiryo UI" panose="020B0604030504040204" pitchFamily="50" charset="-128"/>
          </a:endParaRPr>
        </a:p>
        <a:p>
          <a:pPr algn="l"/>
          <a:r>
            <a:rPr kumimoji="1" lang="ja-JP" altLang="en-US" sz="1600" b="0" u="sng">
              <a:solidFill>
                <a:srgbClr val="FF0000"/>
              </a:solidFill>
              <a:latin typeface="+mn-ea"/>
              <a:ea typeface="+mn-ea"/>
              <a:cs typeface="Meiryo UI" panose="020B0604030504040204" pitchFamily="50" charset="-128"/>
            </a:rPr>
            <a:t>　・半角</a:t>
          </a:r>
          <a:r>
            <a:rPr kumimoji="1" lang="en-US" altLang="ja-JP" sz="1600" b="0" u="sng">
              <a:solidFill>
                <a:srgbClr val="FF0000"/>
              </a:solidFill>
              <a:latin typeface="+mn-ea"/>
              <a:ea typeface="+mn-ea"/>
              <a:cs typeface="Meiryo UI" panose="020B0604030504040204" pitchFamily="50" charset="-128"/>
            </a:rPr>
            <a:t>/</a:t>
          </a:r>
          <a:r>
            <a:rPr kumimoji="1" lang="ja-JP" altLang="en-US" sz="1600" b="0" u="sng">
              <a:solidFill>
                <a:srgbClr val="FF0000"/>
              </a:solidFill>
              <a:latin typeface="+mn-ea"/>
              <a:ea typeface="+mn-ea"/>
              <a:cs typeface="Meiryo UI" panose="020B0604030504040204" pitchFamily="50" charset="-128"/>
            </a:rPr>
            <a:t>全角入力について</a:t>
          </a:r>
          <a:endParaRPr kumimoji="1" lang="en-US" altLang="ja-JP" sz="1600" b="0" u="sng">
            <a:solidFill>
              <a:srgbClr val="FF0000"/>
            </a:solidFill>
            <a:latin typeface="+mn-ea"/>
            <a:ea typeface="+mn-ea"/>
            <a:cs typeface="Meiryo UI" panose="020B0604030504040204" pitchFamily="50" charset="-128"/>
          </a:endParaRPr>
        </a:p>
        <a:p>
          <a:pPr algn="l"/>
          <a:r>
            <a:rPr kumimoji="1" lang="ja-JP" altLang="en-US" sz="1600" b="0">
              <a:solidFill>
                <a:srgbClr val="FF0000"/>
              </a:solidFill>
              <a:latin typeface="+mn-ea"/>
              <a:ea typeface="+mn-ea"/>
              <a:cs typeface="Meiryo UI" panose="020B0604030504040204" pitchFamily="50" charset="-128"/>
            </a:rPr>
            <a:t>　　英数字、記号</a:t>
          </a:r>
          <a:r>
            <a:rPr kumimoji="1" lang="en-US" altLang="ja-JP" sz="1600" b="0">
              <a:solidFill>
                <a:srgbClr val="FF0000"/>
              </a:solidFill>
              <a:latin typeface="+mn-ea"/>
              <a:ea typeface="+mn-ea"/>
              <a:cs typeface="Meiryo UI" panose="020B0604030504040204" pitchFamily="50" charset="-128"/>
            </a:rPr>
            <a:t>(/</a:t>
          </a:r>
          <a:r>
            <a:rPr kumimoji="1" lang="ja-JP" altLang="en-US" sz="1600" b="0">
              <a:solidFill>
                <a:srgbClr val="FF0000"/>
              </a:solidFill>
              <a:latin typeface="+mn-ea"/>
              <a:ea typeface="+mn-ea"/>
              <a:cs typeface="Meiryo UI" panose="020B0604030504040204" pitchFamily="50" charset="-128"/>
            </a:rPr>
            <a:t>スラッシュ、</a:t>
          </a:r>
          <a:r>
            <a:rPr kumimoji="1" lang="en-US" altLang="ja-JP" sz="1600" b="0">
              <a:solidFill>
                <a:srgbClr val="FF0000"/>
              </a:solidFill>
              <a:latin typeface="+mn-ea"/>
              <a:ea typeface="+mn-ea"/>
              <a:cs typeface="Meiryo UI" panose="020B0604030504040204" pitchFamily="50" charset="-128"/>
            </a:rPr>
            <a:t>-</a:t>
          </a:r>
          <a:r>
            <a:rPr kumimoji="1" lang="ja-JP" altLang="en-US" sz="1600" b="0">
              <a:solidFill>
                <a:srgbClr val="FF0000"/>
              </a:solidFill>
              <a:latin typeface="+mn-ea"/>
              <a:ea typeface="+mn-ea"/>
              <a:cs typeface="Meiryo UI" panose="020B0604030504040204" pitchFamily="50" charset="-128"/>
            </a:rPr>
            <a:t>ハイフン等</a:t>
          </a:r>
          <a:r>
            <a:rPr kumimoji="1" lang="en-US" altLang="ja-JP" sz="1600" b="0">
              <a:solidFill>
                <a:srgbClr val="FF0000"/>
              </a:solidFill>
              <a:latin typeface="+mn-ea"/>
              <a:ea typeface="+mn-ea"/>
              <a:cs typeface="Meiryo UI" panose="020B0604030504040204" pitchFamily="50" charset="-128"/>
            </a:rPr>
            <a:t>)</a:t>
          </a:r>
          <a:r>
            <a:rPr kumimoji="1" lang="ja-JP" altLang="en-US" sz="1600" b="0">
              <a:solidFill>
                <a:srgbClr val="FF0000"/>
              </a:solidFill>
              <a:latin typeface="+mn-ea"/>
              <a:ea typeface="+mn-ea"/>
              <a:cs typeface="Meiryo UI" panose="020B0604030504040204" pitchFamily="50" charset="-128"/>
            </a:rPr>
            <a:t>　→　半角</a:t>
          </a:r>
          <a:endParaRPr kumimoji="1" lang="en-US" altLang="ja-JP" sz="1600" b="0">
            <a:solidFill>
              <a:srgbClr val="FF0000"/>
            </a:solidFill>
            <a:latin typeface="+mn-ea"/>
            <a:ea typeface="+mn-ea"/>
            <a:cs typeface="Meiryo UI" panose="020B0604030504040204" pitchFamily="50" charset="-128"/>
          </a:endParaRPr>
        </a:p>
        <a:p>
          <a:pPr algn="l"/>
          <a:r>
            <a:rPr kumimoji="1" lang="ja-JP" altLang="en-US" sz="1600" b="0">
              <a:solidFill>
                <a:srgbClr val="FF0000"/>
              </a:solidFill>
              <a:latin typeface="+mn-ea"/>
              <a:ea typeface="+mn-ea"/>
              <a:cs typeface="Meiryo UI" panose="020B0604030504040204" pitchFamily="50" charset="-128"/>
            </a:rPr>
            <a:t>　　漢字、片仮名、平仮名　→　全角</a:t>
          </a:r>
          <a:endParaRPr kumimoji="1" lang="en-US" altLang="ja-JP" sz="1600" b="0">
            <a:solidFill>
              <a:srgbClr val="FF0000"/>
            </a:solidFill>
            <a:latin typeface="+mn-ea"/>
            <a:ea typeface="+mn-ea"/>
            <a:cs typeface="Meiryo UI" panose="020B0604030504040204" pitchFamily="50" charset="-128"/>
          </a:endParaRPr>
        </a:p>
        <a:p>
          <a:pPr algn="l"/>
          <a:endParaRPr kumimoji="1" lang="en-US" altLang="ja-JP" sz="1600" b="0">
            <a:solidFill>
              <a:srgbClr val="FF0000"/>
            </a:solidFill>
            <a:latin typeface="+mn-ea"/>
            <a:ea typeface="+mn-ea"/>
            <a:cs typeface="Meiryo UI" panose="020B0604030504040204" pitchFamily="50" charset="-128"/>
          </a:endParaRPr>
        </a:p>
        <a:p>
          <a:pPr algn="l"/>
          <a:r>
            <a:rPr kumimoji="1" lang="ja-JP" altLang="en-US" sz="1600" b="0" u="sng">
              <a:solidFill>
                <a:srgbClr val="FF0000"/>
              </a:solidFill>
              <a:latin typeface="+mn-ea"/>
              <a:ea typeface="+mn-ea"/>
              <a:cs typeface="Meiryo UI" panose="020B0604030504040204" pitchFamily="50" charset="-128"/>
            </a:rPr>
            <a:t>　・基準値を超える型番を入力すること</a:t>
          </a:r>
          <a:endParaRPr kumimoji="1" lang="en-US" altLang="ja-JP" sz="1600" b="0" u="sng">
            <a:solidFill>
              <a:srgbClr val="FF0000"/>
            </a:solidFill>
            <a:latin typeface="+mn-ea"/>
            <a:ea typeface="+mn-ea"/>
            <a:cs typeface="Meiryo UI" panose="020B0604030504040204" pitchFamily="50" charset="-128"/>
          </a:endParaRPr>
        </a:p>
        <a:p>
          <a:pPr algn="l"/>
          <a:r>
            <a:rPr kumimoji="1" lang="ja-JP" altLang="en-US" sz="1600" b="0">
              <a:solidFill>
                <a:srgbClr val="FF0000"/>
              </a:solidFill>
              <a:latin typeface="+mn-ea"/>
              <a:ea typeface="+mn-ea"/>
              <a:cs typeface="Meiryo UI" panose="020B0604030504040204" pitchFamily="50" charset="-128"/>
            </a:rPr>
            <a:t>　　→　「基準値」シートを参照</a:t>
          </a:r>
          <a:endParaRPr kumimoji="1" lang="en-US" altLang="ja-JP" sz="1600" b="0">
            <a:solidFill>
              <a:srgbClr val="FF0000"/>
            </a:solidFill>
            <a:latin typeface="+mn-ea"/>
            <a:ea typeface="+mn-ea"/>
            <a:cs typeface="Meiryo UI" panose="020B0604030504040204" pitchFamily="50" charset="-128"/>
          </a:endParaRPr>
        </a:p>
        <a:p>
          <a:pPr algn="l"/>
          <a:endParaRPr kumimoji="1" lang="en-US" altLang="ja-JP" sz="1600" b="0">
            <a:solidFill>
              <a:srgbClr val="FF0000"/>
            </a:solidFill>
            <a:latin typeface="+mn-ea"/>
            <a:ea typeface="+mn-ea"/>
            <a:cs typeface="Meiryo UI" panose="020B0604030504040204" pitchFamily="50" charset="-128"/>
          </a:endParaRPr>
        </a:p>
        <a:p>
          <a:pPr algn="l"/>
          <a:r>
            <a:rPr kumimoji="1" lang="ja-JP" altLang="en-US" sz="1600" b="0" u="sng">
              <a:solidFill>
                <a:srgbClr val="FF0000"/>
              </a:solidFill>
              <a:latin typeface="+mn-ea"/>
              <a:ea typeface="+mn-ea"/>
              <a:cs typeface="Meiryo UI" panose="020B0604030504040204" pitchFamily="50" charset="-128"/>
            </a:rPr>
            <a:t>　・同一型番の製品で使用エネルギーが複数ある場合は、使用エネルギーの種類分、同一型番を入力すること</a:t>
          </a:r>
        </a:p>
      </xdr:txBody>
    </xdr:sp>
    <xdr:clientData/>
  </xdr:twoCellAnchor>
  <xdr:twoCellAnchor>
    <xdr:from>
      <xdr:col>14</xdr:col>
      <xdr:colOff>848591</xdr:colOff>
      <xdr:row>0</xdr:row>
      <xdr:rowOff>69272</xdr:rowOff>
    </xdr:from>
    <xdr:to>
      <xdr:col>16</xdr:col>
      <xdr:colOff>2627784</xdr:colOff>
      <xdr:row>2</xdr:row>
      <xdr:rowOff>478565</xdr:rowOff>
    </xdr:to>
    <xdr:sp macro="" textlink="">
      <xdr:nvSpPr>
        <xdr:cNvPr id="49" name="吹き出し: 角を丸めた四角形 48">
          <a:extLst>
            <a:ext uri="{FF2B5EF4-FFF2-40B4-BE49-F238E27FC236}">
              <a16:creationId xmlns:a16="http://schemas.microsoft.com/office/drawing/2014/main" id="{B1D23F80-DFD9-4E0F-A472-5FBE9FC5BFA4}"/>
            </a:ext>
          </a:extLst>
        </xdr:cNvPr>
        <xdr:cNvSpPr/>
      </xdr:nvSpPr>
      <xdr:spPr>
        <a:xfrm>
          <a:off x="27535909" y="69272"/>
          <a:ext cx="4861830" cy="2296975"/>
        </a:xfrm>
        <a:prstGeom prst="wedgeRoundRectCallout">
          <a:avLst>
            <a:gd name="adj1" fmla="val -57143"/>
            <a:gd name="adj2" fmla="val 50779"/>
            <a:gd name="adj3" fmla="val 16667"/>
          </a:avLst>
        </a:prstGeom>
        <a:solidFill>
          <a:schemeClr val="bg1"/>
        </a:solidFill>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600" b="1">
              <a:solidFill>
                <a:srgbClr val="FF0000"/>
              </a:solidFill>
              <a:latin typeface="+mn-ea"/>
              <a:ea typeface="+mn-ea"/>
            </a:rPr>
            <a:t>【</a:t>
          </a:r>
          <a:r>
            <a:rPr kumimoji="1" lang="ja-JP" altLang="en-US" sz="1600" b="1">
              <a:solidFill>
                <a:srgbClr val="FF0000"/>
              </a:solidFill>
              <a:latin typeface="+mn-ea"/>
              <a:ea typeface="+mn-ea"/>
            </a:rPr>
            <a:t>　エラー表示欄　</a:t>
          </a:r>
          <a:r>
            <a:rPr kumimoji="1" lang="en-US" altLang="ja-JP" sz="1600" b="1">
              <a:solidFill>
                <a:srgbClr val="FF0000"/>
              </a:solidFill>
              <a:latin typeface="+mn-ea"/>
              <a:ea typeface="+mn-ea"/>
            </a:rPr>
            <a:t>】</a:t>
          </a:r>
        </a:p>
        <a:p>
          <a:pPr algn="ctr"/>
          <a:endParaRPr kumimoji="1" lang="en-US" altLang="ja-JP" sz="1600" b="1">
            <a:solidFill>
              <a:srgbClr val="FF0000"/>
            </a:solidFill>
            <a:latin typeface="+mn-ea"/>
            <a:ea typeface="+mn-ea"/>
          </a:endParaRPr>
        </a:p>
        <a:p>
          <a:pPr algn="ctr"/>
          <a:r>
            <a:rPr kumimoji="1" lang="ja-JP" altLang="en-US" sz="1600" b="1" u="sng">
              <a:solidFill>
                <a:srgbClr val="FF0000"/>
              </a:solidFill>
              <a:latin typeface="+mn-ea"/>
              <a:ea typeface="+mn-ea"/>
            </a:rPr>
            <a:t>入力内容に不備があった場合表示されます</a:t>
          </a:r>
          <a:endParaRPr kumimoji="1" lang="en-US" altLang="ja-JP" sz="1600" b="1" u="sng">
            <a:solidFill>
              <a:srgbClr val="FF0000"/>
            </a:solidFill>
            <a:latin typeface="+mn-ea"/>
            <a:ea typeface="+mn-ea"/>
          </a:endParaRPr>
        </a:p>
        <a:p>
          <a:pPr algn="ctr"/>
          <a:endParaRPr kumimoji="1" lang="en-US" altLang="ja-JP" sz="1600" b="0" u="none">
            <a:solidFill>
              <a:srgbClr val="FF0000"/>
            </a:solidFill>
            <a:latin typeface="+mn-ea"/>
            <a:ea typeface="+mn-ea"/>
          </a:endParaRPr>
        </a:p>
        <a:p>
          <a:pPr algn="ctr"/>
          <a:r>
            <a:rPr kumimoji="1" lang="ja-JP" altLang="en-US" sz="1600" b="0" u="none">
              <a:solidFill>
                <a:srgbClr val="FF0000"/>
              </a:solidFill>
              <a:latin typeface="+mn-ea"/>
              <a:ea typeface="+mn-ea"/>
            </a:rPr>
            <a:t>表示された場合は内容に従い修正してください</a:t>
          </a:r>
          <a:endParaRPr kumimoji="1" lang="en-US" altLang="ja-JP" sz="1600" b="0" u="none">
            <a:solidFill>
              <a:srgbClr val="FF0000"/>
            </a:solidFill>
            <a:latin typeface="+mn-ea"/>
            <a:ea typeface="+mn-ea"/>
          </a:endParaRPr>
        </a:p>
      </xdr:txBody>
    </xdr:sp>
    <xdr:clientData/>
  </xdr:twoCellAnchor>
  <xdr:twoCellAnchor>
    <xdr:from>
      <xdr:col>14</xdr:col>
      <xdr:colOff>885391</xdr:colOff>
      <xdr:row>2</xdr:row>
      <xdr:rowOff>774989</xdr:rowOff>
    </xdr:from>
    <xdr:to>
      <xdr:col>16</xdr:col>
      <xdr:colOff>2668914</xdr:colOff>
      <xdr:row>4</xdr:row>
      <xdr:rowOff>290230</xdr:rowOff>
    </xdr:to>
    <xdr:sp macro="" textlink="">
      <xdr:nvSpPr>
        <xdr:cNvPr id="50" name="吹き出し: 角を丸めた四角形 49">
          <a:extLst>
            <a:ext uri="{FF2B5EF4-FFF2-40B4-BE49-F238E27FC236}">
              <a16:creationId xmlns:a16="http://schemas.microsoft.com/office/drawing/2014/main" id="{4BDDA60B-DB98-44F2-A834-156179A5D5EA}"/>
            </a:ext>
          </a:extLst>
        </xdr:cNvPr>
        <xdr:cNvSpPr/>
      </xdr:nvSpPr>
      <xdr:spPr>
        <a:xfrm>
          <a:off x="30949755" y="2662671"/>
          <a:ext cx="4866159" cy="2286150"/>
        </a:xfrm>
        <a:prstGeom prst="wedgeRoundRectCallout">
          <a:avLst>
            <a:gd name="adj1" fmla="val 60750"/>
            <a:gd name="adj2" fmla="val -34337"/>
            <a:gd name="adj3" fmla="val 16667"/>
          </a:avLst>
        </a:prstGeom>
        <a:solidFill>
          <a:schemeClr val="bg1"/>
        </a:solidFill>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rgbClr val="FF0000"/>
              </a:solidFill>
              <a:latin typeface="+mn-ea"/>
              <a:ea typeface="+mn-ea"/>
            </a:rPr>
            <a:t>セルが着色された場合、情報が誤って入力されている可能性があります</a:t>
          </a:r>
        </a:p>
        <a:p>
          <a:pPr algn="l"/>
          <a:endParaRPr kumimoji="1" lang="ja-JP" altLang="en-US" sz="1600" b="0">
            <a:solidFill>
              <a:srgbClr val="FF0000"/>
            </a:solidFill>
            <a:latin typeface="+mn-ea"/>
            <a:ea typeface="+mn-ea"/>
          </a:endParaRPr>
        </a:p>
        <a:p>
          <a:pPr algn="l"/>
          <a:r>
            <a:rPr kumimoji="1" lang="ja-JP" altLang="en-US" sz="1600" b="0">
              <a:solidFill>
                <a:srgbClr val="FF0000"/>
              </a:solidFill>
              <a:latin typeface="+mn-ea"/>
              <a:ea typeface="+mn-ea"/>
            </a:rPr>
            <a:t>右記の凡例の内容に従い、入力内容を確認し、修正してください</a:t>
          </a:r>
          <a:endParaRPr kumimoji="1" lang="en-US" altLang="ja-JP" sz="1600" b="0" u="none">
            <a:solidFill>
              <a:srgbClr val="FF0000"/>
            </a:solidFill>
            <a:latin typeface="+mn-ea"/>
            <a:ea typeface="+mn-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66675</xdr:colOff>
      <xdr:row>19</xdr:row>
      <xdr:rowOff>142875</xdr:rowOff>
    </xdr:from>
    <xdr:to>
      <xdr:col>5</xdr:col>
      <xdr:colOff>514350</xdr:colOff>
      <xdr:row>22</xdr:row>
      <xdr:rowOff>104775</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66675" y="3762375"/>
          <a:ext cx="10096500" cy="504825"/>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400"/>
            <a:t>編集不可</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65330;&#65297;&#24180;&#24230;%20&#35036;&#27491;&#65288;&#29983;&#29987;&#35373;&#20633;&#30465;&#12456;&#12493;&#65289;\03&#12288;&#35506;&#38988;&#12539;&#12479;&#12473;&#12463;\&#35069;&#21697;&#22411;&#30058;&#12510;&#12473;&#12479;&#36939;&#29992;\&#35069;&#21697;&#22411;&#30058;&#12522;&#12473;&#12488;&#31649;&#29702;&#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22411;&#30058;&#12510;&#12473;&#12479;\4.&#36914;&#25431;&#31649;&#29702;\&#22411;&#30058;&#12522;&#12473;&#12488;&#31649;&#29702;&#349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メール管理表"/>
      <sheetName val="製品型番リスト管理表"/>
      <sheetName val="工業会提出用リスト"/>
      <sheetName val="不備内容管理表"/>
      <sheetName val="メーカー情報管一覧"/>
    </sheetNames>
    <sheetDataSet>
      <sheetData sheetId="0"/>
      <sheetData sheetId="1">
        <row r="5">
          <cell r="AY5" t="str">
            <v>日本工作機械工業会</v>
          </cell>
        </row>
        <row r="6">
          <cell r="AY6" t="str">
            <v>日本産業機械工業会</v>
          </cell>
        </row>
        <row r="7">
          <cell r="AY7" t="str">
            <v>日本印刷機械工業会</v>
          </cell>
        </row>
        <row r="8">
          <cell r="AY8" t="str">
            <v>日本鍛圧機械工業会</v>
          </cell>
        </row>
      </sheetData>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棚卸対象メーカーID"/>
      <sheetName val="リストベース"/>
      <sheetName val="モデルチェンジ管理"/>
      <sheetName val="メーカー情報"/>
      <sheetName val="型番リスト"/>
      <sheetName val="不備内容管理表"/>
      <sheetName val="変更・削除管理"/>
      <sheetName val="サンプルチェック数算出方法"/>
      <sheetName val="MC&amp;変更用FMT作成表"/>
      <sheetName val="型番マスタ運用担当"/>
      <sheetName val="data"/>
      <sheetName val="管理伝票"/>
      <sheetName val="申CS"/>
      <sheetName val="Sheet1"/>
    </sheetNames>
    <sheetDataSet>
      <sheetData sheetId="0"/>
      <sheetData sheetId="1"/>
      <sheetData sheetId="2"/>
      <sheetData sheetId="3"/>
      <sheetData sheetId="4">
        <row r="1">
          <cell r="AQ1">
            <v>0</v>
          </cell>
        </row>
        <row r="3">
          <cell r="AQ3" t="str">
            <v>受付or審査</v>
          </cell>
        </row>
        <row r="4">
          <cell r="AQ4" t="str">
            <v>レコード無効化フラグ</v>
          </cell>
        </row>
        <row r="5">
          <cell r="AQ5">
            <v>0</v>
          </cell>
        </row>
        <row r="6">
          <cell r="AQ6" t="str">
            <v>レコード無効化フラグ</v>
          </cell>
        </row>
        <row r="7">
          <cell r="AQ7" t="str">
            <v>×</v>
          </cell>
        </row>
        <row r="8">
          <cell r="AQ8">
            <v>0</v>
          </cell>
        </row>
        <row r="9">
          <cell r="AQ9">
            <v>0</v>
          </cell>
        </row>
        <row r="10">
          <cell r="AQ10">
            <v>0</v>
          </cell>
        </row>
        <row r="11">
          <cell r="AQ11">
            <v>0</v>
          </cell>
        </row>
        <row r="12">
          <cell r="AQ12">
            <v>0</v>
          </cell>
        </row>
        <row r="13">
          <cell r="AQ13">
            <v>0</v>
          </cell>
        </row>
        <row r="14">
          <cell r="AQ14" t="str">
            <v>×</v>
          </cell>
        </row>
        <row r="15">
          <cell r="AQ15">
            <v>0</v>
          </cell>
        </row>
        <row r="16">
          <cell r="AQ16">
            <v>0</v>
          </cell>
        </row>
        <row r="17">
          <cell r="AQ17" t="str">
            <v>×</v>
          </cell>
        </row>
        <row r="18">
          <cell r="AQ18">
            <v>0</v>
          </cell>
        </row>
        <row r="19">
          <cell r="AQ19" t="str">
            <v>×</v>
          </cell>
        </row>
        <row r="20">
          <cell r="AQ20">
            <v>0</v>
          </cell>
        </row>
        <row r="21">
          <cell r="AQ21" t="str">
            <v>×</v>
          </cell>
        </row>
        <row r="22">
          <cell r="AQ22">
            <v>0</v>
          </cell>
        </row>
        <row r="23">
          <cell r="AQ23" t="str">
            <v>×</v>
          </cell>
        </row>
        <row r="24">
          <cell r="AQ24" t="str">
            <v>×</v>
          </cell>
        </row>
        <row r="25">
          <cell r="AQ25" t="str">
            <v>×</v>
          </cell>
        </row>
        <row r="26">
          <cell r="AQ26" t="str">
            <v>×</v>
          </cell>
        </row>
        <row r="27">
          <cell r="AQ27" t="str">
            <v>×</v>
          </cell>
        </row>
        <row r="28">
          <cell r="AQ28" t="str">
            <v>×</v>
          </cell>
        </row>
        <row r="29">
          <cell r="AQ29" t="str">
            <v>×</v>
          </cell>
        </row>
        <row r="30">
          <cell r="AQ30" t="str">
            <v>×</v>
          </cell>
        </row>
        <row r="31">
          <cell r="AQ31" t="str">
            <v>×</v>
          </cell>
        </row>
        <row r="32">
          <cell r="AQ32" t="str">
            <v>×</v>
          </cell>
        </row>
        <row r="33">
          <cell r="AQ33" t="str">
            <v>×</v>
          </cell>
        </row>
        <row r="34">
          <cell r="AQ34">
            <v>0</v>
          </cell>
        </row>
        <row r="35">
          <cell r="AQ35">
            <v>0</v>
          </cell>
        </row>
        <row r="36">
          <cell r="AQ36">
            <v>0</v>
          </cell>
        </row>
        <row r="37">
          <cell r="AQ37">
            <v>0</v>
          </cell>
        </row>
        <row r="38">
          <cell r="AQ38">
            <v>0</v>
          </cell>
        </row>
        <row r="39">
          <cell r="AQ39">
            <v>0</v>
          </cell>
        </row>
        <row r="40">
          <cell r="AQ40">
            <v>0</v>
          </cell>
        </row>
        <row r="41">
          <cell r="AQ41">
            <v>0</v>
          </cell>
        </row>
        <row r="42">
          <cell r="AQ42">
            <v>0</v>
          </cell>
        </row>
        <row r="43">
          <cell r="AQ43">
            <v>0</v>
          </cell>
        </row>
        <row r="44">
          <cell r="AQ44">
            <v>0</v>
          </cell>
        </row>
        <row r="45">
          <cell r="AQ45" t="str">
            <v>×</v>
          </cell>
        </row>
        <row r="46">
          <cell r="AQ46" t="str">
            <v>×</v>
          </cell>
        </row>
        <row r="47">
          <cell r="AQ47">
            <v>0</v>
          </cell>
        </row>
        <row r="48">
          <cell r="AQ48" t="str">
            <v>×</v>
          </cell>
        </row>
        <row r="49">
          <cell r="AQ49">
            <v>0</v>
          </cell>
        </row>
        <row r="50">
          <cell r="AQ50" t="str">
            <v>×</v>
          </cell>
        </row>
        <row r="51">
          <cell r="AQ51">
            <v>0</v>
          </cell>
        </row>
        <row r="52">
          <cell r="AQ52">
            <v>0</v>
          </cell>
        </row>
        <row r="53">
          <cell r="AQ53">
            <v>0</v>
          </cell>
        </row>
        <row r="54">
          <cell r="AQ54">
            <v>0</v>
          </cell>
        </row>
        <row r="55">
          <cell r="AQ55">
            <v>0</v>
          </cell>
        </row>
        <row r="56">
          <cell r="AQ56" t="str">
            <v>×</v>
          </cell>
        </row>
        <row r="57">
          <cell r="AQ57" t="str">
            <v>×</v>
          </cell>
        </row>
        <row r="58">
          <cell r="AQ58">
            <v>0</v>
          </cell>
        </row>
        <row r="59">
          <cell r="AQ59">
            <v>0</v>
          </cell>
        </row>
        <row r="60">
          <cell r="AQ60" t="str">
            <v>×</v>
          </cell>
        </row>
        <row r="61">
          <cell r="AQ61">
            <v>0</v>
          </cell>
        </row>
        <row r="62">
          <cell r="AQ62">
            <v>0</v>
          </cell>
        </row>
        <row r="63">
          <cell r="AQ63" t="str">
            <v>×</v>
          </cell>
        </row>
        <row r="64">
          <cell r="AQ64">
            <v>0</v>
          </cell>
        </row>
        <row r="65">
          <cell r="AQ65">
            <v>0</v>
          </cell>
        </row>
        <row r="66">
          <cell r="AQ66">
            <v>0</v>
          </cell>
        </row>
        <row r="67">
          <cell r="AQ67" t="str">
            <v>×</v>
          </cell>
        </row>
        <row r="68">
          <cell r="AQ68" t="str">
            <v>×</v>
          </cell>
        </row>
        <row r="69">
          <cell r="AQ69">
            <v>0</v>
          </cell>
        </row>
        <row r="70">
          <cell r="AQ70">
            <v>0</v>
          </cell>
        </row>
        <row r="71">
          <cell r="AQ71">
            <v>0</v>
          </cell>
        </row>
        <row r="72">
          <cell r="AQ72" t="str">
            <v>×</v>
          </cell>
        </row>
        <row r="73">
          <cell r="AQ73" t="str">
            <v>×</v>
          </cell>
        </row>
        <row r="74">
          <cell r="AQ74">
            <v>0</v>
          </cell>
        </row>
        <row r="75">
          <cell r="AQ75" t="str">
            <v>×</v>
          </cell>
        </row>
        <row r="76">
          <cell r="AQ76">
            <v>0</v>
          </cell>
        </row>
        <row r="77">
          <cell r="AQ77" t="str">
            <v>×</v>
          </cell>
        </row>
        <row r="78">
          <cell r="AQ78">
            <v>0</v>
          </cell>
        </row>
        <row r="79">
          <cell r="AQ79">
            <v>0</v>
          </cell>
        </row>
        <row r="80">
          <cell r="AQ80">
            <v>0</v>
          </cell>
        </row>
        <row r="81">
          <cell r="AQ81">
            <v>0</v>
          </cell>
        </row>
        <row r="82">
          <cell r="AQ82" t="str">
            <v>×</v>
          </cell>
        </row>
        <row r="83">
          <cell r="AQ83">
            <v>0</v>
          </cell>
        </row>
        <row r="84">
          <cell r="AQ84" t="str">
            <v>×</v>
          </cell>
        </row>
        <row r="85">
          <cell r="AQ85" t="str">
            <v>×</v>
          </cell>
        </row>
        <row r="86">
          <cell r="AQ86" t="str">
            <v>×</v>
          </cell>
        </row>
        <row r="87">
          <cell r="AQ87" t="str">
            <v>×</v>
          </cell>
        </row>
        <row r="88">
          <cell r="AQ88">
            <v>0</v>
          </cell>
        </row>
        <row r="89">
          <cell r="AQ89">
            <v>0</v>
          </cell>
        </row>
        <row r="90">
          <cell r="AQ90">
            <v>0</v>
          </cell>
        </row>
        <row r="91">
          <cell r="AQ91" t="str">
            <v>×</v>
          </cell>
        </row>
        <row r="92">
          <cell r="AQ92">
            <v>0</v>
          </cell>
        </row>
        <row r="93">
          <cell r="AQ93">
            <v>0</v>
          </cell>
        </row>
        <row r="94">
          <cell r="AQ94" t="str">
            <v>×</v>
          </cell>
        </row>
        <row r="95">
          <cell r="AQ95">
            <v>0</v>
          </cell>
        </row>
        <row r="96">
          <cell r="AQ96">
            <v>0</v>
          </cell>
        </row>
        <row r="97">
          <cell r="AQ97">
            <v>0</v>
          </cell>
        </row>
        <row r="98">
          <cell r="AQ98">
            <v>0</v>
          </cell>
        </row>
        <row r="99">
          <cell r="AQ99" t="str">
            <v>×</v>
          </cell>
        </row>
        <row r="100">
          <cell r="AQ100" t="str">
            <v>×</v>
          </cell>
        </row>
        <row r="101">
          <cell r="AQ101">
            <v>0</v>
          </cell>
        </row>
        <row r="102">
          <cell r="AQ102" t="str">
            <v>×</v>
          </cell>
        </row>
        <row r="103">
          <cell r="AQ103">
            <v>0</v>
          </cell>
        </row>
        <row r="104">
          <cell r="AQ104" t="str">
            <v>×</v>
          </cell>
        </row>
        <row r="105">
          <cell r="AQ105">
            <v>0</v>
          </cell>
        </row>
        <row r="106">
          <cell r="AQ106" t="str">
            <v>×</v>
          </cell>
        </row>
        <row r="107">
          <cell r="AQ107">
            <v>0</v>
          </cell>
        </row>
        <row r="108">
          <cell r="AQ108" t="str">
            <v>×</v>
          </cell>
        </row>
        <row r="109">
          <cell r="AQ109">
            <v>0</v>
          </cell>
        </row>
        <row r="110">
          <cell r="AQ110" t="str">
            <v>×</v>
          </cell>
        </row>
        <row r="111">
          <cell r="AQ111" t="str">
            <v>×</v>
          </cell>
        </row>
        <row r="112">
          <cell r="AQ112">
            <v>0</v>
          </cell>
        </row>
        <row r="113">
          <cell r="AQ113">
            <v>0</v>
          </cell>
        </row>
        <row r="114">
          <cell r="AQ114">
            <v>0</v>
          </cell>
        </row>
        <row r="115">
          <cell r="AQ115">
            <v>0</v>
          </cell>
        </row>
        <row r="116">
          <cell r="AQ116">
            <v>0</v>
          </cell>
        </row>
        <row r="117">
          <cell r="AQ117" t="str">
            <v>×</v>
          </cell>
        </row>
        <row r="118">
          <cell r="AQ118">
            <v>0</v>
          </cell>
        </row>
        <row r="119">
          <cell r="AQ119">
            <v>0</v>
          </cell>
        </row>
        <row r="120">
          <cell r="AQ120">
            <v>0</v>
          </cell>
        </row>
        <row r="121">
          <cell r="AQ121" t="str">
            <v>×</v>
          </cell>
        </row>
        <row r="122">
          <cell r="AQ122" t="str">
            <v>×</v>
          </cell>
        </row>
        <row r="123">
          <cell r="AQ123">
            <v>0</v>
          </cell>
        </row>
        <row r="124">
          <cell r="AQ124">
            <v>0</v>
          </cell>
        </row>
        <row r="125">
          <cell r="AQ125">
            <v>0</v>
          </cell>
        </row>
        <row r="126">
          <cell r="AQ126" t="str">
            <v>×</v>
          </cell>
        </row>
        <row r="127">
          <cell r="AQ127">
            <v>0</v>
          </cell>
        </row>
        <row r="128">
          <cell r="AQ128">
            <v>0</v>
          </cell>
        </row>
        <row r="129">
          <cell r="AQ129">
            <v>0</v>
          </cell>
        </row>
        <row r="130">
          <cell r="AQ130" t="str">
            <v>×</v>
          </cell>
        </row>
        <row r="131">
          <cell r="AQ131">
            <v>0</v>
          </cell>
        </row>
        <row r="132">
          <cell r="AQ132" t="str">
            <v>×</v>
          </cell>
        </row>
        <row r="133">
          <cell r="AQ133" t="str">
            <v>×</v>
          </cell>
        </row>
        <row r="134">
          <cell r="AQ134" t="str">
            <v>×</v>
          </cell>
        </row>
        <row r="135">
          <cell r="AQ135">
            <v>0</v>
          </cell>
        </row>
        <row r="136">
          <cell r="AQ136" t="str">
            <v>×</v>
          </cell>
        </row>
        <row r="137">
          <cell r="AQ137">
            <v>0</v>
          </cell>
        </row>
        <row r="138">
          <cell r="AQ138">
            <v>0</v>
          </cell>
        </row>
        <row r="139">
          <cell r="AQ139">
            <v>0</v>
          </cell>
        </row>
        <row r="140">
          <cell r="AQ140">
            <v>0</v>
          </cell>
        </row>
        <row r="141">
          <cell r="AQ141">
            <v>0</v>
          </cell>
        </row>
        <row r="142">
          <cell r="AQ142" t="str">
            <v>×</v>
          </cell>
        </row>
        <row r="143">
          <cell r="AQ143" t="str">
            <v>×</v>
          </cell>
        </row>
        <row r="144">
          <cell r="AQ144" t="str">
            <v>×</v>
          </cell>
        </row>
        <row r="145">
          <cell r="AQ145" t="str">
            <v>×</v>
          </cell>
        </row>
        <row r="146">
          <cell r="AQ146">
            <v>0</v>
          </cell>
        </row>
        <row r="147">
          <cell r="AQ147" t="str">
            <v>×</v>
          </cell>
        </row>
        <row r="148">
          <cell r="AQ148">
            <v>0</v>
          </cell>
        </row>
        <row r="149">
          <cell r="AQ149" t="str">
            <v>×</v>
          </cell>
        </row>
        <row r="150">
          <cell r="AQ150">
            <v>0</v>
          </cell>
        </row>
        <row r="151">
          <cell r="AQ151" t="str">
            <v>×</v>
          </cell>
        </row>
        <row r="152">
          <cell r="AQ152">
            <v>0</v>
          </cell>
        </row>
        <row r="153">
          <cell r="AQ153" t="str">
            <v>×</v>
          </cell>
        </row>
        <row r="154">
          <cell r="AQ154" t="str">
            <v>×</v>
          </cell>
        </row>
        <row r="155">
          <cell r="AQ155">
            <v>0</v>
          </cell>
        </row>
        <row r="156">
          <cell r="AQ156">
            <v>0</v>
          </cell>
        </row>
        <row r="157">
          <cell r="AQ157">
            <v>0</v>
          </cell>
        </row>
        <row r="158">
          <cell r="AQ158">
            <v>0</v>
          </cell>
        </row>
        <row r="159">
          <cell r="AQ159" t="str">
            <v>×</v>
          </cell>
        </row>
        <row r="160">
          <cell r="AQ160">
            <v>0</v>
          </cell>
        </row>
        <row r="161">
          <cell r="AQ161">
            <v>0</v>
          </cell>
        </row>
        <row r="162">
          <cell r="AQ162">
            <v>0</v>
          </cell>
        </row>
        <row r="163">
          <cell r="AQ163" t="str">
            <v>×</v>
          </cell>
        </row>
        <row r="164">
          <cell r="AQ164">
            <v>0</v>
          </cell>
        </row>
        <row r="165">
          <cell r="AQ165">
            <v>0</v>
          </cell>
        </row>
        <row r="166">
          <cell r="AQ166">
            <v>0</v>
          </cell>
        </row>
        <row r="167">
          <cell r="AQ167">
            <v>0</v>
          </cell>
        </row>
        <row r="168">
          <cell r="AQ168">
            <v>0</v>
          </cell>
        </row>
        <row r="169">
          <cell r="AQ169" t="str">
            <v>×</v>
          </cell>
        </row>
        <row r="170">
          <cell r="AQ170">
            <v>0</v>
          </cell>
        </row>
        <row r="171">
          <cell r="AQ171">
            <v>0</v>
          </cell>
        </row>
        <row r="172">
          <cell r="AQ172">
            <v>0</v>
          </cell>
        </row>
        <row r="173">
          <cell r="AQ173" t="str">
            <v>×</v>
          </cell>
        </row>
        <row r="174">
          <cell r="AQ174">
            <v>0</v>
          </cell>
        </row>
        <row r="175">
          <cell r="AQ175" t="str">
            <v>×</v>
          </cell>
        </row>
        <row r="176">
          <cell r="AQ176">
            <v>0</v>
          </cell>
        </row>
        <row r="177">
          <cell r="AQ177" t="str">
            <v>×</v>
          </cell>
        </row>
        <row r="178">
          <cell r="AQ178">
            <v>0</v>
          </cell>
        </row>
        <row r="179">
          <cell r="AQ179">
            <v>0</v>
          </cell>
        </row>
        <row r="180">
          <cell r="AQ180" t="str">
            <v>×</v>
          </cell>
        </row>
        <row r="181">
          <cell r="AQ181">
            <v>0</v>
          </cell>
        </row>
        <row r="182">
          <cell r="AQ182" t="str">
            <v>×</v>
          </cell>
        </row>
        <row r="183">
          <cell r="AQ183">
            <v>0</v>
          </cell>
        </row>
        <row r="184">
          <cell r="AQ184" t="str">
            <v>×</v>
          </cell>
        </row>
        <row r="185">
          <cell r="AQ185" t="str">
            <v>×</v>
          </cell>
        </row>
        <row r="186">
          <cell r="AQ186">
            <v>0</v>
          </cell>
        </row>
        <row r="187">
          <cell r="AQ187" t="str">
            <v>×</v>
          </cell>
        </row>
        <row r="188">
          <cell r="AQ188">
            <v>0</v>
          </cell>
        </row>
        <row r="189">
          <cell r="AQ189" t="str">
            <v>×</v>
          </cell>
        </row>
        <row r="190">
          <cell r="AQ190">
            <v>0</v>
          </cell>
        </row>
        <row r="191">
          <cell r="AQ191">
            <v>0</v>
          </cell>
        </row>
        <row r="192">
          <cell r="AQ192" t="str">
            <v>×</v>
          </cell>
        </row>
        <row r="193">
          <cell r="AQ193" t="str">
            <v>×</v>
          </cell>
        </row>
        <row r="194">
          <cell r="AQ194">
            <v>0</v>
          </cell>
        </row>
        <row r="195">
          <cell r="AQ195" t="str">
            <v>×</v>
          </cell>
        </row>
        <row r="196">
          <cell r="AQ196" t="str">
            <v>×</v>
          </cell>
        </row>
        <row r="197">
          <cell r="AQ197">
            <v>0</v>
          </cell>
        </row>
        <row r="198">
          <cell r="AQ198" t="str">
            <v>×</v>
          </cell>
        </row>
        <row r="199">
          <cell r="AQ199">
            <v>0</v>
          </cell>
        </row>
        <row r="200">
          <cell r="AQ200">
            <v>0</v>
          </cell>
        </row>
        <row r="201">
          <cell r="AQ201" t="str">
            <v>×</v>
          </cell>
        </row>
        <row r="202">
          <cell r="AQ202">
            <v>0</v>
          </cell>
        </row>
        <row r="203">
          <cell r="AQ203" t="str">
            <v>×</v>
          </cell>
        </row>
        <row r="204">
          <cell r="AQ204">
            <v>0</v>
          </cell>
        </row>
        <row r="205">
          <cell r="AQ205">
            <v>0</v>
          </cell>
        </row>
        <row r="206">
          <cell r="AQ206" t="str">
            <v>×</v>
          </cell>
        </row>
        <row r="207">
          <cell r="AQ207">
            <v>0</v>
          </cell>
        </row>
        <row r="208">
          <cell r="AQ208">
            <v>0</v>
          </cell>
        </row>
        <row r="209">
          <cell r="AQ209" t="str">
            <v>×</v>
          </cell>
        </row>
        <row r="210">
          <cell r="AQ210" t="str">
            <v>×</v>
          </cell>
        </row>
        <row r="211">
          <cell r="AQ211" t="str">
            <v>×</v>
          </cell>
        </row>
        <row r="212">
          <cell r="AQ212">
            <v>0</v>
          </cell>
        </row>
        <row r="213">
          <cell r="AQ213">
            <v>0</v>
          </cell>
        </row>
        <row r="214">
          <cell r="AQ214">
            <v>0</v>
          </cell>
        </row>
        <row r="215">
          <cell r="AQ215">
            <v>0</v>
          </cell>
        </row>
        <row r="216">
          <cell r="AQ216">
            <v>0</v>
          </cell>
        </row>
        <row r="217">
          <cell r="AQ217">
            <v>0</v>
          </cell>
        </row>
        <row r="218">
          <cell r="AQ218">
            <v>0</v>
          </cell>
        </row>
        <row r="219">
          <cell r="AQ219">
            <v>0</v>
          </cell>
        </row>
        <row r="220">
          <cell r="AQ220" t="str">
            <v>×</v>
          </cell>
        </row>
        <row r="221">
          <cell r="AQ221">
            <v>0</v>
          </cell>
        </row>
        <row r="222">
          <cell r="AQ222" t="str">
            <v>×</v>
          </cell>
        </row>
        <row r="223">
          <cell r="AQ223">
            <v>0</v>
          </cell>
        </row>
        <row r="224">
          <cell r="AQ224">
            <v>0</v>
          </cell>
        </row>
        <row r="225">
          <cell r="AQ225">
            <v>0</v>
          </cell>
        </row>
        <row r="226">
          <cell r="AQ226" t="str">
            <v>×</v>
          </cell>
        </row>
        <row r="227">
          <cell r="AQ227" t="str">
            <v>×</v>
          </cell>
        </row>
        <row r="228">
          <cell r="AQ228">
            <v>0</v>
          </cell>
        </row>
        <row r="229">
          <cell r="AQ229" t="str">
            <v>×</v>
          </cell>
        </row>
        <row r="230">
          <cell r="AQ230">
            <v>0</v>
          </cell>
        </row>
        <row r="231">
          <cell r="AQ231" t="str">
            <v>×</v>
          </cell>
        </row>
        <row r="232">
          <cell r="AQ232">
            <v>0</v>
          </cell>
        </row>
        <row r="233">
          <cell r="AQ233">
            <v>0</v>
          </cell>
        </row>
        <row r="234">
          <cell r="AQ234" t="str">
            <v>×</v>
          </cell>
        </row>
        <row r="235">
          <cell r="AQ235" t="str">
            <v>×</v>
          </cell>
        </row>
        <row r="236">
          <cell r="AQ236">
            <v>0</v>
          </cell>
        </row>
        <row r="237">
          <cell r="AQ237">
            <v>0</v>
          </cell>
        </row>
        <row r="238">
          <cell r="AQ238">
            <v>0</v>
          </cell>
        </row>
        <row r="239">
          <cell r="AQ239">
            <v>0</v>
          </cell>
        </row>
        <row r="240">
          <cell r="AQ240">
            <v>0</v>
          </cell>
        </row>
        <row r="241">
          <cell r="AQ241" t="str">
            <v>×</v>
          </cell>
        </row>
        <row r="242">
          <cell r="AQ242">
            <v>0</v>
          </cell>
        </row>
        <row r="243">
          <cell r="AQ243" t="str">
            <v>×</v>
          </cell>
        </row>
        <row r="244">
          <cell r="AQ244">
            <v>0</v>
          </cell>
        </row>
        <row r="245">
          <cell r="AQ245">
            <v>0</v>
          </cell>
        </row>
        <row r="246">
          <cell r="AQ246">
            <v>0</v>
          </cell>
        </row>
        <row r="247">
          <cell r="AQ247">
            <v>0</v>
          </cell>
        </row>
        <row r="248">
          <cell r="AQ248">
            <v>0</v>
          </cell>
        </row>
        <row r="249">
          <cell r="AQ249">
            <v>0</v>
          </cell>
        </row>
        <row r="250">
          <cell r="AQ250">
            <v>0</v>
          </cell>
        </row>
        <row r="251">
          <cell r="AQ251">
            <v>0</v>
          </cell>
        </row>
        <row r="252">
          <cell r="AQ252" t="str">
            <v>×</v>
          </cell>
        </row>
        <row r="253">
          <cell r="AQ253">
            <v>0</v>
          </cell>
        </row>
        <row r="254">
          <cell r="AQ254" t="str">
            <v>×</v>
          </cell>
        </row>
        <row r="255">
          <cell r="AQ255">
            <v>0</v>
          </cell>
        </row>
        <row r="256">
          <cell r="AQ256" t="str">
            <v>×</v>
          </cell>
        </row>
        <row r="257">
          <cell r="AQ257" t="str">
            <v>×</v>
          </cell>
        </row>
        <row r="258">
          <cell r="AQ258">
            <v>0</v>
          </cell>
        </row>
        <row r="259">
          <cell r="AQ259" t="str">
            <v>×</v>
          </cell>
        </row>
        <row r="260">
          <cell r="AQ260">
            <v>0</v>
          </cell>
        </row>
        <row r="261">
          <cell r="AQ261">
            <v>0</v>
          </cell>
        </row>
        <row r="262">
          <cell r="AQ262" t="str">
            <v>×</v>
          </cell>
        </row>
        <row r="263">
          <cell r="AQ263">
            <v>0</v>
          </cell>
        </row>
        <row r="264">
          <cell r="AQ264">
            <v>0</v>
          </cell>
        </row>
        <row r="265">
          <cell r="AQ265">
            <v>0</v>
          </cell>
        </row>
        <row r="266">
          <cell r="AQ266">
            <v>0</v>
          </cell>
        </row>
        <row r="267">
          <cell r="AQ267" t="str">
            <v>×</v>
          </cell>
        </row>
        <row r="268">
          <cell r="AQ268" t="str">
            <v>×</v>
          </cell>
        </row>
        <row r="269">
          <cell r="AQ269">
            <v>0</v>
          </cell>
        </row>
        <row r="270">
          <cell r="AQ270" t="str">
            <v>×</v>
          </cell>
        </row>
        <row r="271">
          <cell r="AQ271">
            <v>0</v>
          </cell>
        </row>
        <row r="272">
          <cell r="AQ272">
            <v>0</v>
          </cell>
        </row>
        <row r="273">
          <cell r="AQ273">
            <v>0</v>
          </cell>
        </row>
        <row r="274">
          <cell r="AQ274">
            <v>0</v>
          </cell>
        </row>
        <row r="275">
          <cell r="AQ275">
            <v>0</v>
          </cell>
        </row>
        <row r="276">
          <cell r="AQ276">
            <v>0</v>
          </cell>
        </row>
        <row r="277">
          <cell r="AQ277">
            <v>0</v>
          </cell>
        </row>
        <row r="278">
          <cell r="AQ278">
            <v>0</v>
          </cell>
        </row>
        <row r="279">
          <cell r="AQ279">
            <v>0</v>
          </cell>
        </row>
        <row r="280">
          <cell r="AQ280">
            <v>0</v>
          </cell>
        </row>
        <row r="281">
          <cell r="AQ281">
            <v>0</v>
          </cell>
        </row>
        <row r="282">
          <cell r="AQ282">
            <v>0</v>
          </cell>
        </row>
        <row r="283">
          <cell r="AQ283">
            <v>0</v>
          </cell>
        </row>
        <row r="284">
          <cell r="AQ284">
            <v>0</v>
          </cell>
        </row>
        <row r="285">
          <cell r="AQ285">
            <v>0</v>
          </cell>
        </row>
        <row r="286">
          <cell r="AQ286">
            <v>0</v>
          </cell>
        </row>
        <row r="287">
          <cell r="AQ287">
            <v>0</v>
          </cell>
        </row>
        <row r="288">
          <cell r="AQ288">
            <v>0</v>
          </cell>
        </row>
        <row r="289">
          <cell r="AQ289">
            <v>0</v>
          </cell>
        </row>
        <row r="290">
          <cell r="AQ290">
            <v>0</v>
          </cell>
        </row>
        <row r="291">
          <cell r="AQ291">
            <v>0</v>
          </cell>
        </row>
        <row r="292">
          <cell r="AQ292">
            <v>0</v>
          </cell>
        </row>
        <row r="293">
          <cell r="AQ293">
            <v>0</v>
          </cell>
        </row>
        <row r="294">
          <cell r="AQ294">
            <v>0</v>
          </cell>
        </row>
        <row r="295">
          <cell r="AQ295">
            <v>0</v>
          </cell>
        </row>
        <row r="296">
          <cell r="AQ296">
            <v>0</v>
          </cell>
        </row>
        <row r="297">
          <cell r="AQ297">
            <v>0</v>
          </cell>
        </row>
        <row r="298">
          <cell r="AQ298">
            <v>0</v>
          </cell>
        </row>
        <row r="299">
          <cell r="AQ299">
            <v>0</v>
          </cell>
        </row>
        <row r="300">
          <cell r="AQ300">
            <v>0</v>
          </cell>
        </row>
        <row r="301">
          <cell r="AQ301">
            <v>0</v>
          </cell>
        </row>
        <row r="302">
          <cell r="AQ302">
            <v>0</v>
          </cell>
        </row>
        <row r="303">
          <cell r="AQ303">
            <v>0</v>
          </cell>
        </row>
        <row r="304">
          <cell r="AQ304">
            <v>0</v>
          </cell>
        </row>
        <row r="305">
          <cell r="AQ305">
            <v>0</v>
          </cell>
        </row>
        <row r="306">
          <cell r="AQ306">
            <v>0</v>
          </cell>
        </row>
        <row r="307">
          <cell r="AQ307">
            <v>0</v>
          </cell>
        </row>
        <row r="308">
          <cell r="AQ308">
            <v>0</v>
          </cell>
        </row>
        <row r="309">
          <cell r="AQ309">
            <v>0</v>
          </cell>
        </row>
        <row r="310">
          <cell r="AQ310">
            <v>0</v>
          </cell>
        </row>
        <row r="311">
          <cell r="AQ311">
            <v>0</v>
          </cell>
        </row>
        <row r="312">
          <cell r="AQ312">
            <v>0</v>
          </cell>
        </row>
        <row r="313">
          <cell r="AQ313">
            <v>0</v>
          </cell>
        </row>
        <row r="314">
          <cell r="AQ314">
            <v>0</v>
          </cell>
        </row>
        <row r="315">
          <cell r="AQ315">
            <v>0</v>
          </cell>
        </row>
        <row r="316">
          <cell r="AQ316">
            <v>0</v>
          </cell>
        </row>
        <row r="317">
          <cell r="AQ317">
            <v>0</v>
          </cell>
        </row>
        <row r="318">
          <cell r="AQ318">
            <v>0</v>
          </cell>
        </row>
        <row r="319">
          <cell r="AQ319">
            <v>0</v>
          </cell>
        </row>
        <row r="320">
          <cell r="AQ320" t="str">
            <v>×</v>
          </cell>
        </row>
        <row r="321">
          <cell r="AQ321">
            <v>0</v>
          </cell>
        </row>
        <row r="322">
          <cell r="AQ322">
            <v>0</v>
          </cell>
        </row>
        <row r="323">
          <cell r="AQ323">
            <v>0</v>
          </cell>
        </row>
        <row r="324">
          <cell r="AQ324">
            <v>0</v>
          </cell>
        </row>
        <row r="325">
          <cell r="AQ325" t="str">
            <v>×</v>
          </cell>
        </row>
        <row r="326">
          <cell r="AQ326" t="str">
            <v>×</v>
          </cell>
        </row>
        <row r="327">
          <cell r="AQ327">
            <v>0</v>
          </cell>
        </row>
        <row r="328">
          <cell r="AQ328" t="str">
            <v>×</v>
          </cell>
        </row>
        <row r="329">
          <cell r="AQ329" t="str">
            <v>×</v>
          </cell>
        </row>
        <row r="330">
          <cell r="AQ330">
            <v>0</v>
          </cell>
        </row>
        <row r="331">
          <cell r="AQ331">
            <v>0</v>
          </cell>
        </row>
        <row r="332">
          <cell r="AQ332" t="str">
            <v>×</v>
          </cell>
        </row>
        <row r="333">
          <cell r="AQ333">
            <v>0</v>
          </cell>
        </row>
        <row r="334">
          <cell r="AQ334">
            <v>0</v>
          </cell>
        </row>
        <row r="335">
          <cell r="AQ335" t="str">
            <v>×</v>
          </cell>
        </row>
        <row r="336">
          <cell r="AQ336">
            <v>0</v>
          </cell>
        </row>
        <row r="337">
          <cell r="AQ337">
            <v>0</v>
          </cell>
        </row>
        <row r="338">
          <cell r="AQ338">
            <v>0</v>
          </cell>
        </row>
        <row r="339">
          <cell r="AQ339">
            <v>0</v>
          </cell>
        </row>
        <row r="340">
          <cell r="AQ340">
            <v>0</v>
          </cell>
        </row>
        <row r="341">
          <cell r="AQ341">
            <v>0</v>
          </cell>
        </row>
        <row r="342">
          <cell r="AQ342">
            <v>0</v>
          </cell>
        </row>
        <row r="343">
          <cell r="AQ343">
            <v>0</v>
          </cell>
        </row>
        <row r="344">
          <cell r="AQ344">
            <v>0</v>
          </cell>
        </row>
        <row r="345">
          <cell r="AQ345">
            <v>0</v>
          </cell>
        </row>
        <row r="346">
          <cell r="AQ346">
            <v>0</v>
          </cell>
        </row>
        <row r="347">
          <cell r="AQ347">
            <v>0</v>
          </cell>
        </row>
        <row r="348">
          <cell r="AQ348">
            <v>0</v>
          </cell>
        </row>
        <row r="349">
          <cell r="AQ349">
            <v>0</v>
          </cell>
        </row>
        <row r="350">
          <cell r="AQ350">
            <v>0</v>
          </cell>
        </row>
        <row r="351">
          <cell r="AQ351">
            <v>0</v>
          </cell>
        </row>
        <row r="352">
          <cell r="AQ352">
            <v>0</v>
          </cell>
        </row>
        <row r="353">
          <cell r="AQ353">
            <v>0</v>
          </cell>
        </row>
        <row r="354">
          <cell r="AQ354">
            <v>0</v>
          </cell>
        </row>
        <row r="355">
          <cell r="AQ355" t="str">
            <v>×</v>
          </cell>
        </row>
        <row r="356">
          <cell r="AQ356">
            <v>0</v>
          </cell>
        </row>
        <row r="357">
          <cell r="AQ357">
            <v>0</v>
          </cell>
        </row>
        <row r="358">
          <cell r="AQ358">
            <v>0</v>
          </cell>
        </row>
        <row r="359">
          <cell r="AQ359">
            <v>0</v>
          </cell>
        </row>
        <row r="360">
          <cell r="AQ360">
            <v>0</v>
          </cell>
        </row>
        <row r="361">
          <cell r="AQ361">
            <v>0</v>
          </cell>
        </row>
        <row r="362">
          <cell r="AQ362" t="str">
            <v>×</v>
          </cell>
        </row>
        <row r="363">
          <cell r="AQ363" t="str">
            <v>×</v>
          </cell>
        </row>
        <row r="364">
          <cell r="AQ364">
            <v>0</v>
          </cell>
        </row>
        <row r="365">
          <cell r="AQ365" t="str">
            <v>×</v>
          </cell>
        </row>
        <row r="366">
          <cell r="AQ366">
            <v>0</v>
          </cell>
        </row>
        <row r="367">
          <cell r="AQ367">
            <v>0</v>
          </cell>
        </row>
        <row r="368">
          <cell r="AQ368" t="str">
            <v>×</v>
          </cell>
        </row>
        <row r="369">
          <cell r="AQ369">
            <v>0</v>
          </cell>
        </row>
        <row r="370">
          <cell r="AQ370">
            <v>0</v>
          </cell>
        </row>
        <row r="371">
          <cell r="AQ371">
            <v>0</v>
          </cell>
        </row>
        <row r="372">
          <cell r="AQ372">
            <v>0</v>
          </cell>
        </row>
        <row r="373">
          <cell r="AQ373" t="str">
            <v>×</v>
          </cell>
        </row>
        <row r="374">
          <cell r="AQ374">
            <v>0</v>
          </cell>
        </row>
        <row r="375">
          <cell r="AQ375">
            <v>0</v>
          </cell>
        </row>
        <row r="376">
          <cell r="AQ376">
            <v>0</v>
          </cell>
        </row>
        <row r="377">
          <cell r="AQ377">
            <v>0</v>
          </cell>
        </row>
        <row r="378">
          <cell r="AQ378">
            <v>0</v>
          </cell>
        </row>
        <row r="379">
          <cell r="AQ379">
            <v>0</v>
          </cell>
        </row>
        <row r="380">
          <cell r="AQ380">
            <v>0</v>
          </cell>
        </row>
        <row r="381">
          <cell r="AQ381">
            <v>0</v>
          </cell>
        </row>
        <row r="382">
          <cell r="AQ382" t="str">
            <v>×</v>
          </cell>
        </row>
        <row r="383">
          <cell r="AQ383">
            <v>0</v>
          </cell>
        </row>
        <row r="384">
          <cell r="AQ384">
            <v>0</v>
          </cell>
        </row>
        <row r="385">
          <cell r="AQ385">
            <v>0</v>
          </cell>
        </row>
        <row r="386">
          <cell r="AQ386">
            <v>0</v>
          </cell>
        </row>
        <row r="387">
          <cell r="AQ387">
            <v>0</v>
          </cell>
        </row>
        <row r="388">
          <cell r="AQ388">
            <v>0</v>
          </cell>
        </row>
        <row r="389">
          <cell r="AQ389">
            <v>0</v>
          </cell>
        </row>
        <row r="390">
          <cell r="AQ390" t="str">
            <v>×</v>
          </cell>
        </row>
        <row r="391">
          <cell r="AQ391">
            <v>0</v>
          </cell>
        </row>
        <row r="392">
          <cell r="AQ392" t="str">
            <v>×</v>
          </cell>
        </row>
        <row r="393">
          <cell r="AQ393">
            <v>0</v>
          </cell>
        </row>
        <row r="394">
          <cell r="AQ394">
            <v>0</v>
          </cell>
        </row>
        <row r="395">
          <cell r="AQ395" t="str">
            <v>×</v>
          </cell>
        </row>
        <row r="396">
          <cell r="AQ396">
            <v>0</v>
          </cell>
        </row>
        <row r="397">
          <cell r="AQ397">
            <v>0</v>
          </cell>
        </row>
        <row r="398">
          <cell r="AQ398" t="str">
            <v>×</v>
          </cell>
        </row>
        <row r="399">
          <cell r="AQ399">
            <v>0</v>
          </cell>
        </row>
        <row r="400">
          <cell r="AQ400" t="str">
            <v>×</v>
          </cell>
        </row>
        <row r="401">
          <cell r="AQ401">
            <v>0</v>
          </cell>
        </row>
        <row r="402">
          <cell r="AQ402">
            <v>0</v>
          </cell>
        </row>
        <row r="403">
          <cell r="AQ403" t="str">
            <v>×</v>
          </cell>
        </row>
        <row r="404">
          <cell r="AQ404">
            <v>0</v>
          </cell>
        </row>
        <row r="405">
          <cell r="AQ405" t="str">
            <v>×</v>
          </cell>
        </row>
        <row r="406">
          <cell r="AQ406" t="str">
            <v>×</v>
          </cell>
        </row>
        <row r="407">
          <cell r="AQ407" t="str">
            <v>×</v>
          </cell>
        </row>
        <row r="408">
          <cell r="AQ408">
            <v>0</v>
          </cell>
        </row>
        <row r="409">
          <cell r="AQ409" t="str">
            <v>×</v>
          </cell>
        </row>
        <row r="410">
          <cell r="AQ410">
            <v>0</v>
          </cell>
        </row>
        <row r="411">
          <cell r="AQ411">
            <v>0</v>
          </cell>
        </row>
        <row r="412">
          <cell r="AQ412">
            <v>0</v>
          </cell>
        </row>
        <row r="413">
          <cell r="AQ413">
            <v>0</v>
          </cell>
        </row>
        <row r="414">
          <cell r="AQ414">
            <v>0</v>
          </cell>
        </row>
        <row r="415">
          <cell r="AQ415">
            <v>0</v>
          </cell>
        </row>
        <row r="416">
          <cell r="AQ416" t="str">
            <v>×</v>
          </cell>
        </row>
        <row r="417">
          <cell r="AQ417">
            <v>0</v>
          </cell>
        </row>
        <row r="418">
          <cell r="AQ418">
            <v>0</v>
          </cell>
        </row>
        <row r="419">
          <cell r="AQ419">
            <v>0</v>
          </cell>
        </row>
        <row r="420">
          <cell r="AQ420">
            <v>0</v>
          </cell>
        </row>
        <row r="421">
          <cell r="AQ421">
            <v>0</v>
          </cell>
        </row>
        <row r="422">
          <cell r="AQ422">
            <v>0</v>
          </cell>
        </row>
        <row r="423">
          <cell r="AQ423">
            <v>0</v>
          </cell>
        </row>
        <row r="424">
          <cell r="AQ424">
            <v>0</v>
          </cell>
        </row>
        <row r="425">
          <cell r="AQ425">
            <v>0</v>
          </cell>
        </row>
        <row r="426">
          <cell r="AQ426">
            <v>0</v>
          </cell>
        </row>
        <row r="427">
          <cell r="AQ427">
            <v>0</v>
          </cell>
        </row>
        <row r="428">
          <cell r="AQ428">
            <v>0</v>
          </cell>
        </row>
        <row r="429">
          <cell r="AQ429">
            <v>0</v>
          </cell>
        </row>
        <row r="430">
          <cell r="AQ430">
            <v>0</v>
          </cell>
        </row>
        <row r="431">
          <cell r="AQ431" t="str">
            <v>×</v>
          </cell>
        </row>
        <row r="432">
          <cell r="AQ432">
            <v>0</v>
          </cell>
        </row>
        <row r="433">
          <cell r="AQ433">
            <v>0</v>
          </cell>
        </row>
        <row r="434">
          <cell r="AQ434" t="str">
            <v>×</v>
          </cell>
        </row>
        <row r="435">
          <cell r="AQ435">
            <v>0</v>
          </cell>
        </row>
        <row r="436">
          <cell r="AQ436" t="str">
            <v>×</v>
          </cell>
        </row>
        <row r="437">
          <cell r="AQ437" t="str">
            <v>×</v>
          </cell>
        </row>
        <row r="438">
          <cell r="AQ438">
            <v>0</v>
          </cell>
        </row>
        <row r="439">
          <cell r="AQ439">
            <v>0</v>
          </cell>
        </row>
        <row r="440">
          <cell r="AQ440" t="str">
            <v>×</v>
          </cell>
        </row>
        <row r="441">
          <cell r="AQ441">
            <v>0</v>
          </cell>
        </row>
        <row r="442">
          <cell r="AQ442" t="str">
            <v>×</v>
          </cell>
        </row>
        <row r="443">
          <cell r="AQ443" t="str">
            <v>×</v>
          </cell>
        </row>
        <row r="444">
          <cell r="AQ444">
            <v>0</v>
          </cell>
        </row>
        <row r="445">
          <cell r="AQ445">
            <v>0</v>
          </cell>
        </row>
        <row r="446">
          <cell r="AQ446">
            <v>0</v>
          </cell>
        </row>
        <row r="447">
          <cell r="AQ447" t="str">
            <v>×</v>
          </cell>
        </row>
        <row r="448">
          <cell r="AQ448">
            <v>0</v>
          </cell>
        </row>
        <row r="449">
          <cell r="AQ449">
            <v>0</v>
          </cell>
        </row>
        <row r="450">
          <cell r="AQ450">
            <v>0</v>
          </cell>
        </row>
        <row r="451">
          <cell r="AQ451" t="str">
            <v>×</v>
          </cell>
        </row>
        <row r="452">
          <cell r="AQ452">
            <v>0</v>
          </cell>
        </row>
        <row r="453">
          <cell r="AQ453">
            <v>0</v>
          </cell>
        </row>
        <row r="454">
          <cell r="AQ454">
            <v>0</v>
          </cell>
        </row>
        <row r="455">
          <cell r="AQ455">
            <v>0</v>
          </cell>
        </row>
        <row r="456">
          <cell r="AQ456" t="str">
            <v>×</v>
          </cell>
        </row>
        <row r="457">
          <cell r="AQ457">
            <v>0</v>
          </cell>
        </row>
        <row r="458">
          <cell r="AQ458">
            <v>0</v>
          </cell>
        </row>
        <row r="459">
          <cell r="AQ459" t="str">
            <v>×</v>
          </cell>
        </row>
        <row r="460">
          <cell r="AQ460">
            <v>0</v>
          </cell>
        </row>
        <row r="461">
          <cell r="AQ461">
            <v>0</v>
          </cell>
        </row>
        <row r="462">
          <cell r="AQ462">
            <v>0</v>
          </cell>
        </row>
        <row r="463">
          <cell r="AQ463">
            <v>0</v>
          </cell>
        </row>
        <row r="464">
          <cell r="AQ464">
            <v>0</v>
          </cell>
        </row>
        <row r="465">
          <cell r="AQ465">
            <v>0</v>
          </cell>
        </row>
        <row r="466">
          <cell r="AQ466" t="str">
            <v>×</v>
          </cell>
        </row>
        <row r="467">
          <cell r="AQ467">
            <v>0</v>
          </cell>
        </row>
        <row r="468">
          <cell r="AQ468">
            <v>0</v>
          </cell>
        </row>
        <row r="469">
          <cell r="AQ469">
            <v>0</v>
          </cell>
        </row>
        <row r="470">
          <cell r="AQ470">
            <v>0</v>
          </cell>
        </row>
        <row r="471">
          <cell r="AQ471">
            <v>0</v>
          </cell>
        </row>
        <row r="472">
          <cell r="AQ472">
            <v>0</v>
          </cell>
        </row>
        <row r="473">
          <cell r="AQ473">
            <v>0</v>
          </cell>
        </row>
        <row r="474">
          <cell r="AQ474">
            <v>0</v>
          </cell>
        </row>
        <row r="475">
          <cell r="AQ475">
            <v>0</v>
          </cell>
        </row>
        <row r="476">
          <cell r="AQ476">
            <v>0</v>
          </cell>
        </row>
        <row r="477">
          <cell r="AQ477">
            <v>0</v>
          </cell>
        </row>
        <row r="478">
          <cell r="AQ478">
            <v>0</v>
          </cell>
        </row>
        <row r="479">
          <cell r="AQ479">
            <v>0</v>
          </cell>
        </row>
        <row r="480">
          <cell r="AQ480">
            <v>0</v>
          </cell>
        </row>
        <row r="481">
          <cell r="AQ481">
            <v>0</v>
          </cell>
        </row>
        <row r="482">
          <cell r="AQ482">
            <v>0</v>
          </cell>
        </row>
        <row r="483">
          <cell r="AQ483">
            <v>0</v>
          </cell>
        </row>
        <row r="484">
          <cell r="AQ484">
            <v>0</v>
          </cell>
        </row>
        <row r="485">
          <cell r="AQ485" t="str">
            <v>×</v>
          </cell>
        </row>
        <row r="486">
          <cell r="AQ486">
            <v>0</v>
          </cell>
        </row>
        <row r="487">
          <cell r="AQ487" t="str">
            <v>×</v>
          </cell>
        </row>
        <row r="488">
          <cell r="AQ488">
            <v>0</v>
          </cell>
        </row>
        <row r="489">
          <cell r="AQ489">
            <v>0</v>
          </cell>
        </row>
        <row r="490">
          <cell r="AQ490" t="str">
            <v>×</v>
          </cell>
        </row>
        <row r="491">
          <cell r="AQ491">
            <v>0</v>
          </cell>
        </row>
        <row r="492">
          <cell r="AQ492">
            <v>0</v>
          </cell>
        </row>
        <row r="493">
          <cell r="AQ493">
            <v>0</v>
          </cell>
        </row>
        <row r="494">
          <cell r="AQ494">
            <v>0</v>
          </cell>
        </row>
        <row r="495">
          <cell r="AQ495">
            <v>0</v>
          </cell>
        </row>
        <row r="496">
          <cell r="AQ496">
            <v>0</v>
          </cell>
        </row>
        <row r="497">
          <cell r="AQ497">
            <v>0</v>
          </cell>
        </row>
        <row r="498">
          <cell r="AQ498" t="str">
            <v>×</v>
          </cell>
        </row>
        <row r="499">
          <cell r="AQ499">
            <v>0</v>
          </cell>
        </row>
        <row r="500">
          <cell r="AQ500">
            <v>0</v>
          </cell>
        </row>
        <row r="501">
          <cell r="AQ501">
            <v>0</v>
          </cell>
        </row>
        <row r="502">
          <cell r="AQ502">
            <v>0</v>
          </cell>
        </row>
        <row r="503">
          <cell r="AQ503">
            <v>0</v>
          </cell>
        </row>
        <row r="504">
          <cell r="AQ504">
            <v>0</v>
          </cell>
        </row>
        <row r="505">
          <cell r="AQ505">
            <v>0</v>
          </cell>
        </row>
        <row r="506">
          <cell r="AQ506" t="str">
            <v>×</v>
          </cell>
        </row>
        <row r="507">
          <cell r="AQ507">
            <v>0</v>
          </cell>
        </row>
        <row r="508">
          <cell r="AQ508">
            <v>0</v>
          </cell>
        </row>
        <row r="509">
          <cell r="AQ509">
            <v>0</v>
          </cell>
        </row>
        <row r="510">
          <cell r="AQ510" t="str">
            <v>×</v>
          </cell>
        </row>
        <row r="511">
          <cell r="AQ511">
            <v>0</v>
          </cell>
        </row>
        <row r="512">
          <cell r="AQ512">
            <v>0</v>
          </cell>
        </row>
        <row r="513">
          <cell r="AQ513" t="str">
            <v>×</v>
          </cell>
        </row>
        <row r="514">
          <cell r="AQ514" t="str">
            <v>×</v>
          </cell>
        </row>
        <row r="515">
          <cell r="AQ515">
            <v>0</v>
          </cell>
        </row>
        <row r="516">
          <cell r="AQ516">
            <v>0</v>
          </cell>
        </row>
        <row r="517">
          <cell r="AQ517">
            <v>0</v>
          </cell>
        </row>
        <row r="518">
          <cell r="AQ518">
            <v>0</v>
          </cell>
        </row>
        <row r="519">
          <cell r="AQ519">
            <v>0</v>
          </cell>
        </row>
        <row r="520">
          <cell r="AQ520">
            <v>0</v>
          </cell>
        </row>
        <row r="521">
          <cell r="AQ521" t="str">
            <v>×</v>
          </cell>
        </row>
        <row r="522">
          <cell r="AQ522">
            <v>0</v>
          </cell>
        </row>
        <row r="523">
          <cell r="AQ523">
            <v>0</v>
          </cell>
        </row>
        <row r="524">
          <cell r="AQ524">
            <v>0</v>
          </cell>
        </row>
        <row r="525">
          <cell r="AQ525">
            <v>0</v>
          </cell>
        </row>
        <row r="526">
          <cell r="AQ526">
            <v>0</v>
          </cell>
        </row>
        <row r="527">
          <cell r="AQ527">
            <v>0</v>
          </cell>
        </row>
        <row r="528">
          <cell r="AQ528">
            <v>0</v>
          </cell>
        </row>
        <row r="529">
          <cell r="AQ529">
            <v>0</v>
          </cell>
        </row>
        <row r="530">
          <cell r="AQ530" t="str">
            <v>×</v>
          </cell>
        </row>
        <row r="531">
          <cell r="AQ531">
            <v>0</v>
          </cell>
        </row>
        <row r="532">
          <cell r="AQ532">
            <v>0</v>
          </cell>
        </row>
        <row r="533">
          <cell r="AQ533">
            <v>0</v>
          </cell>
        </row>
        <row r="534">
          <cell r="AQ534">
            <v>0</v>
          </cell>
        </row>
        <row r="535">
          <cell r="AQ535">
            <v>0</v>
          </cell>
        </row>
        <row r="536">
          <cell r="AQ536">
            <v>0</v>
          </cell>
        </row>
        <row r="537">
          <cell r="AQ537">
            <v>0</v>
          </cell>
        </row>
        <row r="538">
          <cell r="AQ538" t="str">
            <v>×</v>
          </cell>
        </row>
        <row r="539">
          <cell r="AQ539">
            <v>0</v>
          </cell>
        </row>
        <row r="540">
          <cell r="AQ540">
            <v>0</v>
          </cell>
        </row>
        <row r="541">
          <cell r="AQ541">
            <v>0</v>
          </cell>
        </row>
        <row r="542">
          <cell r="AQ542" t="str">
            <v>×</v>
          </cell>
        </row>
        <row r="543">
          <cell r="AQ543">
            <v>0</v>
          </cell>
        </row>
        <row r="544">
          <cell r="AQ544" t="str">
            <v>×</v>
          </cell>
        </row>
        <row r="545">
          <cell r="AQ545">
            <v>0</v>
          </cell>
        </row>
        <row r="546">
          <cell r="AQ546">
            <v>0</v>
          </cell>
        </row>
        <row r="547">
          <cell r="AQ547" t="str">
            <v>×</v>
          </cell>
        </row>
        <row r="548">
          <cell r="AQ548" t="str">
            <v>×</v>
          </cell>
        </row>
        <row r="549">
          <cell r="AQ549" t="str">
            <v>×</v>
          </cell>
        </row>
        <row r="550">
          <cell r="AQ550">
            <v>0</v>
          </cell>
        </row>
        <row r="551">
          <cell r="AQ551">
            <v>0</v>
          </cell>
        </row>
        <row r="552">
          <cell r="AQ552">
            <v>0</v>
          </cell>
        </row>
        <row r="553">
          <cell r="AQ553" t="str">
            <v>×</v>
          </cell>
        </row>
        <row r="554">
          <cell r="AQ554">
            <v>0</v>
          </cell>
        </row>
        <row r="555">
          <cell r="AQ555">
            <v>0</v>
          </cell>
        </row>
        <row r="556">
          <cell r="AQ556">
            <v>0</v>
          </cell>
        </row>
        <row r="557">
          <cell r="AQ557">
            <v>0</v>
          </cell>
        </row>
        <row r="558">
          <cell r="AQ558">
            <v>0</v>
          </cell>
        </row>
        <row r="559">
          <cell r="AQ559">
            <v>0</v>
          </cell>
        </row>
        <row r="560">
          <cell r="AQ560">
            <v>0</v>
          </cell>
        </row>
        <row r="561">
          <cell r="AQ561">
            <v>0</v>
          </cell>
        </row>
        <row r="562">
          <cell r="AQ562">
            <v>0</v>
          </cell>
        </row>
        <row r="563">
          <cell r="AQ563" t="str">
            <v>×</v>
          </cell>
        </row>
        <row r="564">
          <cell r="AQ564" t="str">
            <v>×</v>
          </cell>
        </row>
        <row r="565">
          <cell r="AQ565" t="str">
            <v>×</v>
          </cell>
        </row>
        <row r="566">
          <cell r="AQ566">
            <v>0</v>
          </cell>
        </row>
        <row r="567">
          <cell r="AQ567" t="str">
            <v>×</v>
          </cell>
        </row>
        <row r="568">
          <cell r="AQ568">
            <v>0</v>
          </cell>
        </row>
        <row r="569">
          <cell r="AQ569">
            <v>0</v>
          </cell>
        </row>
        <row r="570">
          <cell r="AQ570">
            <v>0</v>
          </cell>
        </row>
        <row r="571">
          <cell r="AQ571">
            <v>0</v>
          </cell>
        </row>
        <row r="572">
          <cell r="AQ572">
            <v>0</v>
          </cell>
        </row>
        <row r="573">
          <cell r="AQ573">
            <v>0</v>
          </cell>
        </row>
        <row r="574">
          <cell r="AQ574">
            <v>0</v>
          </cell>
        </row>
        <row r="575">
          <cell r="AQ575" t="str">
            <v>×</v>
          </cell>
        </row>
        <row r="576">
          <cell r="AQ576">
            <v>0</v>
          </cell>
        </row>
        <row r="577">
          <cell r="AQ577">
            <v>0</v>
          </cell>
        </row>
        <row r="578">
          <cell r="AQ578">
            <v>0</v>
          </cell>
        </row>
        <row r="579">
          <cell r="AQ579">
            <v>0</v>
          </cell>
        </row>
        <row r="580">
          <cell r="AQ580">
            <v>0</v>
          </cell>
        </row>
        <row r="581">
          <cell r="AQ581" t="str">
            <v>×</v>
          </cell>
        </row>
        <row r="582">
          <cell r="AQ582">
            <v>0</v>
          </cell>
        </row>
        <row r="583">
          <cell r="AQ583" t="str">
            <v>×</v>
          </cell>
        </row>
        <row r="584">
          <cell r="AQ584">
            <v>0</v>
          </cell>
        </row>
        <row r="585">
          <cell r="AQ585">
            <v>0</v>
          </cell>
        </row>
        <row r="586">
          <cell r="AQ586">
            <v>0</v>
          </cell>
        </row>
        <row r="587">
          <cell r="AQ587">
            <v>0</v>
          </cell>
        </row>
        <row r="588">
          <cell r="AQ588">
            <v>0</v>
          </cell>
        </row>
        <row r="589">
          <cell r="AQ589">
            <v>0</v>
          </cell>
        </row>
        <row r="590">
          <cell r="AQ590" t="str">
            <v>×</v>
          </cell>
        </row>
        <row r="591">
          <cell r="AQ591">
            <v>0</v>
          </cell>
        </row>
        <row r="592">
          <cell r="AQ592">
            <v>0</v>
          </cell>
        </row>
        <row r="593">
          <cell r="AQ593">
            <v>0</v>
          </cell>
        </row>
        <row r="594">
          <cell r="AQ594">
            <v>0</v>
          </cell>
        </row>
        <row r="595">
          <cell r="AQ595">
            <v>0</v>
          </cell>
        </row>
        <row r="596">
          <cell r="AQ596">
            <v>0</v>
          </cell>
        </row>
        <row r="597">
          <cell r="AQ597">
            <v>0</v>
          </cell>
        </row>
        <row r="598">
          <cell r="AQ598">
            <v>0</v>
          </cell>
        </row>
        <row r="599">
          <cell r="AQ599">
            <v>0</v>
          </cell>
        </row>
        <row r="600">
          <cell r="AQ600">
            <v>0</v>
          </cell>
        </row>
        <row r="601">
          <cell r="AQ601">
            <v>0</v>
          </cell>
        </row>
        <row r="602">
          <cell r="AQ602">
            <v>0</v>
          </cell>
        </row>
        <row r="603">
          <cell r="AQ603">
            <v>0</v>
          </cell>
        </row>
        <row r="604">
          <cell r="AQ604">
            <v>0</v>
          </cell>
        </row>
        <row r="605">
          <cell r="AQ605">
            <v>0</v>
          </cell>
        </row>
        <row r="606">
          <cell r="AQ606">
            <v>0</v>
          </cell>
        </row>
        <row r="607">
          <cell r="AQ607">
            <v>0</v>
          </cell>
        </row>
        <row r="608">
          <cell r="AQ608">
            <v>0</v>
          </cell>
        </row>
        <row r="609">
          <cell r="AQ609">
            <v>0</v>
          </cell>
        </row>
        <row r="610">
          <cell r="AQ610">
            <v>0</v>
          </cell>
        </row>
        <row r="611">
          <cell r="AQ611" t="str">
            <v>×</v>
          </cell>
        </row>
        <row r="612">
          <cell r="AQ612">
            <v>0</v>
          </cell>
        </row>
        <row r="613">
          <cell r="AQ613">
            <v>0</v>
          </cell>
        </row>
        <row r="614">
          <cell r="AQ614">
            <v>0</v>
          </cell>
        </row>
        <row r="615">
          <cell r="AQ615">
            <v>0</v>
          </cell>
        </row>
        <row r="616">
          <cell r="AQ616">
            <v>0</v>
          </cell>
        </row>
        <row r="617">
          <cell r="AQ617">
            <v>0</v>
          </cell>
        </row>
        <row r="618">
          <cell r="AQ618" t="str">
            <v>×</v>
          </cell>
        </row>
        <row r="619">
          <cell r="AQ619">
            <v>0</v>
          </cell>
        </row>
        <row r="620">
          <cell r="AQ620">
            <v>0</v>
          </cell>
        </row>
        <row r="621">
          <cell r="AQ621" t="str">
            <v>×</v>
          </cell>
        </row>
        <row r="622">
          <cell r="AQ622">
            <v>0</v>
          </cell>
        </row>
        <row r="623">
          <cell r="AQ623">
            <v>0</v>
          </cell>
        </row>
        <row r="624">
          <cell r="AQ624">
            <v>0</v>
          </cell>
        </row>
        <row r="625">
          <cell r="AQ625">
            <v>0</v>
          </cell>
        </row>
        <row r="626">
          <cell r="AQ626" t="str">
            <v>×</v>
          </cell>
        </row>
        <row r="627">
          <cell r="AQ627">
            <v>0</v>
          </cell>
        </row>
        <row r="628">
          <cell r="AQ628">
            <v>0</v>
          </cell>
        </row>
        <row r="629">
          <cell r="AQ629">
            <v>0</v>
          </cell>
        </row>
        <row r="630">
          <cell r="AQ630">
            <v>0</v>
          </cell>
        </row>
        <row r="631">
          <cell r="AQ631">
            <v>0</v>
          </cell>
        </row>
        <row r="632">
          <cell r="AQ632">
            <v>0</v>
          </cell>
        </row>
        <row r="633">
          <cell r="AQ633" t="str">
            <v>×</v>
          </cell>
        </row>
        <row r="634">
          <cell r="AQ634" t="str">
            <v>×</v>
          </cell>
        </row>
        <row r="635">
          <cell r="AQ635">
            <v>0</v>
          </cell>
        </row>
        <row r="636">
          <cell r="AQ636">
            <v>0</v>
          </cell>
        </row>
        <row r="637">
          <cell r="AQ637">
            <v>0</v>
          </cell>
        </row>
        <row r="638">
          <cell r="AQ638" t="str">
            <v>×</v>
          </cell>
        </row>
        <row r="639">
          <cell r="AQ639">
            <v>0</v>
          </cell>
        </row>
        <row r="640">
          <cell r="AQ640">
            <v>0</v>
          </cell>
        </row>
        <row r="641">
          <cell r="AQ641">
            <v>0</v>
          </cell>
        </row>
        <row r="642">
          <cell r="AQ642">
            <v>0</v>
          </cell>
        </row>
        <row r="643">
          <cell r="AQ643">
            <v>0</v>
          </cell>
        </row>
        <row r="644">
          <cell r="AQ644">
            <v>0</v>
          </cell>
        </row>
        <row r="645">
          <cell r="AQ645">
            <v>0</v>
          </cell>
        </row>
        <row r="646">
          <cell r="AQ646">
            <v>0</v>
          </cell>
        </row>
        <row r="647">
          <cell r="AQ647">
            <v>0</v>
          </cell>
        </row>
        <row r="648">
          <cell r="AQ648" t="str">
            <v>×</v>
          </cell>
        </row>
        <row r="649">
          <cell r="AQ649">
            <v>0</v>
          </cell>
        </row>
        <row r="650">
          <cell r="AQ650">
            <v>0</v>
          </cell>
        </row>
        <row r="651">
          <cell r="AQ651">
            <v>0</v>
          </cell>
        </row>
        <row r="652">
          <cell r="AQ652">
            <v>0</v>
          </cell>
        </row>
        <row r="653">
          <cell r="AQ653">
            <v>0</v>
          </cell>
        </row>
        <row r="654">
          <cell r="AQ654">
            <v>0</v>
          </cell>
        </row>
        <row r="655">
          <cell r="AQ655">
            <v>0</v>
          </cell>
        </row>
        <row r="656">
          <cell r="AQ656">
            <v>0</v>
          </cell>
        </row>
        <row r="657">
          <cell r="AQ657" t="str">
            <v>×</v>
          </cell>
        </row>
        <row r="658">
          <cell r="AQ658" t="str">
            <v>×</v>
          </cell>
        </row>
        <row r="659">
          <cell r="AQ659">
            <v>0</v>
          </cell>
        </row>
        <row r="660">
          <cell r="AQ660">
            <v>0</v>
          </cell>
        </row>
        <row r="661">
          <cell r="AQ661">
            <v>0</v>
          </cell>
        </row>
        <row r="662">
          <cell r="AQ662">
            <v>0</v>
          </cell>
        </row>
        <row r="663">
          <cell r="AQ663">
            <v>0</v>
          </cell>
        </row>
        <row r="664">
          <cell r="AQ664">
            <v>0</v>
          </cell>
        </row>
        <row r="665">
          <cell r="AQ665">
            <v>0</v>
          </cell>
        </row>
        <row r="666">
          <cell r="AQ666">
            <v>0</v>
          </cell>
        </row>
        <row r="667">
          <cell r="AQ667">
            <v>0</v>
          </cell>
        </row>
        <row r="668">
          <cell r="AQ668" t="str">
            <v>×</v>
          </cell>
        </row>
        <row r="669">
          <cell r="AQ669" t="str">
            <v>×</v>
          </cell>
        </row>
        <row r="670">
          <cell r="AQ670">
            <v>0</v>
          </cell>
        </row>
        <row r="671">
          <cell r="AQ671">
            <v>0</v>
          </cell>
        </row>
        <row r="672">
          <cell r="AQ672">
            <v>0</v>
          </cell>
        </row>
        <row r="673">
          <cell r="AQ673" t="str">
            <v>×</v>
          </cell>
        </row>
        <row r="674">
          <cell r="AQ674">
            <v>0</v>
          </cell>
        </row>
        <row r="675">
          <cell r="AQ675">
            <v>0</v>
          </cell>
        </row>
        <row r="676">
          <cell r="AQ676">
            <v>0</v>
          </cell>
        </row>
        <row r="677">
          <cell r="AQ677" t="str">
            <v>×</v>
          </cell>
        </row>
        <row r="678">
          <cell r="AQ678" t="str">
            <v>×</v>
          </cell>
        </row>
        <row r="679">
          <cell r="AQ679">
            <v>0</v>
          </cell>
        </row>
        <row r="680">
          <cell r="AQ680">
            <v>0</v>
          </cell>
        </row>
        <row r="681">
          <cell r="AQ681">
            <v>0</v>
          </cell>
        </row>
        <row r="682">
          <cell r="AQ682" t="str">
            <v>×</v>
          </cell>
        </row>
        <row r="683">
          <cell r="AQ683">
            <v>0</v>
          </cell>
        </row>
        <row r="684">
          <cell r="AQ684">
            <v>0</v>
          </cell>
        </row>
        <row r="685">
          <cell r="AQ685" t="str">
            <v>×</v>
          </cell>
        </row>
        <row r="686">
          <cell r="AQ686">
            <v>0</v>
          </cell>
        </row>
        <row r="687">
          <cell r="AQ687" t="str">
            <v>×</v>
          </cell>
        </row>
        <row r="688">
          <cell r="AQ688">
            <v>0</v>
          </cell>
        </row>
        <row r="689">
          <cell r="AQ689">
            <v>0</v>
          </cell>
        </row>
        <row r="690">
          <cell r="AQ690">
            <v>0</v>
          </cell>
        </row>
        <row r="691">
          <cell r="AQ691">
            <v>0</v>
          </cell>
        </row>
        <row r="692">
          <cell r="AQ692">
            <v>0</v>
          </cell>
        </row>
        <row r="693">
          <cell r="AQ693" t="str">
            <v>×</v>
          </cell>
        </row>
        <row r="694">
          <cell r="AQ694">
            <v>0</v>
          </cell>
        </row>
        <row r="695">
          <cell r="AQ695">
            <v>0</v>
          </cell>
        </row>
        <row r="696">
          <cell r="AQ696">
            <v>0</v>
          </cell>
        </row>
        <row r="697">
          <cell r="AQ697">
            <v>0</v>
          </cell>
        </row>
        <row r="698">
          <cell r="AQ698">
            <v>0</v>
          </cell>
        </row>
        <row r="699">
          <cell r="AQ699">
            <v>0</v>
          </cell>
        </row>
        <row r="700">
          <cell r="AQ700">
            <v>0</v>
          </cell>
        </row>
        <row r="701">
          <cell r="AQ701">
            <v>0</v>
          </cell>
        </row>
        <row r="702">
          <cell r="AQ702">
            <v>0</v>
          </cell>
        </row>
        <row r="703">
          <cell r="AQ703" t="str">
            <v>×</v>
          </cell>
        </row>
        <row r="704">
          <cell r="AQ704">
            <v>0</v>
          </cell>
        </row>
        <row r="705">
          <cell r="AQ705">
            <v>0</v>
          </cell>
        </row>
        <row r="706">
          <cell r="AQ706">
            <v>0</v>
          </cell>
        </row>
        <row r="707">
          <cell r="AQ707" t="str">
            <v>×</v>
          </cell>
        </row>
        <row r="708">
          <cell r="AQ708">
            <v>0</v>
          </cell>
        </row>
        <row r="709">
          <cell r="AQ709">
            <v>0</v>
          </cell>
        </row>
        <row r="710">
          <cell r="AQ710">
            <v>0</v>
          </cell>
        </row>
        <row r="711">
          <cell r="AQ711">
            <v>0</v>
          </cell>
        </row>
        <row r="712">
          <cell r="AQ712" t="str">
            <v>×</v>
          </cell>
        </row>
        <row r="713">
          <cell r="AQ713">
            <v>0</v>
          </cell>
        </row>
        <row r="714">
          <cell r="AQ714">
            <v>0</v>
          </cell>
        </row>
        <row r="715">
          <cell r="AQ715">
            <v>0</v>
          </cell>
        </row>
        <row r="716">
          <cell r="AQ716">
            <v>0</v>
          </cell>
        </row>
        <row r="717">
          <cell r="AQ717">
            <v>0</v>
          </cell>
        </row>
        <row r="718">
          <cell r="AQ718">
            <v>0</v>
          </cell>
        </row>
      </sheetData>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mailto:st-kataban@sii.or.jp"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A01D9-FB65-4BB9-8E1C-C93DD1EEFA1C}">
  <sheetPr>
    <tabColor theme="4"/>
    <pageSetUpPr fitToPage="1"/>
  </sheetPr>
  <dimension ref="A1:AI312"/>
  <sheetViews>
    <sheetView tabSelected="1" view="pageBreakPreview" zoomScale="55" zoomScaleNormal="55" zoomScaleSheetLayoutView="55" workbookViewId="0">
      <selection sqref="A1:B1"/>
    </sheetView>
  </sheetViews>
  <sheetFormatPr defaultColWidth="9" defaultRowHeight="16" outlineLevelCol="1" x14ac:dyDescent="0.2"/>
  <cols>
    <col min="1" max="1" width="12" style="5" customWidth="1"/>
    <col min="2" max="5" width="35.58203125" style="1" customWidth="1"/>
    <col min="6" max="7" width="46.58203125" style="1" customWidth="1"/>
    <col min="8" max="8" width="45.83203125" style="1" customWidth="1"/>
    <col min="9" max="9" width="6.9140625" style="1" hidden="1" customWidth="1"/>
    <col min="10" max="10" width="22.6640625" style="15" bestFit="1" customWidth="1"/>
    <col min="11" max="11" width="44.1640625" style="1" customWidth="1"/>
    <col min="12" max="12" width="25.1640625" style="1" customWidth="1"/>
    <col min="13" max="14" width="25" style="1" customWidth="1"/>
    <col min="15" max="15" width="14" style="1" customWidth="1"/>
    <col min="16" max="16" width="19.58203125" style="1" customWidth="1"/>
    <col min="17" max="17" width="23.58203125" style="1" customWidth="1"/>
    <col min="18" max="18" width="70.58203125" style="1" customWidth="1"/>
    <col min="19" max="19" width="51.5" style="1" customWidth="1"/>
    <col min="20" max="20" width="35.58203125" style="1" customWidth="1"/>
    <col min="21" max="21" width="10.4140625" style="1" hidden="1" customWidth="1" outlineLevel="1"/>
    <col min="22" max="22" width="24.08203125" style="1" hidden="1" customWidth="1" outlineLevel="1"/>
    <col min="23" max="23" width="17.58203125" style="1" hidden="1" customWidth="1" outlineLevel="1"/>
    <col min="24" max="25" width="11.08203125" style="1" hidden="1" customWidth="1" outlineLevel="1"/>
    <col min="26" max="26" width="24.08203125" style="1" hidden="1" customWidth="1" outlineLevel="1"/>
    <col min="27" max="27" width="3.6640625" style="1" hidden="1" customWidth="1" outlineLevel="1"/>
    <col min="28" max="29" width="14.1640625" style="1" hidden="1" customWidth="1" outlineLevel="1"/>
    <col min="30" max="30" width="20.5" style="1" hidden="1" customWidth="1" outlineLevel="1"/>
    <col min="31" max="31" width="22.1640625" style="1" hidden="1" customWidth="1" outlineLevel="1"/>
    <col min="32" max="32" width="9.1640625" style="1" hidden="1" customWidth="1" outlineLevel="1"/>
    <col min="33" max="33" width="10.08203125" style="1" hidden="1" customWidth="1" outlineLevel="1"/>
    <col min="34" max="34" width="9" style="1" hidden="1" customWidth="1" outlineLevel="1"/>
    <col min="35" max="35" width="9" style="1" collapsed="1"/>
    <col min="36" max="16384" width="9" style="1"/>
  </cols>
  <sheetData>
    <row r="1" spans="1:34" ht="40.25" customHeight="1" x14ac:dyDescent="0.2">
      <c r="A1" s="286" t="s">
        <v>146</v>
      </c>
      <c r="B1" s="287"/>
      <c r="C1" s="287" t="s">
        <v>145</v>
      </c>
      <c r="D1" s="287"/>
      <c r="E1" s="287"/>
      <c r="F1" s="287"/>
      <c r="G1" s="288"/>
      <c r="I1" s="44"/>
      <c r="J1" s="289" t="s">
        <v>39</v>
      </c>
      <c r="K1" s="290"/>
      <c r="L1" s="290"/>
      <c r="M1" s="290"/>
      <c r="N1" s="290"/>
      <c r="O1" s="16"/>
      <c r="P1" s="16"/>
      <c r="AD1" s="89" t="s">
        <v>108</v>
      </c>
      <c r="AE1" s="90">
        <v>46078</v>
      </c>
      <c r="AF1" s="91" t="s">
        <v>109</v>
      </c>
      <c r="AG1" s="92" t="s">
        <v>123</v>
      </c>
    </row>
    <row r="2" spans="1:34" ht="151" customHeight="1" x14ac:dyDescent="0.2">
      <c r="A2" s="291" t="s">
        <v>35</v>
      </c>
      <c r="B2" s="292"/>
      <c r="C2" s="293" t="s">
        <v>133</v>
      </c>
      <c r="D2" s="294"/>
      <c r="E2" s="26" t="s">
        <v>36</v>
      </c>
      <c r="F2" s="293" t="s">
        <v>103</v>
      </c>
      <c r="G2" s="294"/>
      <c r="I2" s="59"/>
      <c r="J2" s="27" t="s">
        <v>40</v>
      </c>
      <c r="K2" s="295" t="s">
        <v>81</v>
      </c>
      <c r="L2" s="296"/>
      <c r="M2" s="296"/>
      <c r="N2" s="297"/>
      <c r="O2" s="16"/>
      <c r="P2" s="16"/>
      <c r="Q2" s="16"/>
    </row>
    <row r="3" spans="1:34" ht="151" customHeight="1" x14ac:dyDescent="0.2">
      <c r="A3" s="298" t="s">
        <v>140</v>
      </c>
      <c r="B3" s="299"/>
      <c r="C3" s="300" t="s">
        <v>141</v>
      </c>
      <c r="D3" s="301"/>
      <c r="E3" s="302"/>
      <c r="F3" s="28" t="s">
        <v>37</v>
      </c>
      <c r="G3" s="102" t="s">
        <v>154</v>
      </c>
      <c r="I3" s="61"/>
      <c r="J3" s="27" t="s">
        <v>41</v>
      </c>
      <c r="K3" s="303" t="s">
        <v>135</v>
      </c>
      <c r="L3" s="304"/>
      <c r="M3" s="304"/>
      <c r="N3" s="305"/>
      <c r="O3" s="19"/>
      <c r="P3" s="19"/>
      <c r="Q3" s="20"/>
      <c r="R3" s="144"/>
    </row>
    <row r="4" spans="1:34" ht="151" customHeight="1" thickBot="1" x14ac:dyDescent="0.25">
      <c r="A4" s="306" t="s">
        <v>142</v>
      </c>
      <c r="B4" s="307"/>
      <c r="C4" s="307"/>
      <c r="D4" s="307"/>
      <c r="E4" s="308"/>
      <c r="F4" s="29" t="s">
        <v>38</v>
      </c>
      <c r="G4" s="29">
        <f>COUNTIF($B$12:$B$55,"高性能ボイラ")</f>
        <v>4</v>
      </c>
      <c r="I4" s="45"/>
      <c r="J4" s="30" t="s">
        <v>101</v>
      </c>
      <c r="K4" s="309" t="s">
        <v>42</v>
      </c>
      <c r="L4" s="310"/>
      <c r="M4" s="310"/>
      <c r="N4" s="311"/>
      <c r="O4" s="11"/>
      <c r="P4" s="11"/>
      <c r="Q4" s="11"/>
      <c r="X4" s="16"/>
      <c r="Y4" s="55" t="str">
        <f>IF(COUNTIF(V12:V55,"✓")=0,"",COUNTIF(V12:V55,"✓"))</f>
        <v/>
      </c>
      <c r="Z4" s="16"/>
      <c r="AA4" s="16"/>
      <c r="AB4" s="16"/>
      <c r="AC4" s="16"/>
      <c r="AD4" s="16"/>
      <c r="AE4" s="16"/>
      <c r="AF4" s="16"/>
      <c r="AG4" s="16"/>
      <c r="AH4" s="16"/>
    </row>
    <row r="5" spans="1:34" ht="28.5" customHeight="1" thickBot="1" x14ac:dyDescent="0.25">
      <c r="A5" s="8"/>
      <c r="B5" s="9"/>
      <c r="C5" s="9"/>
      <c r="D5" s="10"/>
      <c r="E5" s="10"/>
      <c r="F5" s="13"/>
      <c r="G5" s="11"/>
      <c r="I5" s="11"/>
      <c r="J5" s="5"/>
      <c r="K5" s="5"/>
      <c r="L5" s="12"/>
      <c r="M5" s="11"/>
      <c r="N5" s="11"/>
      <c r="O5" s="11"/>
      <c r="P5" s="11"/>
      <c r="Q5" s="14"/>
      <c r="R5" s="14"/>
      <c r="S5" s="11"/>
      <c r="T5" s="11"/>
      <c r="U5" s="11"/>
      <c r="V5" s="5"/>
      <c r="W5" s="5"/>
      <c r="X5" s="5"/>
      <c r="Y5" s="5"/>
    </row>
    <row r="6" spans="1:34" ht="39.75" customHeight="1" x14ac:dyDescent="0.2">
      <c r="A6" s="31" t="s">
        <v>2</v>
      </c>
      <c r="B6" s="32">
        <f>COLUMN()-1</f>
        <v>1</v>
      </c>
      <c r="C6" s="32">
        <f t="shared" ref="C6:H6" si="0">COLUMN()-1</f>
        <v>2</v>
      </c>
      <c r="D6" s="52">
        <f t="shared" si="0"/>
        <v>3</v>
      </c>
      <c r="E6" s="33">
        <f t="shared" si="0"/>
        <v>4</v>
      </c>
      <c r="F6" s="52">
        <f t="shared" si="0"/>
        <v>5</v>
      </c>
      <c r="G6" s="52">
        <f t="shared" si="0"/>
        <v>6</v>
      </c>
      <c r="H6" s="52">
        <f t="shared" si="0"/>
        <v>7</v>
      </c>
      <c r="I6" s="143" t="s">
        <v>67</v>
      </c>
      <c r="J6" s="33">
        <f>COLUMN()-2</f>
        <v>8</v>
      </c>
      <c r="K6" s="33">
        <f t="shared" ref="K6:P6" si="1">COLUMN()-2</f>
        <v>9</v>
      </c>
      <c r="L6" s="33">
        <f t="shared" si="1"/>
        <v>10</v>
      </c>
      <c r="M6" s="263">
        <f t="shared" si="1"/>
        <v>11</v>
      </c>
      <c r="N6" s="264">
        <f t="shared" si="1"/>
        <v>12</v>
      </c>
      <c r="O6" s="265">
        <f t="shared" si="1"/>
        <v>13</v>
      </c>
      <c r="P6" s="33">
        <f t="shared" si="1"/>
        <v>14</v>
      </c>
      <c r="Q6" s="58">
        <f>COLUMN()-4</f>
        <v>13</v>
      </c>
      <c r="R6" s="33">
        <f t="shared" ref="R6:T6" si="2">COLUMN()-4</f>
        <v>14</v>
      </c>
      <c r="S6" s="33">
        <f t="shared" si="2"/>
        <v>15</v>
      </c>
      <c r="T6" s="33">
        <f t="shared" si="2"/>
        <v>16</v>
      </c>
      <c r="U6" s="103"/>
      <c r="V6" s="106"/>
      <c r="W6" s="106"/>
      <c r="AB6" s="122" t="s">
        <v>126</v>
      </c>
      <c r="AC6" s="254"/>
    </row>
    <row r="7" spans="1:34" ht="39.75" customHeight="1" x14ac:dyDescent="0.2">
      <c r="A7" s="34" t="s">
        <v>46</v>
      </c>
      <c r="B7" s="35" t="s">
        <v>48</v>
      </c>
      <c r="C7" s="35" t="s">
        <v>48</v>
      </c>
      <c r="D7" s="35" t="s">
        <v>48</v>
      </c>
      <c r="E7" s="53" t="s">
        <v>51</v>
      </c>
      <c r="F7" s="35" t="s">
        <v>48</v>
      </c>
      <c r="G7" s="35" t="s">
        <v>48</v>
      </c>
      <c r="H7" s="35" t="s">
        <v>48</v>
      </c>
      <c r="I7" s="132" t="s">
        <v>51</v>
      </c>
      <c r="J7" s="36" t="s">
        <v>51</v>
      </c>
      <c r="K7" s="36" t="s">
        <v>51</v>
      </c>
      <c r="L7" s="36" t="s">
        <v>51</v>
      </c>
      <c r="M7" s="35" t="s">
        <v>48</v>
      </c>
      <c r="N7" s="35" t="s">
        <v>48</v>
      </c>
      <c r="O7" s="35" t="s">
        <v>48</v>
      </c>
      <c r="P7" s="36" t="s">
        <v>51</v>
      </c>
      <c r="Q7" s="53" t="s">
        <v>51</v>
      </c>
      <c r="R7" s="36" t="s">
        <v>51</v>
      </c>
      <c r="S7" s="53" t="s">
        <v>51</v>
      </c>
      <c r="T7" s="53" t="s">
        <v>51</v>
      </c>
      <c r="U7" s="104"/>
      <c r="V7" s="107"/>
      <c r="W7" s="107"/>
      <c r="AB7" s="5">
        <f>IF(AND($G$4&gt;0,OR($C$2="",$F$2="",$G$3="")),1,0)</f>
        <v>0</v>
      </c>
      <c r="AC7" s="5"/>
    </row>
    <row r="8" spans="1:34" ht="39.75" customHeight="1" thickBot="1" x14ac:dyDescent="0.25">
      <c r="A8" s="37" t="s">
        <v>47</v>
      </c>
      <c r="B8" s="38" t="s">
        <v>49</v>
      </c>
      <c r="C8" s="51" t="s">
        <v>50</v>
      </c>
      <c r="D8" s="38" t="s">
        <v>49</v>
      </c>
      <c r="E8" s="38" t="s">
        <v>49</v>
      </c>
      <c r="F8" s="51" t="s">
        <v>50</v>
      </c>
      <c r="G8" s="51" t="s">
        <v>50</v>
      </c>
      <c r="H8" s="51" t="s">
        <v>50</v>
      </c>
      <c r="I8" s="141" t="s">
        <v>67</v>
      </c>
      <c r="J8" s="51" t="s">
        <v>50</v>
      </c>
      <c r="K8" s="38" t="s">
        <v>49</v>
      </c>
      <c r="L8" s="51" t="s">
        <v>50</v>
      </c>
      <c r="M8" s="51" t="s">
        <v>120</v>
      </c>
      <c r="N8" s="51" t="s">
        <v>120</v>
      </c>
      <c r="O8" s="38" t="s">
        <v>49</v>
      </c>
      <c r="P8" s="51" t="s">
        <v>120</v>
      </c>
      <c r="Q8" s="66" t="s">
        <v>52</v>
      </c>
      <c r="R8" s="51" t="s">
        <v>120</v>
      </c>
      <c r="S8" s="66" t="s">
        <v>52</v>
      </c>
      <c r="T8" s="38" t="s">
        <v>49</v>
      </c>
      <c r="U8" s="105"/>
      <c r="V8" s="108"/>
      <c r="W8" s="159"/>
    </row>
    <row r="9" spans="1:34" ht="21.75" customHeight="1" x14ac:dyDescent="0.2">
      <c r="A9" s="278" t="s">
        <v>31</v>
      </c>
      <c r="B9" s="280" t="s">
        <v>43</v>
      </c>
      <c r="C9" s="281" t="s">
        <v>0</v>
      </c>
      <c r="D9" s="281" t="s">
        <v>44</v>
      </c>
      <c r="E9" s="283" t="s">
        <v>45</v>
      </c>
      <c r="F9" s="281" t="s">
        <v>4</v>
      </c>
      <c r="G9" s="281" t="s">
        <v>7</v>
      </c>
      <c r="H9" s="281" t="s">
        <v>9</v>
      </c>
      <c r="I9" s="284" t="s">
        <v>128</v>
      </c>
      <c r="J9" s="283" t="s">
        <v>55</v>
      </c>
      <c r="K9" s="283" t="s">
        <v>119</v>
      </c>
      <c r="L9" s="276" t="s">
        <v>129</v>
      </c>
      <c r="M9" s="263" t="s">
        <v>8</v>
      </c>
      <c r="N9" s="264"/>
      <c r="O9" s="265"/>
      <c r="P9" s="266" t="s">
        <v>143</v>
      </c>
      <c r="Q9" s="268" t="s">
        <v>121</v>
      </c>
      <c r="R9" s="270" t="s">
        <v>63</v>
      </c>
      <c r="S9" s="272" t="s">
        <v>3</v>
      </c>
      <c r="T9" s="266" t="s">
        <v>139</v>
      </c>
      <c r="U9" s="257" t="s">
        <v>125</v>
      </c>
      <c r="V9" s="259" t="s">
        <v>124</v>
      </c>
      <c r="W9" s="274" t="s">
        <v>163</v>
      </c>
      <c r="X9" s="261" t="s">
        <v>33</v>
      </c>
      <c r="Y9" s="261"/>
      <c r="Z9" s="262"/>
    </row>
    <row r="10" spans="1:34" ht="58.5" x14ac:dyDescent="0.2">
      <c r="A10" s="279"/>
      <c r="B10" s="280"/>
      <c r="C10" s="282"/>
      <c r="D10" s="282"/>
      <c r="E10" s="271"/>
      <c r="F10" s="282"/>
      <c r="G10" s="282"/>
      <c r="H10" s="282"/>
      <c r="I10" s="285"/>
      <c r="J10" s="271"/>
      <c r="K10" s="271"/>
      <c r="L10" s="277"/>
      <c r="M10" s="124" t="s">
        <v>130</v>
      </c>
      <c r="N10" s="124" t="s">
        <v>131</v>
      </c>
      <c r="O10" s="124" t="s">
        <v>54</v>
      </c>
      <c r="P10" s="267"/>
      <c r="Q10" s="269"/>
      <c r="R10" s="271"/>
      <c r="S10" s="273"/>
      <c r="T10" s="267"/>
      <c r="U10" s="258"/>
      <c r="V10" s="260"/>
      <c r="W10" s="275"/>
      <c r="X10" s="57" t="s">
        <v>34</v>
      </c>
      <c r="Y10" s="6" t="s">
        <v>32</v>
      </c>
      <c r="Z10" s="7" t="s">
        <v>3</v>
      </c>
      <c r="AE10" s="142" t="s">
        <v>137</v>
      </c>
    </row>
    <row r="11" spans="1:34" ht="25.25" customHeight="1" x14ac:dyDescent="0.2">
      <c r="A11" s="125" t="s">
        <v>53</v>
      </c>
      <c r="B11" s="126" t="s">
        <v>100</v>
      </c>
      <c r="C11" s="127" t="s">
        <v>5</v>
      </c>
      <c r="D11" s="128" t="s">
        <v>132</v>
      </c>
      <c r="E11" s="128" t="s">
        <v>98</v>
      </c>
      <c r="F11" s="145" t="s">
        <v>85</v>
      </c>
      <c r="G11" s="145" t="s">
        <v>87</v>
      </c>
      <c r="H11" s="129" t="s">
        <v>122</v>
      </c>
      <c r="I11" s="128" t="s">
        <v>118</v>
      </c>
      <c r="J11" s="129" t="s">
        <v>106</v>
      </c>
      <c r="K11" s="130" t="s">
        <v>171</v>
      </c>
      <c r="L11" s="129">
        <v>95</v>
      </c>
      <c r="M11" s="129">
        <v>1000</v>
      </c>
      <c r="N11" s="129"/>
      <c r="O11" s="128" t="str">
        <f>IF(C11="","",VLOOKUP(C11,※編集不可※選択項目!$A$2:$E$3,5,FALSE))</f>
        <v>kg/h</v>
      </c>
      <c r="P11" s="129"/>
      <c r="Q11" s="93">
        <v>300</v>
      </c>
      <c r="R11" s="146" t="s">
        <v>134</v>
      </c>
      <c r="S11" s="147"/>
      <c r="T11" s="152" t="str">
        <f>IF($C$3&lt;&gt;"あり","-",IF(AND(P11="可",L11&gt;=※編集不可※選択項目!$F$3),"トップ性能枠対象","-"))</f>
        <v>-</v>
      </c>
      <c r="U11" s="109"/>
      <c r="V11" s="43"/>
      <c r="W11" s="160"/>
      <c r="X11" s="119"/>
      <c r="Y11" s="120"/>
      <c r="Z11" s="121"/>
      <c r="AB11" s="72" t="s">
        <v>56</v>
      </c>
      <c r="AC11" s="72" t="s">
        <v>164</v>
      </c>
      <c r="AD11" s="72" t="s">
        <v>138</v>
      </c>
      <c r="AE11" s="72" t="s">
        <v>127</v>
      </c>
      <c r="AF11" s="73" t="s">
        <v>57</v>
      </c>
      <c r="AG11" s="73" t="s">
        <v>58</v>
      </c>
      <c r="AH11" s="72" t="s">
        <v>150</v>
      </c>
    </row>
    <row r="12" spans="1:34" ht="25.4" customHeight="1" x14ac:dyDescent="0.2">
      <c r="A12" s="131">
        <f t="shared" ref="A12:A55" si="3">ROW()-11</f>
        <v>1</v>
      </c>
      <c r="B12" s="132" t="str">
        <f>IF($C12="","","高性能ボイラ")</f>
        <v>高性能ボイラ</v>
      </c>
      <c r="C12" s="133" t="s">
        <v>6</v>
      </c>
      <c r="D12" s="128" t="str">
        <f>IF($C$2="","",IF($B12&lt;&gt;"",$C$2,""))</f>
        <v>○○○株式会社</v>
      </c>
      <c r="E12" s="128" t="str">
        <f>IF($F$2="","",IF($B12&lt;&gt;"",$F$2,""))</f>
        <v>マルマルマル</v>
      </c>
      <c r="F12" s="148" t="s">
        <v>89</v>
      </c>
      <c r="G12" s="148" t="s">
        <v>90</v>
      </c>
      <c r="H12" s="134" t="s">
        <v>122</v>
      </c>
      <c r="I12" s="128" t="s">
        <v>151</v>
      </c>
      <c r="J12" s="134" t="s">
        <v>77</v>
      </c>
      <c r="K12" s="130" t="str">
        <f>IF(C12&lt;&gt;"","＜従来枠＞"&amp;※編集不可※選択項目!$F$2&amp;"　"&amp;"＜トップ性能枠＞"&amp;※編集不可※選択項目!$F$3,"")</f>
        <v>＜従来枠＞95　＜トップ性能枠＞102</v>
      </c>
      <c r="L12" s="134">
        <v>95</v>
      </c>
      <c r="M12" s="134"/>
      <c r="N12" s="134"/>
      <c r="O12" s="128" t="str">
        <f>IF(C12="","",VLOOKUP(C12,※編集不可※選択項目!$A$2:$E$3,5,FALSE))</f>
        <v>kW</v>
      </c>
      <c r="P12" s="153"/>
      <c r="Q12" s="94"/>
      <c r="R12" s="148"/>
      <c r="S12" s="149"/>
      <c r="T12" s="152" t="str">
        <f>IF($C$3&lt;&gt;"あり","-",IF(AND(P12="可",L12&gt;=※編集不可※選択項目!$F$3),"トップ性能枠対象","-"))</f>
        <v>-</v>
      </c>
      <c r="U12" s="110"/>
      <c r="V12" s="78"/>
      <c r="W12" s="161">
        <f>IF($B12="","",IF(AND($B12&lt;&gt;"",$C$3="あり"),1,0))</f>
        <v>1</v>
      </c>
      <c r="X12" s="21"/>
      <c r="Y12" s="17"/>
      <c r="Z12" s="18"/>
      <c r="AB12" s="79">
        <f t="shared" ref="AB12:AB55" si="4">IF(AND($C12&lt;&gt;"",OR(F12="",G12="",H12="",J12="",L12="",AND(C12="蒸気ボイラ",M12=""),AND(C12="温水ボイラ",N12=""))),1,0)</f>
        <v>1</v>
      </c>
      <c r="AC12" s="79">
        <f>IF(AND($C12&lt;&gt;"",$C$3="あり",L12&gt;=※編集不可※選択項目!$F$3,P12=""),1,0)</f>
        <v>0</v>
      </c>
      <c r="AD12" s="79">
        <f>IF(AND($G12&lt;&gt;"",COUNTIF($G12,"*■*")&gt;0,$R12=""),1,0)</f>
        <v>0</v>
      </c>
      <c r="AE12" s="79" t="str">
        <f t="shared" ref="AE12:AE55" si="5">TEXT(IF(G12="","",G12&amp;"["&amp;H12&amp;"]"),"G/標準")</f>
        <v>XYZ-B[都市ガス]</v>
      </c>
      <c r="AF12" s="80">
        <f t="shared" ref="AF12:AF55" si="6">IF(AE12="",0,COUNTIF($AE$12:$AE$55,AE12))</f>
        <v>2</v>
      </c>
      <c r="AG12" s="80">
        <f>IF($L12="",0,IF(95&gt;$L12,1,0))</f>
        <v>0</v>
      </c>
      <c r="AH12" s="1">
        <f>IF(AND($C$3="あり", $L12&gt;=※編集不可※選択項目!$F$3, $P12=""),1,0)</f>
        <v>0</v>
      </c>
    </row>
    <row r="13" spans="1:34" ht="25.4" customHeight="1" x14ac:dyDescent="0.2">
      <c r="A13" s="131">
        <f t="shared" si="3"/>
        <v>2</v>
      </c>
      <c r="B13" s="132" t="str">
        <f t="shared" ref="B13:B55" si="7">IF($C13="","","高性能ボイラ")</f>
        <v>高性能ボイラ</v>
      </c>
      <c r="C13" s="133" t="s">
        <v>6</v>
      </c>
      <c r="D13" s="128" t="str">
        <f t="shared" ref="D13:D55" si="8">IF($C$2="","",IF($B13&lt;&gt;"",$C$2,""))</f>
        <v>○○○株式会社</v>
      </c>
      <c r="E13" s="128" t="str">
        <f t="shared" ref="E13:E55" si="9">IF($F$2="","",IF($B13&lt;&gt;"",$F$2,""))</f>
        <v>マルマルマル</v>
      </c>
      <c r="F13" s="148" t="s">
        <v>89</v>
      </c>
      <c r="G13" s="148" t="s">
        <v>90</v>
      </c>
      <c r="H13" s="134" t="s">
        <v>122</v>
      </c>
      <c r="I13" s="128" t="s">
        <v>151</v>
      </c>
      <c r="J13" s="134" t="s">
        <v>77</v>
      </c>
      <c r="K13" s="130" t="str">
        <f>IF(C13&lt;&gt;"","＜従来枠＞"&amp;※編集不可※選択項目!$F$2&amp;"　"&amp;"＜トップ性能枠＞"&amp;※編集不可※選択項目!$F$3,"")</f>
        <v>＜従来枠＞95　＜トップ性能枠＞102</v>
      </c>
      <c r="L13" s="134">
        <v>95</v>
      </c>
      <c r="M13" s="134"/>
      <c r="N13" s="134"/>
      <c r="O13" s="128" t="str">
        <f>IF(C13="","",VLOOKUP(C13,※編集不可※選択項目!$A$2:$E$3,5,FALSE))</f>
        <v>kW</v>
      </c>
      <c r="P13" s="153"/>
      <c r="Q13" s="94"/>
      <c r="R13" s="148"/>
      <c r="S13" s="149"/>
      <c r="T13" s="152" t="str">
        <f>IF($C$3&lt;&gt;"あり","-",IF(AND(P13="可",L13&gt;=※編集不可※選択項目!$F$3),"トップ性能枠対象","-"))</f>
        <v>-</v>
      </c>
      <c r="U13" s="110"/>
      <c r="V13" s="78"/>
      <c r="W13" s="161">
        <f t="shared" ref="W13:W55" si="10">IF($B13="","",IF(AND($B13&lt;&gt;"",$C$3="あり"),1,0))</f>
        <v>1</v>
      </c>
      <c r="X13" s="21"/>
      <c r="Y13" s="17"/>
      <c r="Z13" s="18"/>
      <c r="AB13" s="79">
        <f t="shared" si="4"/>
        <v>1</v>
      </c>
      <c r="AC13" s="79">
        <f>IF(AND($C13&lt;&gt;"",$C$3="あり",L13&gt;=※編集不可※選択項目!$F$3,P13=""),1,0)</f>
        <v>0</v>
      </c>
      <c r="AD13" s="79">
        <f t="shared" ref="AD13:AD55" si="11">IF(AND($G13&lt;&gt;"",COUNTIF($G13,"*■*")&gt;0,$R13=""),1,0)</f>
        <v>0</v>
      </c>
      <c r="AE13" s="79" t="str">
        <f t="shared" si="5"/>
        <v>XYZ-B[都市ガス]</v>
      </c>
      <c r="AF13" s="80">
        <f t="shared" si="6"/>
        <v>2</v>
      </c>
      <c r="AG13" s="80">
        <f t="shared" ref="AG13:AG55" si="12">IF($L13="",0,IF(95&gt;$L13,1,0))</f>
        <v>0</v>
      </c>
      <c r="AH13" s="1">
        <f>IF(AND($C$3="あり", $L13&gt;=※編集不可※選択項目!$F$3, $P13=""),1,0)</f>
        <v>0</v>
      </c>
    </row>
    <row r="14" spans="1:34" ht="25.4" customHeight="1" x14ac:dyDescent="0.2">
      <c r="A14" s="131">
        <f t="shared" si="3"/>
        <v>3</v>
      </c>
      <c r="B14" s="132" t="str">
        <f t="shared" si="7"/>
        <v>高性能ボイラ</v>
      </c>
      <c r="C14" s="133" t="s">
        <v>5</v>
      </c>
      <c r="D14" s="128" t="str">
        <f t="shared" si="8"/>
        <v>○○○株式会社</v>
      </c>
      <c r="E14" s="128" t="str">
        <f t="shared" si="9"/>
        <v>マルマルマル</v>
      </c>
      <c r="F14" s="148" t="s">
        <v>85</v>
      </c>
      <c r="G14" s="148" t="s">
        <v>87</v>
      </c>
      <c r="H14" s="134" t="s">
        <v>17</v>
      </c>
      <c r="I14" s="128" t="s">
        <v>152</v>
      </c>
      <c r="J14" s="134" t="s">
        <v>105</v>
      </c>
      <c r="K14" s="130" t="str">
        <f>IF(C14&lt;&gt;"","＜従来枠＞"&amp;※編集不可※選択項目!$F$2&amp;"　"&amp;"＜トップ性能枠＞"&amp;※編集不可※選択項目!$F$3,"")</f>
        <v>＜従来枠＞95　＜トップ性能枠＞102</v>
      </c>
      <c r="L14" s="134">
        <v>94</v>
      </c>
      <c r="M14" s="134"/>
      <c r="N14" s="134"/>
      <c r="O14" s="128" t="str">
        <f>IF(C14="","",VLOOKUP(C14,※編集不可※選択項目!$A$2:$E$3,5,FALSE))</f>
        <v>kg/h</v>
      </c>
      <c r="P14" s="153"/>
      <c r="Q14" s="94"/>
      <c r="R14" s="148"/>
      <c r="S14" s="149"/>
      <c r="T14" s="152" t="str">
        <f>IF($C$3&lt;&gt;"あり","-",IF(AND(P14="可",L14&gt;=※編集不可※選択項目!$F$3),"トップ性能枠対象","-"))</f>
        <v>-</v>
      </c>
      <c r="U14" s="110"/>
      <c r="V14" s="78"/>
      <c r="W14" s="161">
        <f t="shared" si="10"/>
        <v>1</v>
      </c>
      <c r="X14" s="21"/>
      <c r="Y14" s="17"/>
      <c r="Z14" s="18"/>
      <c r="AB14" s="79">
        <f t="shared" si="4"/>
        <v>1</v>
      </c>
      <c r="AC14" s="79">
        <f>IF(AND($C14&lt;&gt;"",$C$3="あり",L14&gt;=※編集不可※選択項目!$F$3,P14=""),1,0)</f>
        <v>0</v>
      </c>
      <c r="AD14" s="79">
        <f t="shared" si="11"/>
        <v>1</v>
      </c>
      <c r="AE14" s="79" t="str">
        <f t="shared" si="5"/>
        <v>XYZ-A■[A重油]</v>
      </c>
      <c r="AF14" s="80">
        <f t="shared" si="6"/>
        <v>1</v>
      </c>
      <c r="AG14" s="80">
        <f t="shared" si="12"/>
        <v>1</v>
      </c>
      <c r="AH14" s="1">
        <f>IF(AND($C$3="あり", $L14&gt;=※編集不可※選択項目!$F$3, $P14=""),1,0)</f>
        <v>0</v>
      </c>
    </row>
    <row r="15" spans="1:34" ht="25.25" customHeight="1" x14ac:dyDescent="0.2">
      <c r="A15" s="131">
        <f t="shared" si="3"/>
        <v>4</v>
      </c>
      <c r="B15" s="132" t="str">
        <f t="shared" si="7"/>
        <v>高性能ボイラ</v>
      </c>
      <c r="C15" s="133" t="s">
        <v>5</v>
      </c>
      <c r="D15" s="128" t="str">
        <f t="shared" si="8"/>
        <v>○○○株式会社</v>
      </c>
      <c r="E15" s="128" t="str">
        <f t="shared" si="9"/>
        <v>マルマルマル</v>
      </c>
      <c r="F15" s="148" t="s">
        <v>85</v>
      </c>
      <c r="G15" s="148" t="s">
        <v>87</v>
      </c>
      <c r="H15" s="134" t="s">
        <v>68</v>
      </c>
      <c r="I15" s="128" t="s">
        <v>153</v>
      </c>
      <c r="J15" s="134" t="s">
        <v>105</v>
      </c>
      <c r="K15" s="130" t="str">
        <f>IF(C15&lt;&gt;"","＜従来枠＞"&amp;※編集不可※選択項目!$F$2&amp;"　"&amp;"＜トップ性能枠＞"&amp;※編集不可※選択項目!$F$3,"")</f>
        <v>＜従来枠＞95　＜トップ性能枠＞102</v>
      </c>
      <c r="L15" s="134">
        <v>102</v>
      </c>
      <c r="M15" s="134">
        <v>750</v>
      </c>
      <c r="N15" s="134"/>
      <c r="O15" s="128" t="str">
        <f>IF(C15="","",VLOOKUP(C15,※編集不可※選択項目!$A$2:$E$3,5,FALSE))</f>
        <v>kg/h</v>
      </c>
      <c r="P15" s="153" t="s">
        <v>144</v>
      </c>
      <c r="Q15" s="94"/>
      <c r="R15" s="148"/>
      <c r="S15" s="149"/>
      <c r="T15" s="152" t="str">
        <f>IF($C$3&lt;&gt;"あり","-",IF(AND(P15="可",L15&gt;=※編集不可※選択項目!$F$3),"トップ性能枠対象","-"))</f>
        <v>トップ性能枠対象</v>
      </c>
      <c r="U15" s="110"/>
      <c r="V15" s="78"/>
      <c r="W15" s="161">
        <f t="shared" si="10"/>
        <v>1</v>
      </c>
      <c r="X15" s="21"/>
      <c r="Y15" s="17"/>
      <c r="Z15" s="18"/>
      <c r="AB15" s="79">
        <f t="shared" si="4"/>
        <v>0</v>
      </c>
      <c r="AC15" s="79">
        <f>IF(AND($C15&lt;&gt;"",$C$3="あり",L15&gt;=※編集不可※選択項目!$F$3,P15=""),1,0)</f>
        <v>0</v>
      </c>
      <c r="AD15" s="79">
        <f t="shared" si="11"/>
        <v>1</v>
      </c>
      <c r="AE15" s="79" t="str">
        <f t="shared" si="5"/>
        <v>XYZ-A■[LNG]</v>
      </c>
      <c r="AF15" s="80">
        <f t="shared" si="6"/>
        <v>1</v>
      </c>
      <c r="AG15" s="80">
        <f t="shared" si="12"/>
        <v>0</v>
      </c>
      <c r="AH15" s="1">
        <f>IF(AND($C$3="あり", $L15&gt;=※編集不可※選択項目!$F$3, $P15=""),1,0)</f>
        <v>0</v>
      </c>
    </row>
    <row r="16" spans="1:34" ht="25.25" customHeight="1" x14ac:dyDescent="0.2">
      <c r="A16" s="131">
        <f t="shared" si="3"/>
        <v>5</v>
      </c>
      <c r="B16" s="132" t="str">
        <f t="shared" si="7"/>
        <v/>
      </c>
      <c r="C16" s="133"/>
      <c r="D16" s="128" t="str">
        <f t="shared" si="8"/>
        <v/>
      </c>
      <c r="E16" s="128" t="str">
        <f t="shared" si="9"/>
        <v/>
      </c>
      <c r="F16" s="148"/>
      <c r="G16" s="148"/>
      <c r="H16" s="134"/>
      <c r="I16" s="128" t="str">
        <f t="shared" ref="I16:I55" si="13">IF(G16="","",G16&amp;"["&amp;H16&amp;"]")</f>
        <v/>
      </c>
      <c r="J16" s="134"/>
      <c r="K16" s="130" t="str">
        <f>IF(C16&lt;&gt;"","＜従来枠＞"&amp;※編集不可※選択項目!$F$2&amp;"　"&amp;"＜トップ性能枠＞"&amp;※編集不可※選択項目!$F$3,"")</f>
        <v/>
      </c>
      <c r="L16" s="134"/>
      <c r="M16" s="134"/>
      <c r="N16" s="134"/>
      <c r="O16" s="128" t="str">
        <f>IF(C16="","",VLOOKUP(C16,※編集不可※選択項目!$A$2:$E$3,5,FALSE))</f>
        <v/>
      </c>
      <c r="P16" s="153"/>
      <c r="Q16" s="94"/>
      <c r="R16" s="148"/>
      <c r="S16" s="149"/>
      <c r="T16" s="152" t="str">
        <f>IF($C$3&lt;&gt;"あり","-",IF(AND(P16="可",L16&gt;=※編集不可※選択項目!$F$3),"トップ性能枠対象","-"))</f>
        <v>-</v>
      </c>
      <c r="U16" s="110"/>
      <c r="V16" s="78"/>
      <c r="W16" s="161" t="str">
        <f t="shared" si="10"/>
        <v/>
      </c>
      <c r="X16" s="21"/>
      <c r="Y16" s="17"/>
      <c r="Z16" s="18"/>
      <c r="AB16" s="79">
        <f t="shared" si="4"/>
        <v>0</v>
      </c>
      <c r="AC16" s="79">
        <f>IF(AND($C16&lt;&gt;"",$C$3="あり",L16&gt;=※編集不可※選択項目!$F$3,P16=""),1,0)</f>
        <v>0</v>
      </c>
      <c r="AD16" s="79">
        <f t="shared" si="11"/>
        <v>0</v>
      </c>
      <c r="AE16" s="79" t="str">
        <f t="shared" si="5"/>
        <v/>
      </c>
      <c r="AF16" s="80">
        <f t="shared" si="6"/>
        <v>0</v>
      </c>
      <c r="AG16" s="80">
        <f t="shared" si="12"/>
        <v>0</v>
      </c>
      <c r="AH16" s="1">
        <f>IF(AND($C$3="あり", $L16&gt;=※編集不可※選択項目!$F$3, $P16=""),1,0)</f>
        <v>0</v>
      </c>
    </row>
    <row r="17" spans="1:34" ht="25.25" customHeight="1" x14ac:dyDescent="0.2">
      <c r="A17" s="131">
        <f t="shared" si="3"/>
        <v>6</v>
      </c>
      <c r="B17" s="132" t="str">
        <f t="shared" si="7"/>
        <v/>
      </c>
      <c r="C17" s="133"/>
      <c r="D17" s="128" t="str">
        <f t="shared" si="8"/>
        <v/>
      </c>
      <c r="E17" s="128" t="str">
        <f t="shared" si="9"/>
        <v/>
      </c>
      <c r="F17" s="148"/>
      <c r="G17" s="148"/>
      <c r="H17" s="134"/>
      <c r="I17" s="128" t="str">
        <f t="shared" si="13"/>
        <v/>
      </c>
      <c r="J17" s="134"/>
      <c r="K17" s="130" t="str">
        <f>IF(C17&lt;&gt;"","＜従来枠＞"&amp;※編集不可※選択項目!$F$2&amp;"　"&amp;"＜トップ性能枠＞"&amp;※編集不可※選択項目!$F$3,"")</f>
        <v/>
      </c>
      <c r="L17" s="134"/>
      <c r="M17" s="134"/>
      <c r="N17" s="134"/>
      <c r="O17" s="128" t="str">
        <f>IF(C17="","",VLOOKUP(C17,※編集不可※選択項目!$A$2:$E$3,5,FALSE))</f>
        <v/>
      </c>
      <c r="P17" s="153"/>
      <c r="Q17" s="94"/>
      <c r="R17" s="148"/>
      <c r="S17" s="149"/>
      <c r="T17" s="152" t="str">
        <f>IF($C$3&lt;&gt;"あり","-",IF(AND(P17="可",L17&gt;=※編集不可※選択項目!$F$3),"トップ性能枠対象","-"))</f>
        <v>-</v>
      </c>
      <c r="U17" s="110"/>
      <c r="V17" s="78"/>
      <c r="W17" s="161" t="str">
        <f t="shared" si="10"/>
        <v/>
      </c>
      <c r="X17" s="21"/>
      <c r="Y17" s="17"/>
      <c r="Z17" s="18"/>
      <c r="AB17" s="79">
        <f t="shared" si="4"/>
        <v>0</v>
      </c>
      <c r="AC17" s="79">
        <f>IF(AND($C17&lt;&gt;"",$C$3="あり",L17&gt;=※編集不可※選択項目!$F$3,P17=""),1,0)</f>
        <v>0</v>
      </c>
      <c r="AD17" s="79">
        <f t="shared" si="11"/>
        <v>0</v>
      </c>
      <c r="AE17" s="79" t="str">
        <f t="shared" si="5"/>
        <v/>
      </c>
      <c r="AF17" s="80">
        <f t="shared" si="6"/>
        <v>0</v>
      </c>
      <c r="AG17" s="80">
        <f t="shared" si="12"/>
        <v>0</v>
      </c>
      <c r="AH17" s="1">
        <f>IF(AND($C$3="あり", $L17&gt;=※編集不可※選択項目!$F$3, $P17=""),1,0)</f>
        <v>0</v>
      </c>
    </row>
    <row r="18" spans="1:34" ht="25.25" customHeight="1" x14ac:dyDescent="0.2">
      <c r="A18" s="131">
        <f t="shared" si="3"/>
        <v>7</v>
      </c>
      <c r="B18" s="132" t="str">
        <f t="shared" si="7"/>
        <v/>
      </c>
      <c r="C18" s="133"/>
      <c r="D18" s="128" t="str">
        <f t="shared" si="8"/>
        <v/>
      </c>
      <c r="E18" s="128" t="str">
        <f t="shared" si="9"/>
        <v/>
      </c>
      <c r="F18" s="148"/>
      <c r="G18" s="148"/>
      <c r="H18" s="134"/>
      <c r="I18" s="128" t="str">
        <f t="shared" si="13"/>
        <v/>
      </c>
      <c r="J18" s="134"/>
      <c r="K18" s="130" t="str">
        <f>IF(C18&lt;&gt;"","＜従来枠＞"&amp;※編集不可※選択項目!$F$2&amp;"　"&amp;"＜トップ性能枠＞"&amp;※編集不可※選択項目!$F$3,"")</f>
        <v/>
      </c>
      <c r="L18" s="134"/>
      <c r="M18" s="134"/>
      <c r="N18" s="134"/>
      <c r="O18" s="128" t="str">
        <f>IF(C18="","",VLOOKUP(C18,※編集不可※選択項目!$A$2:$E$3,5,FALSE))</f>
        <v/>
      </c>
      <c r="P18" s="153"/>
      <c r="Q18" s="94"/>
      <c r="R18" s="148"/>
      <c r="S18" s="149"/>
      <c r="T18" s="152" t="str">
        <f>IF($C$3&lt;&gt;"あり","-",IF(AND(P18="可",L18&gt;=※編集不可※選択項目!$F$3),"トップ性能枠対象","-"))</f>
        <v>-</v>
      </c>
      <c r="U18" s="110"/>
      <c r="V18" s="78"/>
      <c r="W18" s="161" t="str">
        <f t="shared" si="10"/>
        <v/>
      </c>
      <c r="X18" s="21"/>
      <c r="Y18" s="17"/>
      <c r="Z18" s="18"/>
      <c r="AB18" s="79">
        <f t="shared" si="4"/>
        <v>0</v>
      </c>
      <c r="AC18" s="79">
        <f>IF(AND($C18&lt;&gt;"",$C$3="あり",L18&gt;=※編集不可※選択項目!$F$3,P18=""),1,0)</f>
        <v>0</v>
      </c>
      <c r="AD18" s="79">
        <f t="shared" si="11"/>
        <v>0</v>
      </c>
      <c r="AE18" s="79" t="str">
        <f t="shared" si="5"/>
        <v/>
      </c>
      <c r="AF18" s="80">
        <f t="shared" si="6"/>
        <v>0</v>
      </c>
      <c r="AG18" s="80">
        <f t="shared" si="12"/>
        <v>0</v>
      </c>
      <c r="AH18" s="1">
        <f>IF(AND($C$3="あり", $L18&gt;=※編集不可※選択項目!$F$3, $P18=""),1,0)</f>
        <v>0</v>
      </c>
    </row>
    <row r="19" spans="1:34" ht="25.25" customHeight="1" x14ac:dyDescent="0.2">
      <c r="A19" s="131">
        <f t="shared" si="3"/>
        <v>8</v>
      </c>
      <c r="B19" s="132" t="str">
        <f t="shared" si="7"/>
        <v/>
      </c>
      <c r="C19" s="133"/>
      <c r="D19" s="128" t="str">
        <f t="shared" si="8"/>
        <v/>
      </c>
      <c r="E19" s="128" t="str">
        <f t="shared" si="9"/>
        <v/>
      </c>
      <c r="F19" s="148"/>
      <c r="G19" s="148"/>
      <c r="H19" s="134"/>
      <c r="I19" s="128" t="str">
        <f t="shared" si="13"/>
        <v/>
      </c>
      <c r="J19" s="134"/>
      <c r="K19" s="130" t="str">
        <f>IF(C19&lt;&gt;"","＜従来枠＞"&amp;※編集不可※選択項目!$F$2&amp;"　"&amp;"＜トップ性能枠＞"&amp;※編集不可※選択項目!$F$3,"")</f>
        <v/>
      </c>
      <c r="L19" s="134"/>
      <c r="M19" s="134"/>
      <c r="N19" s="134"/>
      <c r="O19" s="128" t="str">
        <f>IF(C19="","",VLOOKUP(C19,※編集不可※選択項目!$A$2:$E$3,5,FALSE))</f>
        <v/>
      </c>
      <c r="P19" s="153"/>
      <c r="Q19" s="94"/>
      <c r="R19" s="148"/>
      <c r="S19" s="149"/>
      <c r="T19" s="152" t="str">
        <f>IF($C$3&lt;&gt;"あり","-",IF(AND(P19="可",L19&gt;=※編集不可※選択項目!$F$3),"トップ性能枠対象","-"))</f>
        <v>-</v>
      </c>
      <c r="U19" s="110"/>
      <c r="V19" s="78"/>
      <c r="W19" s="161" t="str">
        <f t="shared" si="10"/>
        <v/>
      </c>
      <c r="X19" s="21"/>
      <c r="Y19" s="17"/>
      <c r="Z19" s="18"/>
      <c r="AB19" s="79">
        <f t="shared" si="4"/>
        <v>0</v>
      </c>
      <c r="AC19" s="79">
        <f>IF(AND($C19&lt;&gt;"",$C$3="あり",L19&gt;=※編集不可※選択項目!$F$3,P19=""),1,0)</f>
        <v>0</v>
      </c>
      <c r="AD19" s="79">
        <f t="shared" si="11"/>
        <v>0</v>
      </c>
      <c r="AE19" s="79" t="str">
        <f t="shared" si="5"/>
        <v/>
      </c>
      <c r="AF19" s="80">
        <f t="shared" si="6"/>
        <v>0</v>
      </c>
      <c r="AG19" s="80">
        <f t="shared" si="12"/>
        <v>0</v>
      </c>
      <c r="AH19" s="1">
        <f>IF(AND($C$3="あり", $L19&gt;=※編集不可※選択項目!$F$3, $P19=""),1,0)</f>
        <v>0</v>
      </c>
    </row>
    <row r="20" spans="1:34" ht="25.25" customHeight="1" x14ac:dyDescent="0.2">
      <c r="A20" s="131">
        <f t="shared" si="3"/>
        <v>9</v>
      </c>
      <c r="B20" s="132" t="str">
        <f t="shared" si="7"/>
        <v/>
      </c>
      <c r="C20" s="133"/>
      <c r="D20" s="128" t="str">
        <f t="shared" si="8"/>
        <v/>
      </c>
      <c r="E20" s="128" t="str">
        <f t="shared" si="9"/>
        <v/>
      </c>
      <c r="F20" s="148"/>
      <c r="G20" s="148"/>
      <c r="H20" s="134"/>
      <c r="I20" s="128" t="str">
        <f t="shared" si="13"/>
        <v/>
      </c>
      <c r="J20" s="134"/>
      <c r="K20" s="130" t="str">
        <f>IF(C20&lt;&gt;"","＜従来枠＞"&amp;※編集不可※選択項目!$F$2&amp;"　"&amp;"＜トップ性能枠＞"&amp;※編集不可※選択項目!$F$3,"")</f>
        <v/>
      </c>
      <c r="L20" s="134"/>
      <c r="M20" s="134"/>
      <c r="N20" s="134"/>
      <c r="O20" s="128" t="str">
        <f>IF(C20="","",VLOOKUP(C20,※編集不可※選択項目!$A$2:$E$3,5,FALSE))</f>
        <v/>
      </c>
      <c r="P20" s="153"/>
      <c r="Q20" s="94"/>
      <c r="R20" s="148"/>
      <c r="S20" s="149"/>
      <c r="T20" s="152" t="str">
        <f>IF($C$3&lt;&gt;"あり","-",IF(AND(P20="可",L20&gt;=※編集不可※選択項目!$F$3),"トップ性能枠対象","-"))</f>
        <v>-</v>
      </c>
      <c r="U20" s="110"/>
      <c r="V20" s="78"/>
      <c r="W20" s="161" t="str">
        <f t="shared" si="10"/>
        <v/>
      </c>
      <c r="X20" s="21"/>
      <c r="Y20" s="17"/>
      <c r="Z20" s="18"/>
      <c r="AB20" s="79">
        <f t="shared" si="4"/>
        <v>0</v>
      </c>
      <c r="AC20" s="79">
        <f>IF(AND($C20&lt;&gt;"",$C$3="あり",L20&gt;=※編集不可※選択項目!$F$3,P20=""),1,0)</f>
        <v>0</v>
      </c>
      <c r="AD20" s="79">
        <f t="shared" si="11"/>
        <v>0</v>
      </c>
      <c r="AE20" s="79" t="str">
        <f t="shared" si="5"/>
        <v/>
      </c>
      <c r="AF20" s="80">
        <f t="shared" si="6"/>
        <v>0</v>
      </c>
      <c r="AG20" s="80">
        <f t="shared" si="12"/>
        <v>0</v>
      </c>
      <c r="AH20" s="1">
        <f>IF(AND($C$3="あり", $L20&gt;=※編集不可※選択項目!$F$3, $P20=""),1,0)</f>
        <v>0</v>
      </c>
    </row>
    <row r="21" spans="1:34" ht="25.25" customHeight="1" x14ac:dyDescent="0.2">
      <c r="A21" s="131">
        <f t="shared" si="3"/>
        <v>10</v>
      </c>
      <c r="B21" s="132" t="str">
        <f t="shared" si="7"/>
        <v/>
      </c>
      <c r="C21" s="133"/>
      <c r="D21" s="128" t="str">
        <f t="shared" si="8"/>
        <v/>
      </c>
      <c r="E21" s="128" t="str">
        <f t="shared" si="9"/>
        <v/>
      </c>
      <c r="F21" s="148"/>
      <c r="G21" s="148"/>
      <c r="H21" s="134"/>
      <c r="I21" s="128" t="str">
        <f t="shared" si="13"/>
        <v/>
      </c>
      <c r="J21" s="134"/>
      <c r="K21" s="130" t="str">
        <f>IF(C21&lt;&gt;"","＜従来枠＞"&amp;※編集不可※選択項目!$F$2&amp;"　"&amp;"＜トップ性能枠＞"&amp;※編集不可※選択項目!$F$3,"")</f>
        <v/>
      </c>
      <c r="L21" s="134"/>
      <c r="M21" s="134"/>
      <c r="N21" s="134"/>
      <c r="O21" s="128" t="str">
        <f>IF(C21="","",VLOOKUP(C21,※編集不可※選択項目!$A$2:$E$3,5,FALSE))</f>
        <v/>
      </c>
      <c r="P21" s="153"/>
      <c r="Q21" s="94"/>
      <c r="R21" s="148"/>
      <c r="S21" s="149"/>
      <c r="T21" s="152" t="str">
        <f>IF($C$3&lt;&gt;"あり","-",IF(AND(P21="可",L21&gt;=※編集不可※選択項目!$F$3),"トップ性能枠対象","-"))</f>
        <v>-</v>
      </c>
      <c r="U21" s="110"/>
      <c r="V21" s="78"/>
      <c r="W21" s="161" t="str">
        <f t="shared" si="10"/>
        <v/>
      </c>
      <c r="X21" s="21"/>
      <c r="Y21" s="17"/>
      <c r="Z21" s="18"/>
      <c r="AB21" s="79">
        <f t="shared" si="4"/>
        <v>0</v>
      </c>
      <c r="AC21" s="79">
        <f>IF(AND($C21&lt;&gt;"",$C$3="あり",L21&gt;=※編集不可※選択項目!$F$3,P21=""),1,0)</f>
        <v>0</v>
      </c>
      <c r="AD21" s="79">
        <f t="shared" si="11"/>
        <v>0</v>
      </c>
      <c r="AE21" s="79" t="str">
        <f t="shared" si="5"/>
        <v/>
      </c>
      <c r="AF21" s="80">
        <f t="shared" si="6"/>
        <v>0</v>
      </c>
      <c r="AG21" s="80">
        <f t="shared" si="12"/>
        <v>0</v>
      </c>
      <c r="AH21" s="1">
        <f>IF(AND($C$3="あり", $L21&gt;=※編集不可※選択項目!$F$3, $P21=""),1,0)</f>
        <v>0</v>
      </c>
    </row>
    <row r="22" spans="1:34" ht="25.25" customHeight="1" x14ac:dyDescent="0.2">
      <c r="A22" s="131">
        <f t="shared" si="3"/>
        <v>11</v>
      </c>
      <c r="B22" s="132" t="str">
        <f t="shared" si="7"/>
        <v/>
      </c>
      <c r="C22" s="133"/>
      <c r="D22" s="128" t="str">
        <f t="shared" si="8"/>
        <v/>
      </c>
      <c r="E22" s="128" t="str">
        <f t="shared" si="9"/>
        <v/>
      </c>
      <c r="F22" s="148"/>
      <c r="G22" s="148"/>
      <c r="H22" s="134"/>
      <c r="I22" s="128" t="str">
        <f t="shared" si="13"/>
        <v/>
      </c>
      <c r="J22" s="134"/>
      <c r="K22" s="130" t="str">
        <f>IF(C22&lt;&gt;"","＜従来枠＞"&amp;※編集不可※選択項目!$F$2&amp;"　"&amp;"＜トップ性能枠＞"&amp;※編集不可※選択項目!$F$3,"")</f>
        <v/>
      </c>
      <c r="L22" s="134"/>
      <c r="M22" s="134"/>
      <c r="N22" s="134"/>
      <c r="O22" s="128" t="str">
        <f>IF(C22="","",VLOOKUP(C22,※編集不可※選択項目!$A$2:$E$3,5,FALSE))</f>
        <v/>
      </c>
      <c r="P22" s="153"/>
      <c r="Q22" s="94"/>
      <c r="R22" s="148"/>
      <c r="S22" s="149"/>
      <c r="T22" s="152" t="str">
        <f>IF($C$3&lt;&gt;"あり","-",IF(AND(P22="可",L22&gt;=※編集不可※選択項目!$F$3),"トップ性能枠対象","-"))</f>
        <v>-</v>
      </c>
      <c r="U22" s="110"/>
      <c r="V22" s="78"/>
      <c r="W22" s="161" t="str">
        <f t="shared" si="10"/>
        <v/>
      </c>
      <c r="X22" s="21"/>
      <c r="Y22" s="17"/>
      <c r="Z22" s="18"/>
      <c r="AB22" s="79">
        <f t="shared" si="4"/>
        <v>0</v>
      </c>
      <c r="AC22" s="79">
        <f>IF(AND($C22&lt;&gt;"",$C$3="あり",L22&gt;=※編集不可※選択項目!$F$3,P22=""),1,0)</f>
        <v>0</v>
      </c>
      <c r="AD22" s="79">
        <f t="shared" si="11"/>
        <v>0</v>
      </c>
      <c r="AE22" s="79" t="str">
        <f t="shared" si="5"/>
        <v/>
      </c>
      <c r="AF22" s="80">
        <f t="shared" si="6"/>
        <v>0</v>
      </c>
      <c r="AG22" s="80">
        <f t="shared" si="12"/>
        <v>0</v>
      </c>
      <c r="AH22" s="1">
        <f>IF(AND($C$3="あり", $L22&gt;=※編集不可※選択項目!$F$3, $P22=""),1,0)</f>
        <v>0</v>
      </c>
    </row>
    <row r="23" spans="1:34" ht="25.25" customHeight="1" x14ac:dyDescent="0.2">
      <c r="A23" s="131">
        <f t="shared" si="3"/>
        <v>12</v>
      </c>
      <c r="B23" s="132" t="str">
        <f t="shared" si="7"/>
        <v/>
      </c>
      <c r="C23" s="133"/>
      <c r="D23" s="128" t="str">
        <f t="shared" si="8"/>
        <v/>
      </c>
      <c r="E23" s="128" t="str">
        <f t="shared" si="9"/>
        <v/>
      </c>
      <c r="F23" s="148"/>
      <c r="G23" s="148"/>
      <c r="H23" s="134"/>
      <c r="I23" s="128" t="str">
        <f t="shared" si="13"/>
        <v/>
      </c>
      <c r="J23" s="134"/>
      <c r="K23" s="130" t="str">
        <f>IF(C23&lt;&gt;"","＜従来枠＞"&amp;※編集不可※選択項目!$F$2&amp;"　"&amp;"＜トップ性能枠＞"&amp;※編集不可※選択項目!$F$3,"")</f>
        <v/>
      </c>
      <c r="L23" s="134"/>
      <c r="M23" s="134"/>
      <c r="N23" s="134"/>
      <c r="O23" s="128" t="str">
        <f>IF(C23="","",VLOOKUP(C23,※編集不可※選択項目!$A$2:$E$3,5,FALSE))</f>
        <v/>
      </c>
      <c r="P23" s="153"/>
      <c r="Q23" s="94"/>
      <c r="R23" s="148"/>
      <c r="S23" s="149"/>
      <c r="T23" s="152" t="str">
        <f>IF($C$3&lt;&gt;"あり","-",IF(AND(P23="可",L23&gt;=※編集不可※選択項目!$F$3),"トップ性能枠対象","-"))</f>
        <v>-</v>
      </c>
      <c r="U23" s="110"/>
      <c r="V23" s="78"/>
      <c r="W23" s="161" t="str">
        <f t="shared" si="10"/>
        <v/>
      </c>
      <c r="X23" s="21"/>
      <c r="Y23" s="17"/>
      <c r="Z23" s="18"/>
      <c r="AB23" s="79">
        <f t="shared" si="4"/>
        <v>0</v>
      </c>
      <c r="AC23" s="79">
        <f>IF(AND($C23&lt;&gt;"",$C$3="あり",L23&gt;=※編集不可※選択項目!$F$3,P23=""),1,0)</f>
        <v>0</v>
      </c>
      <c r="AD23" s="79">
        <f t="shared" si="11"/>
        <v>0</v>
      </c>
      <c r="AE23" s="79" t="str">
        <f t="shared" si="5"/>
        <v/>
      </c>
      <c r="AF23" s="80">
        <f t="shared" si="6"/>
        <v>0</v>
      </c>
      <c r="AG23" s="80">
        <f t="shared" si="12"/>
        <v>0</v>
      </c>
      <c r="AH23" s="1">
        <f>IF(AND($C$3="あり", $L23&gt;=※編集不可※選択項目!$F$3, $P23=""),1,0)</f>
        <v>0</v>
      </c>
    </row>
    <row r="24" spans="1:34" ht="25.25" customHeight="1" x14ac:dyDescent="0.2">
      <c r="A24" s="131">
        <f t="shared" si="3"/>
        <v>13</v>
      </c>
      <c r="B24" s="132" t="str">
        <f t="shared" si="7"/>
        <v/>
      </c>
      <c r="C24" s="133"/>
      <c r="D24" s="128" t="str">
        <f t="shared" si="8"/>
        <v/>
      </c>
      <c r="E24" s="128" t="str">
        <f t="shared" si="9"/>
        <v/>
      </c>
      <c r="F24" s="148"/>
      <c r="G24" s="148"/>
      <c r="H24" s="134"/>
      <c r="I24" s="128" t="str">
        <f t="shared" si="13"/>
        <v/>
      </c>
      <c r="J24" s="134"/>
      <c r="K24" s="130" t="str">
        <f>IF(C24&lt;&gt;"","＜従来枠＞"&amp;※編集不可※選択項目!$F$2&amp;"　"&amp;"＜トップ性能枠＞"&amp;※編集不可※選択項目!$F$3,"")</f>
        <v/>
      </c>
      <c r="L24" s="134"/>
      <c r="M24" s="134"/>
      <c r="N24" s="134"/>
      <c r="O24" s="128" t="str">
        <f>IF(C24="","",VLOOKUP(C24,※編集不可※選択項目!$A$2:$E$3,5,FALSE))</f>
        <v/>
      </c>
      <c r="P24" s="153"/>
      <c r="Q24" s="94"/>
      <c r="R24" s="148"/>
      <c r="S24" s="149"/>
      <c r="T24" s="152" t="str">
        <f>IF($C$3&lt;&gt;"あり","-",IF(AND(P24="可",L24&gt;=※編集不可※選択項目!$F$3),"トップ性能枠対象","-"))</f>
        <v>-</v>
      </c>
      <c r="U24" s="110"/>
      <c r="V24" s="78"/>
      <c r="W24" s="161" t="str">
        <f t="shared" si="10"/>
        <v/>
      </c>
      <c r="X24" s="21"/>
      <c r="Y24" s="17"/>
      <c r="Z24" s="18"/>
      <c r="AB24" s="79">
        <f t="shared" si="4"/>
        <v>0</v>
      </c>
      <c r="AC24" s="79">
        <f>IF(AND($C24&lt;&gt;"",$C$3="あり",L24&gt;=※編集不可※選択項目!$F$3,P24=""),1,0)</f>
        <v>0</v>
      </c>
      <c r="AD24" s="79">
        <f t="shared" si="11"/>
        <v>0</v>
      </c>
      <c r="AE24" s="79" t="str">
        <f t="shared" si="5"/>
        <v/>
      </c>
      <c r="AF24" s="80">
        <f t="shared" si="6"/>
        <v>0</v>
      </c>
      <c r="AG24" s="80">
        <f t="shared" si="12"/>
        <v>0</v>
      </c>
      <c r="AH24" s="1">
        <f>IF(AND($C$3="あり", $L24&gt;=※編集不可※選択項目!$F$3, $P24=""),1,0)</f>
        <v>0</v>
      </c>
    </row>
    <row r="25" spans="1:34" ht="25.25" customHeight="1" x14ac:dyDescent="0.2">
      <c r="A25" s="131">
        <f t="shared" si="3"/>
        <v>14</v>
      </c>
      <c r="B25" s="132" t="str">
        <f t="shared" si="7"/>
        <v/>
      </c>
      <c r="C25" s="133"/>
      <c r="D25" s="128" t="str">
        <f t="shared" si="8"/>
        <v/>
      </c>
      <c r="E25" s="128" t="str">
        <f t="shared" si="9"/>
        <v/>
      </c>
      <c r="F25" s="148"/>
      <c r="G25" s="148"/>
      <c r="H25" s="134"/>
      <c r="I25" s="128" t="str">
        <f t="shared" si="13"/>
        <v/>
      </c>
      <c r="J25" s="134"/>
      <c r="K25" s="130" t="str">
        <f>IF(C25&lt;&gt;"","＜従来枠＞"&amp;※編集不可※選択項目!$F$2&amp;"　"&amp;"＜トップ性能枠＞"&amp;※編集不可※選択項目!$F$3,"")</f>
        <v/>
      </c>
      <c r="L25" s="134"/>
      <c r="M25" s="134"/>
      <c r="N25" s="134"/>
      <c r="O25" s="128" t="str">
        <f>IF(C25="","",VLOOKUP(C25,※編集不可※選択項目!$A$2:$E$3,5,FALSE))</f>
        <v/>
      </c>
      <c r="P25" s="153"/>
      <c r="Q25" s="94"/>
      <c r="R25" s="148"/>
      <c r="S25" s="149"/>
      <c r="T25" s="152" t="str">
        <f>IF($C$3&lt;&gt;"あり","-",IF(AND(P25="可",L25&gt;=※編集不可※選択項目!$F$3),"トップ性能枠対象","-"))</f>
        <v>-</v>
      </c>
      <c r="U25" s="110"/>
      <c r="V25" s="78"/>
      <c r="W25" s="161" t="str">
        <f t="shared" si="10"/>
        <v/>
      </c>
      <c r="X25" s="21"/>
      <c r="Y25" s="17"/>
      <c r="Z25" s="18"/>
      <c r="AB25" s="79">
        <f t="shared" si="4"/>
        <v>0</v>
      </c>
      <c r="AC25" s="79">
        <f>IF(AND($C25&lt;&gt;"",$C$3="あり",L25&gt;=※編集不可※選択項目!$F$3,P25=""),1,0)</f>
        <v>0</v>
      </c>
      <c r="AD25" s="79">
        <f t="shared" si="11"/>
        <v>0</v>
      </c>
      <c r="AE25" s="79" t="str">
        <f t="shared" si="5"/>
        <v/>
      </c>
      <c r="AF25" s="80">
        <f t="shared" si="6"/>
        <v>0</v>
      </c>
      <c r="AG25" s="80">
        <f t="shared" si="12"/>
        <v>0</v>
      </c>
      <c r="AH25" s="1">
        <f>IF(AND($C$3="あり", $L25&gt;=※編集不可※選択項目!$F$3, $P25=""),1,0)</f>
        <v>0</v>
      </c>
    </row>
    <row r="26" spans="1:34" ht="25.25" customHeight="1" x14ac:dyDescent="0.2">
      <c r="A26" s="131">
        <f t="shared" si="3"/>
        <v>15</v>
      </c>
      <c r="B26" s="132" t="str">
        <f t="shared" si="7"/>
        <v/>
      </c>
      <c r="C26" s="133"/>
      <c r="D26" s="128" t="str">
        <f t="shared" si="8"/>
        <v/>
      </c>
      <c r="E26" s="128" t="str">
        <f t="shared" si="9"/>
        <v/>
      </c>
      <c r="F26" s="148"/>
      <c r="G26" s="148"/>
      <c r="H26" s="134"/>
      <c r="I26" s="128" t="str">
        <f t="shared" si="13"/>
        <v/>
      </c>
      <c r="J26" s="134"/>
      <c r="K26" s="130" t="str">
        <f>IF(C26&lt;&gt;"","＜従来枠＞"&amp;※編集不可※選択項目!$F$2&amp;"　"&amp;"＜トップ性能枠＞"&amp;※編集不可※選択項目!$F$3,"")</f>
        <v/>
      </c>
      <c r="L26" s="134"/>
      <c r="M26" s="134"/>
      <c r="N26" s="134"/>
      <c r="O26" s="128" t="str">
        <f>IF(C26="","",VLOOKUP(C26,※編集不可※選択項目!$A$2:$E$3,5,FALSE))</f>
        <v/>
      </c>
      <c r="P26" s="153"/>
      <c r="Q26" s="94"/>
      <c r="R26" s="148"/>
      <c r="S26" s="149"/>
      <c r="T26" s="152" t="str">
        <f>IF($C$3&lt;&gt;"あり","-",IF(AND(P26="可",L26&gt;=※編集不可※選択項目!$F$3),"トップ性能枠対象","-"))</f>
        <v>-</v>
      </c>
      <c r="U26" s="110"/>
      <c r="V26" s="78"/>
      <c r="W26" s="161" t="str">
        <f t="shared" si="10"/>
        <v/>
      </c>
      <c r="X26" s="21"/>
      <c r="Y26" s="17"/>
      <c r="Z26" s="18"/>
      <c r="AB26" s="79">
        <f t="shared" si="4"/>
        <v>0</v>
      </c>
      <c r="AC26" s="79">
        <f>IF(AND($C26&lt;&gt;"",$C$3="あり",L26&gt;=※編集不可※選択項目!$F$3,P26=""),1,0)</f>
        <v>0</v>
      </c>
      <c r="AD26" s="79">
        <f t="shared" si="11"/>
        <v>0</v>
      </c>
      <c r="AE26" s="79" t="str">
        <f t="shared" si="5"/>
        <v/>
      </c>
      <c r="AF26" s="80">
        <f t="shared" si="6"/>
        <v>0</v>
      </c>
      <c r="AG26" s="80">
        <f t="shared" si="12"/>
        <v>0</v>
      </c>
      <c r="AH26" s="1">
        <f>IF(AND($C$3="あり", $L26&gt;=※編集不可※選択項目!$F$3, $P26=""),1,0)</f>
        <v>0</v>
      </c>
    </row>
    <row r="27" spans="1:34" ht="25.25" customHeight="1" x14ac:dyDescent="0.2">
      <c r="A27" s="131">
        <f t="shared" si="3"/>
        <v>16</v>
      </c>
      <c r="B27" s="132" t="str">
        <f t="shared" si="7"/>
        <v/>
      </c>
      <c r="C27" s="133"/>
      <c r="D27" s="128" t="str">
        <f t="shared" si="8"/>
        <v/>
      </c>
      <c r="E27" s="128" t="str">
        <f t="shared" si="9"/>
        <v/>
      </c>
      <c r="F27" s="148"/>
      <c r="G27" s="148"/>
      <c r="H27" s="134"/>
      <c r="I27" s="128" t="str">
        <f t="shared" si="13"/>
        <v/>
      </c>
      <c r="J27" s="134"/>
      <c r="K27" s="130" t="str">
        <f>IF(C27&lt;&gt;"","＜従来枠＞"&amp;※編集不可※選択項目!$F$2&amp;"　"&amp;"＜トップ性能枠＞"&amp;※編集不可※選択項目!$F$3,"")</f>
        <v/>
      </c>
      <c r="L27" s="134"/>
      <c r="M27" s="134"/>
      <c r="N27" s="134"/>
      <c r="O27" s="128" t="str">
        <f>IF(C27="","",VLOOKUP(C27,※編集不可※選択項目!$A$2:$E$3,5,FALSE))</f>
        <v/>
      </c>
      <c r="P27" s="153"/>
      <c r="Q27" s="94"/>
      <c r="R27" s="148"/>
      <c r="S27" s="149"/>
      <c r="T27" s="152" t="str">
        <f>IF($C$3&lt;&gt;"あり","-",IF(AND(P27="可",L27&gt;=※編集不可※選択項目!$F$3),"トップ性能枠対象","-"))</f>
        <v>-</v>
      </c>
      <c r="U27" s="110"/>
      <c r="V27" s="78"/>
      <c r="W27" s="161" t="str">
        <f t="shared" si="10"/>
        <v/>
      </c>
      <c r="X27" s="21"/>
      <c r="Y27" s="17"/>
      <c r="Z27" s="18"/>
      <c r="AB27" s="79">
        <f t="shared" si="4"/>
        <v>0</v>
      </c>
      <c r="AC27" s="79">
        <f>IF(AND($C27&lt;&gt;"",$C$3="あり",L27&gt;=※編集不可※選択項目!$F$3,P27=""),1,0)</f>
        <v>0</v>
      </c>
      <c r="AD27" s="79">
        <f t="shared" si="11"/>
        <v>0</v>
      </c>
      <c r="AE27" s="79" t="str">
        <f t="shared" si="5"/>
        <v/>
      </c>
      <c r="AF27" s="80">
        <f t="shared" si="6"/>
        <v>0</v>
      </c>
      <c r="AG27" s="80">
        <f t="shared" si="12"/>
        <v>0</v>
      </c>
      <c r="AH27" s="1">
        <f>IF(AND($C$3="あり", $L27&gt;=※編集不可※選択項目!$F$3, $P27=""),1,0)</f>
        <v>0</v>
      </c>
    </row>
    <row r="28" spans="1:34" ht="25.25" customHeight="1" x14ac:dyDescent="0.2">
      <c r="A28" s="131">
        <f t="shared" si="3"/>
        <v>17</v>
      </c>
      <c r="B28" s="132" t="str">
        <f t="shared" si="7"/>
        <v/>
      </c>
      <c r="C28" s="133"/>
      <c r="D28" s="128" t="str">
        <f t="shared" si="8"/>
        <v/>
      </c>
      <c r="E28" s="128" t="str">
        <f t="shared" si="9"/>
        <v/>
      </c>
      <c r="F28" s="148"/>
      <c r="G28" s="148"/>
      <c r="H28" s="134"/>
      <c r="I28" s="128" t="str">
        <f t="shared" si="13"/>
        <v/>
      </c>
      <c r="J28" s="134"/>
      <c r="K28" s="130" t="str">
        <f>IF(C28&lt;&gt;"","＜従来枠＞"&amp;※編集不可※選択項目!$F$2&amp;"　"&amp;"＜トップ性能枠＞"&amp;※編集不可※選択項目!$F$3,"")</f>
        <v/>
      </c>
      <c r="L28" s="134"/>
      <c r="M28" s="134"/>
      <c r="N28" s="134"/>
      <c r="O28" s="128" t="str">
        <f>IF(C28="","",VLOOKUP(C28,※編集不可※選択項目!$A$2:$E$3,5,FALSE))</f>
        <v/>
      </c>
      <c r="P28" s="153"/>
      <c r="Q28" s="94"/>
      <c r="R28" s="148"/>
      <c r="S28" s="149"/>
      <c r="T28" s="152" t="str">
        <f>IF($C$3&lt;&gt;"あり","-",IF(AND(P28="可",L28&gt;=※編集不可※選択項目!$F$3),"トップ性能枠対象","-"))</f>
        <v>-</v>
      </c>
      <c r="U28" s="110"/>
      <c r="V28" s="78"/>
      <c r="W28" s="161" t="str">
        <f t="shared" si="10"/>
        <v/>
      </c>
      <c r="X28" s="21"/>
      <c r="Y28" s="17"/>
      <c r="Z28" s="18"/>
      <c r="AB28" s="79">
        <f t="shared" si="4"/>
        <v>0</v>
      </c>
      <c r="AC28" s="79">
        <f>IF(AND($C28&lt;&gt;"",$C$3="あり",L28&gt;=※編集不可※選択項目!$F$3,P28=""),1,0)</f>
        <v>0</v>
      </c>
      <c r="AD28" s="79">
        <f t="shared" si="11"/>
        <v>0</v>
      </c>
      <c r="AE28" s="79" t="str">
        <f t="shared" si="5"/>
        <v/>
      </c>
      <c r="AF28" s="80">
        <f t="shared" si="6"/>
        <v>0</v>
      </c>
      <c r="AG28" s="80">
        <f t="shared" si="12"/>
        <v>0</v>
      </c>
      <c r="AH28" s="1">
        <f>IF(AND($C$3="あり", $L28&gt;=※編集不可※選択項目!$F$3, $P28=""),1,0)</f>
        <v>0</v>
      </c>
    </row>
    <row r="29" spans="1:34" ht="25.25" customHeight="1" x14ac:dyDescent="0.2">
      <c r="A29" s="131">
        <f t="shared" si="3"/>
        <v>18</v>
      </c>
      <c r="B29" s="132" t="str">
        <f t="shared" si="7"/>
        <v/>
      </c>
      <c r="C29" s="133"/>
      <c r="D29" s="128" t="str">
        <f t="shared" si="8"/>
        <v/>
      </c>
      <c r="E29" s="128" t="str">
        <f t="shared" si="9"/>
        <v/>
      </c>
      <c r="F29" s="148"/>
      <c r="G29" s="148"/>
      <c r="H29" s="134"/>
      <c r="I29" s="128" t="str">
        <f t="shared" si="13"/>
        <v/>
      </c>
      <c r="J29" s="134"/>
      <c r="K29" s="130" t="str">
        <f>IF(C29&lt;&gt;"","＜従来枠＞"&amp;※編集不可※選択項目!$F$2&amp;"　"&amp;"＜トップ性能枠＞"&amp;※編集不可※選択項目!$F$3,"")</f>
        <v/>
      </c>
      <c r="L29" s="134"/>
      <c r="M29" s="134"/>
      <c r="N29" s="134"/>
      <c r="O29" s="128" t="str">
        <f>IF(C29="","",VLOOKUP(C29,※編集不可※選択項目!$A$2:$E$3,5,FALSE))</f>
        <v/>
      </c>
      <c r="P29" s="153"/>
      <c r="Q29" s="94"/>
      <c r="R29" s="148"/>
      <c r="S29" s="149"/>
      <c r="T29" s="152" t="str">
        <f>IF($C$3&lt;&gt;"あり","-",IF(AND(P29="可",L29&gt;=※編集不可※選択項目!$F$3),"トップ性能枠対象","-"))</f>
        <v>-</v>
      </c>
      <c r="U29" s="110"/>
      <c r="V29" s="78"/>
      <c r="W29" s="161" t="str">
        <f t="shared" si="10"/>
        <v/>
      </c>
      <c r="X29" s="21"/>
      <c r="Y29" s="17"/>
      <c r="Z29" s="18"/>
      <c r="AB29" s="79">
        <f t="shared" si="4"/>
        <v>0</v>
      </c>
      <c r="AC29" s="79">
        <f>IF(AND($C29&lt;&gt;"",$C$3="あり",L29&gt;=※編集不可※選択項目!$F$3,P29=""),1,0)</f>
        <v>0</v>
      </c>
      <c r="AD29" s="79">
        <f t="shared" si="11"/>
        <v>0</v>
      </c>
      <c r="AE29" s="79" t="str">
        <f t="shared" si="5"/>
        <v/>
      </c>
      <c r="AF29" s="80">
        <f t="shared" si="6"/>
        <v>0</v>
      </c>
      <c r="AG29" s="80">
        <f t="shared" si="12"/>
        <v>0</v>
      </c>
      <c r="AH29" s="1">
        <f>IF(AND($C$3="あり", $L29&gt;=※編集不可※選択項目!$F$3, $P29=""),1,0)</f>
        <v>0</v>
      </c>
    </row>
    <row r="30" spans="1:34" ht="25.25" customHeight="1" x14ac:dyDescent="0.2">
      <c r="A30" s="131">
        <f t="shared" si="3"/>
        <v>19</v>
      </c>
      <c r="B30" s="132" t="str">
        <f t="shared" si="7"/>
        <v/>
      </c>
      <c r="C30" s="133"/>
      <c r="D30" s="128" t="str">
        <f t="shared" si="8"/>
        <v/>
      </c>
      <c r="E30" s="128" t="str">
        <f t="shared" si="9"/>
        <v/>
      </c>
      <c r="F30" s="148"/>
      <c r="G30" s="148"/>
      <c r="H30" s="134"/>
      <c r="I30" s="128" t="str">
        <f t="shared" si="13"/>
        <v/>
      </c>
      <c r="J30" s="134"/>
      <c r="K30" s="130" t="str">
        <f>IF(C30&lt;&gt;"","＜従来枠＞"&amp;※編集不可※選択項目!$F$2&amp;"　"&amp;"＜トップ性能枠＞"&amp;※編集不可※選択項目!$F$3,"")</f>
        <v/>
      </c>
      <c r="L30" s="134"/>
      <c r="M30" s="134"/>
      <c r="N30" s="134"/>
      <c r="O30" s="128" t="str">
        <f>IF(C30="","",VLOOKUP(C30,※編集不可※選択項目!$A$2:$E$3,5,FALSE))</f>
        <v/>
      </c>
      <c r="P30" s="153"/>
      <c r="Q30" s="94"/>
      <c r="R30" s="148"/>
      <c r="S30" s="149"/>
      <c r="T30" s="152" t="str">
        <f>IF($C$3&lt;&gt;"あり","-",IF(AND(P30="可",L30&gt;=※編集不可※選択項目!$F$3),"トップ性能枠対象","-"))</f>
        <v>-</v>
      </c>
      <c r="U30" s="110"/>
      <c r="V30" s="78"/>
      <c r="W30" s="161" t="str">
        <f t="shared" si="10"/>
        <v/>
      </c>
      <c r="X30" s="21"/>
      <c r="Y30" s="17"/>
      <c r="Z30" s="18"/>
      <c r="AB30" s="79">
        <f t="shared" si="4"/>
        <v>0</v>
      </c>
      <c r="AC30" s="79">
        <f>IF(AND($C30&lt;&gt;"",$C$3="あり",L30&gt;=※編集不可※選択項目!$F$3,P30=""),1,0)</f>
        <v>0</v>
      </c>
      <c r="AD30" s="79">
        <f t="shared" si="11"/>
        <v>0</v>
      </c>
      <c r="AE30" s="79" t="str">
        <f t="shared" si="5"/>
        <v/>
      </c>
      <c r="AF30" s="80">
        <f t="shared" si="6"/>
        <v>0</v>
      </c>
      <c r="AG30" s="80">
        <f t="shared" si="12"/>
        <v>0</v>
      </c>
      <c r="AH30" s="1">
        <f>IF(AND($C$3="あり", $L30&gt;=※編集不可※選択項目!$F$3, $P30=""),1,0)</f>
        <v>0</v>
      </c>
    </row>
    <row r="31" spans="1:34" ht="25.25" customHeight="1" x14ac:dyDescent="0.2">
      <c r="A31" s="131">
        <f t="shared" si="3"/>
        <v>20</v>
      </c>
      <c r="B31" s="132" t="str">
        <f t="shared" si="7"/>
        <v/>
      </c>
      <c r="C31" s="133"/>
      <c r="D31" s="128" t="str">
        <f t="shared" si="8"/>
        <v/>
      </c>
      <c r="E31" s="128" t="str">
        <f t="shared" si="9"/>
        <v/>
      </c>
      <c r="F31" s="148"/>
      <c r="G31" s="148"/>
      <c r="H31" s="134"/>
      <c r="I31" s="128" t="str">
        <f t="shared" si="13"/>
        <v/>
      </c>
      <c r="J31" s="134"/>
      <c r="K31" s="130" t="str">
        <f>IF(C31&lt;&gt;"","＜従来枠＞"&amp;※編集不可※選択項目!$F$2&amp;"　"&amp;"＜トップ性能枠＞"&amp;※編集不可※選択項目!$F$3,"")</f>
        <v/>
      </c>
      <c r="L31" s="134"/>
      <c r="M31" s="134"/>
      <c r="N31" s="134"/>
      <c r="O31" s="128" t="str">
        <f>IF(C31="","",VLOOKUP(C31,※編集不可※選択項目!$A$2:$E$3,5,FALSE))</f>
        <v/>
      </c>
      <c r="P31" s="153"/>
      <c r="Q31" s="94"/>
      <c r="R31" s="148"/>
      <c r="S31" s="149"/>
      <c r="T31" s="152" t="str">
        <f>IF($C$3&lt;&gt;"あり","-",IF(AND(P31="可",L31&gt;=※編集不可※選択項目!$F$3),"トップ性能枠対象","-"))</f>
        <v>-</v>
      </c>
      <c r="U31" s="110"/>
      <c r="V31" s="78"/>
      <c r="W31" s="161" t="str">
        <f t="shared" si="10"/>
        <v/>
      </c>
      <c r="X31" s="21"/>
      <c r="Y31" s="17"/>
      <c r="Z31" s="18"/>
      <c r="AB31" s="79">
        <f t="shared" si="4"/>
        <v>0</v>
      </c>
      <c r="AC31" s="79">
        <f>IF(AND($C31&lt;&gt;"",$C$3="あり",L31&gt;=※編集不可※選択項目!$F$3,P31=""),1,0)</f>
        <v>0</v>
      </c>
      <c r="AD31" s="79">
        <f t="shared" si="11"/>
        <v>0</v>
      </c>
      <c r="AE31" s="79" t="str">
        <f t="shared" si="5"/>
        <v/>
      </c>
      <c r="AF31" s="80">
        <f t="shared" si="6"/>
        <v>0</v>
      </c>
      <c r="AG31" s="80">
        <f t="shared" si="12"/>
        <v>0</v>
      </c>
      <c r="AH31" s="1">
        <f>IF(AND($C$3="あり", $L31&gt;=※編集不可※選択項目!$F$3, $P31=""),1,0)</f>
        <v>0</v>
      </c>
    </row>
    <row r="32" spans="1:34" ht="25.25" customHeight="1" x14ac:dyDescent="0.2">
      <c r="A32" s="131">
        <f t="shared" si="3"/>
        <v>21</v>
      </c>
      <c r="B32" s="132" t="str">
        <f t="shared" si="7"/>
        <v/>
      </c>
      <c r="C32" s="133"/>
      <c r="D32" s="128" t="str">
        <f t="shared" si="8"/>
        <v/>
      </c>
      <c r="E32" s="128" t="str">
        <f t="shared" si="9"/>
        <v/>
      </c>
      <c r="F32" s="148"/>
      <c r="G32" s="148"/>
      <c r="H32" s="134"/>
      <c r="I32" s="128" t="str">
        <f t="shared" si="13"/>
        <v/>
      </c>
      <c r="J32" s="134"/>
      <c r="K32" s="130" t="str">
        <f>IF(C32&lt;&gt;"","＜従来枠＞"&amp;※編集不可※選択項目!$F$2&amp;"　"&amp;"＜トップ性能枠＞"&amp;※編集不可※選択項目!$F$3,"")</f>
        <v/>
      </c>
      <c r="L32" s="134"/>
      <c r="M32" s="134"/>
      <c r="N32" s="134"/>
      <c r="O32" s="128" t="str">
        <f>IF(C32="","",VLOOKUP(C32,※編集不可※選択項目!$A$2:$E$3,5,FALSE))</f>
        <v/>
      </c>
      <c r="P32" s="153"/>
      <c r="Q32" s="94"/>
      <c r="R32" s="148"/>
      <c r="S32" s="149"/>
      <c r="T32" s="152" t="str">
        <f>IF($C$3&lt;&gt;"あり","-",IF(AND(P32="可",L32&gt;=※編集不可※選択項目!$F$3),"トップ性能枠対象","-"))</f>
        <v>-</v>
      </c>
      <c r="U32" s="110"/>
      <c r="V32" s="78"/>
      <c r="W32" s="161" t="str">
        <f t="shared" si="10"/>
        <v/>
      </c>
      <c r="X32" s="21"/>
      <c r="Y32" s="17"/>
      <c r="Z32" s="18"/>
      <c r="AB32" s="79">
        <f t="shared" si="4"/>
        <v>0</v>
      </c>
      <c r="AC32" s="79">
        <f>IF(AND($C32&lt;&gt;"",$C$3="あり",L32&gt;=※編集不可※選択項目!$F$3,P32=""),1,0)</f>
        <v>0</v>
      </c>
      <c r="AD32" s="79">
        <f t="shared" si="11"/>
        <v>0</v>
      </c>
      <c r="AE32" s="79" t="str">
        <f t="shared" si="5"/>
        <v/>
      </c>
      <c r="AF32" s="80">
        <f t="shared" si="6"/>
        <v>0</v>
      </c>
      <c r="AG32" s="80">
        <f t="shared" si="12"/>
        <v>0</v>
      </c>
      <c r="AH32" s="1">
        <f>IF(AND($C$3="あり", $L32&gt;=※編集不可※選択項目!$F$3, $P32=""),1,0)</f>
        <v>0</v>
      </c>
    </row>
    <row r="33" spans="1:34" ht="25.25" customHeight="1" x14ac:dyDescent="0.2">
      <c r="A33" s="131">
        <f t="shared" si="3"/>
        <v>22</v>
      </c>
      <c r="B33" s="132" t="str">
        <f t="shared" si="7"/>
        <v/>
      </c>
      <c r="C33" s="133"/>
      <c r="D33" s="128" t="str">
        <f t="shared" si="8"/>
        <v/>
      </c>
      <c r="E33" s="128" t="str">
        <f t="shared" si="9"/>
        <v/>
      </c>
      <c r="F33" s="148"/>
      <c r="G33" s="148"/>
      <c r="H33" s="134"/>
      <c r="I33" s="128" t="str">
        <f t="shared" si="13"/>
        <v/>
      </c>
      <c r="J33" s="134"/>
      <c r="K33" s="130" t="str">
        <f>IF(C33&lt;&gt;"","＜従来枠＞"&amp;※編集不可※選択項目!$F$2&amp;"　"&amp;"＜トップ性能枠＞"&amp;※編集不可※選択項目!$F$3,"")</f>
        <v/>
      </c>
      <c r="L33" s="134"/>
      <c r="M33" s="134"/>
      <c r="N33" s="134"/>
      <c r="O33" s="128" t="str">
        <f>IF(C33="","",VLOOKUP(C33,※編集不可※選択項目!$A$2:$E$3,5,FALSE))</f>
        <v/>
      </c>
      <c r="P33" s="153"/>
      <c r="Q33" s="94"/>
      <c r="R33" s="148"/>
      <c r="S33" s="149"/>
      <c r="T33" s="152" t="str">
        <f>IF($C$3&lt;&gt;"あり","-",IF(AND(P33="可",L33&gt;=※編集不可※選択項目!$F$3),"トップ性能枠対象","-"))</f>
        <v>-</v>
      </c>
      <c r="U33" s="110"/>
      <c r="V33" s="78"/>
      <c r="W33" s="161" t="str">
        <f t="shared" si="10"/>
        <v/>
      </c>
      <c r="X33" s="21"/>
      <c r="Y33" s="17"/>
      <c r="Z33" s="18"/>
      <c r="AB33" s="79">
        <f t="shared" si="4"/>
        <v>0</v>
      </c>
      <c r="AC33" s="79">
        <f>IF(AND($C33&lt;&gt;"",$C$3="あり",L33&gt;=※編集不可※選択項目!$F$3,P33=""),1,0)</f>
        <v>0</v>
      </c>
      <c r="AD33" s="79">
        <f t="shared" si="11"/>
        <v>0</v>
      </c>
      <c r="AE33" s="79" t="str">
        <f t="shared" si="5"/>
        <v/>
      </c>
      <c r="AF33" s="80">
        <f t="shared" si="6"/>
        <v>0</v>
      </c>
      <c r="AG33" s="80">
        <f t="shared" si="12"/>
        <v>0</v>
      </c>
      <c r="AH33" s="1">
        <f>IF(AND($C$3="あり", $L33&gt;=※編集不可※選択項目!$F$3, $P33=""),1,0)</f>
        <v>0</v>
      </c>
    </row>
    <row r="34" spans="1:34" ht="25.25" customHeight="1" x14ac:dyDescent="0.2">
      <c r="A34" s="131">
        <f t="shared" si="3"/>
        <v>23</v>
      </c>
      <c r="B34" s="132" t="str">
        <f t="shared" si="7"/>
        <v/>
      </c>
      <c r="C34" s="133"/>
      <c r="D34" s="128" t="str">
        <f t="shared" si="8"/>
        <v/>
      </c>
      <c r="E34" s="128" t="str">
        <f t="shared" si="9"/>
        <v/>
      </c>
      <c r="F34" s="148"/>
      <c r="G34" s="148"/>
      <c r="H34" s="134"/>
      <c r="I34" s="128" t="str">
        <f t="shared" si="13"/>
        <v/>
      </c>
      <c r="J34" s="134"/>
      <c r="K34" s="130" t="str">
        <f>IF(C34&lt;&gt;"","＜従来枠＞"&amp;※編集不可※選択項目!$F$2&amp;"　"&amp;"＜トップ性能枠＞"&amp;※編集不可※選択項目!$F$3,"")</f>
        <v/>
      </c>
      <c r="L34" s="134"/>
      <c r="M34" s="134"/>
      <c r="N34" s="134"/>
      <c r="O34" s="128" t="str">
        <f>IF(C34="","",VLOOKUP(C34,※編集不可※選択項目!$A$2:$E$3,5,FALSE))</f>
        <v/>
      </c>
      <c r="P34" s="153"/>
      <c r="Q34" s="94"/>
      <c r="R34" s="148"/>
      <c r="S34" s="149"/>
      <c r="T34" s="152" t="str">
        <f>IF($C$3&lt;&gt;"あり","-",IF(AND(P34="可",L34&gt;=※編集不可※選択項目!$F$3),"トップ性能枠対象","-"))</f>
        <v>-</v>
      </c>
      <c r="U34" s="110"/>
      <c r="V34" s="78"/>
      <c r="W34" s="161" t="str">
        <f t="shared" si="10"/>
        <v/>
      </c>
      <c r="X34" s="21"/>
      <c r="Y34" s="17"/>
      <c r="Z34" s="18"/>
      <c r="AB34" s="79">
        <f t="shared" si="4"/>
        <v>0</v>
      </c>
      <c r="AC34" s="79">
        <f>IF(AND($C34&lt;&gt;"",$C$3="あり",L34&gt;=※編集不可※選択項目!$F$3,P34=""),1,0)</f>
        <v>0</v>
      </c>
      <c r="AD34" s="79">
        <f t="shared" si="11"/>
        <v>0</v>
      </c>
      <c r="AE34" s="79" t="str">
        <f t="shared" si="5"/>
        <v/>
      </c>
      <c r="AF34" s="80">
        <f t="shared" si="6"/>
        <v>0</v>
      </c>
      <c r="AG34" s="80">
        <f t="shared" si="12"/>
        <v>0</v>
      </c>
      <c r="AH34" s="1">
        <f>IF(AND($C$3="あり", $L34&gt;=※編集不可※選択項目!$F$3, $P34=""),1,0)</f>
        <v>0</v>
      </c>
    </row>
    <row r="35" spans="1:34" ht="25.25" customHeight="1" x14ac:dyDescent="0.2">
      <c r="A35" s="131">
        <f t="shared" si="3"/>
        <v>24</v>
      </c>
      <c r="B35" s="132" t="str">
        <f t="shared" si="7"/>
        <v/>
      </c>
      <c r="C35" s="133"/>
      <c r="D35" s="128" t="str">
        <f t="shared" si="8"/>
        <v/>
      </c>
      <c r="E35" s="128" t="str">
        <f t="shared" si="9"/>
        <v/>
      </c>
      <c r="F35" s="148"/>
      <c r="G35" s="148"/>
      <c r="H35" s="134"/>
      <c r="I35" s="128" t="str">
        <f t="shared" si="13"/>
        <v/>
      </c>
      <c r="J35" s="134"/>
      <c r="K35" s="130" t="str">
        <f>IF(C35&lt;&gt;"","＜従来枠＞"&amp;※編集不可※選択項目!$F$2&amp;"　"&amp;"＜トップ性能枠＞"&amp;※編集不可※選択項目!$F$3,"")</f>
        <v/>
      </c>
      <c r="L35" s="134"/>
      <c r="M35" s="134"/>
      <c r="N35" s="134"/>
      <c r="O35" s="128" t="str">
        <f>IF(C35="","",VLOOKUP(C35,※編集不可※選択項目!$A$2:$E$3,5,FALSE))</f>
        <v/>
      </c>
      <c r="P35" s="153"/>
      <c r="Q35" s="94"/>
      <c r="R35" s="148"/>
      <c r="S35" s="149"/>
      <c r="T35" s="152" t="str">
        <f>IF($C$3&lt;&gt;"あり","-",IF(AND(P35="可",L35&gt;=※編集不可※選択項目!$F$3),"トップ性能枠対象","-"))</f>
        <v>-</v>
      </c>
      <c r="U35" s="110"/>
      <c r="V35" s="78"/>
      <c r="W35" s="161" t="str">
        <f t="shared" si="10"/>
        <v/>
      </c>
      <c r="X35" s="21"/>
      <c r="Y35" s="17"/>
      <c r="Z35" s="18"/>
      <c r="AB35" s="79">
        <f t="shared" si="4"/>
        <v>0</v>
      </c>
      <c r="AC35" s="79">
        <f>IF(AND($C35&lt;&gt;"",$C$3="あり",L35&gt;=※編集不可※選択項目!$F$3,P35=""),1,0)</f>
        <v>0</v>
      </c>
      <c r="AD35" s="79">
        <f t="shared" si="11"/>
        <v>0</v>
      </c>
      <c r="AE35" s="79" t="str">
        <f t="shared" si="5"/>
        <v/>
      </c>
      <c r="AF35" s="80">
        <f t="shared" si="6"/>
        <v>0</v>
      </c>
      <c r="AG35" s="80">
        <f t="shared" si="12"/>
        <v>0</v>
      </c>
      <c r="AH35" s="1">
        <f>IF(AND($C$3="あり", $L35&gt;=※編集不可※選択項目!$F$3, $P35=""),1,0)</f>
        <v>0</v>
      </c>
    </row>
    <row r="36" spans="1:34" ht="25.25" customHeight="1" x14ac:dyDescent="0.2">
      <c r="A36" s="131">
        <f t="shared" si="3"/>
        <v>25</v>
      </c>
      <c r="B36" s="132" t="str">
        <f t="shared" si="7"/>
        <v/>
      </c>
      <c r="C36" s="133"/>
      <c r="D36" s="128" t="str">
        <f t="shared" si="8"/>
        <v/>
      </c>
      <c r="E36" s="128" t="str">
        <f t="shared" si="9"/>
        <v/>
      </c>
      <c r="F36" s="148"/>
      <c r="G36" s="148"/>
      <c r="H36" s="134"/>
      <c r="I36" s="128" t="str">
        <f t="shared" si="13"/>
        <v/>
      </c>
      <c r="J36" s="134"/>
      <c r="K36" s="130" t="str">
        <f>IF(C36&lt;&gt;"","＜従来枠＞"&amp;※編集不可※選択項目!$F$2&amp;"　"&amp;"＜トップ性能枠＞"&amp;※編集不可※選択項目!$F$3,"")</f>
        <v/>
      </c>
      <c r="L36" s="134"/>
      <c r="M36" s="134"/>
      <c r="N36" s="134"/>
      <c r="O36" s="128" t="str">
        <f>IF(C36="","",VLOOKUP(C36,※編集不可※選択項目!$A$2:$E$3,5,FALSE))</f>
        <v/>
      </c>
      <c r="P36" s="153"/>
      <c r="Q36" s="94"/>
      <c r="R36" s="148"/>
      <c r="S36" s="149"/>
      <c r="T36" s="152" t="str">
        <f>IF($C$3&lt;&gt;"あり","-",IF(AND(P36="可",L36&gt;=※編集不可※選択項目!$F$3),"トップ性能枠対象","-"))</f>
        <v>-</v>
      </c>
      <c r="U36" s="110"/>
      <c r="V36" s="78"/>
      <c r="W36" s="161" t="str">
        <f t="shared" si="10"/>
        <v/>
      </c>
      <c r="X36" s="21"/>
      <c r="Y36" s="17"/>
      <c r="Z36" s="18"/>
      <c r="AB36" s="79">
        <f t="shared" si="4"/>
        <v>0</v>
      </c>
      <c r="AC36" s="79">
        <f>IF(AND($C36&lt;&gt;"",$C$3="あり",L36&gt;=※編集不可※選択項目!$F$3,P36=""),1,0)</f>
        <v>0</v>
      </c>
      <c r="AD36" s="79">
        <f t="shared" si="11"/>
        <v>0</v>
      </c>
      <c r="AE36" s="79" t="str">
        <f t="shared" si="5"/>
        <v/>
      </c>
      <c r="AF36" s="80">
        <f t="shared" si="6"/>
        <v>0</v>
      </c>
      <c r="AG36" s="80">
        <f t="shared" si="12"/>
        <v>0</v>
      </c>
      <c r="AH36" s="1">
        <f>IF(AND($C$3="あり", $L36&gt;=※編集不可※選択項目!$F$3, $P36=""),1,0)</f>
        <v>0</v>
      </c>
    </row>
    <row r="37" spans="1:34" ht="25.25" customHeight="1" x14ac:dyDescent="0.2">
      <c r="A37" s="131">
        <f t="shared" si="3"/>
        <v>26</v>
      </c>
      <c r="B37" s="132" t="str">
        <f t="shared" si="7"/>
        <v/>
      </c>
      <c r="C37" s="133"/>
      <c r="D37" s="128" t="str">
        <f t="shared" si="8"/>
        <v/>
      </c>
      <c r="E37" s="128" t="str">
        <f t="shared" si="9"/>
        <v/>
      </c>
      <c r="F37" s="148"/>
      <c r="G37" s="148"/>
      <c r="H37" s="134"/>
      <c r="I37" s="128" t="str">
        <f t="shared" si="13"/>
        <v/>
      </c>
      <c r="J37" s="134"/>
      <c r="K37" s="130" t="str">
        <f>IF(C37&lt;&gt;"","＜従来枠＞"&amp;※編集不可※選択項目!$F$2&amp;"　"&amp;"＜トップ性能枠＞"&amp;※編集不可※選択項目!$F$3,"")</f>
        <v/>
      </c>
      <c r="L37" s="134"/>
      <c r="M37" s="134"/>
      <c r="N37" s="134"/>
      <c r="O37" s="128" t="str">
        <f>IF(C37="","",VLOOKUP(C37,※編集不可※選択項目!$A$2:$E$3,5,FALSE))</f>
        <v/>
      </c>
      <c r="P37" s="153"/>
      <c r="Q37" s="94"/>
      <c r="R37" s="148"/>
      <c r="S37" s="149"/>
      <c r="T37" s="152" t="str">
        <f>IF($C$3&lt;&gt;"あり","-",IF(AND(P37="可",L37&gt;=※編集不可※選択項目!$F$3),"トップ性能枠対象","-"))</f>
        <v>-</v>
      </c>
      <c r="U37" s="110"/>
      <c r="V37" s="78"/>
      <c r="W37" s="161" t="str">
        <f t="shared" si="10"/>
        <v/>
      </c>
      <c r="X37" s="21"/>
      <c r="Y37" s="17"/>
      <c r="Z37" s="18"/>
      <c r="AB37" s="79">
        <f t="shared" si="4"/>
        <v>0</v>
      </c>
      <c r="AC37" s="79">
        <f>IF(AND($C37&lt;&gt;"",$C$3="あり",L37&gt;=※編集不可※選択項目!$F$3,P37=""),1,0)</f>
        <v>0</v>
      </c>
      <c r="AD37" s="79">
        <f t="shared" si="11"/>
        <v>0</v>
      </c>
      <c r="AE37" s="79" t="str">
        <f t="shared" si="5"/>
        <v/>
      </c>
      <c r="AF37" s="80">
        <f t="shared" si="6"/>
        <v>0</v>
      </c>
      <c r="AG37" s="80">
        <f t="shared" si="12"/>
        <v>0</v>
      </c>
      <c r="AH37" s="1">
        <f>IF(AND($C$3="あり", $L37&gt;=※編集不可※選択項目!$F$3, $P37=""),1,0)</f>
        <v>0</v>
      </c>
    </row>
    <row r="38" spans="1:34" ht="25.25" customHeight="1" x14ac:dyDescent="0.2">
      <c r="A38" s="131">
        <f t="shared" si="3"/>
        <v>27</v>
      </c>
      <c r="B38" s="132" t="str">
        <f t="shared" si="7"/>
        <v/>
      </c>
      <c r="C38" s="133"/>
      <c r="D38" s="128" t="str">
        <f t="shared" si="8"/>
        <v/>
      </c>
      <c r="E38" s="128" t="str">
        <f t="shared" si="9"/>
        <v/>
      </c>
      <c r="F38" s="148"/>
      <c r="G38" s="148"/>
      <c r="H38" s="134"/>
      <c r="I38" s="128" t="str">
        <f t="shared" ref="I38:I44" si="14">IF(G38="","",G38&amp;"["&amp;H38&amp;"]")</f>
        <v/>
      </c>
      <c r="J38" s="134"/>
      <c r="K38" s="130" t="str">
        <f>IF(C38&lt;&gt;"","＜従来枠＞"&amp;※編集不可※選択項目!$F$2&amp;"　"&amp;"＜トップ性能枠＞"&amp;※編集不可※選択項目!$F$3,"")</f>
        <v/>
      </c>
      <c r="L38" s="134"/>
      <c r="M38" s="134"/>
      <c r="N38" s="134"/>
      <c r="O38" s="128" t="str">
        <f>IF(C38="","",VLOOKUP(C38,※編集不可※選択項目!$A$2:$E$3,5,FALSE))</f>
        <v/>
      </c>
      <c r="P38" s="153"/>
      <c r="Q38" s="94"/>
      <c r="R38" s="148"/>
      <c r="S38" s="149"/>
      <c r="T38" s="152" t="str">
        <f>IF($C$3&lt;&gt;"あり","-",IF(AND(P38="可",L38&gt;=※編集不可※選択項目!$F$3),"トップ性能枠対象","-"))</f>
        <v>-</v>
      </c>
      <c r="U38" s="110"/>
      <c r="V38" s="78"/>
      <c r="W38" s="161" t="str">
        <f t="shared" si="10"/>
        <v/>
      </c>
      <c r="X38" s="21"/>
      <c r="Y38" s="17"/>
      <c r="Z38" s="18"/>
      <c r="AB38" s="79">
        <f t="shared" ref="AB38:AB44" si="15">IF(AND($C38&lt;&gt;"",OR(F38="",G38="",H38="",J38="",L38="",AND(C38="蒸気ボイラ",M38=""),AND(C38="温水ボイラ",N38=""))),1,0)</f>
        <v>0</v>
      </c>
      <c r="AC38" s="79">
        <f>IF(AND($C38&lt;&gt;"",$C$3="あり",L38&gt;=※編集不可※選択項目!$F$3,P38=""),1,0)</f>
        <v>0</v>
      </c>
      <c r="AD38" s="79">
        <f t="shared" si="11"/>
        <v>0</v>
      </c>
      <c r="AE38" s="79" t="str">
        <f t="shared" ref="AE38:AE44" si="16">TEXT(IF(G38="","",G38&amp;"["&amp;H38&amp;"]"),"G/標準")</f>
        <v/>
      </c>
      <c r="AF38" s="80">
        <f t="shared" si="6"/>
        <v>0</v>
      </c>
      <c r="AG38" s="80">
        <f t="shared" si="12"/>
        <v>0</v>
      </c>
      <c r="AH38" s="1">
        <f>IF(AND($C$3="あり", $L38&gt;=※編集不可※選択項目!$F$3, $P38=""),1,0)</f>
        <v>0</v>
      </c>
    </row>
    <row r="39" spans="1:34" ht="25.25" customHeight="1" x14ac:dyDescent="0.2">
      <c r="A39" s="131">
        <f t="shared" si="3"/>
        <v>28</v>
      </c>
      <c r="B39" s="132" t="str">
        <f t="shared" si="7"/>
        <v/>
      </c>
      <c r="C39" s="133"/>
      <c r="D39" s="128" t="str">
        <f t="shared" si="8"/>
        <v/>
      </c>
      <c r="E39" s="128" t="str">
        <f t="shared" si="9"/>
        <v/>
      </c>
      <c r="F39" s="148"/>
      <c r="G39" s="148"/>
      <c r="H39" s="134"/>
      <c r="I39" s="128" t="str">
        <f t="shared" si="14"/>
        <v/>
      </c>
      <c r="J39" s="134"/>
      <c r="K39" s="130" t="str">
        <f>IF(C39&lt;&gt;"","＜従来枠＞"&amp;※編集不可※選択項目!$F$2&amp;"　"&amp;"＜トップ性能枠＞"&amp;※編集不可※選択項目!$F$3,"")</f>
        <v/>
      </c>
      <c r="L39" s="134"/>
      <c r="M39" s="134"/>
      <c r="N39" s="134"/>
      <c r="O39" s="128" t="str">
        <f>IF(C39="","",VLOOKUP(C39,※編集不可※選択項目!$A$2:$E$3,5,FALSE))</f>
        <v/>
      </c>
      <c r="P39" s="153"/>
      <c r="Q39" s="94"/>
      <c r="R39" s="148"/>
      <c r="S39" s="149"/>
      <c r="T39" s="152" t="str">
        <f>IF($C$3&lt;&gt;"あり","-",IF(AND(P39="可",L39&gt;=※編集不可※選択項目!$F$3),"トップ性能枠対象","-"))</f>
        <v>-</v>
      </c>
      <c r="U39" s="110"/>
      <c r="V39" s="78"/>
      <c r="W39" s="161" t="str">
        <f t="shared" si="10"/>
        <v/>
      </c>
      <c r="X39" s="21"/>
      <c r="Y39" s="17"/>
      <c r="Z39" s="18"/>
      <c r="AB39" s="79">
        <f t="shared" si="15"/>
        <v>0</v>
      </c>
      <c r="AC39" s="79">
        <f>IF(AND($C39&lt;&gt;"",$C$3="あり",L39&gt;=※編集不可※選択項目!$F$3,P39=""),1,0)</f>
        <v>0</v>
      </c>
      <c r="AD39" s="79">
        <f t="shared" si="11"/>
        <v>0</v>
      </c>
      <c r="AE39" s="79" t="str">
        <f t="shared" si="16"/>
        <v/>
      </c>
      <c r="AF39" s="80">
        <f t="shared" si="6"/>
        <v>0</v>
      </c>
      <c r="AG39" s="80">
        <f t="shared" si="12"/>
        <v>0</v>
      </c>
      <c r="AH39" s="1">
        <f>IF(AND($C$3="あり", $L39&gt;=※編集不可※選択項目!$F$3, $P39=""),1,0)</f>
        <v>0</v>
      </c>
    </row>
    <row r="40" spans="1:34" ht="25.25" customHeight="1" x14ac:dyDescent="0.2">
      <c r="A40" s="131">
        <f t="shared" si="3"/>
        <v>29</v>
      </c>
      <c r="B40" s="132" t="str">
        <f t="shared" si="7"/>
        <v/>
      </c>
      <c r="C40" s="133"/>
      <c r="D40" s="128" t="str">
        <f t="shared" si="8"/>
        <v/>
      </c>
      <c r="E40" s="128" t="str">
        <f t="shared" si="9"/>
        <v/>
      </c>
      <c r="F40" s="148"/>
      <c r="G40" s="148"/>
      <c r="H40" s="134"/>
      <c r="I40" s="128" t="str">
        <f t="shared" si="14"/>
        <v/>
      </c>
      <c r="J40" s="134"/>
      <c r="K40" s="130" t="str">
        <f>IF(C40&lt;&gt;"","＜従来枠＞"&amp;※編集不可※選択項目!$F$2&amp;"　"&amp;"＜トップ性能枠＞"&amp;※編集不可※選択項目!$F$3,"")</f>
        <v/>
      </c>
      <c r="L40" s="134"/>
      <c r="M40" s="134"/>
      <c r="N40" s="134"/>
      <c r="O40" s="128" t="str">
        <f>IF(C40="","",VLOOKUP(C40,※編集不可※選択項目!$A$2:$E$3,5,FALSE))</f>
        <v/>
      </c>
      <c r="P40" s="153"/>
      <c r="Q40" s="94"/>
      <c r="R40" s="148"/>
      <c r="S40" s="149"/>
      <c r="T40" s="152" t="str">
        <f>IF($C$3&lt;&gt;"あり","-",IF(AND(P40="可",L40&gt;=※編集不可※選択項目!$F$3),"トップ性能枠対象","-"))</f>
        <v>-</v>
      </c>
      <c r="U40" s="110"/>
      <c r="V40" s="78"/>
      <c r="W40" s="161" t="str">
        <f t="shared" si="10"/>
        <v/>
      </c>
      <c r="X40" s="21"/>
      <c r="Y40" s="17"/>
      <c r="Z40" s="18"/>
      <c r="AB40" s="79">
        <f t="shared" si="15"/>
        <v>0</v>
      </c>
      <c r="AC40" s="79">
        <f>IF(AND($C40&lt;&gt;"",$C$3="あり",L40&gt;=※編集不可※選択項目!$F$3,P40=""),1,0)</f>
        <v>0</v>
      </c>
      <c r="AD40" s="79">
        <f t="shared" si="11"/>
        <v>0</v>
      </c>
      <c r="AE40" s="79" t="str">
        <f t="shared" si="16"/>
        <v/>
      </c>
      <c r="AF40" s="80">
        <f t="shared" si="6"/>
        <v>0</v>
      </c>
      <c r="AG40" s="80">
        <f t="shared" si="12"/>
        <v>0</v>
      </c>
      <c r="AH40" s="1">
        <f>IF(AND($C$3="あり", $L40&gt;=※編集不可※選択項目!$F$3, $P40=""),1,0)</f>
        <v>0</v>
      </c>
    </row>
    <row r="41" spans="1:34" ht="25.25" customHeight="1" x14ac:dyDescent="0.2">
      <c r="A41" s="131">
        <f t="shared" si="3"/>
        <v>30</v>
      </c>
      <c r="B41" s="132" t="str">
        <f t="shared" si="7"/>
        <v/>
      </c>
      <c r="C41" s="133"/>
      <c r="D41" s="128" t="str">
        <f t="shared" si="8"/>
        <v/>
      </c>
      <c r="E41" s="128" t="str">
        <f t="shared" si="9"/>
        <v/>
      </c>
      <c r="F41" s="148"/>
      <c r="G41" s="148"/>
      <c r="H41" s="134"/>
      <c r="I41" s="128" t="str">
        <f t="shared" si="14"/>
        <v/>
      </c>
      <c r="J41" s="134"/>
      <c r="K41" s="130" t="str">
        <f>IF(C41&lt;&gt;"","＜従来枠＞"&amp;※編集不可※選択項目!$F$2&amp;"　"&amp;"＜トップ性能枠＞"&amp;※編集不可※選択項目!$F$3,"")</f>
        <v/>
      </c>
      <c r="L41" s="134"/>
      <c r="M41" s="134"/>
      <c r="N41" s="134"/>
      <c r="O41" s="128" t="str">
        <f>IF(C41="","",VLOOKUP(C41,※編集不可※選択項目!$A$2:$E$3,5,FALSE))</f>
        <v/>
      </c>
      <c r="P41" s="153"/>
      <c r="Q41" s="94"/>
      <c r="R41" s="148"/>
      <c r="S41" s="149"/>
      <c r="T41" s="152" t="str">
        <f>IF($C$3&lt;&gt;"あり","-",IF(AND(P41="可",L41&gt;=※編集不可※選択項目!$F$3),"トップ性能枠対象","-"))</f>
        <v>-</v>
      </c>
      <c r="U41" s="110"/>
      <c r="V41" s="78"/>
      <c r="W41" s="161" t="str">
        <f t="shared" si="10"/>
        <v/>
      </c>
      <c r="X41" s="21"/>
      <c r="Y41" s="17"/>
      <c r="Z41" s="18"/>
      <c r="AB41" s="79">
        <f t="shared" si="15"/>
        <v>0</v>
      </c>
      <c r="AC41" s="79">
        <f>IF(AND($C41&lt;&gt;"",$C$3="あり",L41&gt;=※編集不可※選択項目!$F$3,P41=""),1,0)</f>
        <v>0</v>
      </c>
      <c r="AD41" s="79">
        <f t="shared" si="11"/>
        <v>0</v>
      </c>
      <c r="AE41" s="79" t="str">
        <f t="shared" si="16"/>
        <v/>
      </c>
      <c r="AF41" s="80">
        <f t="shared" si="6"/>
        <v>0</v>
      </c>
      <c r="AG41" s="80">
        <f t="shared" si="12"/>
        <v>0</v>
      </c>
      <c r="AH41" s="1">
        <f>IF(AND($C$3="あり", $L41&gt;=※編集不可※選択項目!$F$3, $P41=""),1,0)</f>
        <v>0</v>
      </c>
    </row>
    <row r="42" spans="1:34" ht="25.25" customHeight="1" x14ac:dyDescent="0.2">
      <c r="A42" s="131">
        <f t="shared" si="3"/>
        <v>31</v>
      </c>
      <c r="B42" s="132" t="str">
        <f t="shared" si="7"/>
        <v/>
      </c>
      <c r="C42" s="133"/>
      <c r="D42" s="128" t="str">
        <f t="shared" si="8"/>
        <v/>
      </c>
      <c r="E42" s="128" t="str">
        <f t="shared" si="9"/>
        <v/>
      </c>
      <c r="F42" s="148"/>
      <c r="G42" s="148"/>
      <c r="H42" s="134"/>
      <c r="I42" s="128" t="str">
        <f t="shared" si="14"/>
        <v/>
      </c>
      <c r="J42" s="134"/>
      <c r="K42" s="130" t="str">
        <f>IF(C42&lt;&gt;"","＜従来枠＞"&amp;※編集不可※選択項目!$F$2&amp;"　"&amp;"＜トップ性能枠＞"&amp;※編集不可※選択項目!$F$3,"")</f>
        <v/>
      </c>
      <c r="L42" s="134"/>
      <c r="M42" s="134"/>
      <c r="N42" s="134"/>
      <c r="O42" s="128" t="str">
        <f>IF(C42="","",VLOOKUP(C42,※編集不可※選択項目!$A$2:$E$3,5,FALSE))</f>
        <v/>
      </c>
      <c r="P42" s="153"/>
      <c r="Q42" s="94"/>
      <c r="R42" s="148"/>
      <c r="S42" s="149"/>
      <c r="T42" s="152" t="str">
        <f>IF($C$3&lt;&gt;"あり","-",IF(AND(P42="可",L42&gt;=※編集不可※選択項目!$F$3),"トップ性能枠対象","-"))</f>
        <v>-</v>
      </c>
      <c r="U42" s="110"/>
      <c r="V42" s="78"/>
      <c r="W42" s="161" t="str">
        <f t="shared" si="10"/>
        <v/>
      </c>
      <c r="X42" s="21"/>
      <c r="Y42" s="17"/>
      <c r="Z42" s="18"/>
      <c r="AB42" s="79">
        <f t="shared" si="15"/>
        <v>0</v>
      </c>
      <c r="AC42" s="79">
        <f>IF(AND($C42&lt;&gt;"",$C$3="あり",L42&gt;=※編集不可※選択項目!$F$3,P42=""),1,0)</f>
        <v>0</v>
      </c>
      <c r="AD42" s="79">
        <f t="shared" si="11"/>
        <v>0</v>
      </c>
      <c r="AE42" s="79" t="str">
        <f t="shared" si="16"/>
        <v/>
      </c>
      <c r="AF42" s="80">
        <f t="shared" si="6"/>
        <v>0</v>
      </c>
      <c r="AG42" s="80">
        <f t="shared" si="12"/>
        <v>0</v>
      </c>
      <c r="AH42" s="1">
        <f>IF(AND($C$3="あり", $L42&gt;=※編集不可※選択項目!$F$3, $P42=""),1,0)</f>
        <v>0</v>
      </c>
    </row>
    <row r="43" spans="1:34" ht="25.25" customHeight="1" x14ac:dyDescent="0.2">
      <c r="A43" s="131">
        <f t="shared" si="3"/>
        <v>32</v>
      </c>
      <c r="B43" s="132" t="str">
        <f t="shared" si="7"/>
        <v/>
      </c>
      <c r="C43" s="133"/>
      <c r="D43" s="128" t="str">
        <f t="shared" si="8"/>
        <v/>
      </c>
      <c r="E43" s="128" t="str">
        <f t="shared" si="9"/>
        <v/>
      </c>
      <c r="F43" s="148"/>
      <c r="G43" s="148"/>
      <c r="H43" s="134"/>
      <c r="I43" s="128" t="str">
        <f t="shared" si="14"/>
        <v/>
      </c>
      <c r="J43" s="134"/>
      <c r="K43" s="130" t="str">
        <f>IF(C43&lt;&gt;"","＜従来枠＞"&amp;※編集不可※選択項目!$F$2&amp;"　"&amp;"＜トップ性能枠＞"&amp;※編集不可※選択項目!$F$3,"")</f>
        <v/>
      </c>
      <c r="L43" s="134"/>
      <c r="M43" s="134"/>
      <c r="N43" s="134"/>
      <c r="O43" s="128" t="str">
        <f>IF(C43="","",VLOOKUP(C43,※編集不可※選択項目!$A$2:$E$3,5,FALSE))</f>
        <v/>
      </c>
      <c r="P43" s="153"/>
      <c r="Q43" s="94"/>
      <c r="R43" s="148"/>
      <c r="S43" s="149"/>
      <c r="T43" s="152" t="str">
        <f>IF($C$3&lt;&gt;"あり","-",IF(AND(P43="可",L43&gt;=※編集不可※選択項目!$F$3),"トップ性能枠対象","-"))</f>
        <v>-</v>
      </c>
      <c r="U43" s="110"/>
      <c r="V43" s="78"/>
      <c r="W43" s="161" t="str">
        <f t="shared" si="10"/>
        <v/>
      </c>
      <c r="X43" s="21"/>
      <c r="Y43" s="17"/>
      <c r="Z43" s="18"/>
      <c r="AB43" s="79">
        <f t="shared" si="15"/>
        <v>0</v>
      </c>
      <c r="AC43" s="79">
        <f>IF(AND($C43&lt;&gt;"",$C$3="あり",L43&gt;=※編集不可※選択項目!$F$3,P43=""),1,0)</f>
        <v>0</v>
      </c>
      <c r="AD43" s="79">
        <f t="shared" si="11"/>
        <v>0</v>
      </c>
      <c r="AE43" s="79" t="str">
        <f t="shared" si="16"/>
        <v/>
      </c>
      <c r="AF43" s="80">
        <f t="shared" si="6"/>
        <v>0</v>
      </c>
      <c r="AG43" s="80">
        <f t="shared" si="12"/>
        <v>0</v>
      </c>
      <c r="AH43" s="1">
        <f>IF(AND($C$3="あり", $L43&gt;=※編集不可※選択項目!$F$3, $P43=""),1,0)</f>
        <v>0</v>
      </c>
    </row>
    <row r="44" spans="1:34" ht="25.25" customHeight="1" x14ac:dyDescent="0.2">
      <c r="A44" s="131">
        <f t="shared" si="3"/>
        <v>33</v>
      </c>
      <c r="B44" s="132" t="str">
        <f t="shared" si="7"/>
        <v/>
      </c>
      <c r="C44" s="133"/>
      <c r="D44" s="128" t="str">
        <f t="shared" si="8"/>
        <v/>
      </c>
      <c r="E44" s="128" t="str">
        <f t="shared" si="9"/>
        <v/>
      </c>
      <c r="F44" s="148"/>
      <c r="G44" s="148"/>
      <c r="H44" s="134"/>
      <c r="I44" s="128" t="str">
        <f t="shared" si="14"/>
        <v/>
      </c>
      <c r="J44" s="134"/>
      <c r="K44" s="130" t="str">
        <f>IF(C44&lt;&gt;"","＜従来枠＞"&amp;※編集不可※選択項目!$F$2&amp;"　"&amp;"＜トップ性能枠＞"&amp;※編集不可※選択項目!$F$3,"")</f>
        <v/>
      </c>
      <c r="L44" s="134"/>
      <c r="M44" s="134"/>
      <c r="N44" s="134"/>
      <c r="O44" s="128" t="str">
        <f>IF(C44="","",VLOOKUP(C44,※編集不可※選択項目!$A$2:$E$3,5,FALSE))</f>
        <v/>
      </c>
      <c r="P44" s="153"/>
      <c r="Q44" s="94"/>
      <c r="R44" s="148"/>
      <c r="S44" s="149"/>
      <c r="T44" s="152" t="str">
        <f>IF($C$3&lt;&gt;"あり","-",IF(AND(P44="可",L44&gt;=※編集不可※選択項目!$F$3),"トップ性能枠対象","-"))</f>
        <v>-</v>
      </c>
      <c r="U44" s="110"/>
      <c r="V44" s="78"/>
      <c r="W44" s="161" t="str">
        <f t="shared" si="10"/>
        <v/>
      </c>
      <c r="X44" s="21"/>
      <c r="Y44" s="17"/>
      <c r="Z44" s="18"/>
      <c r="AB44" s="79">
        <f t="shared" si="15"/>
        <v>0</v>
      </c>
      <c r="AC44" s="79">
        <f>IF(AND($C44&lt;&gt;"",$C$3="あり",L44&gt;=※編集不可※選択項目!$F$3,P44=""),1,0)</f>
        <v>0</v>
      </c>
      <c r="AD44" s="79">
        <f t="shared" si="11"/>
        <v>0</v>
      </c>
      <c r="AE44" s="79" t="str">
        <f t="shared" si="16"/>
        <v/>
      </c>
      <c r="AF44" s="80">
        <f t="shared" si="6"/>
        <v>0</v>
      </c>
      <c r="AG44" s="80">
        <f t="shared" si="12"/>
        <v>0</v>
      </c>
      <c r="AH44" s="1">
        <f>IF(AND($C$3="あり", $L44&gt;=※編集不可※選択項目!$F$3, $P44=""),1,0)</f>
        <v>0</v>
      </c>
    </row>
    <row r="45" spans="1:34" ht="25.25" customHeight="1" x14ac:dyDescent="0.2">
      <c r="A45" s="131">
        <f t="shared" si="3"/>
        <v>34</v>
      </c>
      <c r="B45" s="132" t="str">
        <f t="shared" si="7"/>
        <v/>
      </c>
      <c r="C45" s="133"/>
      <c r="D45" s="128" t="str">
        <f t="shared" si="8"/>
        <v/>
      </c>
      <c r="E45" s="128" t="str">
        <f t="shared" si="9"/>
        <v/>
      </c>
      <c r="F45" s="148"/>
      <c r="G45" s="148"/>
      <c r="H45" s="134"/>
      <c r="I45" s="128" t="str">
        <f t="shared" si="13"/>
        <v/>
      </c>
      <c r="J45" s="134"/>
      <c r="K45" s="130" t="str">
        <f>IF(C45&lt;&gt;"","＜従来枠＞"&amp;※編集不可※選択項目!$F$2&amp;"　"&amp;"＜トップ性能枠＞"&amp;※編集不可※選択項目!$F$3,"")</f>
        <v/>
      </c>
      <c r="L45" s="134"/>
      <c r="M45" s="134"/>
      <c r="N45" s="134"/>
      <c r="O45" s="128" t="str">
        <f>IF(C45="","",VLOOKUP(C45,※編集不可※選択項目!$A$2:$E$3,5,FALSE))</f>
        <v/>
      </c>
      <c r="P45" s="153"/>
      <c r="Q45" s="94"/>
      <c r="R45" s="148"/>
      <c r="S45" s="149"/>
      <c r="T45" s="152" t="str">
        <f>IF($C$3&lt;&gt;"あり","-",IF(AND(P45="可",L45&gt;=※編集不可※選択項目!$F$3),"トップ性能枠対象","-"))</f>
        <v>-</v>
      </c>
      <c r="U45" s="110"/>
      <c r="V45" s="78"/>
      <c r="W45" s="161" t="str">
        <f t="shared" si="10"/>
        <v/>
      </c>
      <c r="X45" s="21"/>
      <c r="Y45" s="17"/>
      <c r="Z45" s="18"/>
      <c r="AB45" s="79">
        <f t="shared" si="4"/>
        <v>0</v>
      </c>
      <c r="AC45" s="79">
        <f>IF(AND($C45&lt;&gt;"",$C$3="あり",L45&gt;=※編集不可※選択項目!$F$3,P45=""),1,0)</f>
        <v>0</v>
      </c>
      <c r="AD45" s="79">
        <f t="shared" si="11"/>
        <v>0</v>
      </c>
      <c r="AE45" s="79" t="str">
        <f t="shared" si="5"/>
        <v/>
      </c>
      <c r="AF45" s="80">
        <f t="shared" si="6"/>
        <v>0</v>
      </c>
      <c r="AG45" s="80">
        <f t="shared" si="12"/>
        <v>0</v>
      </c>
      <c r="AH45" s="1">
        <f>IF(AND($C$3="あり", $L45&gt;=※編集不可※選択項目!$F$3, $P45=""),1,0)</f>
        <v>0</v>
      </c>
    </row>
    <row r="46" spans="1:34" ht="25.25" customHeight="1" x14ac:dyDescent="0.2">
      <c r="A46" s="131">
        <f t="shared" si="3"/>
        <v>35</v>
      </c>
      <c r="B46" s="132" t="str">
        <f t="shared" si="7"/>
        <v/>
      </c>
      <c r="C46" s="133"/>
      <c r="D46" s="128" t="str">
        <f t="shared" si="8"/>
        <v/>
      </c>
      <c r="E46" s="128" t="str">
        <f t="shared" si="9"/>
        <v/>
      </c>
      <c r="F46" s="148"/>
      <c r="G46" s="148"/>
      <c r="H46" s="134"/>
      <c r="I46" s="128" t="str">
        <f t="shared" si="13"/>
        <v/>
      </c>
      <c r="J46" s="134"/>
      <c r="K46" s="130" t="str">
        <f>IF(C46&lt;&gt;"","＜従来枠＞"&amp;※編集不可※選択項目!$F$2&amp;"　"&amp;"＜トップ性能枠＞"&amp;※編集不可※選択項目!$F$3,"")</f>
        <v/>
      </c>
      <c r="L46" s="134"/>
      <c r="M46" s="134"/>
      <c r="N46" s="134"/>
      <c r="O46" s="128" t="str">
        <f>IF(C46="","",VLOOKUP(C46,※編集不可※選択項目!$A$2:$E$3,5,FALSE))</f>
        <v/>
      </c>
      <c r="P46" s="153"/>
      <c r="Q46" s="94"/>
      <c r="R46" s="148"/>
      <c r="S46" s="149"/>
      <c r="T46" s="152" t="str">
        <f>IF($C$3&lt;&gt;"あり","-",IF(AND(P46="可",L46&gt;=※編集不可※選択項目!$F$3),"トップ性能枠対象","-"))</f>
        <v>-</v>
      </c>
      <c r="U46" s="110"/>
      <c r="V46" s="78"/>
      <c r="W46" s="161" t="str">
        <f t="shared" si="10"/>
        <v/>
      </c>
      <c r="X46" s="21"/>
      <c r="Y46" s="17"/>
      <c r="Z46" s="18"/>
      <c r="AB46" s="79">
        <f t="shared" si="4"/>
        <v>0</v>
      </c>
      <c r="AC46" s="79">
        <f>IF(AND($C46&lt;&gt;"",$C$3="あり",L46&gt;=※編集不可※選択項目!$F$3,P46=""),1,0)</f>
        <v>0</v>
      </c>
      <c r="AD46" s="79">
        <f t="shared" si="11"/>
        <v>0</v>
      </c>
      <c r="AE46" s="79" t="str">
        <f t="shared" si="5"/>
        <v/>
      </c>
      <c r="AF46" s="80">
        <f t="shared" si="6"/>
        <v>0</v>
      </c>
      <c r="AG46" s="80">
        <f t="shared" si="12"/>
        <v>0</v>
      </c>
      <c r="AH46" s="1">
        <f>IF(AND($C$3="あり", $L46&gt;=※編集不可※選択項目!$F$3, $P46=""),1,0)</f>
        <v>0</v>
      </c>
    </row>
    <row r="47" spans="1:34" ht="25.25" customHeight="1" x14ac:dyDescent="0.2">
      <c r="A47" s="131">
        <f t="shared" si="3"/>
        <v>36</v>
      </c>
      <c r="B47" s="132" t="str">
        <f t="shared" si="7"/>
        <v/>
      </c>
      <c r="C47" s="133"/>
      <c r="D47" s="128" t="str">
        <f t="shared" si="8"/>
        <v/>
      </c>
      <c r="E47" s="128" t="str">
        <f t="shared" si="9"/>
        <v/>
      </c>
      <c r="F47" s="148"/>
      <c r="G47" s="148"/>
      <c r="H47" s="134"/>
      <c r="I47" s="128" t="str">
        <f t="shared" si="13"/>
        <v/>
      </c>
      <c r="J47" s="134"/>
      <c r="K47" s="130" t="str">
        <f>IF(C47&lt;&gt;"","＜従来枠＞"&amp;※編集不可※選択項目!$F$2&amp;"　"&amp;"＜トップ性能枠＞"&amp;※編集不可※選択項目!$F$3,"")</f>
        <v/>
      </c>
      <c r="L47" s="134"/>
      <c r="M47" s="134"/>
      <c r="N47" s="134"/>
      <c r="O47" s="128" t="str">
        <f>IF(C47="","",VLOOKUP(C47,※編集不可※選択項目!$A$2:$E$3,5,FALSE))</f>
        <v/>
      </c>
      <c r="P47" s="153"/>
      <c r="Q47" s="94"/>
      <c r="R47" s="148"/>
      <c r="S47" s="149"/>
      <c r="T47" s="152" t="str">
        <f>IF($C$3&lt;&gt;"あり","-",IF(AND(P47="可",L47&gt;=※編集不可※選択項目!$F$3),"トップ性能枠対象","-"))</f>
        <v>-</v>
      </c>
      <c r="U47" s="110"/>
      <c r="V47" s="78"/>
      <c r="W47" s="161" t="str">
        <f t="shared" si="10"/>
        <v/>
      </c>
      <c r="X47" s="21"/>
      <c r="Y47" s="17"/>
      <c r="Z47" s="18"/>
      <c r="AB47" s="79">
        <f t="shared" si="4"/>
        <v>0</v>
      </c>
      <c r="AC47" s="79">
        <f>IF(AND($C47&lt;&gt;"",$C$3="あり",L47&gt;=※編集不可※選択項目!$F$3,P47=""),1,0)</f>
        <v>0</v>
      </c>
      <c r="AD47" s="79">
        <f t="shared" si="11"/>
        <v>0</v>
      </c>
      <c r="AE47" s="79" t="str">
        <f t="shared" si="5"/>
        <v/>
      </c>
      <c r="AF47" s="80">
        <f t="shared" si="6"/>
        <v>0</v>
      </c>
      <c r="AG47" s="80">
        <f t="shared" si="12"/>
        <v>0</v>
      </c>
      <c r="AH47" s="1">
        <f>IF(AND($C$3="あり", $L47&gt;=※編集不可※選択項目!$F$3, $P47=""),1,0)</f>
        <v>0</v>
      </c>
    </row>
    <row r="48" spans="1:34" ht="25.25" customHeight="1" x14ac:dyDescent="0.2">
      <c r="A48" s="131">
        <f t="shared" si="3"/>
        <v>37</v>
      </c>
      <c r="B48" s="132" t="str">
        <f t="shared" si="7"/>
        <v/>
      </c>
      <c r="C48" s="133"/>
      <c r="D48" s="128" t="str">
        <f t="shared" si="8"/>
        <v/>
      </c>
      <c r="E48" s="128" t="str">
        <f t="shared" si="9"/>
        <v/>
      </c>
      <c r="F48" s="148"/>
      <c r="G48" s="148"/>
      <c r="H48" s="134"/>
      <c r="I48" s="128" t="str">
        <f t="shared" si="13"/>
        <v/>
      </c>
      <c r="J48" s="134"/>
      <c r="K48" s="130" t="str">
        <f>IF(C48&lt;&gt;"","＜従来枠＞"&amp;※編集不可※選択項目!$F$2&amp;"　"&amp;"＜トップ性能枠＞"&amp;※編集不可※選択項目!$F$3,"")</f>
        <v/>
      </c>
      <c r="L48" s="134"/>
      <c r="M48" s="134"/>
      <c r="N48" s="134"/>
      <c r="O48" s="128" t="str">
        <f>IF(C48="","",VLOOKUP(C48,※編集不可※選択項目!$A$2:$E$3,5,FALSE))</f>
        <v/>
      </c>
      <c r="P48" s="153"/>
      <c r="Q48" s="94"/>
      <c r="R48" s="148"/>
      <c r="S48" s="149"/>
      <c r="T48" s="152" t="str">
        <f>IF($C$3&lt;&gt;"あり","-",IF(AND(P48="可",L48&gt;=※編集不可※選択項目!$F$3),"トップ性能枠対象","-"))</f>
        <v>-</v>
      </c>
      <c r="U48" s="110"/>
      <c r="V48" s="78"/>
      <c r="W48" s="161" t="str">
        <f t="shared" si="10"/>
        <v/>
      </c>
      <c r="X48" s="21"/>
      <c r="Y48" s="17"/>
      <c r="Z48" s="18"/>
      <c r="AB48" s="79">
        <f t="shared" si="4"/>
        <v>0</v>
      </c>
      <c r="AC48" s="79">
        <f>IF(AND($C48&lt;&gt;"",$C$3="あり",L48&gt;=※編集不可※選択項目!$F$3,P48=""),1,0)</f>
        <v>0</v>
      </c>
      <c r="AD48" s="79">
        <f t="shared" si="11"/>
        <v>0</v>
      </c>
      <c r="AE48" s="79" t="str">
        <f t="shared" si="5"/>
        <v/>
      </c>
      <c r="AF48" s="80">
        <f t="shared" si="6"/>
        <v>0</v>
      </c>
      <c r="AG48" s="80">
        <f t="shared" si="12"/>
        <v>0</v>
      </c>
      <c r="AH48" s="1">
        <f>IF(AND($C$3="あり", $L48&gt;=※編集不可※選択項目!$F$3, $P48=""),1,0)</f>
        <v>0</v>
      </c>
    </row>
    <row r="49" spans="1:34" ht="25.25" customHeight="1" x14ac:dyDescent="0.2">
      <c r="A49" s="131">
        <f t="shared" si="3"/>
        <v>38</v>
      </c>
      <c r="B49" s="132" t="str">
        <f t="shared" si="7"/>
        <v/>
      </c>
      <c r="C49" s="133"/>
      <c r="D49" s="128" t="str">
        <f t="shared" si="8"/>
        <v/>
      </c>
      <c r="E49" s="128" t="str">
        <f t="shared" si="9"/>
        <v/>
      </c>
      <c r="F49" s="148"/>
      <c r="G49" s="148"/>
      <c r="H49" s="134"/>
      <c r="I49" s="128" t="str">
        <f t="shared" si="13"/>
        <v/>
      </c>
      <c r="J49" s="134"/>
      <c r="K49" s="130" t="str">
        <f>IF(C49&lt;&gt;"","＜従来枠＞"&amp;※編集不可※選択項目!$F$2&amp;"　"&amp;"＜トップ性能枠＞"&amp;※編集不可※選択項目!$F$3,"")</f>
        <v/>
      </c>
      <c r="L49" s="134"/>
      <c r="M49" s="134"/>
      <c r="N49" s="134"/>
      <c r="O49" s="128" t="str">
        <f>IF(C49="","",VLOOKUP(C49,※編集不可※選択項目!$A$2:$E$3,5,FALSE))</f>
        <v/>
      </c>
      <c r="P49" s="153"/>
      <c r="Q49" s="94"/>
      <c r="R49" s="148"/>
      <c r="S49" s="149"/>
      <c r="T49" s="152" t="str">
        <f>IF($C$3&lt;&gt;"あり","-",IF(AND(P49="可",L49&gt;=※編集不可※選択項目!$F$3),"トップ性能枠対象","-"))</f>
        <v>-</v>
      </c>
      <c r="U49" s="110"/>
      <c r="V49" s="78"/>
      <c r="W49" s="161" t="str">
        <f t="shared" si="10"/>
        <v/>
      </c>
      <c r="X49" s="21"/>
      <c r="Y49" s="17"/>
      <c r="Z49" s="18"/>
      <c r="AB49" s="79">
        <f t="shared" si="4"/>
        <v>0</v>
      </c>
      <c r="AC49" s="79">
        <f>IF(AND($C49&lt;&gt;"",$C$3="あり",L49&gt;=※編集不可※選択項目!$F$3,P49=""),1,0)</f>
        <v>0</v>
      </c>
      <c r="AD49" s="79">
        <f t="shared" si="11"/>
        <v>0</v>
      </c>
      <c r="AE49" s="79" t="str">
        <f t="shared" si="5"/>
        <v/>
      </c>
      <c r="AF49" s="80">
        <f t="shared" si="6"/>
        <v>0</v>
      </c>
      <c r="AG49" s="80">
        <f t="shared" si="12"/>
        <v>0</v>
      </c>
      <c r="AH49" s="1">
        <f>IF(AND($C$3="あり", $L49&gt;=※編集不可※選択項目!$F$3, $P49=""),1,0)</f>
        <v>0</v>
      </c>
    </row>
    <row r="50" spans="1:34" ht="25.25" customHeight="1" x14ac:dyDescent="0.2">
      <c r="A50" s="131">
        <f t="shared" si="3"/>
        <v>39</v>
      </c>
      <c r="B50" s="132" t="str">
        <f t="shared" si="7"/>
        <v/>
      </c>
      <c r="C50" s="133"/>
      <c r="D50" s="128" t="str">
        <f t="shared" si="8"/>
        <v/>
      </c>
      <c r="E50" s="128" t="str">
        <f t="shared" si="9"/>
        <v/>
      </c>
      <c r="F50" s="148"/>
      <c r="G50" s="148"/>
      <c r="H50" s="134"/>
      <c r="I50" s="128" t="str">
        <f t="shared" si="13"/>
        <v/>
      </c>
      <c r="J50" s="134"/>
      <c r="K50" s="130" t="str">
        <f>IF(C50&lt;&gt;"","＜従来枠＞"&amp;※編集不可※選択項目!$F$2&amp;"　"&amp;"＜トップ性能枠＞"&amp;※編集不可※選択項目!$F$3,"")</f>
        <v/>
      </c>
      <c r="L50" s="134"/>
      <c r="M50" s="134"/>
      <c r="N50" s="134"/>
      <c r="O50" s="128" t="str">
        <f>IF(C50="","",VLOOKUP(C50,※編集不可※選択項目!$A$2:$E$3,5,FALSE))</f>
        <v/>
      </c>
      <c r="P50" s="153"/>
      <c r="Q50" s="94"/>
      <c r="R50" s="148"/>
      <c r="S50" s="149"/>
      <c r="T50" s="152" t="str">
        <f>IF($C$3&lt;&gt;"あり","-",IF(AND(P50="可",L50&gt;=※編集不可※選択項目!$F$3),"トップ性能枠対象","-"))</f>
        <v>-</v>
      </c>
      <c r="U50" s="110"/>
      <c r="V50" s="78"/>
      <c r="W50" s="161" t="str">
        <f t="shared" si="10"/>
        <v/>
      </c>
      <c r="X50" s="21"/>
      <c r="Y50" s="17"/>
      <c r="Z50" s="18"/>
      <c r="AB50" s="79">
        <f t="shared" si="4"/>
        <v>0</v>
      </c>
      <c r="AC50" s="79">
        <f>IF(AND($C50&lt;&gt;"",$C$3="あり",L50&gt;=※編集不可※選択項目!$F$3,P50=""),1,0)</f>
        <v>0</v>
      </c>
      <c r="AD50" s="79">
        <f t="shared" si="11"/>
        <v>0</v>
      </c>
      <c r="AE50" s="79" t="str">
        <f t="shared" si="5"/>
        <v/>
      </c>
      <c r="AF50" s="80">
        <f t="shared" si="6"/>
        <v>0</v>
      </c>
      <c r="AG50" s="80">
        <f t="shared" si="12"/>
        <v>0</v>
      </c>
      <c r="AH50" s="1">
        <f>IF(AND($C$3="あり", $L50&gt;=※編集不可※選択項目!$F$3, $P50=""),1,0)</f>
        <v>0</v>
      </c>
    </row>
    <row r="51" spans="1:34" ht="25.25" customHeight="1" x14ac:dyDescent="0.2">
      <c r="A51" s="131">
        <f t="shared" si="3"/>
        <v>40</v>
      </c>
      <c r="B51" s="132" t="str">
        <f t="shared" si="7"/>
        <v/>
      </c>
      <c r="C51" s="133"/>
      <c r="D51" s="128" t="str">
        <f t="shared" si="8"/>
        <v/>
      </c>
      <c r="E51" s="128" t="str">
        <f t="shared" si="9"/>
        <v/>
      </c>
      <c r="F51" s="148"/>
      <c r="G51" s="148"/>
      <c r="H51" s="134"/>
      <c r="I51" s="128" t="str">
        <f t="shared" si="13"/>
        <v/>
      </c>
      <c r="J51" s="134"/>
      <c r="K51" s="130" t="str">
        <f>IF(C51&lt;&gt;"","＜従来枠＞"&amp;※編集不可※選択項目!$F$2&amp;"　"&amp;"＜トップ性能枠＞"&amp;※編集不可※選択項目!$F$3,"")</f>
        <v/>
      </c>
      <c r="L51" s="134"/>
      <c r="M51" s="134"/>
      <c r="N51" s="134"/>
      <c r="O51" s="128" t="str">
        <f>IF(C51="","",VLOOKUP(C51,※編集不可※選択項目!$A$2:$E$3,5,FALSE))</f>
        <v/>
      </c>
      <c r="P51" s="153"/>
      <c r="Q51" s="94"/>
      <c r="R51" s="148"/>
      <c r="S51" s="149"/>
      <c r="T51" s="152" t="str">
        <f>IF($C$3&lt;&gt;"あり","-",IF(AND(P51="可",L51&gt;=※編集不可※選択項目!$F$3),"トップ性能枠対象","-"))</f>
        <v>-</v>
      </c>
      <c r="U51" s="110"/>
      <c r="V51" s="78"/>
      <c r="W51" s="161" t="str">
        <f t="shared" si="10"/>
        <v/>
      </c>
      <c r="X51" s="21"/>
      <c r="Y51" s="17"/>
      <c r="Z51" s="18"/>
      <c r="AB51" s="79">
        <f t="shared" si="4"/>
        <v>0</v>
      </c>
      <c r="AC51" s="79">
        <f>IF(AND($C51&lt;&gt;"",$C$3="あり",L51&gt;=※編集不可※選択項目!$F$3,P51=""),1,0)</f>
        <v>0</v>
      </c>
      <c r="AD51" s="79">
        <f t="shared" si="11"/>
        <v>0</v>
      </c>
      <c r="AE51" s="79" t="str">
        <f t="shared" si="5"/>
        <v/>
      </c>
      <c r="AF51" s="80">
        <f t="shared" si="6"/>
        <v>0</v>
      </c>
      <c r="AG51" s="80">
        <f t="shared" si="12"/>
        <v>0</v>
      </c>
      <c r="AH51" s="1">
        <f>IF(AND($C$3="あり", $L51&gt;=※編集不可※選択項目!$F$3, $P51=""),1,0)</f>
        <v>0</v>
      </c>
    </row>
    <row r="52" spans="1:34" ht="25.25" customHeight="1" x14ac:dyDescent="0.2">
      <c r="A52" s="131">
        <f t="shared" si="3"/>
        <v>41</v>
      </c>
      <c r="B52" s="132" t="str">
        <f t="shared" si="7"/>
        <v/>
      </c>
      <c r="C52" s="133"/>
      <c r="D52" s="128" t="str">
        <f t="shared" si="8"/>
        <v/>
      </c>
      <c r="E52" s="128" t="str">
        <f t="shared" si="9"/>
        <v/>
      </c>
      <c r="F52" s="148"/>
      <c r="G52" s="148"/>
      <c r="H52" s="134"/>
      <c r="I52" s="128" t="str">
        <f t="shared" si="13"/>
        <v/>
      </c>
      <c r="J52" s="134"/>
      <c r="K52" s="130" t="str">
        <f>IF(C52&lt;&gt;"","＜従来枠＞"&amp;※編集不可※選択項目!$F$2&amp;"　"&amp;"＜トップ性能枠＞"&amp;※編集不可※選択項目!$F$3,"")</f>
        <v/>
      </c>
      <c r="L52" s="134"/>
      <c r="M52" s="134"/>
      <c r="N52" s="134"/>
      <c r="O52" s="128" t="str">
        <f>IF(C52="","",VLOOKUP(C52,※編集不可※選択項目!$A$2:$E$3,5,FALSE))</f>
        <v/>
      </c>
      <c r="P52" s="153"/>
      <c r="Q52" s="94"/>
      <c r="R52" s="148"/>
      <c r="S52" s="149"/>
      <c r="T52" s="152" t="str">
        <f>IF($C$3&lt;&gt;"あり","-",IF(AND(P52="可",L52&gt;=※編集不可※選択項目!$F$3),"トップ性能枠対象","-"))</f>
        <v>-</v>
      </c>
      <c r="U52" s="110"/>
      <c r="V52" s="78"/>
      <c r="W52" s="161" t="str">
        <f t="shared" si="10"/>
        <v/>
      </c>
      <c r="X52" s="21"/>
      <c r="Y52" s="17"/>
      <c r="Z52" s="18"/>
      <c r="AB52" s="79">
        <f t="shared" si="4"/>
        <v>0</v>
      </c>
      <c r="AC52" s="79">
        <f>IF(AND($C52&lt;&gt;"",$C$3="あり",L52&gt;=※編集不可※選択項目!$F$3,P52=""),1,0)</f>
        <v>0</v>
      </c>
      <c r="AD52" s="79">
        <f t="shared" si="11"/>
        <v>0</v>
      </c>
      <c r="AE52" s="79" t="str">
        <f t="shared" si="5"/>
        <v/>
      </c>
      <c r="AF52" s="80">
        <f t="shared" si="6"/>
        <v>0</v>
      </c>
      <c r="AG52" s="80">
        <f t="shared" si="12"/>
        <v>0</v>
      </c>
      <c r="AH52" s="1">
        <f>IF(AND($C$3="あり", $L52&gt;=※編集不可※選択項目!$F$3, $P52=""),1,0)</f>
        <v>0</v>
      </c>
    </row>
    <row r="53" spans="1:34" ht="25.25" customHeight="1" x14ac:dyDescent="0.2">
      <c r="A53" s="131">
        <f t="shared" si="3"/>
        <v>42</v>
      </c>
      <c r="B53" s="132" t="str">
        <f t="shared" si="7"/>
        <v/>
      </c>
      <c r="C53" s="133"/>
      <c r="D53" s="128" t="str">
        <f t="shared" si="8"/>
        <v/>
      </c>
      <c r="E53" s="128" t="str">
        <f t="shared" si="9"/>
        <v/>
      </c>
      <c r="F53" s="148"/>
      <c r="G53" s="148"/>
      <c r="H53" s="134"/>
      <c r="I53" s="128" t="str">
        <f t="shared" si="13"/>
        <v/>
      </c>
      <c r="J53" s="134"/>
      <c r="K53" s="130" t="str">
        <f>IF(C53&lt;&gt;"","＜従来枠＞"&amp;※編集不可※選択項目!$F$2&amp;"　"&amp;"＜トップ性能枠＞"&amp;※編集不可※選択項目!$F$3,"")</f>
        <v/>
      </c>
      <c r="L53" s="134"/>
      <c r="M53" s="134"/>
      <c r="N53" s="134"/>
      <c r="O53" s="128" t="str">
        <f>IF(C53="","",VLOOKUP(C53,※編集不可※選択項目!$A$2:$E$3,5,FALSE))</f>
        <v/>
      </c>
      <c r="P53" s="153"/>
      <c r="Q53" s="94"/>
      <c r="R53" s="148"/>
      <c r="S53" s="149"/>
      <c r="T53" s="152" t="str">
        <f>IF($C$3&lt;&gt;"あり","-",IF(AND(P53="可",L53&gt;=※編集不可※選択項目!$F$3),"トップ性能枠対象","-"))</f>
        <v>-</v>
      </c>
      <c r="U53" s="110"/>
      <c r="V53" s="78"/>
      <c r="W53" s="161" t="str">
        <f t="shared" si="10"/>
        <v/>
      </c>
      <c r="X53" s="21"/>
      <c r="Y53" s="17"/>
      <c r="Z53" s="18"/>
      <c r="AB53" s="79">
        <f t="shared" si="4"/>
        <v>0</v>
      </c>
      <c r="AC53" s="79">
        <f>IF(AND($C53&lt;&gt;"",$C$3="あり",L53&gt;=※編集不可※選択項目!$F$3,P53=""),1,0)</f>
        <v>0</v>
      </c>
      <c r="AD53" s="79">
        <f t="shared" si="11"/>
        <v>0</v>
      </c>
      <c r="AE53" s="79" t="str">
        <f t="shared" si="5"/>
        <v/>
      </c>
      <c r="AF53" s="80">
        <f t="shared" si="6"/>
        <v>0</v>
      </c>
      <c r="AG53" s="80">
        <f t="shared" si="12"/>
        <v>0</v>
      </c>
      <c r="AH53" s="1">
        <f>IF(AND($C$3="あり", $L53&gt;=※編集不可※選択項目!$F$3, $P53=""),1,0)</f>
        <v>0</v>
      </c>
    </row>
    <row r="54" spans="1:34" ht="25.25" customHeight="1" x14ac:dyDescent="0.2">
      <c r="A54" s="131">
        <f t="shared" si="3"/>
        <v>43</v>
      </c>
      <c r="B54" s="132" t="str">
        <f t="shared" si="7"/>
        <v/>
      </c>
      <c r="C54" s="133"/>
      <c r="D54" s="128" t="str">
        <f t="shared" si="8"/>
        <v/>
      </c>
      <c r="E54" s="128" t="str">
        <f t="shared" si="9"/>
        <v/>
      </c>
      <c r="F54" s="148"/>
      <c r="G54" s="148"/>
      <c r="H54" s="134"/>
      <c r="I54" s="128" t="str">
        <f t="shared" si="13"/>
        <v/>
      </c>
      <c r="J54" s="134"/>
      <c r="K54" s="130" t="str">
        <f>IF(C54&lt;&gt;"","＜従来枠＞"&amp;※編集不可※選択項目!$F$2&amp;"　"&amp;"＜トップ性能枠＞"&amp;※編集不可※選択項目!$F$3,"")</f>
        <v/>
      </c>
      <c r="L54" s="134"/>
      <c r="M54" s="134"/>
      <c r="N54" s="134"/>
      <c r="O54" s="128" t="str">
        <f>IF(C54="","",VLOOKUP(C54,※編集不可※選択項目!$A$2:$E$3,5,FALSE))</f>
        <v/>
      </c>
      <c r="P54" s="153"/>
      <c r="Q54" s="94"/>
      <c r="R54" s="148"/>
      <c r="S54" s="149"/>
      <c r="T54" s="152" t="str">
        <f>IF($C$3&lt;&gt;"あり","-",IF(AND(P54="可",L54&gt;=※編集不可※選択項目!$F$3),"トップ性能枠対象","-"))</f>
        <v>-</v>
      </c>
      <c r="U54" s="110"/>
      <c r="V54" s="78"/>
      <c r="W54" s="161" t="str">
        <f t="shared" si="10"/>
        <v/>
      </c>
      <c r="X54" s="21"/>
      <c r="Y54" s="17"/>
      <c r="Z54" s="18"/>
      <c r="AB54" s="79">
        <f t="shared" si="4"/>
        <v>0</v>
      </c>
      <c r="AC54" s="79">
        <f>IF(AND($C54&lt;&gt;"",$C$3="あり",L54&gt;=※編集不可※選択項目!$F$3,P54=""),1,0)</f>
        <v>0</v>
      </c>
      <c r="AD54" s="79">
        <f t="shared" si="11"/>
        <v>0</v>
      </c>
      <c r="AE54" s="79" t="str">
        <f t="shared" si="5"/>
        <v/>
      </c>
      <c r="AF54" s="80">
        <f t="shared" si="6"/>
        <v>0</v>
      </c>
      <c r="AG54" s="80">
        <f t="shared" si="12"/>
        <v>0</v>
      </c>
      <c r="AH54" s="1">
        <f>IF(AND($C$3="あり", $L54&gt;=※編集不可※選択項目!$F$3, $P54=""),1,0)</f>
        <v>0</v>
      </c>
    </row>
    <row r="55" spans="1:34" ht="25.25" customHeight="1" thickBot="1" x14ac:dyDescent="0.25">
      <c r="A55" s="131">
        <f t="shared" si="3"/>
        <v>44</v>
      </c>
      <c r="B55" s="132" t="str">
        <f t="shared" si="7"/>
        <v/>
      </c>
      <c r="C55" s="133"/>
      <c r="D55" s="128" t="str">
        <f t="shared" si="8"/>
        <v/>
      </c>
      <c r="E55" s="128" t="str">
        <f t="shared" si="9"/>
        <v/>
      </c>
      <c r="F55" s="148"/>
      <c r="G55" s="148"/>
      <c r="H55" s="134"/>
      <c r="I55" s="128" t="str">
        <f t="shared" si="13"/>
        <v/>
      </c>
      <c r="J55" s="134"/>
      <c r="K55" s="130" t="str">
        <f>IF(C55&lt;&gt;"","＜従来枠＞"&amp;※編集不可※選択項目!$F$2&amp;"　"&amp;"＜トップ性能枠＞"&amp;※編集不可※選択項目!$F$3,"")</f>
        <v/>
      </c>
      <c r="L55" s="134"/>
      <c r="M55" s="134"/>
      <c r="N55" s="134"/>
      <c r="O55" s="128" t="str">
        <f>IF(C55="","",VLOOKUP(C55,※編集不可※選択項目!$A$2:$E$3,5,FALSE))</f>
        <v/>
      </c>
      <c r="P55" s="153"/>
      <c r="Q55" s="94"/>
      <c r="R55" s="148"/>
      <c r="S55" s="149"/>
      <c r="T55" s="152" t="str">
        <f>IF($C$3&lt;&gt;"あり","-",IF(AND(P55="可",L55&gt;=※編集不可※選択項目!$F$3),"トップ性能枠対象","-"))</f>
        <v>-</v>
      </c>
      <c r="U55" s="110"/>
      <c r="V55" s="78"/>
      <c r="W55" s="255" t="str">
        <f t="shared" si="10"/>
        <v/>
      </c>
      <c r="X55" s="21"/>
      <c r="Y55" s="17"/>
      <c r="Z55" s="18"/>
      <c r="AB55" s="79">
        <f t="shared" si="4"/>
        <v>0</v>
      </c>
      <c r="AC55" s="79">
        <f>IF(AND($C55&lt;&gt;"",$C$3="あり",L55&gt;=※編集不可※選択項目!$F$3,P55=""),1,0)</f>
        <v>0</v>
      </c>
      <c r="AD55" s="79">
        <f t="shared" si="11"/>
        <v>0</v>
      </c>
      <c r="AE55" s="79" t="str">
        <f t="shared" si="5"/>
        <v/>
      </c>
      <c r="AF55" s="80">
        <f t="shared" si="6"/>
        <v>0</v>
      </c>
      <c r="AG55" s="80">
        <f t="shared" si="12"/>
        <v>0</v>
      </c>
      <c r="AH55" s="1">
        <f>IF(AND($C$3="あり", $L55&gt;=※編集不可※選択項目!$F$3, $P55=""),1,0)</f>
        <v>0</v>
      </c>
    </row>
    <row r="56" spans="1:34" ht="19.5" x14ac:dyDescent="0.2">
      <c r="B56" s="114"/>
      <c r="C56" s="97"/>
      <c r="D56" s="115"/>
      <c r="E56" s="115"/>
      <c r="F56" s="98"/>
      <c r="G56" s="98"/>
      <c r="H56" s="98"/>
      <c r="I56" s="115"/>
      <c r="J56" s="98"/>
      <c r="K56" s="116"/>
      <c r="L56" s="98"/>
      <c r="M56" s="98"/>
      <c r="N56" s="98"/>
      <c r="O56" s="115"/>
      <c r="P56" s="115"/>
      <c r="Q56" s="99"/>
      <c r="R56" s="100"/>
      <c r="S56" s="99"/>
      <c r="T56" s="99"/>
      <c r="U56" s="99"/>
      <c r="V56" s="112"/>
      <c r="W56" s="112" t="str">
        <f t="shared" ref="W56:W76" si="17">IF($C$3="","",IF(AND($B56&lt;&gt;"",$C$3="あり"),1,""))</f>
        <v/>
      </c>
      <c r="X56" s="117"/>
      <c r="Y56" s="117"/>
      <c r="Z56" s="118"/>
      <c r="AB56" s="79"/>
      <c r="AC56" s="79"/>
      <c r="AD56" s="79"/>
      <c r="AE56" s="79"/>
      <c r="AF56" s="80"/>
      <c r="AG56" s="80"/>
    </row>
    <row r="57" spans="1:34" ht="19.5" x14ac:dyDescent="0.2">
      <c r="W57" s="112" t="str">
        <f t="shared" si="17"/>
        <v/>
      </c>
      <c r="X57" s="113"/>
      <c r="AB57" s="113">
        <f>SUM(AB7,AB12:AB55,AH57)</f>
        <v>3</v>
      </c>
      <c r="AC57" s="113"/>
      <c r="AD57" s="113">
        <f>SUM(AD12:AD55)</f>
        <v>2</v>
      </c>
      <c r="AE57" s="113"/>
      <c r="AF57" s="113">
        <f>IF(COUNTIF(AF12:AF55,"&gt;=2"),2,1)</f>
        <v>2</v>
      </c>
      <c r="AG57" s="113">
        <f>SUM(AG12:AG55)</f>
        <v>1</v>
      </c>
      <c r="AH57" s="113">
        <f>SUM(AH12:AH55)</f>
        <v>0</v>
      </c>
    </row>
    <row r="58" spans="1:34" ht="19.5" x14ac:dyDescent="0.2">
      <c r="W58" s="112" t="str">
        <f t="shared" si="17"/>
        <v/>
      </c>
      <c r="AD58" s="113">
        <f>SUM(AB57:AD57)</f>
        <v>5</v>
      </c>
    </row>
    <row r="59" spans="1:34" ht="19.5" x14ac:dyDescent="0.2">
      <c r="W59" s="112" t="str">
        <f t="shared" si="17"/>
        <v/>
      </c>
    </row>
    <row r="60" spans="1:34" ht="19.5" x14ac:dyDescent="0.2">
      <c r="W60" s="112" t="str">
        <f t="shared" si="17"/>
        <v/>
      </c>
    </row>
    <row r="61" spans="1:34" ht="19.5" x14ac:dyDescent="0.2">
      <c r="W61" s="112" t="str">
        <f t="shared" si="17"/>
        <v/>
      </c>
    </row>
    <row r="62" spans="1:34" ht="19.5" x14ac:dyDescent="0.2">
      <c r="W62" s="112" t="str">
        <f t="shared" si="17"/>
        <v/>
      </c>
    </row>
    <row r="63" spans="1:34" ht="19.5" x14ac:dyDescent="0.2">
      <c r="W63" s="112" t="str">
        <f t="shared" si="17"/>
        <v/>
      </c>
    </row>
    <row r="64" spans="1:34" ht="19.5" x14ac:dyDescent="0.2">
      <c r="W64" s="112" t="str">
        <f t="shared" si="17"/>
        <v/>
      </c>
    </row>
    <row r="65" spans="23:23" ht="19.5" x14ac:dyDescent="0.2">
      <c r="W65" s="112" t="str">
        <f t="shared" si="17"/>
        <v/>
      </c>
    </row>
    <row r="66" spans="23:23" ht="19.5" x14ac:dyDescent="0.2">
      <c r="W66" s="112" t="str">
        <f t="shared" si="17"/>
        <v/>
      </c>
    </row>
    <row r="67" spans="23:23" ht="19.5" x14ac:dyDescent="0.2">
      <c r="W67" s="112" t="str">
        <f t="shared" si="17"/>
        <v/>
      </c>
    </row>
    <row r="68" spans="23:23" ht="19.5" x14ac:dyDescent="0.2">
      <c r="W68" s="112" t="str">
        <f t="shared" si="17"/>
        <v/>
      </c>
    </row>
    <row r="69" spans="23:23" ht="19.5" x14ac:dyDescent="0.2">
      <c r="W69" s="112" t="str">
        <f t="shared" si="17"/>
        <v/>
      </c>
    </row>
    <row r="70" spans="23:23" ht="19.5" x14ac:dyDescent="0.2">
      <c r="W70" s="112" t="str">
        <f t="shared" si="17"/>
        <v/>
      </c>
    </row>
    <row r="71" spans="23:23" ht="19.5" x14ac:dyDescent="0.2">
      <c r="W71" s="112" t="str">
        <f t="shared" si="17"/>
        <v/>
      </c>
    </row>
    <row r="72" spans="23:23" ht="19.5" x14ac:dyDescent="0.2">
      <c r="W72" s="112" t="str">
        <f t="shared" si="17"/>
        <v/>
      </c>
    </row>
    <row r="73" spans="23:23" ht="19.5" x14ac:dyDescent="0.2">
      <c r="W73" s="112" t="str">
        <f t="shared" si="17"/>
        <v/>
      </c>
    </row>
    <row r="74" spans="23:23" ht="19.5" x14ac:dyDescent="0.2">
      <c r="W74" s="112" t="str">
        <f t="shared" si="17"/>
        <v/>
      </c>
    </row>
    <row r="75" spans="23:23" ht="19.5" x14ac:dyDescent="0.2">
      <c r="W75" s="112" t="str">
        <f t="shared" si="17"/>
        <v/>
      </c>
    </row>
    <row r="76" spans="23:23" ht="19.5" x14ac:dyDescent="0.2">
      <c r="W76" s="112" t="str">
        <f t="shared" si="17"/>
        <v/>
      </c>
    </row>
    <row r="77" spans="23:23" ht="19.5" x14ac:dyDescent="0.2">
      <c r="W77" s="112" t="str">
        <f t="shared" ref="W77:W140" si="18">IF($C$3="","",IF(AND($B77&lt;&gt;"",$C$3="あり"),1,""))</f>
        <v/>
      </c>
    </row>
    <row r="78" spans="23:23" ht="19.5" x14ac:dyDescent="0.2">
      <c r="W78" s="112" t="str">
        <f t="shared" si="18"/>
        <v/>
      </c>
    </row>
    <row r="79" spans="23:23" ht="19.5" x14ac:dyDescent="0.2">
      <c r="W79" s="112" t="str">
        <f t="shared" si="18"/>
        <v/>
      </c>
    </row>
    <row r="80" spans="23:23" ht="19.5" x14ac:dyDescent="0.2">
      <c r="W80" s="112" t="str">
        <f t="shared" si="18"/>
        <v/>
      </c>
    </row>
    <row r="81" spans="23:23" ht="19.5" x14ac:dyDescent="0.2">
      <c r="W81" s="112" t="str">
        <f t="shared" si="18"/>
        <v/>
      </c>
    </row>
    <row r="82" spans="23:23" ht="19.5" x14ac:dyDescent="0.2">
      <c r="W82" s="112" t="str">
        <f t="shared" si="18"/>
        <v/>
      </c>
    </row>
    <row r="83" spans="23:23" ht="19.5" x14ac:dyDescent="0.2">
      <c r="W83" s="112" t="str">
        <f t="shared" si="18"/>
        <v/>
      </c>
    </row>
    <row r="84" spans="23:23" ht="19.5" x14ac:dyDescent="0.2">
      <c r="W84" s="112" t="str">
        <f t="shared" si="18"/>
        <v/>
      </c>
    </row>
    <row r="85" spans="23:23" ht="19.5" x14ac:dyDescent="0.2">
      <c r="W85" s="112" t="str">
        <f t="shared" si="18"/>
        <v/>
      </c>
    </row>
    <row r="86" spans="23:23" ht="19.5" x14ac:dyDescent="0.2">
      <c r="W86" s="112" t="str">
        <f t="shared" si="18"/>
        <v/>
      </c>
    </row>
    <row r="87" spans="23:23" ht="19.5" x14ac:dyDescent="0.2">
      <c r="W87" s="112" t="str">
        <f t="shared" si="18"/>
        <v/>
      </c>
    </row>
    <row r="88" spans="23:23" ht="19.5" x14ac:dyDescent="0.2">
      <c r="W88" s="112" t="str">
        <f t="shared" si="18"/>
        <v/>
      </c>
    </row>
    <row r="89" spans="23:23" ht="19.5" x14ac:dyDescent="0.2">
      <c r="W89" s="112" t="str">
        <f t="shared" si="18"/>
        <v/>
      </c>
    </row>
    <row r="90" spans="23:23" ht="19.5" x14ac:dyDescent="0.2">
      <c r="W90" s="112" t="str">
        <f t="shared" si="18"/>
        <v/>
      </c>
    </row>
    <row r="91" spans="23:23" ht="19.5" x14ac:dyDescent="0.2">
      <c r="W91" s="112" t="str">
        <f t="shared" si="18"/>
        <v/>
      </c>
    </row>
    <row r="92" spans="23:23" ht="19.5" x14ac:dyDescent="0.2">
      <c r="W92" s="112" t="str">
        <f t="shared" si="18"/>
        <v/>
      </c>
    </row>
    <row r="93" spans="23:23" ht="19.5" x14ac:dyDescent="0.2">
      <c r="W93" s="112" t="str">
        <f t="shared" si="18"/>
        <v/>
      </c>
    </row>
    <row r="94" spans="23:23" ht="19.5" x14ac:dyDescent="0.2">
      <c r="W94" s="112" t="str">
        <f t="shared" si="18"/>
        <v/>
      </c>
    </row>
    <row r="95" spans="23:23" ht="19.5" x14ac:dyDescent="0.2">
      <c r="W95" s="112" t="str">
        <f t="shared" si="18"/>
        <v/>
      </c>
    </row>
    <row r="96" spans="23:23" ht="19.5" x14ac:dyDescent="0.2">
      <c r="W96" s="112" t="str">
        <f t="shared" si="18"/>
        <v/>
      </c>
    </row>
    <row r="97" spans="23:23" ht="19.5" x14ac:dyDescent="0.2">
      <c r="W97" s="112" t="str">
        <f t="shared" si="18"/>
        <v/>
      </c>
    </row>
    <row r="98" spans="23:23" ht="19.5" x14ac:dyDescent="0.2">
      <c r="W98" s="112" t="str">
        <f t="shared" si="18"/>
        <v/>
      </c>
    </row>
    <row r="99" spans="23:23" ht="19.5" x14ac:dyDescent="0.2">
      <c r="W99" s="112" t="str">
        <f t="shared" si="18"/>
        <v/>
      </c>
    </row>
    <row r="100" spans="23:23" ht="19.5" x14ac:dyDescent="0.2">
      <c r="W100" s="112" t="str">
        <f t="shared" si="18"/>
        <v/>
      </c>
    </row>
    <row r="101" spans="23:23" ht="19.5" x14ac:dyDescent="0.2">
      <c r="W101" s="112" t="str">
        <f t="shared" si="18"/>
        <v/>
      </c>
    </row>
    <row r="102" spans="23:23" ht="19.5" x14ac:dyDescent="0.2">
      <c r="W102" s="112" t="str">
        <f t="shared" si="18"/>
        <v/>
      </c>
    </row>
    <row r="103" spans="23:23" ht="19.5" x14ac:dyDescent="0.2">
      <c r="W103" s="112" t="str">
        <f t="shared" si="18"/>
        <v/>
      </c>
    </row>
    <row r="104" spans="23:23" ht="19.5" x14ac:dyDescent="0.2">
      <c r="W104" s="112" t="str">
        <f t="shared" si="18"/>
        <v/>
      </c>
    </row>
    <row r="105" spans="23:23" ht="19.5" x14ac:dyDescent="0.2">
      <c r="W105" s="112" t="str">
        <f t="shared" si="18"/>
        <v/>
      </c>
    </row>
    <row r="106" spans="23:23" ht="19.5" x14ac:dyDescent="0.2">
      <c r="W106" s="112" t="str">
        <f t="shared" si="18"/>
        <v/>
      </c>
    </row>
    <row r="107" spans="23:23" ht="19.5" x14ac:dyDescent="0.2">
      <c r="W107" s="112" t="str">
        <f t="shared" si="18"/>
        <v/>
      </c>
    </row>
    <row r="108" spans="23:23" ht="19.5" x14ac:dyDescent="0.2">
      <c r="W108" s="112" t="str">
        <f t="shared" si="18"/>
        <v/>
      </c>
    </row>
    <row r="109" spans="23:23" ht="19.5" x14ac:dyDescent="0.2">
      <c r="W109" s="112" t="str">
        <f t="shared" si="18"/>
        <v/>
      </c>
    </row>
    <row r="110" spans="23:23" ht="19.5" x14ac:dyDescent="0.2">
      <c r="W110" s="112" t="str">
        <f t="shared" si="18"/>
        <v/>
      </c>
    </row>
    <row r="111" spans="23:23" ht="19.5" x14ac:dyDescent="0.2">
      <c r="W111" s="112" t="str">
        <f t="shared" si="18"/>
        <v/>
      </c>
    </row>
    <row r="112" spans="23:23" ht="19.5" x14ac:dyDescent="0.2">
      <c r="W112" s="112" t="str">
        <f t="shared" si="18"/>
        <v/>
      </c>
    </row>
    <row r="113" spans="23:23" ht="19.5" x14ac:dyDescent="0.2">
      <c r="W113" s="112" t="str">
        <f t="shared" si="18"/>
        <v/>
      </c>
    </row>
    <row r="114" spans="23:23" ht="19.5" x14ac:dyDescent="0.2">
      <c r="W114" s="112" t="str">
        <f t="shared" si="18"/>
        <v/>
      </c>
    </row>
    <row r="115" spans="23:23" ht="19.5" x14ac:dyDescent="0.2">
      <c r="W115" s="112" t="str">
        <f t="shared" si="18"/>
        <v/>
      </c>
    </row>
    <row r="116" spans="23:23" ht="19.5" x14ac:dyDescent="0.2">
      <c r="W116" s="112" t="str">
        <f t="shared" si="18"/>
        <v/>
      </c>
    </row>
    <row r="117" spans="23:23" ht="19.5" x14ac:dyDescent="0.2">
      <c r="W117" s="112" t="str">
        <f t="shared" si="18"/>
        <v/>
      </c>
    </row>
    <row r="118" spans="23:23" ht="19.5" x14ac:dyDescent="0.2">
      <c r="W118" s="112" t="str">
        <f t="shared" si="18"/>
        <v/>
      </c>
    </row>
    <row r="119" spans="23:23" ht="19.5" x14ac:dyDescent="0.2">
      <c r="W119" s="112" t="str">
        <f t="shared" si="18"/>
        <v/>
      </c>
    </row>
    <row r="120" spans="23:23" ht="19.5" x14ac:dyDescent="0.2">
      <c r="W120" s="112" t="str">
        <f t="shared" si="18"/>
        <v/>
      </c>
    </row>
    <row r="121" spans="23:23" ht="19.5" x14ac:dyDescent="0.2">
      <c r="W121" s="112" t="str">
        <f t="shared" si="18"/>
        <v/>
      </c>
    </row>
    <row r="122" spans="23:23" ht="19.5" x14ac:dyDescent="0.2">
      <c r="W122" s="112" t="str">
        <f t="shared" si="18"/>
        <v/>
      </c>
    </row>
    <row r="123" spans="23:23" ht="19.5" x14ac:dyDescent="0.2">
      <c r="W123" s="112" t="str">
        <f t="shared" si="18"/>
        <v/>
      </c>
    </row>
    <row r="124" spans="23:23" ht="19.5" x14ac:dyDescent="0.2">
      <c r="W124" s="112" t="str">
        <f t="shared" si="18"/>
        <v/>
      </c>
    </row>
    <row r="125" spans="23:23" ht="19.5" x14ac:dyDescent="0.2">
      <c r="W125" s="112" t="str">
        <f t="shared" si="18"/>
        <v/>
      </c>
    </row>
    <row r="126" spans="23:23" ht="19.5" x14ac:dyDescent="0.2">
      <c r="W126" s="112" t="str">
        <f t="shared" si="18"/>
        <v/>
      </c>
    </row>
    <row r="127" spans="23:23" ht="19.5" x14ac:dyDescent="0.2">
      <c r="W127" s="112" t="str">
        <f t="shared" si="18"/>
        <v/>
      </c>
    </row>
    <row r="128" spans="23:23" ht="19.5" x14ac:dyDescent="0.2">
      <c r="W128" s="112" t="str">
        <f t="shared" si="18"/>
        <v/>
      </c>
    </row>
    <row r="129" spans="23:23" ht="19.5" x14ac:dyDescent="0.2">
      <c r="W129" s="112" t="str">
        <f t="shared" si="18"/>
        <v/>
      </c>
    </row>
    <row r="130" spans="23:23" ht="19.5" x14ac:dyDescent="0.2">
      <c r="W130" s="112" t="str">
        <f t="shared" si="18"/>
        <v/>
      </c>
    </row>
    <row r="131" spans="23:23" ht="19.5" x14ac:dyDescent="0.2">
      <c r="W131" s="112" t="str">
        <f t="shared" si="18"/>
        <v/>
      </c>
    </row>
    <row r="132" spans="23:23" ht="19.5" x14ac:dyDescent="0.2">
      <c r="W132" s="112" t="str">
        <f t="shared" si="18"/>
        <v/>
      </c>
    </row>
    <row r="133" spans="23:23" ht="19.5" x14ac:dyDescent="0.2">
      <c r="W133" s="112" t="str">
        <f t="shared" si="18"/>
        <v/>
      </c>
    </row>
    <row r="134" spans="23:23" ht="19.5" x14ac:dyDescent="0.2">
      <c r="W134" s="112" t="str">
        <f t="shared" si="18"/>
        <v/>
      </c>
    </row>
    <row r="135" spans="23:23" ht="19.5" x14ac:dyDescent="0.2">
      <c r="W135" s="112" t="str">
        <f t="shared" si="18"/>
        <v/>
      </c>
    </row>
    <row r="136" spans="23:23" ht="19.5" x14ac:dyDescent="0.2">
      <c r="W136" s="112" t="str">
        <f t="shared" si="18"/>
        <v/>
      </c>
    </row>
    <row r="137" spans="23:23" ht="19.5" x14ac:dyDescent="0.2">
      <c r="W137" s="112" t="str">
        <f t="shared" si="18"/>
        <v/>
      </c>
    </row>
    <row r="138" spans="23:23" ht="19.5" x14ac:dyDescent="0.2">
      <c r="W138" s="112" t="str">
        <f t="shared" si="18"/>
        <v/>
      </c>
    </row>
    <row r="139" spans="23:23" ht="19.5" x14ac:dyDescent="0.2">
      <c r="W139" s="112" t="str">
        <f t="shared" si="18"/>
        <v/>
      </c>
    </row>
    <row r="140" spans="23:23" ht="19.5" x14ac:dyDescent="0.2">
      <c r="W140" s="112" t="str">
        <f t="shared" si="18"/>
        <v/>
      </c>
    </row>
    <row r="141" spans="23:23" ht="19.5" x14ac:dyDescent="0.2">
      <c r="W141" s="112" t="str">
        <f t="shared" ref="W141:W204" si="19">IF($C$3="","",IF(AND($B141&lt;&gt;"",$C$3="あり"),1,""))</f>
        <v/>
      </c>
    </row>
    <row r="142" spans="23:23" ht="19.5" x14ac:dyDescent="0.2">
      <c r="W142" s="112" t="str">
        <f t="shared" si="19"/>
        <v/>
      </c>
    </row>
    <row r="143" spans="23:23" ht="19.5" x14ac:dyDescent="0.2">
      <c r="W143" s="112" t="str">
        <f t="shared" si="19"/>
        <v/>
      </c>
    </row>
    <row r="144" spans="23:23" ht="19.5" x14ac:dyDescent="0.2">
      <c r="W144" s="112" t="str">
        <f t="shared" si="19"/>
        <v/>
      </c>
    </row>
    <row r="145" spans="23:23" ht="19.5" x14ac:dyDescent="0.2">
      <c r="W145" s="112" t="str">
        <f t="shared" si="19"/>
        <v/>
      </c>
    </row>
    <row r="146" spans="23:23" ht="19.5" x14ac:dyDescent="0.2">
      <c r="W146" s="112" t="str">
        <f t="shared" si="19"/>
        <v/>
      </c>
    </row>
    <row r="147" spans="23:23" ht="19.5" x14ac:dyDescent="0.2">
      <c r="W147" s="112" t="str">
        <f t="shared" si="19"/>
        <v/>
      </c>
    </row>
    <row r="148" spans="23:23" ht="19.5" x14ac:dyDescent="0.2">
      <c r="W148" s="112" t="str">
        <f t="shared" si="19"/>
        <v/>
      </c>
    </row>
    <row r="149" spans="23:23" ht="19.5" x14ac:dyDescent="0.2">
      <c r="W149" s="112" t="str">
        <f t="shared" si="19"/>
        <v/>
      </c>
    </row>
    <row r="150" spans="23:23" ht="19.5" x14ac:dyDescent="0.2">
      <c r="W150" s="112" t="str">
        <f t="shared" si="19"/>
        <v/>
      </c>
    </row>
    <row r="151" spans="23:23" ht="19.5" x14ac:dyDescent="0.2">
      <c r="W151" s="112" t="str">
        <f t="shared" si="19"/>
        <v/>
      </c>
    </row>
    <row r="152" spans="23:23" ht="19.5" x14ac:dyDescent="0.2">
      <c r="W152" s="112" t="str">
        <f t="shared" si="19"/>
        <v/>
      </c>
    </row>
    <row r="153" spans="23:23" ht="19.5" x14ac:dyDescent="0.2">
      <c r="W153" s="112" t="str">
        <f t="shared" si="19"/>
        <v/>
      </c>
    </row>
    <row r="154" spans="23:23" ht="19.5" x14ac:dyDescent="0.2">
      <c r="W154" s="112" t="str">
        <f t="shared" si="19"/>
        <v/>
      </c>
    </row>
    <row r="155" spans="23:23" ht="19.5" x14ac:dyDescent="0.2">
      <c r="W155" s="112" t="str">
        <f t="shared" si="19"/>
        <v/>
      </c>
    </row>
    <row r="156" spans="23:23" ht="19.5" x14ac:dyDescent="0.2">
      <c r="W156" s="112" t="str">
        <f t="shared" si="19"/>
        <v/>
      </c>
    </row>
    <row r="157" spans="23:23" ht="19.5" x14ac:dyDescent="0.2">
      <c r="W157" s="112" t="str">
        <f t="shared" si="19"/>
        <v/>
      </c>
    </row>
    <row r="158" spans="23:23" ht="19.5" x14ac:dyDescent="0.2">
      <c r="W158" s="112" t="str">
        <f t="shared" si="19"/>
        <v/>
      </c>
    </row>
    <row r="159" spans="23:23" ht="19.5" x14ac:dyDescent="0.2">
      <c r="W159" s="112" t="str">
        <f t="shared" si="19"/>
        <v/>
      </c>
    </row>
    <row r="160" spans="23:23" ht="19.5" x14ac:dyDescent="0.2">
      <c r="W160" s="112" t="str">
        <f t="shared" si="19"/>
        <v/>
      </c>
    </row>
    <row r="161" spans="23:23" ht="19.5" x14ac:dyDescent="0.2">
      <c r="W161" s="112" t="str">
        <f t="shared" si="19"/>
        <v/>
      </c>
    </row>
    <row r="162" spans="23:23" ht="19.5" x14ac:dyDescent="0.2">
      <c r="W162" s="112" t="str">
        <f t="shared" si="19"/>
        <v/>
      </c>
    </row>
    <row r="163" spans="23:23" ht="19.5" x14ac:dyDescent="0.2">
      <c r="W163" s="112" t="str">
        <f t="shared" si="19"/>
        <v/>
      </c>
    </row>
    <row r="164" spans="23:23" ht="19.5" x14ac:dyDescent="0.2">
      <c r="W164" s="112" t="str">
        <f t="shared" si="19"/>
        <v/>
      </c>
    </row>
    <row r="165" spans="23:23" ht="19.5" x14ac:dyDescent="0.2">
      <c r="W165" s="112" t="str">
        <f t="shared" si="19"/>
        <v/>
      </c>
    </row>
    <row r="166" spans="23:23" ht="19.5" x14ac:dyDescent="0.2">
      <c r="W166" s="112" t="str">
        <f t="shared" si="19"/>
        <v/>
      </c>
    </row>
    <row r="167" spans="23:23" ht="19.5" x14ac:dyDescent="0.2">
      <c r="W167" s="112" t="str">
        <f t="shared" si="19"/>
        <v/>
      </c>
    </row>
    <row r="168" spans="23:23" ht="19.5" x14ac:dyDescent="0.2">
      <c r="W168" s="112" t="str">
        <f t="shared" si="19"/>
        <v/>
      </c>
    </row>
    <row r="169" spans="23:23" ht="19.5" x14ac:dyDescent="0.2">
      <c r="W169" s="112" t="str">
        <f t="shared" si="19"/>
        <v/>
      </c>
    </row>
    <row r="170" spans="23:23" ht="19.5" x14ac:dyDescent="0.2">
      <c r="W170" s="112" t="str">
        <f t="shared" si="19"/>
        <v/>
      </c>
    </row>
    <row r="171" spans="23:23" ht="19.5" x14ac:dyDescent="0.2">
      <c r="W171" s="112" t="str">
        <f t="shared" si="19"/>
        <v/>
      </c>
    </row>
    <row r="172" spans="23:23" ht="19.5" x14ac:dyDescent="0.2">
      <c r="W172" s="112" t="str">
        <f t="shared" si="19"/>
        <v/>
      </c>
    </row>
    <row r="173" spans="23:23" ht="19.5" x14ac:dyDescent="0.2">
      <c r="W173" s="112" t="str">
        <f t="shared" si="19"/>
        <v/>
      </c>
    </row>
    <row r="174" spans="23:23" ht="19.5" x14ac:dyDescent="0.2">
      <c r="W174" s="112" t="str">
        <f t="shared" si="19"/>
        <v/>
      </c>
    </row>
    <row r="175" spans="23:23" ht="19.5" x14ac:dyDescent="0.2">
      <c r="W175" s="112" t="str">
        <f t="shared" si="19"/>
        <v/>
      </c>
    </row>
    <row r="176" spans="23:23" ht="19.5" x14ac:dyDescent="0.2">
      <c r="W176" s="112" t="str">
        <f t="shared" si="19"/>
        <v/>
      </c>
    </row>
    <row r="177" spans="23:23" ht="19.5" x14ac:dyDescent="0.2">
      <c r="W177" s="112" t="str">
        <f t="shared" si="19"/>
        <v/>
      </c>
    </row>
    <row r="178" spans="23:23" ht="19.5" x14ac:dyDescent="0.2">
      <c r="W178" s="112" t="str">
        <f t="shared" si="19"/>
        <v/>
      </c>
    </row>
    <row r="179" spans="23:23" ht="19.5" x14ac:dyDescent="0.2">
      <c r="W179" s="112" t="str">
        <f t="shared" si="19"/>
        <v/>
      </c>
    </row>
    <row r="180" spans="23:23" ht="19.5" x14ac:dyDescent="0.2">
      <c r="W180" s="112" t="str">
        <f t="shared" si="19"/>
        <v/>
      </c>
    </row>
    <row r="181" spans="23:23" ht="19.5" x14ac:dyDescent="0.2">
      <c r="W181" s="112" t="str">
        <f t="shared" si="19"/>
        <v/>
      </c>
    </row>
    <row r="182" spans="23:23" ht="19.5" x14ac:dyDescent="0.2">
      <c r="W182" s="112" t="str">
        <f t="shared" si="19"/>
        <v/>
      </c>
    </row>
    <row r="183" spans="23:23" ht="19.5" x14ac:dyDescent="0.2">
      <c r="W183" s="112" t="str">
        <f t="shared" si="19"/>
        <v/>
      </c>
    </row>
    <row r="184" spans="23:23" ht="19.5" x14ac:dyDescent="0.2">
      <c r="W184" s="112" t="str">
        <f t="shared" si="19"/>
        <v/>
      </c>
    </row>
    <row r="185" spans="23:23" ht="19.5" x14ac:dyDescent="0.2">
      <c r="W185" s="112" t="str">
        <f t="shared" si="19"/>
        <v/>
      </c>
    </row>
    <row r="186" spans="23:23" ht="19.5" x14ac:dyDescent="0.2">
      <c r="W186" s="112" t="str">
        <f t="shared" si="19"/>
        <v/>
      </c>
    </row>
    <row r="187" spans="23:23" ht="19.5" x14ac:dyDescent="0.2">
      <c r="W187" s="112" t="str">
        <f t="shared" si="19"/>
        <v/>
      </c>
    </row>
    <row r="188" spans="23:23" ht="19.5" x14ac:dyDescent="0.2">
      <c r="W188" s="112" t="str">
        <f t="shared" si="19"/>
        <v/>
      </c>
    </row>
    <row r="189" spans="23:23" ht="19.5" x14ac:dyDescent="0.2">
      <c r="W189" s="112" t="str">
        <f t="shared" si="19"/>
        <v/>
      </c>
    </row>
    <row r="190" spans="23:23" ht="19.5" x14ac:dyDescent="0.2">
      <c r="W190" s="112" t="str">
        <f t="shared" si="19"/>
        <v/>
      </c>
    </row>
    <row r="191" spans="23:23" ht="19.5" x14ac:dyDescent="0.2">
      <c r="W191" s="112" t="str">
        <f t="shared" si="19"/>
        <v/>
      </c>
    </row>
    <row r="192" spans="23:23" ht="19.5" x14ac:dyDescent="0.2">
      <c r="W192" s="112" t="str">
        <f t="shared" si="19"/>
        <v/>
      </c>
    </row>
    <row r="193" spans="23:23" ht="19.5" x14ac:dyDescent="0.2">
      <c r="W193" s="112" t="str">
        <f t="shared" si="19"/>
        <v/>
      </c>
    </row>
    <row r="194" spans="23:23" ht="19.5" x14ac:dyDescent="0.2">
      <c r="W194" s="112" t="str">
        <f t="shared" si="19"/>
        <v/>
      </c>
    </row>
    <row r="195" spans="23:23" ht="19.5" x14ac:dyDescent="0.2">
      <c r="W195" s="112" t="str">
        <f t="shared" si="19"/>
        <v/>
      </c>
    </row>
    <row r="196" spans="23:23" ht="19.5" x14ac:dyDescent="0.2">
      <c r="W196" s="112" t="str">
        <f t="shared" si="19"/>
        <v/>
      </c>
    </row>
    <row r="197" spans="23:23" ht="19.5" x14ac:dyDescent="0.2">
      <c r="W197" s="112" t="str">
        <f t="shared" si="19"/>
        <v/>
      </c>
    </row>
    <row r="198" spans="23:23" ht="19.5" x14ac:dyDescent="0.2">
      <c r="W198" s="112" t="str">
        <f t="shared" si="19"/>
        <v/>
      </c>
    </row>
    <row r="199" spans="23:23" ht="19.5" x14ac:dyDescent="0.2">
      <c r="W199" s="112" t="str">
        <f t="shared" si="19"/>
        <v/>
      </c>
    </row>
    <row r="200" spans="23:23" ht="19.5" x14ac:dyDescent="0.2">
      <c r="W200" s="112" t="str">
        <f t="shared" si="19"/>
        <v/>
      </c>
    </row>
    <row r="201" spans="23:23" ht="19.5" x14ac:dyDescent="0.2">
      <c r="W201" s="112" t="str">
        <f t="shared" si="19"/>
        <v/>
      </c>
    </row>
    <row r="202" spans="23:23" ht="19.5" x14ac:dyDescent="0.2">
      <c r="W202" s="112" t="str">
        <f t="shared" si="19"/>
        <v/>
      </c>
    </row>
    <row r="203" spans="23:23" ht="19.5" x14ac:dyDescent="0.2">
      <c r="W203" s="112" t="str">
        <f t="shared" si="19"/>
        <v/>
      </c>
    </row>
    <row r="204" spans="23:23" ht="19.5" x14ac:dyDescent="0.2">
      <c r="W204" s="112" t="str">
        <f t="shared" si="19"/>
        <v/>
      </c>
    </row>
    <row r="205" spans="23:23" ht="19.5" x14ac:dyDescent="0.2">
      <c r="W205" s="112" t="str">
        <f t="shared" ref="W205:W268" si="20">IF($C$3="","",IF(AND($B205&lt;&gt;"",$C$3="あり"),1,""))</f>
        <v/>
      </c>
    </row>
    <row r="206" spans="23:23" ht="19.5" x14ac:dyDescent="0.2">
      <c r="W206" s="112" t="str">
        <f t="shared" si="20"/>
        <v/>
      </c>
    </row>
    <row r="207" spans="23:23" ht="19.5" x14ac:dyDescent="0.2">
      <c r="W207" s="112" t="str">
        <f t="shared" si="20"/>
        <v/>
      </c>
    </row>
    <row r="208" spans="23:23" ht="19.5" x14ac:dyDescent="0.2">
      <c r="W208" s="112" t="str">
        <f t="shared" si="20"/>
        <v/>
      </c>
    </row>
    <row r="209" spans="23:23" ht="19.5" x14ac:dyDescent="0.2">
      <c r="W209" s="112" t="str">
        <f t="shared" si="20"/>
        <v/>
      </c>
    </row>
    <row r="210" spans="23:23" ht="19.5" x14ac:dyDescent="0.2">
      <c r="W210" s="112" t="str">
        <f t="shared" si="20"/>
        <v/>
      </c>
    </row>
    <row r="211" spans="23:23" ht="19.5" x14ac:dyDescent="0.2">
      <c r="W211" s="112" t="str">
        <f t="shared" si="20"/>
        <v/>
      </c>
    </row>
    <row r="212" spans="23:23" ht="19.5" x14ac:dyDescent="0.2">
      <c r="W212" s="112" t="str">
        <f t="shared" si="20"/>
        <v/>
      </c>
    </row>
    <row r="213" spans="23:23" ht="19.5" x14ac:dyDescent="0.2">
      <c r="W213" s="112" t="str">
        <f t="shared" si="20"/>
        <v/>
      </c>
    </row>
    <row r="214" spans="23:23" ht="19.5" x14ac:dyDescent="0.2">
      <c r="W214" s="112" t="str">
        <f t="shared" si="20"/>
        <v/>
      </c>
    </row>
    <row r="215" spans="23:23" ht="19.5" x14ac:dyDescent="0.2">
      <c r="W215" s="112" t="str">
        <f t="shared" si="20"/>
        <v/>
      </c>
    </row>
    <row r="216" spans="23:23" ht="19.5" x14ac:dyDescent="0.2">
      <c r="W216" s="112" t="str">
        <f t="shared" si="20"/>
        <v/>
      </c>
    </row>
    <row r="217" spans="23:23" ht="19.5" x14ac:dyDescent="0.2">
      <c r="W217" s="112" t="str">
        <f t="shared" si="20"/>
        <v/>
      </c>
    </row>
    <row r="218" spans="23:23" ht="19.5" x14ac:dyDescent="0.2">
      <c r="W218" s="112" t="str">
        <f t="shared" si="20"/>
        <v/>
      </c>
    </row>
    <row r="219" spans="23:23" ht="19.5" x14ac:dyDescent="0.2">
      <c r="W219" s="112" t="str">
        <f t="shared" si="20"/>
        <v/>
      </c>
    </row>
    <row r="220" spans="23:23" ht="19.5" x14ac:dyDescent="0.2">
      <c r="W220" s="112" t="str">
        <f t="shared" si="20"/>
        <v/>
      </c>
    </row>
    <row r="221" spans="23:23" ht="19.5" x14ac:dyDescent="0.2">
      <c r="W221" s="112" t="str">
        <f t="shared" si="20"/>
        <v/>
      </c>
    </row>
    <row r="222" spans="23:23" ht="19.5" x14ac:dyDescent="0.2">
      <c r="W222" s="112" t="str">
        <f t="shared" si="20"/>
        <v/>
      </c>
    </row>
    <row r="223" spans="23:23" ht="19.5" x14ac:dyDescent="0.2">
      <c r="W223" s="112" t="str">
        <f t="shared" si="20"/>
        <v/>
      </c>
    </row>
    <row r="224" spans="23:23" ht="19.5" x14ac:dyDescent="0.2">
      <c r="W224" s="112" t="str">
        <f t="shared" si="20"/>
        <v/>
      </c>
    </row>
    <row r="225" spans="23:23" ht="19.5" x14ac:dyDescent="0.2">
      <c r="W225" s="112" t="str">
        <f t="shared" si="20"/>
        <v/>
      </c>
    </row>
    <row r="226" spans="23:23" ht="19.5" x14ac:dyDescent="0.2">
      <c r="W226" s="112" t="str">
        <f t="shared" si="20"/>
        <v/>
      </c>
    </row>
    <row r="227" spans="23:23" ht="19.5" x14ac:dyDescent="0.2">
      <c r="W227" s="112" t="str">
        <f t="shared" si="20"/>
        <v/>
      </c>
    </row>
    <row r="228" spans="23:23" ht="19.5" x14ac:dyDescent="0.2">
      <c r="W228" s="112" t="str">
        <f t="shared" si="20"/>
        <v/>
      </c>
    </row>
    <row r="229" spans="23:23" ht="19.5" x14ac:dyDescent="0.2">
      <c r="W229" s="112" t="str">
        <f t="shared" si="20"/>
        <v/>
      </c>
    </row>
    <row r="230" spans="23:23" ht="19.5" x14ac:dyDescent="0.2">
      <c r="W230" s="112" t="str">
        <f t="shared" si="20"/>
        <v/>
      </c>
    </row>
    <row r="231" spans="23:23" ht="19.5" x14ac:dyDescent="0.2">
      <c r="W231" s="112" t="str">
        <f t="shared" si="20"/>
        <v/>
      </c>
    </row>
    <row r="232" spans="23:23" ht="19.5" x14ac:dyDescent="0.2">
      <c r="W232" s="112" t="str">
        <f t="shared" si="20"/>
        <v/>
      </c>
    </row>
    <row r="233" spans="23:23" ht="19.5" x14ac:dyDescent="0.2">
      <c r="W233" s="112" t="str">
        <f t="shared" si="20"/>
        <v/>
      </c>
    </row>
    <row r="234" spans="23:23" ht="19.5" x14ac:dyDescent="0.2">
      <c r="W234" s="112" t="str">
        <f t="shared" si="20"/>
        <v/>
      </c>
    </row>
    <row r="235" spans="23:23" ht="19.5" x14ac:dyDescent="0.2">
      <c r="W235" s="112" t="str">
        <f t="shared" si="20"/>
        <v/>
      </c>
    </row>
    <row r="236" spans="23:23" ht="19.5" x14ac:dyDescent="0.2">
      <c r="W236" s="112" t="str">
        <f t="shared" si="20"/>
        <v/>
      </c>
    </row>
    <row r="237" spans="23:23" ht="19.5" x14ac:dyDescent="0.2">
      <c r="W237" s="112" t="str">
        <f t="shared" si="20"/>
        <v/>
      </c>
    </row>
    <row r="238" spans="23:23" ht="19.5" x14ac:dyDescent="0.2">
      <c r="W238" s="112" t="str">
        <f t="shared" si="20"/>
        <v/>
      </c>
    </row>
    <row r="239" spans="23:23" ht="19.5" x14ac:dyDescent="0.2">
      <c r="W239" s="112" t="str">
        <f t="shared" si="20"/>
        <v/>
      </c>
    </row>
    <row r="240" spans="23:23" ht="19.5" x14ac:dyDescent="0.2">
      <c r="W240" s="112" t="str">
        <f t="shared" si="20"/>
        <v/>
      </c>
    </row>
    <row r="241" spans="23:23" ht="19.5" x14ac:dyDescent="0.2">
      <c r="W241" s="112" t="str">
        <f t="shared" si="20"/>
        <v/>
      </c>
    </row>
    <row r="242" spans="23:23" ht="19.5" x14ac:dyDescent="0.2">
      <c r="W242" s="112" t="str">
        <f t="shared" si="20"/>
        <v/>
      </c>
    </row>
    <row r="243" spans="23:23" ht="19.5" x14ac:dyDescent="0.2">
      <c r="W243" s="112" t="str">
        <f t="shared" si="20"/>
        <v/>
      </c>
    </row>
    <row r="244" spans="23:23" ht="19.5" x14ac:dyDescent="0.2">
      <c r="W244" s="112" t="str">
        <f t="shared" si="20"/>
        <v/>
      </c>
    </row>
    <row r="245" spans="23:23" ht="19.5" x14ac:dyDescent="0.2">
      <c r="W245" s="112" t="str">
        <f t="shared" si="20"/>
        <v/>
      </c>
    </row>
    <row r="246" spans="23:23" ht="19.5" x14ac:dyDescent="0.2">
      <c r="W246" s="112" t="str">
        <f t="shared" si="20"/>
        <v/>
      </c>
    </row>
    <row r="247" spans="23:23" ht="19.5" x14ac:dyDescent="0.2">
      <c r="W247" s="112" t="str">
        <f t="shared" si="20"/>
        <v/>
      </c>
    </row>
    <row r="248" spans="23:23" ht="19.5" x14ac:dyDescent="0.2">
      <c r="W248" s="112" t="str">
        <f t="shared" si="20"/>
        <v/>
      </c>
    </row>
    <row r="249" spans="23:23" ht="19.5" x14ac:dyDescent="0.2">
      <c r="W249" s="112" t="str">
        <f t="shared" si="20"/>
        <v/>
      </c>
    </row>
    <row r="250" spans="23:23" ht="19.5" x14ac:dyDescent="0.2">
      <c r="W250" s="112" t="str">
        <f t="shared" si="20"/>
        <v/>
      </c>
    </row>
    <row r="251" spans="23:23" ht="19.5" x14ac:dyDescent="0.2">
      <c r="W251" s="112" t="str">
        <f t="shared" si="20"/>
        <v/>
      </c>
    </row>
    <row r="252" spans="23:23" ht="19.5" x14ac:dyDescent="0.2">
      <c r="W252" s="112" t="str">
        <f t="shared" si="20"/>
        <v/>
      </c>
    </row>
    <row r="253" spans="23:23" ht="19.5" x14ac:dyDescent="0.2">
      <c r="W253" s="112" t="str">
        <f t="shared" si="20"/>
        <v/>
      </c>
    </row>
    <row r="254" spans="23:23" ht="19.5" x14ac:dyDescent="0.2">
      <c r="W254" s="112" t="str">
        <f t="shared" si="20"/>
        <v/>
      </c>
    </row>
    <row r="255" spans="23:23" ht="19.5" x14ac:dyDescent="0.2">
      <c r="W255" s="112" t="str">
        <f t="shared" si="20"/>
        <v/>
      </c>
    </row>
    <row r="256" spans="23:23" ht="19.5" x14ac:dyDescent="0.2">
      <c r="W256" s="112" t="str">
        <f t="shared" si="20"/>
        <v/>
      </c>
    </row>
    <row r="257" spans="23:23" ht="19.5" x14ac:dyDescent="0.2">
      <c r="W257" s="112" t="str">
        <f t="shared" si="20"/>
        <v/>
      </c>
    </row>
    <row r="258" spans="23:23" ht="19.5" x14ac:dyDescent="0.2">
      <c r="W258" s="112" t="str">
        <f t="shared" si="20"/>
        <v/>
      </c>
    </row>
    <row r="259" spans="23:23" ht="19.5" x14ac:dyDescent="0.2">
      <c r="W259" s="112" t="str">
        <f t="shared" si="20"/>
        <v/>
      </c>
    </row>
    <row r="260" spans="23:23" ht="19.5" x14ac:dyDescent="0.2">
      <c r="W260" s="112" t="str">
        <f t="shared" si="20"/>
        <v/>
      </c>
    </row>
    <row r="261" spans="23:23" ht="19.5" x14ac:dyDescent="0.2">
      <c r="W261" s="112" t="str">
        <f t="shared" si="20"/>
        <v/>
      </c>
    </row>
    <row r="262" spans="23:23" ht="19.5" x14ac:dyDescent="0.2">
      <c r="W262" s="112" t="str">
        <f t="shared" si="20"/>
        <v/>
      </c>
    </row>
    <row r="263" spans="23:23" ht="19.5" x14ac:dyDescent="0.2">
      <c r="W263" s="112" t="str">
        <f t="shared" si="20"/>
        <v/>
      </c>
    </row>
    <row r="264" spans="23:23" ht="19.5" x14ac:dyDescent="0.2">
      <c r="W264" s="112" t="str">
        <f t="shared" si="20"/>
        <v/>
      </c>
    </row>
    <row r="265" spans="23:23" ht="19.5" x14ac:dyDescent="0.2">
      <c r="W265" s="112" t="str">
        <f t="shared" si="20"/>
        <v/>
      </c>
    </row>
    <row r="266" spans="23:23" ht="19.5" x14ac:dyDescent="0.2">
      <c r="W266" s="112" t="str">
        <f t="shared" si="20"/>
        <v/>
      </c>
    </row>
    <row r="267" spans="23:23" ht="19.5" x14ac:dyDescent="0.2">
      <c r="W267" s="112" t="str">
        <f t="shared" si="20"/>
        <v/>
      </c>
    </row>
    <row r="268" spans="23:23" ht="19.5" x14ac:dyDescent="0.2">
      <c r="W268" s="112" t="str">
        <f t="shared" si="20"/>
        <v/>
      </c>
    </row>
    <row r="269" spans="23:23" ht="19.5" x14ac:dyDescent="0.2">
      <c r="W269" s="112" t="str">
        <f t="shared" ref="W269:W311" si="21">IF($C$3="","",IF(AND($B269&lt;&gt;"",$C$3="あり"),1,""))</f>
        <v/>
      </c>
    </row>
    <row r="270" spans="23:23" ht="19.5" x14ac:dyDescent="0.2">
      <c r="W270" s="112" t="str">
        <f t="shared" si="21"/>
        <v/>
      </c>
    </row>
    <row r="271" spans="23:23" ht="19.5" x14ac:dyDescent="0.2">
      <c r="W271" s="112" t="str">
        <f t="shared" si="21"/>
        <v/>
      </c>
    </row>
    <row r="272" spans="23:23" ht="19.5" x14ac:dyDescent="0.2">
      <c r="W272" s="112" t="str">
        <f t="shared" si="21"/>
        <v/>
      </c>
    </row>
    <row r="273" spans="23:23" ht="19.5" x14ac:dyDescent="0.2">
      <c r="W273" s="112" t="str">
        <f t="shared" si="21"/>
        <v/>
      </c>
    </row>
    <row r="274" spans="23:23" ht="19.5" x14ac:dyDescent="0.2">
      <c r="W274" s="112" t="str">
        <f t="shared" si="21"/>
        <v/>
      </c>
    </row>
    <row r="275" spans="23:23" ht="19.5" x14ac:dyDescent="0.2">
      <c r="W275" s="112" t="str">
        <f t="shared" si="21"/>
        <v/>
      </c>
    </row>
    <row r="276" spans="23:23" ht="19.5" x14ac:dyDescent="0.2">
      <c r="W276" s="112" t="str">
        <f t="shared" si="21"/>
        <v/>
      </c>
    </row>
    <row r="277" spans="23:23" ht="19.5" x14ac:dyDescent="0.2">
      <c r="W277" s="112" t="str">
        <f t="shared" si="21"/>
        <v/>
      </c>
    </row>
    <row r="278" spans="23:23" ht="19.5" x14ac:dyDescent="0.2">
      <c r="W278" s="112" t="str">
        <f t="shared" si="21"/>
        <v/>
      </c>
    </row>
    <row r="279" spans="23:23" ht="19.5" x14ac:dyDescent="0.2">
      <c r="W279" s="112" t="str">
        <f t="shared" si="21"/>
        <v/>
      </c>
    </row>
    <row r="280" spans="23:23" ht="19.5" x14ac:dyDescent="0.2">
      <c r="W280" s="112" t="str">
        <f t="shared" si="21"/>
        <v/>
      </c>
    </row>
    <row r="281" spans="23:23" ht="19.5" x14ac:dyDescent="0.2">
      <c r="W281" s="112" t="str">
        <f t="shared" si="21"/>
        <v/>
      </c>
    </row>
    <row r="282" spans="23:23" ht="19.5" x14ac:dyDescent="0.2">
      <c r="W282" s="112" t="str">
        <f t="shared" si="21"/>
        <v/>
      </c>
    </row>
    <row r="283" spans="23:23" ht="19.5" x14ac:dyDescent="0.2">
      <c r="W283" s="112" t="str">
        <f t="shared" si="21"/>
        <v/>
      </c>
    </row>
    <row r="284" spans="23:23" ht="19.5" x14ac:dyDescent="0.2">
      <c r="W284" s="112" t="str">
        <f t="shared" si="21"/>
        <v/>
      </c>
    </row>
    <row r="285" spans="23:23" ht="19.5" x14ac:dyDescent="0.2">
      <c r="W285" s="112" t="str">
        <f t="shared" si="21"/>
        <v/>
      </c>
    </row>
    <row r="286" spans="23:23" ht="19.5" x14ac:dyDescent="0.2">
      <c r="W286" s="112" t="str">
        <f t="shared" si="21"/>
        <v/>
      </c>
    </row>
    <row r="287" spans="23:23" ht="19.5" x14ac:dyDescent="0.2">
      <c r="W287" s="112" t="str">
        <f t="shared" si="21"/>
        <v/>
      </c>
    </row>
    <row r="288" spans="23:23" ht="19.5" x14ac:dyDescent="0.2">
      <c r="W288" s="112" t="str">
        <f t="shared" si="21"/>
        <v/>
      </c>
    </row>
    <row r="289" spans="23:23" ht="19.5" x14ac:dyDescent="0.2">
      <c r="W289" s="112" t="str">
        <f t="shared" si="21"/>
        <v/>
      </c>
    </row>
    <row r="290" spans="23:23" ht="19.5" x14ac:dyDescent="0.2">
      <c r="W290" s="112" t="str">
        <f t="shared" si="21"/>
        <v/>
      </c>
    </row>
    <row r="291" spans="23:23" ht="19.5" x14ac:dyDescent="0.2">
      <c r="W291" s="112" t="str">
        <f t="shared" si="21"/>
        <v/>
      </c>
    </row>
    <row r="292" spans="23:23" ht="19.5" x14ac:dyDescent="0.2">
      <c r="W292" s="112" t="str">
        <f t="shared" si="21"/>
        <v/>
      </c>
    </row>
    <row r="293" spans="23:23" ht="19.5" x14ac:dyDescent="0.2">
      <c r="W293" s="112" t="str">
        <f t="shared" si="21"/>
        <v/>
      </c>
    </row>
    <row r="294" spans="23:23" ht="19.5" x14ac:dyDescent="0.2">
      <c r="W294" s="112" t="str">
        <f t="shared" si="21"/>
        <v/>
      </c>
    </row>
    <row r="295" spans="23:23" ht="19.5" x14ac:dyDescent="0.2">
      <c r="W295" s="112" t="str">
        <f t="shared" si="21"/>
        <v/>
      </c>
    </row>
    <row r="296" spans="23:23" ht="19.5" x14ac:dyDescent="0.2">
      <c r="W296" s="112" t="str">
        <f t="shared" si="21"/>
        <v/>
      </c>
    </row>
    <row r="297" spans="23:23" ht="19.5" x14ac:dyDescent="0.2">
      <c r="W297" s="112" t="str">
        <f t="shared" si="21"/>
        <v/>
      </c>
    </row>
    <row r="298" spans="23:23" ht="19.5" x14ac:dyDescent="0.2">
      <c r="W298" s="112" t="str">
        <f t="shared" si="21"/>
        <v/>
      </c>
    </row>
    <row r="299" spans="23:23" ht="19.5" x14ac:dyDescent="0.2">
      <c r="W299" s="112" t="str">
        <f t="shared" si="21"/>
        <v/>
      </c>
    </row>
    <row r="300" spans="23:23" ht="19.5" x14ac:dyDescent="0.2">
      <c r="W300" s="112" t="str">
        <f t="shared" si="21"/>
        <v/>
      </c>
    </row>
    <row r="301" spans="23:23" ht="19.5" x14ac:dyDescent="0.2">
      <c r="W301" s="112" t="str">
        <f t="shared" si="21"/>
        <v/>
      </c>
    </row>
    <row r="302" spans="23:23" ht="19.5" x14ac:dyDescent="0.2">
      <c r="W302" s="112" t="str">
        <f t="shared" si="21"/>
        <v/>
      </c>
    </row>
    <row r="303" spans="23:23" ht="19.5" x14ac:dyDescent="0.2">
      <c r="W303" s="112" t="str">
        <f t="shared" si="21"/>
        <v/>
      </c>
    </row>
    <row r="304" spans="23:23" ht="19.5" x14ac:dyDescent="0.2">
      <c r="W304" s="112" t="str">
        <f t="shared" si="21"/>
        <v/>
      </c>
    </row>
    <row r="305" spans="23:23" ht="19.5" x14ac:dyDescent="0.2">
      <c r="W305" s="112" t="str">
        <f t="shared" si="21"/>
        <v/>
      </c>
    </row>
    <row r="306" spans="23:23" ht="19.5" x14ac:dyDescent="0.2">
      <c r="W306" s="112" t="str">
        <f t="shared" si="21"/>
        <v/>
      </c>
    </row>
    <row r="307" spans="23:23" ht="19.5" x14ac:dyDescent="0.2">
      <c r="W307" s="112" t="str">
        <f t="shared" si="21"/>
        <v/>
      </c>
    </row>
    <row r="308" spans="23:23" ht="19.5" x14ac:dyDescent="0.2">
      <c r="W308" s="112" t="str">
        <f t="shared" si="21"/>
        <v/>
      </c>
    </row>
    <row r="309" spans="23:23" ht="19.5" x14ac:dyDescent="0.2">
      <c r="W309" s="112" t="str">
        <f t="shared" si="21"/>
        <v/>
      </c>
    </row>
    <row r="310" spans="23:23" ht="19.5" x14ac:dyDescent="0.2">
      <c r="W310" s="112" t="str">
        <f t="shared" si="21"/>
        <v/>
      </c>
    </row>
    <row r="311" spans="23:23" ht="19.5" x14ac:dyDescent="0.2">
      <c r="W311" s="112" t="str">
        <f t="shared" si="21"/>
        <v/>
      </c>
    </row>
    <row r="312" spans="23:23" ht="19.5" x14ac:dyDescent="0.2">
      <c r="W312" s="112"/>
    </row>
  </sheetData>
  <sheetProtection algorithmName="SHA-512" hashValue="lfTKGBmGNX0SohiVy9WCx3iz7uhPDqQ2UoaAm6LESscgVvqxhuzUtzr1VL5uKM9cZBCiZIxQR3yEylmPvK+mtg==" saltValue="6+BRL4r66e4oAADwzQ5fpA==" spinCount="100000" sheet="1" objects="1" scenarios="1" selectLockedCells="1" selectUnlockedCells="1"/>
  <autoFilter ref="A10:Y10" xr:uid="{00000000-0009-0000-0000-000003000000}"/>
  <mergeCells count="35">
    <mergeCell ref="M6:O6"/>
    <mergeCell ref="A1:B1"/>
    <mergeCell ref="C1:G1"/>
    <mergeCell ref="J1:N1"/>
    <mergeCell ref="A2:B2"/>
    <mergeCell ref="C2:D2"/>
    <mergeCell ref="F2:G2"/>
    <mergeCell ref="K2:N2"/>
    <mergeCell ref="A3:B3"/>
    <mergeCell ref="C3:E3"/>
    <mergeCell ref="K3:N3"/>
    <mergeCell ref="A4:E4"/>
    <mergeCell ref="K4:N4"/>
    <mergeCell ref="L9:L10"/>
    <mergeCell ref="A9:A10"/>
    <mergeCell ref="B9:B10"/>
    <mergeCell ref="C9:C10"/>
    <mergeCell ref="D9:D10"/>
    <mergeCell ref="E9:E10"/>
    <mergeCell ref="F9:F10"/>
    <mergeCell ref="G9:G10"/>
    <mergeCell ref="H9:H10"/>
    <mergeCell ref="I9:I10"/>
    <mergeCell ref="J9:J10"/>
    <mergeCell ref="K9:K10"/>
    <mergeCell ref="U9:U10"/>
    <mergeCell ref="V9:V10"/>
    <mergeCell ref="X9:Z9"/>
    <mergeCell ref="M9:O9"/>
    <mergeCell ref="P9:P10"/>
    <mergeCell ref="Q9:Q10"/>
    <mergeCell ref="R9:R10"/>
    <mergeCell ref="S9:S10"/>
    <mergeCell ref="T9:T10"/>
    <mergeCell ref="W9:W10"/>
  </mergeCells>
  <phoneticPr fontId="9"/>
  <conditionalFormatting sqref="C2:D2 F2:G2 G3">
    <cfRule type="expression" dxfId="12" priority="5">
      <formula>AND($G$4&gt;0,C2="")</formula>
    </cfRule>
  </conditionalFormatting>
  <conditionalFormatting sqref="G12:H55">
    <cfRule type="expression" dxfId="11" priority="11">
      <formula>$AF12&gt;=2</formula>
    </cfRule>
  </conditionalFormatting>
  <conditionalFormatting sqref="K2">
    <cfRule type="expression" dxfId="10" priority="7">
      <formula>$AD$58&gt;=1</formula>
    </cfRule>
  </conditionalFormatting>
  <conditionalFormatting sqref="K3">
    <cfRule type="expression" dxfId="9" priority="8">
      <formula>$AF$57=2</formula>
    </cfRule>
  </conditionalFormatting>
  <conditionalFormatting sqref="K4">
    <cfRule type="expression" dxfId="8" priority="9">
      <formula>$AG$57&gt;=1</formula>
    </cfRule>
  </conditionalFormatting>
  <conditionalFormatting sqref="L12:L55">
    <cfRule type="expression" dxfId="7" priority="10">
      <formula>$AG12=1</formula>
    </cfRule>
  </conditionalFormatting>
  <conditionalFormatting sqref="L12:N55 F12:H55 J12:J55">
    <cfRule type="expression" dxfId="6" priority="6">
      <formula>AND($C12&lt;&gt;"",F12="")</formula>
    </cfRule>
  </conditionalFormatting>
  <conditionalFormatting sqref="M12:M55">
    <cfRule type="expression" dxfId="5" priority="3">
      <formula>$C12="温水ボイラ"</formula>
    </cfRule>
  </conditionalFormatting>
  <conditionalFormatting sqref="N12:N55">
    <cfRule type="expression" dxfId="4" priority="4">
      <formula>$C12="蒸気ボイラ"</formula>
    </cfRule>
  </conditionalFormatting>
  <conditionalFormatting sqref="P12:P55">
    <cfRule type="expression" dxfId="0" priority="2">
      <formula>$P12=""</formula>
    </cfRule>
  </conditionalFormatting>
  <conditionalFormatting sqref="R12:R55">
    <cfRule type="expression" dxfId="2" priority="12">
      <formula>COUNTIF(G12,"*■*")=0</formula>
    </cfRule>
    <cfRule type="expression" dxfId="1" priority="13">
      <formula>$AD12=1</formula>
    </cfRule>
  </conditionalFormatting>
  <dataValidations count="24">
    <dataValidation type="list" allowBlank="1" showInputMessage="1" showErrorMessage="1" sqref="P11:P55" xr:uid="{6DB18D19-2CC0-4A82-8E3F-E787A78EACB2}">
      <formula1>"可,否"</formula1>
    </dataValidation>
    <dataValidation type="list" allowBlank="1" showInputMessage="1" showErrorMessage="1" sqref="C3:E3" xr:uid="{6021127E-3A08-46C1-AD2A-FA65ED0C0201}">
      <formula1>"あり,なし"</formula1>
    </dataValidation>
    <dataValidation type="textLength" operator="lessThanOrEqual" allowBlank="1" showInputMessage="1" showErrorMessage="1" sqref="T11:T55" xr:uid="{163054B4-D054-466B-917D-FCFAD96B2994}">
      <formula1>200</formula1>
    </dataValidation>
    <dataValidation type="textLength" operator="lessThanOrEqual" allowBlank="1" showInputMessage="1" showErrorMessage="1" error="50字以内で入力してください。" sqref="G12:G55" xr:uid="{745A0567-5141-4C7C-9094-233D12A48ECF}">
      <formula1>50</formula1>
    </dataValidation>
    <dataValidation type="textLength" imeMode="fullKatakana" operator="lessThanOrEqual" allowBlank="1" showErrorMessage="1" error="全角カタカナで入力してください。_x000a_法人格は不要です。" prompt="全角カタカナで入力してください。_x000a_法人格は不要です。" sqref="F2:G2" xr:uid="{2760117C-6ACC-47B2-BCF8-81A9954A89A0}">
      <formula1>255</formula1>
    </dataValidation>
    <dataValidation type="custom" allowBlank="1" showInputMessage="1" showErrorMessage="1" errorTitle="無効な入力" error="整数で値を入力してください。" sqref="Q12:Q55" xr:uid="{E8E06A7F-DE88-463C-83D1-D759D5CD27A6}">
      <formula1>Q12=INT(Q12)</formula1>
    </dataValidation>
    <dataValidation type="list" operator="lessThanOrEqual" allowBlank="1" showInputMessage="1" showErrorMessage="1" errorTitle="無効な入力" error="40文字以下で入力してください。" sqref="U12:U55" xr:uid="{D94D7424-ED53-4E89-9DEA-C287654C7F2A}">
      <formula1>"そのまま,移動,自由記入"</formula1>
    </dataValidation>
    <dataValidation imeMode="disabled" operator="greaterThanOrEqual" allowBlank="1" errorTitle="無効な入力" error="SIIへの申請日を半角数字で入力例を参照の上、入力してください。" prompt="SIIへの申請日を半角数字で入力例を参照の上、入力してください" sqref="G3" xr:uid="{DB6EBE6F-C1DA-499E-A6A4-D58CE8BB44AD}"/>
    <dataValidation type="list" allowBlank="1" showInputMessage="1" showErrorMessage="1" sqref="J56" xr:uid="{4085B4C6-D054-4128-8E4C-AF63A71832FB}">
      <formula1>"貫流ボイラ,炉筒煙管ボイラ,水管ボイラ,-"</formula1>
    </dataValidation>
    <dataValidation type="date" imeMode="disabled" operator="greaterThanOrEqual" allowBlank="1" showErrorMessage="1" errorTitle="無効な入力" error="SIIへの申請日を半角数字で下記の例に倣って入力してください。_x000a_（例）2021/3/1" prompt="SIIへの申請日を半角数字で下記の例に倣って入力してください。_x000a_（例）2021/3/1" sqref="H3" xr:uid="{E2745003-A292-4B79-83F7-32A433741793}">
      <formula1>44256</formula1>
    </dataValidation>
    <dataValidation type="textLength" imeMode="fullKatakana" operator="lessThanOrEqual" allowBlank="1" showErrorMessage="1" error="全角カタカナで入力してください。_x000a_法人格は不要です。" prompt="全角カタカナで入力してください。_x000a_法人格は不要です。" sqref="H2" xr:uid="{78CFD80A-ECBD-4117-AA66-D009461468F5}">
      <formula1>40</formula1>
    </dataValidation>
    <dataValidation type="date" imeMode="disabled" operator="greaterThanOrEqual" allowBlank="1" errorTitle="無効な入力" error="SIIへの申請日を半角数字で下記の例に倣って入力してください。_x000a_（例）2021/3/1" prompt="SIIへの申請日を半角数字で下記の例に倣って入力してください。_x000a_（例）2021/3/1" sqref="I3" xr:uid="{D63657A9-063D-4D32-ADE6-FBBBC37ACB7A}">
      <formula1>44256</formula1>
    </dataValidation>
    <dataValidation type="textLength" imeMode="fullKatakana" operator="lessThanOrEqual" allowBlank="1" error="全角カタカナで入力してください。_x000a_法人格は不要です。" prompt="全角カタカナで入力してください。_x000a_法人格は不要です。" sqref="I2" xr:uid="{708FAD13-3FAA-4D93-8CF6-575CD316FE76}">
      <formula1>40</formula1>
    </dataValidation>
    <dataValidation allowBlank="1" showInputMessage="1" sqref="S11:U11 T9:T10 T12:T55" xr:uid="{5048AC07-D04A-4465-A807-69FCA5949B55}"/>
    <dataValidation type="textLength" operator="lessThanOrEqual" allowBlank="1" showInputMessage="1" showErrorMessage="1" errorTitle="無効な入力" error="40文字以下で入力してください。" sqref="T56:U56 S12:S56" xr:uid="{254EC1CC-0769-44BE-8A95-6CE232964086}">
      <formula1>40</formula1>
    </dataValidation>
    <dataValidation type="custom" allowBlank="1" showInputMessage="1" showErrorMessage="1" errorTitle="無効な入力" error="整数で値を入力して下さい。" sqref="Q56" xr:uid="{66D29A11-C21A-499D-98F4-58E438BA5C2E}">
      <formula1>Q56=INT(Q56)</formula1>
    </dataValidation>
    <dataValidation type="textLength" operator="lessThanOrEqual" allowBlank="1" showInputMessage="1" showErrorMessage="1" error="40字以内で入力してください。" sqref="G56 F12:F56" xr:uid="{6B5CBEB1-C3F8-4BBE-B178-704322FE789E}">
      <formula1>40</formula1>
    </dataValidation>
    <dataValidation type="textLength" operator="lessThanOrEqual" allowBlank="1" showErrorMessage="1" error="50字以内で入力してください。" prompt="50字以内で入力してください。" sqref="C2:D2" xr:uid="{C7945084-E3E7-4D9F-900C-CFD1C9A7A1A4}">
      <formula1>50</formula1>
    </dataValidation>
    <dataValidation imeMode="fullKatakana" operator="lessThanOrEqual" allowBlank="1" showInputMessage="1" showErrorMessage="1" sqref="E2" xr:uid="{0B62F4BB-06BA-4E79-8132-DD610DDD7CCF}"/>
    <dataValidation type="textLength" operator="lessThanOrEqual" allowBlank="1" showInputMessage="1" showErrorMessage="1" error="200字以内で入力してください。" sqref="R12:R56" xr:uid="{A6194D27-EE81-4F0F-9EEB-352BB30626B2}">
      <formula1>200</formula1>
    </dataValidation>
    <dataValidation type="list" allowBlank="1" showInputMessage="1" showErrorMessage="1" sqref="Y11:Y56" xr:uid="{37726DB9-0398-4464-9793-5AB8BA396F5B}">
      <formula1>"OK,NG"</formula1>
    </dataValidation>
    <dataValidation type="list" allowBlank="1" showInputMessage="1" showErrorMessage="1" sqref="X11:X56" xr:uid="{9674369B-BEF0-4720-A952-D710D60CAC18}">
      <formula1>"✓"</formula1>
    </dataValidation>
    <dataValidation type="custom" allowBlank="1" showInputMessage="1" showErrorMessage="1" error="整数で数値を入力してください。" sqref="M12:N56" xr:uid="{85C80EE3-1AFE-4A8A-8185-23AAF7CF22B8}">
      <formula1>M12=INT(M12)</formula1>
    </dataValidation>
    <dataValidation type="custom" allowBlank="1" showInputMessage="1" showErrorMessage="1" error="小数点第一位までの数値を入力してください。" sqref="L12:L56" xr:uid="{ED4E2C33-EF4A-4DBF-B9D8-30C59CCF22B7}">
      <formula1>L12*10=INT(L12*10)</formula1>
    </dataValidation>
  </dataValidations>
  <pageMargins left="0.59055118110236227" right="0" top="0.78740157480314965" bottom="0" header="0.31496062992125984" footer="0.31496062992125984"/>
  <pageSetup paperSize="8" scale="18" fitToHeight="0" orientation="landscape" r:id="rId1"/>
  <headerFooter>
    <oddHeader>&amp;R&amp;"Meiryo UI,太字"&amp;26&amp;F</oddHeader>
  </headerFooter>
  <drawing r:id="rId2"/>
  <extLst>
    <ext xmlns:x14="http://schemas.microsoft.com/office/spreadsheetml/2009/9/main" uri="{78C0D931-6437-407d-A8EE-F0AAD7539E65}">
      <x14:conditionalFormattings>
        <x14:conditionalFormatting xmlns:xm="http://schemas.microsoft.com/office/excel/2006/main">
          <x14:cfRule type="expression" priority="1" id="{1F974C05-9655-44C6-B126-242DCFA4B93A}">
            <xm:f>OR($C$3&lt;&gt;"あり", $L12="", $L12&lt;※編集不可※選択項目!$F$3)</xm:f>
            <x14:dxf>
              <fill>
                <patternFill>
                  <bgColor theme="0" tint="-0.14996795556505021"/>
                </patternFill>
              </fill>
            </x14:dxf>
          </x14:cfRule>
          <xm:sqref>P12:P55</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8BB29363-1068-47B1-A82C-D0790621D83B}">
          <x14:formula1>
            <xm:f>※編集不可※選択項目!$B$2:$B$5</xm:f>
          </x14:formula1>
          <xm:sqref>J12:J55</xm:sqref>
        </x14:dataValidation>
        <x14:dataValidation type="list" operator="lessThanOrEqual" allowBlank="1" showErrorMessage="1" error="プルダウンから選択して下さい" xr:uid="{DC53136D-17E5-471E-987D-440C00FEA220}">
          <x14:formula1>
            <xm:f>※編集不可※選択項目!$D$2:$D$19</xm:f>
          </x14:formula1>
          <xm:sqref>H12:H56</xm:sqref>
        </x14:dataValidation>
        <x14:dataValidation type="list" allowBlank="1" showInputMessage="1" showErrorMessage="1" xr:uid="{82FC8E91-D256-444B-AC2E-5B71369C4F55}">
          <x14:formula1>
            <xm:f>※編集不可※選択項目!$C$2:$C$16</xm:f>
          </x14:formula1>
          <xm:sqref>H12:H56</xm:sqref>
        </x14:dataValidation>
        <x14:dataValidation type="list" allowBlank="1" showInputMessage="1" showErrorMessage="1" xr:uid="{E9B98BD2-201C-4799-80ED-CCD6E0506EFF}">
          <x14:formula1>
            <xm:f>※編集不可※選択項目!$A$2:$A$3</xm:f>
          </x14:formula1>
          <xm:sqref>C12:C56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05287-CB25-4670-8B70-F0877CD26C83}">
  <sheetPr>
    <tabColor theme="9" tint="0.39997558519241921"/>
    <pageSetUpPr fitToPage="1"/>
  </sheetPr>
  <dimension ref="A1:T311"/>
  <sheetViews>
    <sheetView view="pageBreakPreview" zoomScale="55" zoomScaleNormal="55" zoomScaleSheetLayoutView="55" workbookViewId="0">
      <selection sqref="A1:B1"/>
    </sheetView>
  </sheetViews>
  <sheetFormatPr defaultColWidth="9" defaultRowHeight="16" outlineLevelCol="1" x14ac:dyDescent="0.2"/>
  <cols>
    <col min="1" max="1" width="12" style="5" customWidth="1"/>
    <col min="2" max="5" width="35.58203125" style="1" customWidth="1"/>
    <col min="6" max="7" width="46.58203125" style="1" customWidth="1"/>
    <col min="8" max="9" width="28.6640625" style="1" customWidth="1"/>
    <col min="10" max="10" width="67.58203125" style="1" customWidth="1"/>
    <col min="11" max="11" width="10.4140625" style="1" hidden="1" customWidth="1" outlineLevel="1"/>
    <col min="12" max="12" width="24.08203125" style="1" hidden="1" customWidth="1" outlineLevel="1"/>
    <col min="13" max="14" width="11.08203125" style="1" hidden="1" customWidth="1" outlineLevel="1"/>
    <col min="15" max="15" width="24.08203125" style="1" hidden="1" customWidth="1" outlineLevel="1"/>
    <col min="16" max="16" width="9" style="1" hidden="1" customWidth="1" outlineLevel="1"/>
    <col min="17" max="17" width="22.1640625" style="1" hidden="1" customWidth="1" outlineLevel="1"/>
    <col min="18" max="18" width="9.1640625" style="1" hidden="1" customWidth="1" outlineLevel="1"/>
    <col min="19" max="19" width="10.08203125" style="1" hidden="1" customWidth="1" outlineLevel="1"/>
    <col min="20" max="20" width="9" style="1" customWidth="1" collapsed="1"/>
    <col min="21" max="16384" width="9" style="1"/>
  </cols>
  <sheetData>
    <row r="1" spans="1:20" ht="40.25" customHeight="1" x14ac:dyDescent="0.2">
      <c r="A1" s="286" t="s">
        <v>146</v>
      </c>
      <c r="B1" s="287"/>
      <c r="C1" s="287" t="s">
        <v>159</v>
      </c>
      <c r="D1" s="287"/>
      <c r="E1" s="287"/>
      <c r="F1" s="287"/>
      <c r="G1" s="288"/>
      <c r="H1" s="16"/>
      <c r="I1" s="315" t="s">
        <v>39</v>
      </c>
      <c r="J1" s="316"/>
      <c r="P1" s="16"/>
      <c r="Q1" s="90">
        <v>46078</v>
      </c>
      <c r="R1" s="91" t="s">
        <v>109</v>
      </c>
      <c r="S1" s="92"/>
    </row>
    <row r="2" spans="1:20" ht="151.5" customHeight="1" x14ac:dyDescent="0.2">
      <c r="A2" s="291" t="s">
        <v>35</v>
      </c>
      <c r="B2" s="292"/>
      <c r="C2" s="293" t="s">
        <v>133</v>
      </c>
      <c r="D2" s="294"/>
      <c r="E2" s="26" t="s">
        <v>36</v>
      </c>
      <c r="F2" s="293" t="s">
        <v>167</v>
      </c>
      <c r="G2" s="294"/>
      <c r="H2" s="16"/>
      <c r="I2" s="251" t="s">
        <v>40</v>
      </c>
      <c r="J2" s="252" t="s">
        <v>81</v>
      </c>
      <c r="P2" s="16"/>
    </row>
    <row r="3" spans="1:20" ht="151.5" customHeight="1" x14ac:dyDescent="0.2">
      <c r="A3" s="317" t="s">
        <v>140</v>
      </c>
      <c r="B3" s="299"/>
      <c r="C3" s="300" t="s">
        <v>141</v>
      </c>
      <c r="D3" s="301"/>
      <c r="E3" s="302"/>
      <c r="F3" s="28" t="s">
        <v>37</v>
      </c>
      <c r="G3" s="102" t="s">
        <v>154</v>
      </c>
      <c r="H3" s="19"/>
      <c r="I3" s="251" t="s">
        <v>41</v>
      </c>
      <c r="J3" s="252" t="s">
        <v>173</v>
      </c>
      <c r="P3" s="16"/>
    </row>
    <row r="4" spans="1:20" ht="151.5" customHeight="1" x14ac:dyDescent="0.2">
      <c r="A4" s="306" t="s">
        <v>142</v>
      </c>
      <c r="B4" s="307"/>
      <c r="C4" s="307"/>
      <c r="D4" s="307"/>
      <c r="E4" s="308"/>
      <c r="F4" s="29" t="s">
        <v>38</v>
      </c>
      <c r="G4" s="29">
        <f>COUNTIF($B$12:$B$51,"高性能ボイラ")</f>
        <v>3</v>
      </c>
      <c r="H4" s="11"/>
      <c r="I4" s="11"/>
      <c r="M4" s="16"/>
      <c r="N4" s="55" t="str">
        <f>IF(COUNTIF(L12:L51,"✓")=0,"",COUNTIF(L12:L51,"✓"))</f>
        <v/>
      </c>
      <c r="O4" s="16"/>
      <c r="P4" s="16"/>
      <c r="Q4" s="16"/>
      <c r="R4" s="16"/>
      <c r="S4" s="16"/>
      <c r="T4" s="16"/>
    </row>
    <row r="5" spans="1:20" ht="28.5" customHeight="1" thickBot="1" x14ac:dyDescent="0.25">
      <c r="A5" s="8"/>
      <c r="B5" s="9"/>
      <c r="C5" s="9"/>
      <c r="D5" s="10"/>
      <c r="E5" s="10"/>
      <c r="F5" s="13"/>
      <c r="G5" s="11"/>
      <c r="H5" s="11"/>
      <c r="I5" s="14"/>
      <c r="J5" s="11"/>
      <c r="K5" s="11"/>
      <c r="L5" s="5"/>
      <c r="M5" s="5"/>
      <c r="N5" s="5"/>
      <c r="P5" s="16"/>
    </row>
    <row r="6" spans="1:20" ht="39.75" customHeight="1" x14ac:dyDescent="0.2">
      <c r="A6" s="31" t="s">
        <v>2</v>
      </c>
      <c r="B6" s="32">
        <f>COLUMN()-1</f>
        <v>1</v>
      </c>
      <c r="C6" s="32">
        <f t="shared" ref="C6:G6" si="0">COLUMN()-1</f>
        <v>2</v>
      </c>
      <c r="D6" s="52">
        <f t="shared" si="0"/>
        <v>3</v>
      </c>
      <c r="E6" s="33">
        <f t="shared" si="0"/>
        <v>4</v>
      </c>
      <c r="F6" s="52">
        <f t="shared" si="0"/>
        <v>5</v>
      </c>
      <c r="G6" s="52">
        <f t="shared" si="0"/>
        <v>6</v>
      </c>
      <c r="H6" s="157">
        <v>7</v>
      </c>
      <c r="I6" s="58">
        <v>7</v>
      </c>
      <c r="J6" s="62">
        <v>8</v>
      </c>
      <c r="K6" s="103"/>
      <c r="L6" s="106"/>
      <c r="P6" s="16"/>
    </row>
    <row r="7" spans="1:20" ht="39.75" customHeight="1" x14ac:dyDescent="0.2">
      <c r="A7" s="34" t="s">
        <v>46</v>
      </c>
      <c r="B7" s="35" t="s">
        <v>48</v>
      </c>
      <c r="C7" s="35" t="s">
        <v>48</v>
      </c>
      <c r="D7" s="35" t="s">
        <v>48</v>
      </c>
      <c r="E7" s="53" t="s">
        <v>51</v>
      </c>
      <c r="F7" s="35" t="s">
        <v>48</v>
      </c>
      <c r="G7" s="35" t="s">
        <v>48</v>
      </c>
      <c r="H7" s="158" t="s">
        <v>51</v>
      </c>
      <c r="I7" s="53" t="s">
        <v>51</v>
      </c>
      <c r="J7" s="64" t="s">
        <v>51</v>
      </c>
      <c r="K7" s="104"/>
      <c r="L7" s="107"/>
      <c r="P7" s="16"/>
    </row>
    <row r="8" spans="1:20" ht="39.75" customHeight="1" thickBot="1" x14ac:dyDescent="0.25">
      <c r="A8" s="37" t="s">
        <v>47</v>
      </c>
      <c r="B8" s="38" t="s">
        <v>49</v>
      </c>
      <c r="C8" s="51" t="s">
        <v>50</v>
      </c>
      <c r="D8" s="38" t="s">
        <v>49</v>
      </c>
      <c r="E8" s="38" t="s">
        <v>49</v>
      </c>
      <c r="F8" s="51" t="s">
        <v>50</v>
      </c>
      <c r="G8" s="51" t="s">
        <v>50</v>
      </c>
      <c r="H8" s="51" t="s">
        <v>50</v>
      </c>
      <c r="I8" s="66" t="s">
        <v>52</v>
      </c>
      <c r="J8" s="67" t="s">
        <v>52</v>
      </c>
      <c r="K8" s="105"/>
      <c r="L8" s="108"/>
      <c r="P8" s="314" t="s">
        <v>126</v>
      </c>
    </row>
    <row r="9" spans="1:20" ht="21.75" customHeight="1" x14ac:dyDescent="0.2">
      <c r="A9" s="278" t="s">
        <v>31</v>
      </c>
      <c r="B9" s="280" t="s">
        <v>43</v>
      </c>
      <c r="C9" s="281" t="s">
        <v>0</v>
      </c>
      <c r="D9" s="281" t="s">
        <v>44</v>
      </c>
      <c r="E9" s="283" t="s">
        <v>45</v>
      </c>
      <c r="F9" s="281" t="s">
        <v>4</v>
      </c>
      <c r="G9" s="281" t="s">
        <v>7</v>
      </c>
      <c r="H9" s="312" t="s">
        <v>162</v>
      </c>
      <c r="I9" s="268" t="s">
        <v>121</v>
      </c>
      <c r="J9" s="272" t="s">
        <v>3</v>
      </c>
      <c r="K9" s="257" t="s">
        <v>125</v>
      </c>
      <c r="L9" s="259" t="s">
        <v>124</v>
      </c>
      <c r="M9" s="261" t="s">
        <v>33</v>
      </c>
      <c r="N9" s="261"/>
      <c r="O9" s="262"/>
      <c r="P9" s="314"/>
    </row>
    <row r="10" spans="1:20" ht="22" x14ac:dyDescent="0.2">
      <c r="A10" s="279"/>
      <c r="B10" s="280"/>
      <c r="C10" s="282"/>
      <c r="D10" s="282"/>
      <c r="E10" s="271"/>
      <c r="F10" s="282"/>
      <c r="G10" s="282"/>
      <c r="H10" s="313"/>
      <c r="I10" s="269"/>
      <c r="J10" s="273"/>
      <c r="K10" s="258"/>
      <c r="L10" s="260"/>
      <c r="M10" s="57" t="s">
        <v>34</v>
      </c>
      <c r="N10" s="6" t="s">
        <v>32</v>
      </c>
      <c r="O10" s="7" t="s">
        <v>3</v>
      </c>
      <c r="P10" s="248">
        <f>IF(AND($G$4&gt;0,OR($C$2="",$F$2="",$G$3="",$C$3="")),1,0)</f>
        <v>0</v>
      </c>
      <c r="Q10" s="253" t="s">
        <v>169</v>
      </c>
    </row>
    <row r="11" spans="1:20" ht="25.25" customHeight="1" x14ac:dyDescent="0.2">
      <c r="A11" s="125" t="s">
        <v>53</v>
      </c>
      <c r="B11" s="126" t="s">
        <v>100</v>
      </c>
      <c r="C11" s="127" t="s">
        <v>5</v>
      </c>
      <c r="D11" s="128" t="s">
        <v>132</v>
      </c>
      <c r="E11" s="128" t="s">
        <v>98</v>
      </c>
      <c r="F11" s="145" t="s">
        <v>155</v>
      </c>
      <c r="G11" s="145" t="s">
        <v>156</v>
      </c>
      <c r="H11" s="129">
        <v>20</v>
      </c>
      <c r="I11" s="93">
        <v>300</v>
      </c>
      <c r="J11" s="147"/>
      <c r="K11" s="109"/>
      <c r="L11" s="43"/>
      <c r="M11" s="119"/>
      <c r="N11" s="120"/>
      <c r="O11" s="121"/>
      <c r="P11" s="72" t="s">
        <v>165</v>
      </c>
      <c r="Q11" s="72" t="s">
        <v>127</v>
      </c>
      <c r="R11" s="73" t="s">
        <v>57</v>
      </c>
    </row>
    <row r="12" spans="1:20" ht="25.4" customHeight="1" x14ac:dyDescent="0.2">
      <c r="A12" s="131">
        <f t="shared" ref="A12:A50" si="1">ROW()-11</f>
        <v>1</v>
      </c>
      <c r="B12" s="132" t="str">
        <f>IF($C12="","","高性能ボイラ")</f>
        <v>高性能ボイラ</v>
      </c>
      <c r="C12" s="133" t="s">
        <v>5</v>
      </c>
      <c r="D12" s="128" t="str">
        <f>IF($C$2="","",IF($B12&lt;&gt;"",$C$2,""))</f>
        <v>○○○株式会社</v>
      </c>
      <c r="E12" s="128" t="str">
        <f>IF($F$2="","",IF($B12&lt;&gt;"",$F$2,""))</f>
        <v>マルマルマル</v>
      </c>
      <c r="F12" s="148" t="s">
        <v>158</v>
      </c>
      <c r="G12" s="148" t="s">
        <v>166</v>
      </c>
      <c r="H12" s="153">
        <v>50</v>
      </c>
      <c r="I12" s="94"/>
      <c r="J12" s="149"/>
      <c r="K12" s="110"/>
      <c r="L12" s="78"/>
      <c r="M12" s="21"/>
      <c r="N12" s="17"/>
      <c r="O12" s="18"/>
      <c r="P12" s="79">
        <f t="shared" ref="P12:P51" si="2">IF(AND(($C12&lt;&gt;""),(OR(F12="",G12="",H12="",))),1,0)</f>
        <v>0</v>
      </c>
      <c r="Q12" s="236" t="str">
        <f>TEXT(IF(G12="","","["&amp;C12&amp;"]"&amp;G12),"G/標準")</f>
        <v>[蒸気ボイラ]BBZ-H</v>
      </c>
      <c r="R12" s="80">
        <f t="shared" ref="R12:R51" si="3">IF(Q12="",0,COUNTIF($Q$12:$Q$51,Q12))</f>
        <v>2</v>
      </c>
    </row>
    <row r="13" spans="1:20" ht="25.4" customHeight="1" x14ac:dyDescent="0.2">
      <c r="A13" s="131">
        <f t="shared" si="1"/>
        <v>2</v>
      </c>
      <c r="B13" s="132" t="str">
        <f t="shared" ref="B13:B50" si="4">IF($C13="","","高性能ボイラ")</f>
        <v>高性能ボイラ</v>
      </c>
      <c r="C13" s="133" t="s">
        <v>6</v>
      </c>
      <c r="D13" s="128" t="str">
        <f t="shared" ref="D13:D50" si="5">IF($C$2="","",IF($B13&lt;&gt;"",$C$2,""))</f>
        <v>○○○株式会社</v>
      </c>
      <c r="E13" s="128" t="str">
        <f t="shared" ref="E13:E50" si="6">IF($F$2="","",IF($B13&lt;&gt;"",$F$2,""))</f>
        <v>マルマルマル</v>
      </c>
      <c r="F13" s="148" t="s">
        <v>157</v>
      </c>
      <c r="G13" s="148" t="s">
        <v>170</v>
      </c>
      <c r="H13" s="153"/>
      <c r="I13" s="94"/>
      <c r="J13" s="149"/>
      <c r="K13" s="110"/>
      <c r="L13" s="78"/>
      <c r="M13" s="21"/>
      <c r="N13" s="17"/>
      <c r="O13" s="18"/>
      <c r="P13" s="79">
        <f t="shared" si="2"/>
        <v>1</v>
      </c>
      <c r="Q13" s="236" t="str">
        <f t="shared" ref="Q13:Q51" si="7">TEXT(IF(G13="","","["&amp;C13&amp;"]"&amp;G13),"G/標準")</f>
        <v>[温水ボイラ]AAZ-H</v>
      </c>
      <c r="R13" s="80">
        <f t="shared" si="3"/>
        <v>1</v>
      </c>
    </row>
    <row r="14" spans="1:20" ht="25.4" customHeight="1" x14ac:dyDescent="0.2">
      <c r="A14" s="131">
        <f t="shared" si="1"/>
        <v>3</v>
      </c>
      <c r="B14" s="132" t="str">
        <f t="shared" si="4"/>
        <v>高性能ボイラ</v>
      </c>
      <c r="C14" s="133" t="s">
        <v>5</v>
      </c>
      <c r="D14" s="128" t="str">
        <f t="shared" si="5"/>
        <v>○○○株式会社</v>
      </c>
      <c r="E14" s="128" t="str">
        <f t="shared" si="6"/>
        <v>マルマルマル</v>
      </c>
      <c r="F14" s="148" t="s">
        <v>168</v>
      </c>
      <c r="G14" s="148" t="s">
        <v>166</v>
      </c>
      <c r="H14" s="153">
        <v>50</v>
      </c>
      <c r="I14" s="94"/>
      <c r="J14" s="149"/>
      <c r="K14" s="110"/>
      <c r="L14" s="78"/>
      <c r="M14" s="21"/>
      <c r="N14" s="17"/>
      <c r="O14" s="18"/>
      <c r="P14" s="79">
        <f t="shared" si="2"/>
        <v>0</v>
      </c>
      <c r="Q14" s="236" t="str">
        <f t="shared" si="7"/>
        <v>[蒸気ボイラ]BBZ-H</v>
      </c>
      <c r="R14" s="80">
        <f t="shared" si="3"/>
        <v>2</v>
      </c>
    </row>
    <row r="15" spans="1:20" ht="25.25" customHeight="1" x14ac:dyDescent="0.2">
      <c r="A15" s="131">
        <f t="shared" si="1"/>
        <v>4</v>
      </c>
      <c r="B15" s="132" t="str">
        <f t="shared" si="4"/>
        <v/>
      </c>
      <c r="C15" s="133"/>
      <c r="D15" s="128"/>
      <c r="E15" s="128"/>
      <c r="F15" s="148"/>
      <c r="G15" s="148"/>
      <c r="H15" s="153"/>
      <c r="I15" s="94"/>
      <c r="J15" s="149"/>
      <c r="K15" s="110"/>
      <c r="L15" s="78"/>
      <c r="M15" s="21"/>
      <c r="N15" s="17"/>
      <c r="O15" s="18"/>
      <c r="P15" s="79">
        <f t="shared" si="2"/>
        <v>0</v>
      </c>
      <c r="Q15" s="236" t="str">
        <f t="shared" si="7"/>
        <v/>
      </c>
      <c r="R15" s="80">
        <f t="shared" si="3"/>
        <v>0</v>
      </c>
    </row>
    <row r="16" spans="1:20" ht="25.25" customHeight="1" x14ac:dyDescent="0.2">
      <c r="A16" s="131">
        <f t="shared" si="1"/>
        <v>5</v>
      </c>
      <c r="B16" s="132" t="str">
        <f t="shared" si="4"/>
        <v/>
      </c>
      <c r="C16" s="133"/>
      <c r="D16" s="128" t="str">
        <f t="shared" si="5"/>
        <v/>
      </c>
      <c r="E16" s="128" t="str">
        <f t="shared" si="6"/>
        <v/>
      </c>
      <c r="F16" s="148"/>
      <c r="G16" s="148"/>
      <c r="H16" s="153"/>
      <c r="I16" s="94"/>
      <c r="J16" s="149"/>
      <c r="K16" s="110"/>
      <c r="L16" s="78"/>
      <c r="M16" s="21"/>
      <c r="N16" s="17"/>
      <c r="O16" s="18"/>
      <c r="P16" s="79">
        <f t="shared" si="2"/>
        <v>0</v>
      </c>
      <c r="Q16" s="236" t="str">
        <f t="shared" si="7"/>
        <v/>
      </c>
      <c r="R16" s="80">
        <f t="shared" si="3"/>
        <v>0</v>
      </c>
    </row>
    <row r="17" spans="1:19" ht="25.25" customHeight="1" x14ac:dyDescent="0.2">
      <c r="A17" s="131">
        <f t="shared" si="1"/>
        <v>6</v>
      </c>
      <c r="B17" s="132" t="str">
        <f t="shared" si="4"/>
        <v/>
      </c>
      <c r="C17" s="133"/>
      <c r="D17" s="128" t="str">
        <f t="shared" si="5"/>
        <v/>
      </c>
      <c r="E17" s="128" t="str">
        <f t="shared" si="6"/>
        <v/>
      </c>
      <c r="F17" s="148"/>
      <c r="G17" s="148"/>
      <c r="H17" s="153"/>
      <c r="I17" s="94"/>
      <c r="J17" s="149"/>
      <c r="K17" s="110"/>
      <c r="L17" s="78"/>
      <c r="M17" s="21"/>
      <c r="N17" s="17"/>
      <c r="O17" s="18"/>
      <c r="P17" s="79">
        <f t="shared" si="2"/>
        <v>0</v>
      </c>
      <c r="Q17" s="236" t="str">
        <f t="shared" si="7"/>
        <v/>
      </c>
      <c r="R17" s="80">
        <f t="shared" si="3"/>
        <v>0</v>
      </c>
    </row>
    <row r="18" spans="1:19" ht="25.25" customHeight="1" x14ac:dyDescent="0.2">
      <c r="A18" s="131">
        <f t="shared" si="1"/>
        <v>7</v>
      </c>
      <c r="B18" s="132" t="str">
        <f t="shared" si="4"/>
        <v/>
      </c>
      <c r="C18" s="133"/>
      <c r="D18" s="128" t="str">
        <f t="shared" si="5"/>
        <v/>
      </c>
      <c r="E18" s="128" t="str">
        <f t="shared" si="6"/>
        <v/>
      </c>
      <c r="F18" s="148"/>
      <c r="G18" s="148"/>
      <c r="H18" s="153"/>
      <c r="I18" s="94"/>
      <c r="J18" s="149"/>
      <c r="K18" s="110"/>
      <c r="L18" s="78"/>
      <c r="M18" s="21"/>
      <c r="N18" s="17"/>
      <c r="O18" s="18"/>
      <c r="P18" s="79">
        <f t="shared" si="2"/>
        <v>0</v>
      </c>
      <c r="Q18" s="236" t="str">
        <f t="shared" si="7"/>
        <v/>
      </c>
      <c r="R18" s="80">
        <f t="shared" si="3"/>
        <v>0</v>
      </c>
    </row>
    <row r="19" spans="1:19" ht="25.25" customHeight="1" x14ac:dyDescent="0.2">
      <c r="A19" s="131">
        <f t="shared" si="1"/>
        <v>8</v>
      </c>
      <c r="B19" s="132" t="str">
        <f t="shared" si="4"/>
        <v/>
      </c>
      <c r="C19" s="133"/>
      <c r="D19" s="128" t="str">
        <f t="shared" si="5"/>
        <v/>
      </c>
      <c r="E19" s="128" t="str">
        <f t="shared" si="6"/>
        <v/>
      </c>
      <c r="F19" s="148"/>
      <c r="G19" s="148"/>
      <c r="H19" s="153"/>
      <c r="I19" s="94"/>
      <c r="J19" s="149"/>
      <c r="K19" s="110"/>
      <c r="L19" s="78"/>
      <c r="M19" s="21"/>
      <c r="N19" s="17"/>
      <c r="O19" s="18"/>
      <c r="P19" s="79">
        <f t="shared" si="2"/>
        <v>0</v>
      </c>
      <c r="Q19" s="236" t="str">
        <f t="shared" si="7"/>
        <v/>
      </c>
      <c r="R19" s="80">
        <f t="shared" si="3"/>
        <v>0</v>
      </c>
    </row>
    <row r="20" spans="1:19" ht="25.25" customHeight="1" x14ac:dyDescent="0.2">
      <c r="A20" s="131">
        <f t="shared" si="1"/>
        <v>9</v>
      </c>
      <c r="B20" s="132" t="str">
        <f t="shared" si="4"/>
        <v/>
      </c>
      <c r="C20" s="133"/>
      <c r="D20" s="128" t="str">
        <f t="shared" si="5"/>
        <v/>
      </c>
      <c r="E20" s="128" t="str">
        <f t="shared" si="6"/>
        <v/>
      </c>
      <c r="F20" s="148"/>
      <c r="G20" s="148"/>
      <c r="H20" s="153"/>
      <c r="I20" s="94"/>
      <c r="J20" s="149"/>
      <c r="K20" s="110"/>
      <c r="L20" s="78"/>
      <c r="M20" s="21"/>
      <c r="N20" s="17"/>
      <c r="O20" s="18"/>
      <c r="P20" s="79">
        <f t="shared" si="2"/>
        <v>0</v>
      </c>
      <c r="Q20" s="236" t="str">
        <f t="shared" si="7"/>
        <v/>
      </c>
      <c r="R20" s="80">
        <f t="shared" si="3"/>
        <v>0</v>
      </c>
    </row>
    <row r="21" spans="1:19" ht="25.25" customHeight="1" x14ac:dyDescent="0.2">
      <c r="A21" s="131">
        <f t="shared" si="1"/>
        <v>10</v>
      </c>
      <c r="B21" s="132" t="str">
        <f t="shared" si="4"/>
        <v/>
      </c>
      <c r="C21" s="133"/>
      <c r="D21" s="128" t="str">
        <f t="shared" si="5"/>
        <v/>
      </c>
      <c r="E21" s="128" t="str">
        <f t="shared" si="6"/>
        <v/>
      </c>
      <c r="F21" s="148"/>
      <c r="G21" s="148"/>
      <c r="H21" s="153"/>
      <c r="I21" s="94"/>
      <c r="J21" s="149"/>
      <c r="K21" s="110"/>
      <c r="L21" s="78"/>
      <c r="M21" s="21"/>
      <c r="N21" s="17"/>
      <c r="O21" s="18"/>
      <c r="P21" s="79">
        <f t="shared" si="2"/>
        <v>0</v>
      </c>
      <c r="Q21" s="236" t="str">
        <f t="shared" si="7"/>
        <v/>
      </c>
      <c r="R21" s="80">
        <f t="shared" si="3"/>
        <v>0</v>
      </c>
    </row>
    <row r="22" spans="1:19" ht="25.25" customHeight="1" x14ac:dyDescent="0.2">
      <c r="A22" s="131">
        <f t="shared" si="1"/>
        <v>11</v>
      </c>
      <c r="B22" s="132" t="str">
        <f t="shared" si="4"/>
        <v/>
      </c>
      <c r="C22" s="133"/>
      <c r="D22" s="128" t="str">
        <f t="shared" si="5"/>
        <v/>
      </c>
      <c r="E22" s="128" t="str">
        <f t="shared" si="6"/>
        <v/>
      </c>
      <c r="F22" s="148"/>
      <c r="G22" s="148"/>
      <c r="H22" s="153"/>
      <c r="I22" s="94"/>
      <c r="J22" s="149"/>
      <c r="K22" s="110"/>
      <c r="L22" s="78"/>
      <c r="M22" s="21"/>
      <c r="N22" s="17"/>
      <c r="O22" s="18"/>
      <c r="P22" s="79">
        <f t="shared" si="2"/>
        <v>0</v>
      </c>
      <c r="Q22" s="236" t="str">
        <f t="shared" si="7"/>
        <v/>
      </c>
      <c r="R22" s="80">
        <f t="shared" si="3"/>
        <v>0</v>
      </c>
    </row>
    <row r="23" spans="1:19" ht="25.25" customHeight="1" x14ac:dyDescent="0.2">
      <c r="A23" s="131">
        <f t="shared" si="1"/>
        <v>12</v>
      </c>
      <c r="B23" s="132" t="str">
        <f t="shared" si="4"/>
        <v/>
      </c>
      <c r="C23" s="133"/>
      <c r="D23" s="128" t="str">
        <f t="shared" si="5"/>
        <v/>
      </c>
      <c r="E23" s="128" t="str">
        <f t="shared" si="6"/>
        <v/>
      </c>
      <c r="F23" s="148"/>
      <c r="G23" s="148"/>
      <c r="H23" s="153"/>
      <c r="I23" s="94"/>
      <c r="J23" s="149"/>
      <c r="K23" s="110"/>
      <c r="L23" s="78"/>
      <c r="M23" s="21"/>
      <c r="N23" s="17"/>
      <c r="O23" s="18"/>
      <c r="P23" s="79">
        <f t="shared" si="2"/>
        <v>0</v>
      </c>
      <c r="Q23" s="236" t="str">
        <f t="shared" si="7"/>
        <v/>
      </c>
      <c r="R23" s="80">
        <f t="shared" si="3"/>
        <v>0</v>
      </c>
    </row>
    <row r="24" spans="1:19" ht="25.25" customHeight="1" x14ac:dyDescent="0.2">
      <c r="A24" s="131">
        <f t="shared" si="1"/>
        <v>13</v>
      </c>
      <c r="B24" s="132" t="str">
        <f t="shared" si="4"/>
        <v/>
      </c>
      <c r="C24" s="133"/>
      <c r="D24" s="128" t="str">
        <f t="shared" si="5"/>
        <v/>
      </c>
      <c r="E24" s="128" t="str">
        <f t="shared" si="6"/>
        <v/>
      </c>
      <c r="F24" s="148"/>
      <c r="G24" s="148"/>
      <c r="H24" s="153"/>
      <c r="I24" s="94"/>
      <c r="J24" s="149"/>
      <c r="K24" s="110"/>
      <c r="L24" s="78"/>
      <c r="M24" s="21"/>
      <c r="N24" s="17"/>
      <c r="O24" s="18"/>
      <c r="P24" s="79">
        <f t="shared" si="2"/>
        <v>0</v>
      </c>
      <c r="Q24" s="236" t="str">
        <f t="shared" si="7"/>
        <v/>
      </c>
      <c r="R24" s="80">
        <f t="shared" si="3"/>
        <v>0</v>
      </c>
    </row>
    <row r="25" spans="1:19" ht="25.25" customHeight="1" x14ac:dyDescent="0.2">
      <c r="A25" s="131">
        <f t="shared" si="1"/>
        <v>14</v>
      </c>
      <c r="B25" s="132" t="str">
        <f t="shared" si="4"/>
        <v/>
      </c>
      <c r="C25" s="133"/>
      <c r="D25" s="128" t="str">
        <f t="shared" si="5"/>
        <v/>
      </c>
      <c r="E25" s="128" t="str">
        <f t="shared" si="6"/>
        <v/>
      </c>
      <c r="F25" s="148"/>
      <c r="G25" s="148"/>
      <c r="H25" s="153"/>
      <c r="I25" s="94"/>
      <c r="J25" s="149"/>
      <c r="K25" s="110"/>
      <c r="L25" s="78"/>
      <c r="M25" s="21"/>
      <c r="N25" s="17"/>
      <c r="O25" s="18"/>
      <c r="P25" s="79">
        <f t="shared" si="2"/>
        <v>0</v>
      </c>
      <c r="Q25" s="236" t="str">
        <f t="shared" si="7"/>
        <v/>
      </c>
      <c r="R25" s="80">
        <f t="shared" si="3"/>
        <v>0</v>
      </c>
    </row>
    <row r="26" spans="1:19" ht="25.25" customHeight="1" x14ac:dyDescent="0.2">
      <c r="A26" s="131">
        <f t="shared" si="1"/>
        <v>15</v>
      </c>
      <c r="B26" s="132" t="str">
        <f t="shared" si="4"/>
        <v/>
      </c>
      <c r="C26" s="133"/>
      <c r="D26" s="128" t="str">
        <f t="shared" si="5"/>
        <v/>
      </c>
      <c r="E26" s="128" t="str">
        <f t="shared" si="6"/>
        <v/>
      </c>
      <c r="F26" s="148"/>
      <c r="G26" s="148"/>
      <c r="H26" s="153"/>
      <c r="I26" s="94"/>
      <c r="J26" s="149"/>
      <c r="K26" s="110"/>
      <c r="L26" s="78"/>
      <c r="M26" s="21"/>
      <c r="N26" s="17"/>
      <c r="O26" s="18"/>
      <c r="P26" s="79">
        <f t="shared" si="2"/>
        <v>0</v>
      </c>
      <c r="Q26" s="236" t="str">
        <f t="shared" si="7"/>
        <v/>
      </c>
      <c r="R26" s="80">
        <f t="shared" si="3"/>
        <v>0</v>
      </c>
    </row>
    <row r="27" spans="1:19" ht="25.25" customHeight="1" x14ac:dyDescent="0.2">
      <c r="A27" s="131">
        <f t="shared" si="1"/>
        <v>16</v>
      </c>
      <c r="B27" s="132" t="str">
        <f t="shared" si="4"/>
        <v/>
      </c>
      <c r="C27" s="133"/>
      <c r="D27" s="128" t="str">
        <f t="shared" si="5"/>
        <v/>
      </c>
      <c r="E27" s="128" t="str">
        <f t="shared" si="6"/>
        <v/>
      </c>
      <c r="F27" s="148"/>
      <c r="G27" s="148"/>
      <c r="H27" s="153"/>
      <c r="I27" s="94"/>
      <c r="J27" s="149"/>
      <c r="K27" s="110"/>
      <c r="L27" s="78"/>
      <c r="M27" s="21"/>
      <c r="N27" s="17"/>
      <c r="O27" s="18"/>
      <c r="P27" s="79">
        <f t="shared" si="2"/>
        <v>0</v>
      </c>
      <c r="Q27" s="236" t="str">
        <f t="shared" si="7"/>
        <v/>
      </c>
      <c r="R27" s="80">
        <f t="shared" si="3"/>
        <v>0</v>
      </c>
      <c r="S27" s="80"/>
    </row>
    <row r="28" spans="1:19" ht="25.25" customHeight="1" x14ac:dyDescent="0.2">
      <c r="A28" s="131">
        <f t="shared" si="1"/>
        <v>17</v>
      </c>
      <c r="B28" s="132" t="str">
        <f t="shared" si="4"/>
        <v/>
      </c>
      <c r="C28" s="133"/>
      <c r="D28" s="128" t="str">
        <f t="shared" si="5"/>
        <v/>
      </c>
      <c r="E28" s="128" t="str">
        <f t="shared" si="6"/>
        <v/>
      </c>
      <c r="F28" s="148"/>
      <c r="G28" s="148"/>
      <c r="H28" s="153"/>
      <c r="I28" s="94"/>
      <c r="J28" s="149"/>
      <c r="K28" s="110"/>
      <c r="L28" s="78"/>
      <c r="M28" s="21"/>
      <c r="N28" s="17"/>
      <c r="O28" s="18"/>
      <c r="P28" s="79">
        <f t="shared" si="2"/>
        <v>0</v>
      </c>
      <c r="Q28" s="236" t="str">
        <f t="shared" si="7"/>
        <v/>
      </c>
      <c r="R28" s="80">
        <f t="shared" si="3"/>
        <v>0</v>
      </c>
      <c r="S28" s="80"/>
    </row>
    <row r="29" spans="1:19" ht="25.25" customHeight="1" x14ac:dyDescent="0.2">
      <c r="A29" s="131">
        <f t="shared" si="1"/>
        <v>18</v>
      </c>
      <c r="B29" s="132" t="str">
        <f t="shared" si="4"/>
        <v/>
      </c>
      <c r="C29" s="133"/>
      <c r="D29" s="128" t="str">
        <f t="shared" si="5"/>
        <v/>
      </c>
      <c r="E29" s="128" t="str">
        <f t="shared" si="6"/>
        <v/>
      </c>
      <c r="F29" s="148"/>
      <c r="G29" s="148"/>
      <c r="H29" s="153"/>
      <c r="I29" s="94"/>
      <c r="J29" s="149"/>
      <c r="K29" s="110"/>
      <c r="L29" s="78"/>
      <c r="M29" s="21"/>
      <c r="N29" s="17"/>
      <c r="O29" s="18"/>
      <c r="P29" s="79">
        <f t="shared" si="2"/>
        <v>0</v>
      </c>
      <c r="Q29" s="236" t="str">
        <f t="shared" si="7"/>
        <v/>
      </c>
      <c r="R29" s="80">
        <f t="shared" si="3"/>
        <v>0</v>
      </c>
      <c r="S29" s="80"/>
    </row>
    <row r="30" spans="1:19" ht="25.25" customHeight="1" x14ac:dyDescent="0.2">
      <c r="A30" s="131">
        <f t="shared" si="1"/>
        <v>19</v>
      </c>
      <c r="B30" s="132" t="str">
        <f t="shared" si="4"/>
        <v/>
      </c>
      <c r="C30" s="133"/>
      <c r="D30" s="128" t="str">
        <f t="shared" si="5"/>
        <v/>
      </c>
      <c r="E30" s="128" t="str">
        <f t="shared" si="6"/>
        <v/>
      </c>
      <c r="F30" s="148"/>
      <c r="G30" s="148"/>
      <c r="H30" s="153"/>
      <c r="I30" s="94"/>
      <c r="J30" s="149"/>
      <c r="K30" s="110"/>
      <c r="L30" s="78"/>
      <c r="M30" s="21"/>
      <c r="N30" s="17"/>
      <c r="O30" s="18"/>
      <c r="P30" s="79">
        <f t="shared" si="2"/>
        <v>0</v>
      </c>
      <c r="Q30" s="236" t="str">
        <f t="shared" si="7"/>
        <v/>
      </c>
      <c r="R30" s="80">
        <f t="shared" si="3"/>
        <v>0</v>
      </c>
      <c r="S30" s="80"/>
    </row>
    <row r="31" spans="1:19" ht="25.25" customHeight="1" x14ac:dyDescent="0.2">
      <c r="A31" s="131">
        <f t="shared" si="1"/>
        <v>20</v>
      </c>
      <c r="B31" s="132" t="str">
        <f t="shared" si="4"/>
        <v/>
      </c>
      <c r="C31" s="133"/>
      <c r="D31" s="128" t="str">
        <f t="shared" si="5"/>
        <v/>
      </c>
      <c r="E31" s="128" t="str">
        <f t="shared" si="6"/>
        <v/>
      </c>
      <c r="F31" s="148"/>
      <c r="G31" s="148"/>
      <c r="H31" s="153"/>
      <c r="I31" s="94"/>
      <c r="J31" s="149"/>
      <c r="K31" s="110"/>
      <c r="L31" s="78"/>
      <c r="M31" s="21"/>
      <c r="N31" s="17"/>
      <c r="O31" s="18"/>
      <c r="P31" s="79">
        <f t="shared" si="2"/>
        <v>0</v>
      </c>
      <c r="Q31" s="236" t="str">
        <f t="shared" si="7"/>
        <v/>
      </c>
      <c r="R31" s="80">
        <f t="shared" si="3"/>
        <v>0</v>
      </c>
      <c r="S31" s="80"/>
    </row>
    <row r="32" spans="1:19" ht="25.25" customHeight="1" x14ac:dyDescent="0.2">
      <c r="A32" s="131">
        <f t="shared" si="1"/>
        <v>21</v>
      </c>
      <c r="B32" s="132" t="str">
        <f t="shared" si="4"/>
        <v/>
      </c>
      <c r="C32" s="133"/>
      <c r="D32" s="128" t="str">
        <f t="shared" si="5"/>
        <v/>
      </c>
      <c r="E32" s="128" t="str">
        <f t="shared" si="6"/>
        <v/>
      </c>
      <c r="F32" s="148"/>
      <c r="G32" s="148"/>
      <c r="H32" s="153"/>
      <c r="I32" s="94"/>
      <c r="J32" s="149"/>
      <c r="K32" s="110"/>
      <c r="L32" s="78"/>
      <c r="M32" s="21"/>
      <c r="N32" s="17"/>
      <c r="O32" s="18"/>
      <c r="P32" s="79">
        <f t="shared" si="2"/>
        <v>0</v>
      </c>
      <c r="Q32" s="236" t="str">
        <f t="shared" si="7"/>
        <v/>
      </c>
      <c r="R32" s="80">
        <f t="shared" si="3"/>
        <v>0</v>
      </c>
      <c r="S32" s="80"/>
    </row>
    <row r="33" spans="1:19" ht="25.25" customHeight="1" x14ac:dyDescent="0.2">
      <c r="A33" s="131">
        <f t="shared" si="1"/>
        <v>22</v>
      </c>
      <c r="B33" s="132" t="str">
        <f t="shared" si="4"/>
        <v/>
      </c>
      <c r="C33" s="133"/>
      <c r="D33" s="128" t="str">
        <f t="shared" si="5"/>
        <v/>
      </c>
      <c r="E33" s="128" t="str">
        <f t="shared" si="6"/>
        <v/>
      </c>
      <c r="F33" s="148"/>
      <c r="G33" s="148"/>
      <c r="H33" s="153"/>
      <c r="I33" s="94"/>
      <c r="J33" s="149"/>
      <c r="K33" s="110"/>
      <c r="L33" s="78"/>
      <c r="M33" s="21"/>
      <c r="N33" s="17"/>
      <c r="O33" s="18"/>
      <c r="P33" s="79">
        <f t="shared" si="2"/>
        <v>0</v>
      </c>
      <c r="Q33" s="236" t="str">
        <f t="shared" si="7"/>
        <v/>
      </c>
      <c r="R33" s="80">
        <f t="shared" si="3"/>
        <v>0</v>
      </c>
      <c r="S33" s="80"/>
    </row>
    <row r="34" spans="1:19" ht="25.25" customHeight="1" x14ac:dyDescent="0.2">
      <c r="A34" s="131">
        <f t="shared" si="1"/>
        <v>23</v>
      </c>
      <c r="B34" s="132" t="str">
        <f t="shared" si="4"/>
        <v/>
      </c>
      <c r="C34" s="133"/>
      <c r="D34" s="128" t="str">
        <f t="shared" si="5"/>
        <v/>
      </c>
      <c r="E34" s="128" t="str">
        <f t="shared" si="6"/>
        <v/>
      </c>
      <c r="F34" s="148"/>
      <c r="G34" s="148"/>
      <c r="H34" s="153"/>
      <c r="I34" s="94"/>
      <c r="J34" s="149"/>
      <c r="K34" s="110"/>
      <c r="L34" s="78"/>
      <c r="M34" s="21"/>
      <c r="N34" s="17"/>
      <c r="O34" s="18"/>
      <c r="P34" s="79">
        <f t="shared" si="2"/>
        <v>0</v>
      </c>
      <c r="Q34" s="236" t="str">
        <f t="shared" si="7"/>
        <v/>
      </c>
      <c r="R34" s="80">
        <f t="shared" si="3"/>
        <v>0</v>
      </c>
      <c r="S34" s="80"/>
    </row>
    <row r="35" spans="1:19" ht="25.25" customHeight="1" x14ac:dyDescent="0.2">
      <c r="A35" s="131">
        <f t="shared" si="1"/>
        <v>24</v>
      </c>
      <c r="B35" s="132" t="str">
        <f t="shared" si="4"/>
        <v/>
      </c>
      <c r="C35" s="133"/>
      <c r="D35" s="128" t="str">
        <f t="shared" si="5"/>
        <v/>
      </c>
      <c r="E35" s="128" t="str">
        <f t="shared" si="6"/>
        <v/>
      </c>
      <c r="F35" s="148"/>
      <c r="G35" s="148"/>
      <c r="H35" s="153"/>
      <c r="I35" s="94"/>
      <c r="J35" s="149"/>
      <c r="K35" s="110"/>
      <c r="L35" s="78"/>
      <c r="M35" s="21"/>
      <c r="N35" s="17"/>
      <c r="O35" s="18"/>
      <c r="P35" s="79">
        <f t="shared" si="2"/>
        <v>0</v>
      </c>
      <c r="Q35" s="236" t="str">
        <f t="shared" si="7"/>
        <v/>
      </c>
      <c r="R35" s="80">
        <f t="shared" si="3"/>
        <v>0</v>
      </c>
      <c r="S35" s="80"/>
    </row>
    <row r="36" spans="1:19" ht="25.25" customHeight="1" x14ac:dyDescent="0.2">
      <c r="A36" s="131">
        <f t="shared" si="1"/>
        <v>25</v>
      </c>
      <c r="B36" s="132" t="str">
        <f t="shared" si="4"/>
        <v/>
      </c>
      <c r="C36" s="133"/>
      <c r="D36" s="128" t="str">
        <f t="shared" si="5"/>
        <v/>
      </c>
      <c r="E36" s="128" t="str">
        <f t="shared" si="6"/>
        <v/>
      </c>
      <c r="F36" s="148"/>
      <c r="G36" s="148"/>
      <c r="H36" s="153"/>
      <c r="I36" s="94"/>
      <c r="J36" s="149"/>
      <c r="K36" s="110"/>
      <c r="L36" s="78"/>
      <c r="M36" s="21"/>
      <c r="N36" s="17"/>
      <c r="O36" s="18"/>
      <c r="P36" s="79">
        <f t="shared" si="2"/>
        <v>0</v>
      </c>
      <c r="Q36" s="236" t="str">
        <f t="shared" si="7"/>
        <v/>
      </c>
      <c r="R36" s="80">
        <f t="shared" si="3"/>
        <v>0</v>
      </c>
      <c r="S36" s="80"/>
    </row>
    <row r="37" spans="1:19" ht="25.25" customHeight="1" x14ac:dyDescent="0.2">
      <c r="A37" s="131">
        <f t="shared" si="1"/>
        <v>26</v>
      </c>
      <c r="B37" s="132" t="str">
        <f t="shared" si="4"/>
        <v/>
      </c>
      <c r="C37" s="133"/>
      <c r="D37" s="128" t="str">
        <f t="shared" si="5"/>
        <v/>
      </c>
      <c r="E37" s="128" t="str">
        <f t="shared" si="6"/>
        <v/>
      </c>
      <c r="F37" s="148"/>
      <c r="G37" s="148"/>
      <c r="H37" s="153"/>
      <c r="I37" s="94"/>
      <c r="J37" s="149"/>
      <c r="K37" s="110"/>
      <c r="L37" s="78"/>
      <c r="M37" s="21"/>
      <c r="N37" s="17"/>
      <c r="O37" s="18"/>
      <c r="P37" s="79">
        <f t="shared" si="2"/>
        <v>0</v>
      </c>
      <c r="Q37" s="236" t="str">
        <f t="shared" si="7"/>
        <v/>
      </c>
      <c r="R37" s="80">
        <f t="shared" si="3"/>
        <v>0</v>
      </c>
      <c r="S37" s="80"/>
    </row>
    <row r="38" spans="1:19" ht="25.25" customHeight="1" x14ac:dyDescent="0.2">
      <c r="A38" s="131">
        <f t="shared" si="1"/>
        <v>27</v>
      </c>
      <c r="B38" s="132" t="str">
        <f t="shared" si="4"/>
        <v/>
      </c>
      <c r="C38" s="133"/>
      <c r="D38" s="128" t="str">
        <f t="shared" si="5"/>
        <v/>
      </c>
      <c r="E38" s="128" t="str">
        <f t="shared" si="6"/>
        <v/>
      </c>
      <c r="F38" s="148"/>
      <c r="G38" s="148"/>
      <c r="H38" s="153"/>
      <c r="I38" s="94"/>
      <c r="J38" s="149"/>
      <c r="K38" s="110"/>
      <c r="L38" s="78"/>
      <c r="M38" s="21"/>
      <c r="N38" s="17"/>
      <c r="O38" s="18"/>
      <c r="P38" s="79">
        <f t="shared" si="2"/>
        <v>0</v>
      </c>
      <c r="Q38" s="236" t="str">
        <f t="shared" si="7"/>
        <v/>
      </c>
      <c r="R38" s="80">
        <f t="shared" si="3"/>
        <v>0</v>
      </c>
      <c r="S38" s="80"/>
    </row>
    <row r="39" spans="1:19" ht="25.25" customHeight="1" x14ac:dyDescent="0.2">
      <c r="A39" s="131">
        <f t="shared" si="1"/>
        <v>28</v>
      </c>
      <c r="B39" s="132" t="str">
        <f t="shared" si="4"/>
        <v/>
      </c>
      <c r="C39" s="133"/>
      <c r="D39" s="128" t="str">
        <f t="shared" si="5"/>
        <v/>
      </c>
      <c r="E39" s="128" t="str">
        <f t="shared" si="6"/>
        <v/>
      </c>
      <c r="F39" s="148"/>
      <c r="G39" s="148"/>
      <c r="H39" s="153"/>
      <c r="I39" s="94"/>
      <c r="J39" s="149"/>
      <c r="K39" s="110"/>
      <c r="L39" s="78"/>
      <c r="M39" s="21"/>
      <c r="N39" s="17"/>
      <c r="O39" s="18"/>
      <c r="P39" s="79">
        <f t="shared" si="2"/>
        <v>0</v>
      </c>
      <c r="Q39" s="236" t="str">
        <f t="shared" si="7"/>
        <v/>
      </c>
      <c r="R39" s="80">
        <f t="shared" si="3"/>
        <v>0</v>
      </c>
      <c r="S39" s="80"/>
    </row>
    <row r="40" spans="1:19" ht="25.25" customHeight="1" x14ac:dyDescent="0.2">
      <c r="A40" s="131">
        <f t="shared" si="1"/>
        <v>29</v>
      </c>
      <c r="B40" s="132" t="str">
        <f t="shared" si="4"/>
        <v/>
      </c>
      <c r="C40" s="133"/>
      <c r="D40" s="128" t="str">
        <f t="shared" si="5"/>
        <v/>
      </c>
      <c r="E40" s="128" t="str">
        <f t="shared" si="6"/>
        <v/>
      </c>
      <c r="F40" s="148"/>
      <c r="G40" s="148"/>
      <c r="H40" s="153"/>
      <c r="I40" s="94"/>
      <c r="J40" s="149"/>
      <c r="K40" s="110"/>
      <c r="L40" s="78"/>
      <c r="M40" s="21"/>
      <c r="N40" s="17"/>
      <c r="O40" s="18"/>
      <c r="P40" s="79">
        <f t="shared" si="2"/>
        <v>0</v>
      </c>
      <c r="Q40" s="236" t="str">
        <f t="shared" si="7"/>
        <v/>
      </c>
      <c r="R40" s="80">
        <f t="shared" si="3"/>
        <v>0</v>
      </c>
      <c r="S40" s="80"/>
    </row>
    <row r="41" spans="1:19" ht="25.25" customHeight="1" x14ac:dyDescent="0.2">
      <c r="A41" s="131">
        <f t="shared" si="1"/>
        <v>30</v>
      </c>
      <c r="B41" s="132" t="str">
        <f t="shared" si="4"/>
        <v/>
      </c>
      <c r="C41" s="133"/>
      <c r="D41" s="128" t="str">
        <f t="shared" si="5"/>
        <v/>
      </c>
      <c r="E41" s="128" t="str">
        <f t="shared" si="6"/>
        <v/>
      </c>
      <c r="F41" s="148"/>
      <c r="G41" s="148"/>
      <c r="H41" s="153"/>
      <c r="I41" s="94"/>
      <c r="J41" s="149"/>
      <c r="K41" s="110"/>
      <c r="L41" s="78"/>
      <c r="M41" s="21"/>
      <c r="N41" s="17"/>
      <c r="O41" s="18"/>
      <c r="P41" s="79">
        <f t="shared" si="2"/>
        <v>0</v>
      </c>
      <c r="Q41" s="236" t="str">
        <f t="shared" si="7"/>
        <v/>
      </c>
      <c r="R41" s="80">
        <f t="shared" si="3"/>
        <v>0</v>
      </c>
      <c r="S41" s="80"/>
    </row>
    <row r="42" spans="1:19" ht="25.25" customHeight="1" x14ac:dyDescent="0.2">
      <c r="A42" s="131">
        <f t="shared" si="1"/>
        <v>31</v>
      </c>
      <c r="B42" s="132" t="str">
        <f t="shared" si="4"/>
        <v/>
      </c>
      <c r="C42" s="133"/>
      <c r="D42" s="128" t="str">
        <f t="shared" si="5"/>
        <v/>
      </c>
      <c r="E42" s="128" t="str">
        <f t="shared" si="6"/>
        <v/>
      </c>
      <c r="F42" s="148"/>
      <c r="G42" s="148"/>
      <c r="H42" s="153"/>
      <c r="I42" s="94"/>
      <c r="J42" s="149"/>
      <c r="K42" s="110"/>
      <c r="L42" s="78"/>
      <c r="M42" s="21"/>
      <c r="N42" s="17"/>
      <c r="O42" s="18"/>
      <c r="P42" s="79">
        <f t="shared" si="2"/>
        <v>0</v>
      </c>
      <c r="Q42" s="236" t="str">
        <f t="shared" si="7"/>
        <v/>
      </c>
      <c r="R42" s="80">
        <f t="shared" si="3"/>
        <v>0</v>
      </c>
      <c r="S42" s="80"/>
    </row>
    <row r="43" spans="1:19" ht="25.25" customHeight="1" x14ac:dyDescent="0.2">
      <c r="A43" s="131">
        <f t="shared" si="1"/>
        <v>32</v>
      </c>
      <c r="B43" s="132" t="str">
        <f t="shared" si="4"/>
        <v/>
      </c>
      <c r="C43" s="133"/>
      <c r="D43" s="128" t="str">
        <f t="shared" si="5"/>
        <v/>
      </c>
      <c r="E43" s="128" t="str">
        <f t="shared" si="6"/>
        <v/>
      </c>
      <c r="F43" s="148"/>
      <c r="G43" s="148"/>
      <c r="H43" s="153"/>
      <c r="I43" s="94"/>
      <c r="J43" s="149"/>
      <c r="K43" s="110"/>
      <c r="L43" s="78"/>
      <c r="M43" s="21"/>
      <c r="N43" s="17"/>
      <c r="O43" s="18"/>
      <c r="P43" s="79">
        <f t="shared" si="2"/>
        <v>0</v>
      </c>
      <c r="Q43" s="236" t="str">
        <f t="shared" si="7"/>
        <v/>
      </c>
      <c r="R43" s="80">
        <f t="shared" si="3"/>
        <v>0</v>
      </c>
      <c r="S43" s="80"/>
    </row>
    <row r="44" spans="1:19" ht="25.25" customHeight="1" x14ac:dyDescent="0.2">
      <c r="A44" s="131">
        <f t="shared" si="1"/>
        <v>33</v>
      </c>
      <c r="B44" s="132" t="str">
        <f t="shared" si="4"/>
        <v/>
      </c>
      <c r="C44" s="133"/>
      <c r="D44" s="128" t="str">
        <f t="shared" si="5"/>
        <v/>
      </c>
      <c r="E44" s="128" t="str">
        <f t="shared" si="6"/>
        <v/>
      </c>
      <c r="F44" s="148"/>
      <c r="G44" s="148"/>
      <c r="H44" s="153"/>
      <c r="I44" s="94"/>
      <c r="J44" s="149"/>
      <c r="K44" s="110"/>
      <c r="L44" s="78"/>
      <c r="M44" s="21"/>
      <c r="N44" s="17"/>
      <c r="O44" s="18"/>
      <c r="P44" s="79">
        <f t="shared" si="2"/>
        <v>0</v>
      </c>
      <c r="Q44" s="236" t="str">
        <f t="shared" si="7"/>
        <v/>
      </c>
      <c r="R44" s="80">
        <f t="shared" si="3"/>
        <v>0</v>
      </c>
      <c r="S44" s="80"/>
    </row>
    <row r="45" spans="1:19" ht="25.25" customHeight="1" x14ac:dyDescent="0.2">
      <c r="A45" s="131">
        <f t="shared" si="1"/>
        <v>34</v>
      </c>
      <c r="B45" s="132" t="str">
        <f t="shared" si="4"/>
        <v/>
      </c>
      <c r="C45" s="133"/>
      <c r="D45" s="128" t="str">
        <f t="shared" si="5"/>
        <v/>
      </c>
      <c r="E45" s="128" t="str">
        <f t="shared" si="6"/>
        <v/>
      </c>
      <c r="F45" s="148"/>
      <c r="G45" s="148"/>
      <c r="H45" s="153"/>
      <c r="I45" s="94"/>
      <c r="J45" s="149"/>
      <c r="K45" s="110"/>
      <c r="L45" s="78"/>
      <c r="M45" s="21"/>
      <c r="N45" s="17"/>
      <c r="O45" s="18"/>
      <c r="P45" s="79">
        <f t="shared" si="2"/>
        <v>0</v>
      </c>
      <c r="Q45" s="236" t="str">
        <f t="shared" si="7"/>
        <v/>
      </c>
      <c r="R45" s="80">
        <f t="shared" si="3"/>
        <v>0</v>
      </c>
      <c r="S45" s="80"/>
    </row>
    <row r="46" spans="1:19" ht="25.25" customHeight="1" x14ac:dyDescent="0.2">
      <c r="A46" s="131">
        <f t="shared" si="1"/>
        <v>35</v>
      </c>
      <c r="B46" s="132" t="str">
        <f t="shared" si="4"/>
        <v/>
      </c>
      <c r="C46" s="133"/>
      <c r="D46" s="128" t="str">
        <f t="shared" si="5"/>
        <v/>
      </c>
      <c r="E46" s="128" t="str">
        <f t="shared" si="6"/>
        <v/>
      </c>
      <c r="F46" s="148"/>
      <c r="G46" s="148"/>
      <c r="H46" s="153"/>
      <c r="I46" s="94"/>
      <c r="J46" s="149"/>
      <c r="K46" s="110"/>
      <c r="L46" s="78"/>
      <c r="M46" s="21"/>
      <c r="N46" s="17"/>
      <c r="O46" s="18"/>
      <c r="P46" s="79">
        <f t="shared" si="2"/>
        <v>0</v>
      </c>
      <c r="Q46" s="236" t="str">
        <f t="shared" si="7"/>
        <v/>
      </c>
      <c r="R46" s="80">
        <f t="shared" si="3"/>
        <v>0</v>
      </c>
      <c r="S46" s="80"/>
    </row>
    <row r="47" spans="1:19" ht="25.25" customHeight="1" x14ac:dyDescent="0.2">
      <c r="A47" s="131">
        <f t="shared" si="1"/>
        <v>36</v>
      </c>
      <c r="B47" s="132" t="str">
        <f t="shared" si="4"/>
        <v/>
      </c>
      <c r="C47" s="133"/>
      <c r="D47" s="128" t="str">
        <f t="shared" si="5"/>
        <v/>
      </c>
      <c r="E47" s="128" t="str">
        <f t="shared" si="6"/>
        <v/>
      </c>
      <c r="F47" s="148"/>
      <c r="G47" s="148"/>
      <c r="H47" s="153"/>
      <c r="I47" s="94"/>
      <c r="J47" s="149"/>
      <c r="K47" s="110"/>
      <c r="L47" s="78"/>
      <c r="M47" s="21"/>
      <c r="N47" s="17"/>
      <c r="O47" s="18"/>
      <c r="P47" s="79">
        <f t="shared" si="2"/>
        <v>0</v>
      </c>
      <c r="Q47" s="236" t="str">
        <f t="shared" si="7"/>
        <v/>
      </c>
      <c r="R47" s="80">
        <f t="shared" si="3"/>
        <v>0</v>
      </c>
      <c r="S47" s="80"/>
    </row>
    <row r="48" spans="1:19" ht="25.25" customHeight="1" x14ac:dyDescent="0.2">
      <c r="A48" s="131">
        <f t="shared" si="1"/>
        <v>37</v>
      </c>
      <c r="B48" s="132" t="str">
        <f t="shared" si="4"/>
        <v/>
      </c>
      <c r="C48" s="133"/>
      <c r="D48" s="128" t="str">
        <f t="shared" si="5"/>
        <v/>
      </c>
      <c r="E48" s="128" t="str">
        <f t="shared" si="6"/>
        <v/>
      </c>
      <c r="F48" s="148"/>
      <c r="G48" s="148"/>
      <c r="H48" s="153"/>
      <c r="I48" s="94"/>
      <c r="J48" s="149"/>
      <c r="K48" s="110"/>
      <c r="L48" s="78"/>
      <c r="M48" s="21"/>
      <c r="N48" s="17"/>
      <c r="O48" s="18"/>
      <c r="P48" s="79">
        <f t="shared" si="2"/>
        <v>0</v>
      </c>
      <c r="Q48" s="236" t="str">
        <f t="shared" si="7"/>
        <v/>
      </c>
      <c r="R48" s="80">
        <f t="shared" si="3"/>
        <v>0</v>
      </c>
      <c r="S48" s="80"/>
    </row>
    <row r="49" spans="1:20" ht="25.25" customHeight="1" x14ac:dyDescent="0.2">
      <c r="A49" s="131">
        <f t="shared" si="1"/>
        <v>38</v>
      </c>
      <c r="B49" s="132" t="str">
        <f t="shared" si="4"/>
        <v/>
      </c>
      <c r="C49" s="133"/>
      <c r="D49" s="128" t="str">
        <f t="shared" si="5"/>
        <v/>
      </c>
      <c r="E49" s="128" t="str">
        <f t="shared" si="6"/>
        <v/>
      </c>
      <c r="F49" s="148"/>
      <c r="G49" s="148"/>
      <c r="H49" s="153"/>
      <c r="I49" s="94"/>
      <c r="J49" s="149"/>
      <c r="K49" s="110"/>
      <c r="L49" s="78"/>
      <c r="M49" s="21"/>
      <c r="N49" s="17"/>
      <c r="O49" s="18"/>
      <c r="P49" s="79">
        <f t="shared" si="2"/>
        <v>0</v>
      </c>
      <c r="Q49" s="236" t="str">
        <f t="shared" si="7"/>
        <v/>
      </c>
      <c r="R49" s="80">
        <f t="shared" si="3"/>
        <v>0</v>
      </c>
      <c r="S49" s="80"/>
    </row>
    <row r="50" spans="1:20" ht="25.25" customHeight="1" x14ac:dyDescent="0.2">
      <c r="A50" s="131">
        <f t="shared" si="1"/>
        <v>39</v>
      </c>
      <c r="B50" s="132" t="str">
        <f t="shared" si="4"/>
        <v/>
      </c>
      <c r="C50" s="133"/>
      <c r="D50" s="128" t="str">
        <f t="shared" si="5"/>
        <v/>
      </c>
      <c r="E50" s="128" t="str">
        <f t="shared" si="6"/>
        <v/>
      </c>
      <c r="F50" s="148"/>
      <c r="G50" s="148"/>
      <c r="H50" s="153"/>
      <c r="I50" s="94"/>
      <c r="J50" s="149"/>
      <c r="K50" s="110"/>
      <c r="L50" s="78"/>
      <c r="M50" s="21"/>
      <c r="N50" s="17"/>
      <c r="O50" s="18"/>
      <c r="P50" s="79">
        <f t="shared" si="2"/>
        <v>0</v>
      </c>
      <c r="Q50" s="236" t="str">
        <f t="shared" si="7"/>
        <v/>
      </c>
      <c r="R50" s="80">
        <f t="shared" si="3"/>
        <v>0</v>
      </c>
      <c r="S50" s="80"/>
    </row>
    <row r="51" spans="1:20" ht="25.25" customHeight="1" thickBot="1" x14ac:dyDescent="0.25">
      <c r="A51" s="135">
        <f t="shared" ref="A51" si="8">ROW()-11</f>
        <v>40</v>
      </c>
      <c r="B51" s="38" t="str">
        <f t="shared" ref="B51" si="9">IF($C51="","","高性能ボイラ")</f>
        <v/>
      </c>
      <c r="C51" s="136"/>
      <c r="D51" s="137" t="str">
        <f t="shared" ref="D51" si="10">IF($C$2="","",IF($B51&lt;&gt;"",$C$2,""))</f>
        <v/>
      </c>
      <c r="E51" s="137" t="str">
        <f t="shared" ref="E51" si="11">IF($F$2="","",IF($B51&lt;&gt;"",$F$2,""))</f>
        <v/>
      </c>
      <c r="F51" s="150"/>
      <c r="G51" s="150"/>
      <c r="H51" s="154"/>
      <c r="I51" s="95"/>
      <c r="J51" s="151"/>
      <c r="K51" s="111"/>
      <c r="L51" s="86"/>
      <c r="M51" s="21"/>
      <c r="N51" s="17"/>
      <c r="O51" s="18"/>
      <c r="P51" s="79">
        <f t="shared" si="2"/>
        <v>0</v>
      </c>
      <c r="Q51" s="236" t="str">
        <f t="shared" si="7"/>
        <v/>
      </c>
      <c r="R51" s="80">
        <f t="shared" si="3"/>
        <v>0</v>
      </c>
      <c r="S51" s="80"/>
    </row>
    <row r="52" spans="1:20" ht="19.5" x14ac:dyDescent="0.2">
      <c r="B52" s="114"/>
      <c r="C52" s="97"/>
      <c r="D52" s="115"/>
      <c r="E52" s="115"/>
      <c r="F52" s="98"/>
      <c r="G52" s="98"/>
      <c r="H52" s="115"/>
      <c r="I52" s="99"/>
      <c r="J52" s="99"/>
      <c r="K52" s="99"/>
      <c r="L52" s="112"/>
      <c r="M52" s="117"/>
      <c r="N52" s="117"/>
      <c r="O52" s="118"/>
      <c r="P52" s="79"/>
      <c r="Q52" s="79"/>
      <c r="R52" s="80"/>
      <c r="S52" s="80"/>
    </row>
    <row r="53" spans="1:20" x14ac:dyDescent="0.2">
      <c r="M53" s="113"/>
      <c r="P53" s="1">
        <f>SUM(P10,P12:P51)</f>
        <v>1</v>
      </c>
      <c r="Q53" s="113"/>
      <c r="R53" s="113">
        <f>IF(COUNTIF(R12:R51,"&gt;=2"),2,1)</f>
        <v>2</v>
      </c>
      <c r="S53" s="113"/>
      <c r="T53" s="113"/>
    </row>
    <row r="54" spans="1:20" x14ac:dyDescent="0.2">
      <c r="P54" s="79"/>
    </row>
    <row r="55" spans="1:20" x14ac:dyDescent="0.2">
      <c r="P55" s="79"/>
    </row>
    <row r="56" spans="1:20" x14ac:dyDescent="0.2">
      <c r="P56" s="79"/>
    </row>
    <row r="57" spans="1:20" x14ac:dyDescent="0.2">
      <c r="P57" s="79"/>
    </row>
    <row r="58" spans="1:20" x14ac:dyDescent="0.2">
      <c r="P58" s="79"/>
    </row>
    <row r="59" spans="1:20" x14ac:dyDescent="0.2">
      <c r="P59" s="79"/>
    </row>
    <row r="60" spans="1:20" x14ac:dyDescent="0.2">
      <c r="P60" s="79"/>
    </row>
    <row r="61" spans="1:20" x14ac:dyDescent="0.2">
      <c r="P61" s="79"/>
    </row>
    <row r="62" spans="1:20" x14ac:dyDescent="0.2">
      <c r="P62" s="79"/>
    </row>
    <row r="63" spans="1:20" x14ac:dyDescent="0.2">
      <c r="P63" s="79"/>
    </row>
    <row r="64" spans="1:20" x14ac:dyDescent="0.2">
      <c r="P64" s="79"/>
    </row>
    <row r="65" spans="16:16" x14ac:dyDescent="0.2">
      <c r="P65" s="79"/>
    </row>
    <row r="66" spans="16:16" x14ac:dyDescent="0.2">
      <c r="P66" s="79"/>
    </row>
    <row r="67" spans="16:16" x14ac:dyDescent="0.2">
      <c r="P67" s="79"/>
    </row>
    <row r="68" spans="16:16" x14ac:dyDescent="0.2">
      <c r="P68" s="79"/>
    </row>
    <row r="69" spans="16:16" x14ac:dyDescent="0.2">
      <c r="P69" s="79"/>
    </row>
    <row r="70" spans="16:16" x14ac:dyDescent="0.2">
      <c r="P70" s="79"/>
    </row>
    <row r="71" spans="16:16" x14ac:dyDescent="0.2">
      <c r="P71" s="79"/>
    </row>
    <row r="72" spans="16:16" x14ac:dyDescent="0.2">
      <c r="P72" s="79"/>
    </row>
    <row r="73" spans="16:16" x14ac:dyDescent="0.2">
      <c r="P73" s="79"/>
    </row>
    <row r="74" spans="16:16" x14ac:dyDescent="0.2">
      <c r="P74" s="79"/>
    </row>
    <row r="75" spans="16:16" x14ac:dyDescent="0.2">
      <c r="P75" s="79"/>
    </row>
    <row r="76" spans="16:16" x14ac:dyDescent="0.2">
      <c r="P76" s="79"/>
    </row>
    <row r="77" spans="16:16" x14ac:dyDescent="0.2">
      <c r="P77" s="79"/>
    </row>
    <row r="78" spans="16:16" x14ac:dyDescent="0.2">
      <c r="P78" s="79"/>
    </row>
    <row r="79" spans="16:16" x14ac:dyDescent="0.2">
      <c r="P79" s="79"/>
    </row>
    <row r="80" spans="16:16" x14ac:dyDescent="0.2">
      <c r="P80" s="79"/>
    </row>
    <row r="81" spans="16:16" x14ac:dyDescent="0.2">
      <c r="P81" s="79"/>
    </row>
    <row r="82" spans="16:16" x14ac:dyDescent="0.2">
      <c r="P82" s="79"/>
    </row>
    <row r="83" spans="16:16" x14ac:dyDescent="0.2">
      <c r="P83" s="79"/>
    </row>
    <row r="84" spans="16:16" x14ac:dyDescent="0.2">
      <c r="P84" s="79"/>
    </row>
    <row r="85" spans="16:16" x14ac:dyDescent="0.2">
      <c r="P85" s="79"/>
    </row>
    <row r="86" spans="16:16" x14ac:dyDescent="0.2">
      <c r="P86" s="79"/>
    </row>
    <row r="87" spans="16:16" x14ac:dyDescent="0.2">
      <c r="P87" s="79"/>
    </row>
    <row r="88" spans="16:16" x14ac:dyDescent="0.2">
      <c r="P88" s="79"/>
    </row>
    <row r="89" spans="16:16" x14ac:dyDescent="0.2">
      <c r="P89" s="79"/>
    </row>
    <row r="90" spans="16:16" x14ac:dyDescent="0.2">
      <c r="P90" s="79"/>
    </row>
    <row r="91" spans="16:16" x14ac:dyDescent="0.2">
      <c r="P91" s="79"/>
    </row>
    <row r="92" spans="16:16" x14ac:dyDescent="0.2">
      <c r="P92" s="79"/>
    </row>
    <row r="93" spans="16:16" x14ac:dyDescent="0.2">
      <c r="P93" s="79"/>
    </row>
    <row r="94" spans="16:16" x14ac:dyDescent="0.2">
      <c r="P94" s="79"/>
    </row>
    <row r="95" spans="16:16" x14ac:dyDescent="0.2">
      <c r="P95" s="79"/>
    </row>
    <row r="96" spans="16:16" x14ac:dyDescent="0.2">
      <c r="P96" s="79"/>
    </row>
    <row r="97" spans="16:16" x14ac:dyDescent="0.2">
      <c r="P97" s="79"/>
    </row>
    <row r="98" spans="16:16" x14ac:dyDescent="0.2">
      <c r="P98" s="79"/>
    </row>
    <row r="99" spans="16:16" x14ac:dyDescent="0.2">
      <c r="P99" s="79"/>
    </row>
    <row r="100" spans="16:16" x14ac:dyDescent="0.2">
      <c r="P100" s="79"/>
    </row>
    <row r="101" spans="16:16" x14ac:dyDescent="0.2">
      <c r="P101" s="79"/>
    </row>
    <row r="102" spans="16:16" x14ac:dyDescent="0.2">
      <c r="P102" s="79"/>
    </row>
    <row r="103" spans="16:16" x14ac:dyDescent="0.2">
      <c r="P103" s="79"/>
    </row>
    <row r="104" spans="16:16" x14ac:dyDescent="0.2">
      <c r="P104" s="79"/>
    </row>
    <row r="105" spans="16:16" x14ac:dyDescent="0.2">
      <c r="P105" s="79"/>
    </row>
    <row r="106" spans="16:16" x14ac:dyDescent="0.2">
      <c r="P106" s="79"/>
    </row>
    <row r="107" spans="16:16" x14ac:dyDescent="0.2">
      <c r="P107" s="79"/>
    </row>
    <row r="108" spans="16:16" x14ac:dyDescent="0.2">
      <c r="P108" s="79"/>
    </row>
    <row r="109" spans="16:16" x14ac:dyDescent="0.2">
      <c r="P109" s="79"/>
    </row>
    <row r="110" spans="16:16" x14ac:dyDescent="0.2">
      <c r="P110" s="79"/>
    </row>
    <row r="111" spans="16:16" x14ac:dyDescent="0.2">
      <c r="P111" s="79"/>
    </row>
    <row r="112" spans="16:16" x14ac:dyDescent="0.2">
      <c r="P112" s="79"/>
    </row>
    <row r="113" spans="16:16" x14ac:dyDescent="0.2">
      <c r="P113" s="79"/>
    </row>
    <row r="114" spans="16:16" x14ac:dyDescent="0.2">
      <c r="P114" s="79"/>
    </row>
    <row r="115" spans="16:16" x14ac:dyDescent="0.2">
      <c r="P115" s="79"/>
    </row>
    <row r="116" spans="16:16" x14ac:dyDescent="0.2">
      <c r="P116" s="79"/>
    </row>
    <row r="117" spans="16:16" x14ac:dyDescent="0.2">
      <c r="P117" s="79"/>
    </row>
    <row r="118" spans="16:16" x14ac:dyDescent="0.2">
      <c r="P118" s="79"/>
    </row>
    <row r="119" spans="16:16" x14ac:dyDescent="0.2">
      <c r="P119" s="79"/>
    </row>
    <row r="120" spans="16:16" x14ac:dyDescent="0.2">
      <c r="P120" s="79"/>
    </row>
    <row r="121" spans="16:16" x14ac:dyDescent="0.2">
      <c r="P121" s="79"/>
    </row>
    <row r="122" spans="16:16" x14ac:dyDescent="0.2">
      <c r="P122" s="79"/>
    </row>
    <row r="123" spans="16:16" x14ac:dyDescent="0.2">
      <c r="P123" s="79"/>
    </row>
    <row r="124" spans="16:16" x14ac:dyDescent="0.2">
      <c r="P124" s="79"/>
    </row>
    <row r="125" spans="16:16" x14ac:dyDescent="0.2">
      <c r="P125" s="79"/>
    </row>
    <row r="126" spans="16:16" x14ac:dyDescent="0.2">
      <c r="P126" s="79"/>
    </row>
    <row r="127" spans="16:16" x14ac:dyDescent="0.2">
      <c r="P127" s="79"/>
    </row>
    <row r="128" spans="16:16" x14ac:dyDescent="0.2">
      <c r="P128" s="79"/>
    </row>
    <row r="129" spans="16:16" x14ac:dyDescent="0.2">
      <c r="P129" s="79"/>
    </row>
    <row r="130" spans="16:16" x14ac:dyDescent="0.2">
      <c r="P130" s="79"/>
    </row>
    <row r="131" spans="16:16" x14ac:dyDescent="0.2">
      <c r="P131" s="79"/>
    </row>
    <row r="132" spans="16:16" x14ac:dyDescent="0.2">
      <c r="P132" s="79"/>
    </row>
    <row r="133" spans="16:16" x14ac:dyDescent="0.2">
      <c r="P133" s="79"/>
    </row>
    <row r="134" spans="16:16" x14ac:dyDescent="0.2">
      <c r="P134" s="79"/>
    </row>
    <row r="135" spans="16:16" x14ac:dyDescent="0.2">
      <c r="P135" s="79"/>
    </row>
    <row r="136" spans="16:16" x14ac:dyDescent="0.2">
      <c r="P136" s="79"/>
    </row>
    <row r="137" spans="16:16" x14ac:dyDescent="0.2">
      <c r="P137" s="79"/>
    </row>
    <row r="138" spans="16:16" x14ac:dyDescent="0.2">
      <c r="P138" s="79"/>
    </row>
    <row r="139" spans="16:16" x14ac:dyDescent="0.2">
      <c r="P139" s="79"/>
    </row>
    <row r="140" spans="16:16" x14ac:dyDescent="0.2">
      <c r="P140" s="79"/>
    </row>
    <row r="141" spans="16:16" x14ac:dyDescent="0.2">
      <c r="P141" s="79"/>
    </row>
    <row r="142" spans="16:16" x14ac:dyDescent="0.2">
      <c r="P142" s="79"/>
    </row>
    <row r="143" spans="16:16" x14ac:dyDescent="0.2">
      <c r="P143" s="79"/>
    </row>
    <row r="144" spans="16:16" x14ac:dyDescent="0.2">
      <c r="P144" s="79"/>
    </row>
    <row r="145" spans="16:16" x14ac:dyDescent="0.2">
      <c r="P145" s="79"/>
    </row>
    <row r="146" spans="16:16" x14ac:dyDescent="0.2">
      <c r="P146" s="79"/>
    </row>
    <row r="147" spans="16:16" x14ac:dyDescent="0.2">
      <c r="P147" s="79"/>
    </row>
    <row r="148" spans="16:16" x14ac:dyDescent="0.2">
      <c r="P148" s="79"/>
    </row>
    <row r="149" spans="16:16" x14ac:dyDescent="0.2">
      <c r="P149" s="79"/>
    </row>
    <row r="150" spans="16:16" x14ac:dyDescent="0.2">
      <c r="P150" s="79"/>
    </row>
    <row r="151" spans="16:16" x14ac:dyDescent="0.2">
      <c r="P151" s="79"/>
    </row>
    <row r="152" spans="16:16" x14ac:dyDescent="0.2">
      <c r="P152" s="79"/>
    </row>
    <row r="153" spans="16:16" x14ac:dyDescent="0.2">
      <c r="P153" s="79"/>
    </row>
    <row r="154" spans="16:16" x14ac:dyDescent="0.2">
      <c r="P154" s="79"/>
    </row>
    <row r="155" spans="16:16" x14ac:dyDescent="0.2">
      <c r="P155" s="79"/>
    </row>
    <row r="156" spans="16:16" x14ac:dyDescent="0.2">
      <c r="P156" s="79"/>
    </row>
    <row r="157" spans="16:16" x14ac:dyDescent="0.2">
      <c r="P157" s="79"/>
    </row>
    <row r="158" spans="16:16" x14ac:dyDescent="0.2">
      <c r="P158" s="79"/>
    </row>
    <row r="159" spans="16:16" x14ac:dyDescent="0.2">
      <c r="P159" s="79"/>
    </row>
    <row r="160" spans="16:16" x14ac:dyDescent="0.2">
      <c r="P160" s="79"/>
    </row>
    <row r="161" spans="16:16" x14ac:dyDescent="0.2">
      <c r="P161" s="79"/>
    </row>
    <row r="162" spans="16:16" x14ac:dyDescent="0.2">
      <c r="P162" s="79"/>
    </row>
    <row r="163" spans="16:16" x14ac:dyDescent="0.2">
      <c r="P163" s="79"/>
    </row>
    <row r="164" spans="16:16" x14ac:dyDescent="0.2">
      <c r="P164" s="79"/>
    </row>
    <row r="165" spans="16:16" x14ac:dyDescent="0.2">
      <c r="P165" s="79"/>
    </row>
    <row r="166" spans="16:16" x14ac:dyDescent="0.2">
      <c r="P166" s="79"/>
    </row>
    <row r="167" spans="16:16" x14ac:dyDescent="0.2">
      <c r="P167" s="79"/>
    </row>
    <row r="168" spans="16:16" x14ac:dyDescent="0.2">
      <c r="P168" s="79"/>
    </row>
    <row r="169" spans="16:16" x14ac:dyDescent="0.2">
      <c r="P169" s="79"/>
    </row>
    <row r="170" spans="16:16" x14ac:dyDescent="0.2">
      <c r="P170" s="79"/>
    </row>
    <row r="171" spans="16:16" x14ac:dyDescent="0.2">
      <c r="P171" s="79"/>
    </row>
    <row r="172" spans="16:16" x14ac:dyDescent="0.2">
      <c r="P172" s="79"/>
    </row>
    <row r="173" spans="16:16" x14ac:dyDescent="0.2">
      <c r="P173" s="79"/>
    </row>
    <row r="174" spans="16:16" x14ac:dyDescent="0.2">
      <c r="P174" s="79"/>
    </row>
    <row r="175" spans="16:16" x14ac:dyDescent="0.2">
      <c r="P175" s="79"/>
    </row>
    <row r="176" spans="16:16" x14ac:dyDescent="0.2">
      <c r="P176" s="79"/>
    </row>
    <row r="177" spans="16:16" x14ac:dyDescent="0.2">
      <c r="P177" s="79"/>
    </row>
    <row r="178" spans="16:16" x14ac:dyDescent="0.2">
      <c r="P178" s="79"/>
    </row>
    <row r="179" spans="16:16" x14ac:dyDescent="0.2">
      <c r="P179" s="79"/>
    </row>
    <row r="180" spans="16:16" x14ac:dyDescent="0.2">
      <c r="P180" s="79"/>
    </row>
    <row r="181" spans="16:16" x14ac:dyDescent="0.2">
      <c r="P181" s="79"/>
    </row>
    <row r="182" spans="16:16" x14ac:dyDescent="0.2">
      <c r="P182" s="79"/>
    </row>
    <row r="183" spans="16:16" x14ac:dyDescent="0.2">
      <c r="P183" s="79"/>
    </row>
    <row r="184" spans="16:16" x14ac:dyDescent="0.2">
      <c r="P184" s="79"/>
    </row>
    <row r="185" spans="16:16" x14ac:dyDescent="0.2">
      <c r="P185" s="79"/>
    </row>
    <row r="186" spans="16:16" x14ac:dyDescent="0.2">
      <c r="P186" s="79"/>
    </row>
    <row r="187" spans="16:16" x14ac:dyDescent="0.2">
      <c r="P187" s="79"/>
    </row>
    <row r="188" spans="16:16" x14ac:dyDescent="0.2">
      <c r="P188" s="79"/>
    </row>
    <row r="189" spans="16:16" x14ac:dyDescent="0.2">
      <c r="P189" s="79"/>
    </row>
    <row r="190" spans="16:16" x14ac:dyDescent="0.2">
      <c r="P190" s="79"/>
    </row>
    <row r="191" spans="16:16" x14ac:dyDescent="0.2">
      <c r="P191" s="79"/>
    </row>
    <row r="192" spans="16:16" x14ac:dyDescent="0.2">
      <c r="P192" s="79"/>
    </row>
    <row r="193" spans="16:16" x14ac:dyDescent="0.2">
      <c r="P193" s="79"/>
    </row>
    <row r="194" spans="16:16" x14ac:dyDescent="0.2">
      <c r="P194" s="79"/>
    </row>
    <row r="195" spans="16:16" x14ac:dyDescent="0.2">
      <c r="P195" s="79"/>
    </row>
    <row r="196" spans="16:16" x14ac:dyDescent="0.2">
      <c r="P196" s="79"/>
    </row>
    <row r="197" spans="16:16" x14ac:dyDescent="0.2">
      <c r="P197" s="79"/>
    </row>
    <row r="198" spans="16:16" x14ac:dyDescent="0.2">
      <c r="P198" s="79"/>
    </row>
    <row r="199" spans="16:16" x14ac:dyDescent="0.2">
      <c r="P199" s="79"/>
    </row>
    <row r="200" spans="16:16" x14ac:dyDescent="0.2">
      <c r="P200" s="79"/>
    </row>
    <row r="201" spans="16:16" x14ac:dyDescent="0.2">
      <c r="P201" s="79"/>
    </row>
    <row r="202" spans="16:16" x14ac:dyDescent="0.2">
      <c r="P202" s="79"/>
    </row>
    <row r="203" spans="16:16" x14ac:dyDescent="0.2">
      <c r="P203" s="79"/>
    </row>
    <row r="204" spans="16:16" x14ac:dyDescent="0.2">
      <c r="P204" s="79"/>
    </row>
    <row r="205" spans="16:16" x14ac:dyDescent="0.2">
      <c r="P205" s="79"/>
    </row>
    <row r="206" spans="16:16" x14ac:dyDescent="0.2">
      <c r="P206" s="79"/>
    </row>
    <row r="207" spans="16:16" x14ac:dyDescent="0.2">
      <c r="P207" s="79"/>
    </row>
    <row r="208" spans="16:16" x14ac:dyDescent="0.2">
      <c r="P208" s="79"/>
    </row>
    <row r="209" spans="16:16" x14ac:dyDescent="0.2">
      <c r="P209" s="79"/>
    </row>
    <row r="210" spans="16:16" x14ac:dyDescent="0.2">
      <c r="P210" s="79"/>
    </row>
    <row r="211" spans="16:16" x14ac:dyDescent="0.2">
      <c r="P211" s="79"/>
    </row>
    <row r="212" spans="16:16" x14ac:dyDescent="0.2">
      <c r="P212" s="79"/>
    </row>
    <row r="213" spans="16:16" x14ac:dyDescent="0.2">
      <c r="P213" s="79"/>
    </row>
    <row r="214" spans="16:16" x14ac:dyDescent="0.2">
      <c r="P214" s="79"/>
    </row>
    <row r="215" spans="16:16" x14ac:dyDescent="0.2">
      <c r="P215" s="79"/>
    </row>
    <row r="216" spans="16:16" x14ac:dyDescent="0.2">
      <c r="P216" s="79"/>
    </row>
    <row r="217" spans="16:16" x14ac:dyDescent="0.2">
      <c r="P217" s="79"/>
    </row>
    <row r="218" spans="16:16" x14ac:dyDescent="0.2">
      <c r="P218" s="79"/>
    </row>
    <row r="219" spans="16:16" x14ac:dyDescent="0.2">
      <c r="P219" s="79"/>
    </row>
    <row r="220" spans="16:16" x14ac:dyDescent="0.2">
      <c r="P220" s="79"/>
    </row>
    <row r="221" spans="16:16" x14ac:dyDescent="0.2">
      <c r="P221" s="79"/>
    </row>
    <row r="222" spans="16:16" x14ac:dyDescent="0.2">
      <c r="P222" s="79"/>
    </row>
    <row r="223" spans="16:16" x14ac:dyDescent="0.2">
      <c r="P223" s="79"/>
    </row>
    <row r="224" spans="16:16" x14ac:dyDescent="0.2">
      <c r="P224" s="79"/>
    </row>
    <row r="225" spans="16:16" x14ac:dyDescent="0.2">
      <c r="P225" s="79"/>
    </row>
    <row r="226" spans="16:16" x14ac:dyDescent="0.2">
      <c r="P226" s="79"/>
    </row>
    <row r="227" spans="16:16" x14ac:dyDescent="0.2">
      <c r="P227" s="79"/>
    </row>
    <row r="228" spans="16:16" x14ac:dyDescent="0.2">
      <c r="P228" s="79"/>
    </row>
    <row r="229" spans="16:16" x14ac:dyDescent="0.2">
      <c r="P229" s="79"/>
    </row>
    <row r="230" spans="16:16" x14ac:dyDescent="0.2">
      <c r="P230" s="79"/>
    </row>
    <row r="231" spans="16:16" x14ac:dyDescent="0.2">
      <c r="P231" s="79"/>
    </row>
    <row r="232" spans="16:16" x14ac:dyDescent="0.2">
      <c r="P232" s="79"/>
    </row>
    <row r="233" spans="16:16" x14ac:dyDescent="0.2">
      <c r="P233" s="79"/>
    </row>
    <row r="234" spans="16:16" x14ac:dyDescent="0.2">
      <c r="P234" s="79"/>
    </row>
    <row r="235" spans="16:16" x14ac:dyDescent="0.2">
      <c r="P235" s="79"/>
    </row>
    <row r="236" spans="16:16" x14ac:dyDescent="0.2">
      <c r="P236" s="79"/>
    </row>
    <row r="237" spans="16:16" x14ac:dyDescent="0.2">
      <c r="P237" s="79"/>
    </row>
    <row r="238" spans="16:16" x14ac:dyDescent="0.2">
      <c r="P238" s="79"/>
    </row>
    <row r="239" spans="16:16" x14ac:dyDescent="0.2">
      <c r="P239" s="79"/>
    </row>
    <row r="240" spans="16:16" x14ac:dyDescent="0.2">
      <c r="P240" s="79"/>
    </row>
    <row r="241" spans="16:16" x14ac:dyDescent="0.2">
      <c r="P241" s="79"/>
    </row>
    <row r="242" spans="16:16" x14ac:dyDescent="0.2">
      <c r="P242" s="79"/>
    </row>
    <row r="243" spans="16:16" x14ac:dyDescent="0.2">
      <c r="P243" s="79"/>
    </row>
    <row r="244" spans="16:16" x14ac:dyDescent="0.2">
      <c r="P244" s="79"/>
    </row>
    <row r="245" spans="16:16" x14ac:dyDescent="0.2">
      <c r="P245" s="79"/>
    </row>
    <row r="246" spans="16:16" x14ac:dyDescent="0.2">
      <c r="P246" s="79"/>
    </row>
    <row r="247" spans="16:16" x14ac:dyDescent="0.2">
      <c r="P247" s="79"/>
    </row>
    <row r="248" spans="16:16" x14ac:dyDescent="0.2">
      <c r="P248" s="79"/>
    </row>
    <row r="249" spans="16:16" x14ac:dyDescent="0.2">
      <c r="P249" s="79"/>
    </row>
    <row r="250" spans="16:16" x14ac:dyDescent="0.2">
      <c r="P250" s="79"/>
    </row>
    <row r="251" spans="16:16" x14ac:dyDescent="0.2">
      <c r="P251" s="79"/>
    </row>
    <row r="252" spans="16:16" x14ac:dyDescent="0.2">
      <c r="P252" s="79"/>
    </row>
    <row r="253" spans="16:16" x14ac:dyDescent="0.2">
      <c r="P253" s="79"/>
    </row>
    <row r="254" spans="16:16" x14ac:dyDescent="0.2">
      <c r="P254" s="79"/>
    </row>
    <row r="255" spans="16:16" x14ac:dyDescent="0.2">
      <c r="P255" s="79"/>
    </row>
    <row r="256" spans="16:16" x14ac:dyDescent="0.2">
      <c r="P256" s="79"/>
    </row>
    <row r="257" spans="16:16" x14ac:dyDescent="0.2">
      <c r="P257" s="79"/>
    </row>
    <row r="258" spans="16:16" x14ac:dyDescent="0.2">
      <c r="P258" s="79"/>
    </row>
    <row r="259" spans="16:16" x14ac:dyDescent="0.2">
      <c r="P259" s="79"/>
    </row>
    <row r="260" spans="16:16" x14ac:dyDescent="0.2">
      <c r="P260" s="79"/>
    </row>
    <row r="261" spans="16:16" x14ac:dyDescent="0.2">
      <c r="P261" s="79"/>
    </row>
    <row r="262" spans="16:16" x14ac:dyDescent="0.2">
      <c r="P262" s="79"/>
    </row>
    <row r="263" spans="16:16" x14ac:dyDescent="0.2">
      <c r="P263" s="79"/>
    </row>
    <row r="264" spans="16:16" x14ac:dyDescent="0.2">
      <c r="P264" s="79"/>
    </row>
    <row r="265" spans="16:16" x14ac:dyDescent="0.2">
      <c r="P265" s="79"/>
    </row>
    <row r="266" spans="16:16" x14ac:dyDescent="0.2">
      <c r="P266" s="79"/>
    </row>
    <row r="267" spans="16:16" x14ac:dyDescent="0.2">
      <c r="P267" s="79"/>
    </row>
    <row r="268" spans="16:16" x14ac:dyDescent="0.2">
      <c r="P268" s="79"/>
    </row>
    <row r="269" spans="16:16" x14ac:dyDescent="0.2">
      <c r="P269" s="79"/>
    </row>
    <row r="270" spans="16:16" x14ac:dyDescent="0.2">
      <c r="P270" s="79"/>
    </row>
    <row r="271" spans="16:16" x14ac:dyDescent="0.2">
      <c r="P271" s="79"/>
    </row>
    <row r="272" spans="16:16" x14ac:dyDescent="0.2">
      <c r="P272" s="79"/>
    </row>
    <row r="273" spans="16:16" x14ac:dyDescent="0.2">
      <c r="P273" s="79"/>
    </row>
    <row r="274" spans="16:16" x14ac:dyDescent="0.2">
      <c r="P274" s="79"/>
    </row>
    <row r="275" spans="16:16" x14ac:dyDescent="0.2">
      <c r="P275" s="79"/>
    </row>
    <row r="276" spans="16:16" x14ac:dyDescent="0.2">
      <c r="P276" s="79"/>
    </row>
    <row r="277" spans="16:16" x14ac:dyDescent="0.2">
      <c r="P277" s="79"/>
    </row>
    <row r="278" spans="16:16" x14ac:dyDescent="0.2">
      <c r="P278" s="79"/>
    </row>
    <row r="279" spans="16:16" x14ac:dyDescent="0.2">
      <c r="P279" s="79"/>
    </row>
    <row r="280" spans="16:16" x14ac:dyDescent="0.2">
      <c r="P280" s="79"/>
    </row>
    <row r="281" spans="16:16" x14ac:dyDescent="0.2">
      <c r="P281" s="79"/>
    </row>
    <row r="282" spans="16:16" x14ac:dyDescent="0.2">
      <c r="P282" s="79"/>
    </row>
    <row r="283" spans="16:16" x14ac:dyDescent="0.2">
      <c r="P283" s="79"/>
    </row>
    <row r="284" spans="16:16" x14ac:dyDescent="0.2">
      <c r="P284" s="79"/>
    </row>
    <row r="285" spans="16:16" x14ac:dyDescent="0.2">
      <c r="P285" s="79"/>
    </row>
    <row r="286" spans="16:16" x14ac:dyDescent="0.2">
      <c r="P286" s="79"/>
    </row>
    <row r="287" spans="16:16" x14ac:dyDescent="0.2">
      <c r="P287" s="79"/>
    </row>
    <row r="288" spans="16:16" x14ac:dyDescent="0.2">
      <c r="P288" s="79"/>
    </row>
    <row r="289" spans="16:16" x14ac:dyDescent="0.2">
      <c r="P289" s="79"/>
    </row>
    <row r="290" spans="16:16" x14ac:dyDescent="0.2">
      <c r="P290" s="79"/>
    </row>
    <row r="291" spans="16:16" x14ac:dyDescent="0.2">
      <c r="P291" s="79"/>
    </row>
    <row r="292" spans="16:16" x14ac:dyDescent="0.2">
      <c r="P292" s="79"/>
    </row>
    <row r="293" spans="16:16" x14ac:dyDescent="0.2">
      <c r="P293" s="79"/>
    </row>
    <row r="294" spans="16:16" x14ac:dyDescent="0.2">
      <c r="P294" s="79"/>
    </row>
    <row r="295" spans="16:16" x14ac:dyDescent="0.2">
      <c r="P295" s="79"/>
    </row>
    <row r="296" spans="16:16" x14ac:dyDescent="0.2">
      <c r="P296" s="79"/>
    </row>
    <row r="297" spans="16:16" x14ac:dyDescent="0.2">
      <c r="P297" s="79"/>
    </row>
    <row r="298" spans="16:16" x14ac:dyDescent="0.2">
      <c r="P298" s="79"/>
    </row>
    <row r="299" spans="16:16" x14ac:dyDescent="0.2">
      <c r="P299" s="79"/>
    </row>
    <row r="300" spans="16:16" x14ac:dyDescent="0.2">
      <c r="P300" s="79"/>
    </row>
    <row r="301" spans="16:16" x14ac:dyDescent="0.2">
      <c r="P301" s="79"/>
    </row>
    <row r="302" spans="16:16" x14ac:dyDescent="0.2">
      <c r="P302" s="79"/>
    </row>
    <row r="303" spans="16:16" x14ac:dyDescent="0.2">
      <c r="P303" s="79"/>
    </row>
    <row r="304" spans="16:16" x14ac:dyDescent="0.2">
      <c r="P304" s="79"/>
    </row>
    <row r="305" spans="16:16" x14ac:dyDescent="0.2">
      <c r="P305" s="79"/>
    </row>
    <row r="306" spans="16:16" x14ac:dyDescent="0.2">
      <c r="P306" s="79"/>
    </row>
    <row r="307" spans="16:16" x14ac:dyDescent="0.2">
      <c r="P307" s="79"/>
    </row>
    <row r="308" spans="16:16" x14ac:dyDescent="0.2">
      <c r="P308" s="79"/>
    </row>
    <row r="309" spans="16:16" x14ac:dyDescent="0.2">
      <c r="P309" s="79"/>
    </row>
    <row r="310" spans="16:16" x14ac:dyDescent="0.2">
      <c r="P310" s="79"/>
    </row>
    <row r="311" spans="16:16" x14ac:dyDescent="0.2">
      <c r="P311" s="79"/>
    </row>
  </sheetData>
  <sheetProtection algorithmName="SHA-512" hashValue="BuSHBChJmDQfo+ZhJ/906VSmUogodTqCVEq7BcoVem8IhGxt22MMUuzdHJp7U543wfVVLQWIXC5uVGVo9NWCOA==" saltValue="ft8lus8aK8RnZ5+ejKVAtw==" spinCount="100000" sheet="1" objects="1" scenarios="1" selectLockedCells="1" selectUnlockedCells="1"/>
  <autoFilter ref="A10:N10" xr:uid="{00000000-0009-0000-0000-000003000000}"/>
  <mergeCells count="23">
    <mergeCell ref="P8:P9"/>
    <mergeCell ref="I1:J1"/>
    <mergeCell ref="A1:B1"/>
    <mergeCell ref="C1:G1"/>
    <mergeCell ref="A2:B2"/>
    <mergeCell ref="C2:D2"/>
    <mergeCell ref="F2:G2"/>
    <mergeCell ref="A3:B3"/>
    <mergeCell ref="C3:E3"/>
    <mergeCell ref="A4:E4"/>
    <mergeCell ref="A9:A10"/>
    <mergeCell ref="B9:B10"/>
    <mergeCell ref="C9:C10"/>
    <mergeCell ref="D9:D10"/>
    <mergeCell ref="E9:E10"/>
    <mergeCell ref="F9:F10"/>
    <mergeCell ref="G9:G10"/>
    <mergeCell ref="K9:K10"/>
    <mergeCell ref="L9:L10"/>
    <mergeCell ref="M9:O9"/>
    <mergeCell ref="I9:I10"/>
    <mergeCell ref="J9:J10"/>
    <mergeCell ref="H9:H10"/>
  </mergeCells>
  <phoneticPr fontId="9"/>
  <conditionalFormatting sqref="C2:D2 F2:G2 C3">
    <cfRule type="expression" dxfId="59" priority="4">
      <formula>AND($G$4&gt;0,C2="")</formula>
    </cfRule>
  </conditionalFormatting>
  <conditionalFormatting sqref="F12:H51">
    <cfRule type="expression" dxfId="58" priority="5">
      <formula>AND($C12&lt;&gt;"",F12="")</formula>
    </cfRule>
  </conditionalFormatting>
  <conditionalFormatting sqref="G3">
    <cfRule type="expression" dxfId="57" priority="3">
      <formula>AND($G$4&gt;0,G3="")</formula>
    </cfRule>
  </conditionalFormatting>
  <conditionalFormatting sqref="G12:G51 C12:C51">
    <cfRule type="expression" dxfId="56" priority="6">
      <formula>$R12&gt;=2</formula>
    </cfRule>
  </conditionalFormatting>
  <conditionalFormatting sqref="J2">
    <cfRule type="expression" dxfId="55" priority="1">
      <formula>$P$53&gt;=1</formula>
    </cfRule>
  </conditionalFormatting>
  <conditionalFormatting sqref="J3">
    <cfRule type="expression" dxfId="54" priority="2">
      <formula>$R$53&gt;=2</formula>
    </cfRule>
  </conditionalFormatting>
  <dataValidations count="14">
    <dataValidation imeMode="fullKatakana" operator="lessThanOrEqual" allowBlank="1" showInputMessage="1" showErrorMessage="1" sqref="E2" xr:uid="{023132BC-8EB8-415D-8A2F-2077A90D9766}"/>
    <dataValidation type="textLength" operator="lessThanOrEqual" allowBlank="1" showErrorMessage="1" error="50字以内で入力してください。" prompt="50字以内で入力してください。" sqref="C2:D2" xr:uid="{60C1978F-31B6-4EEE-A74C-FA830B3E9945}">
      <formula1>50</formula1>
    </dataValidation>
    <dataValidation type="textLength" operator="lessThanOrEqual" allowBlank="1" showInputMessage="1" showErrorMessage="1" error="40字以内で入力してください。" sqref="G52 F12:F52" xr:uid="{B4257D6F-5EDC-46A7-A9BA-8572B1A74531}">
      <formula1>40</formula1>
    </dataValidation>
    <dataValidation type="custom" allowBlank="1" showInputMessage="1" showErrorMessage="1" errorTitle="無効な入力" error="整数で値を入力して下さい。" sqref="I52 H12:H51" xr:uid="{2D19F399-75E9-4669-BE39-B3D98AC59B97}">
      <formula1>H12=INT(H12)</formula1>
    </dataValidation>
    <dataValidation type="textLength" operator="lessThanOrEqual" allowBlank="1" showInputMessage="1" showErrorMessage="1" errorTitle="無効な入力" error="40文字以下で入力してください。" sqref="J12:J52 K52" xr:uid="{0666FEF8-1659-4BFD-B2B9-DAB0C339EAED}">
      <formula1>40</formula1>
    </dataValidation>
    <dataValidation imeMode="disabled" operator="greaterThanOrEqual" allowBlank="1" errorTitle="無効な入力" error="SIIへの申請日を半角数字で入力例を参照の上、入力してください。" prompt="SIIへの申請日を半角数字で入力例を参照の上、入力してください" sqref="G3" xr:uid="{F3F29335-0B7A-4E80-9277-245C49AC7A14}"/>
    <dataValidation type="textLength" imeMode="fullKatakana" operator="lessThanOrEqual" allowBlank="1" showErrorMessage="1" error="全角カタカナで入力してください。_x000a_法人格は不要です。" prompt="全角カタカナで入力してください。_x000a_法人格は不要です。" sqref="F2:G2" xr:uid="{CA9E1C68-D0DA-4F4A-A269-ABA21C30FC86}">
      <formula1>255</formula1>
    </dataValidation>
    <dataValidation type="list" allowBlank="1" showInputMessage="1" showErrorMessage="1" sqref="C3:E3" xr:uid="{0BF3EC2F-91A2-4393-91BE-00E8F7613D7C}">
      <formula1>"あり,なし"</formula1>
    </dataValidation>
    <dataValidation type="list" allowBlank="1" showInputMessage="1" showErrorMessage="1" sqref="M11:M52" xr:uid="{E78E88F3-BE54-4AD3-AA9B-EAAC60D0BCD3}">
      <formula1>"✓"</formula1>
    </dataValidation>
    <dataValidation type="list" allowBlank="1" showInputMessage="1" showErrorMessage="1" sqref="N11:N52" xr:uid="{2483A799-9849-4100-A348-81C3C1F63839}">
      <formula1>"OK,NG"</formula1>
    </dataValidation>
    <dataValidation type="list" operator="lessThanOrEqual" allowBlank="1" showInputMessage="1" showErrorMessage="1" errorTitle="無効な入力" error="40文字以下で入力してください。" sqref="K12:K51" xr:uid="{A20C22D7-3957-4E79-A76A-1B4BA69E8600}">
      <formula1>"そのまま,移動,自由記入"</formula1>
    </dataValidation>
    <dataValidation type="custom" allowBlank="1" showInputMessage="1" showErrorMessage="1" errorTitle="無効な入力" error="整数で値を入力してください。" sqref="I12:I51" xr:uid="{BF9B6E60-1EAC-40DF-9A92-D24BE05A3E48}">
      <formula1>I12=INT(I12)</formula1>
    </dataValidation>
    <dataValidation type="textLength" operator="lessThanOrEqual" allowBlank="1" showInputMessage="1" showErrorMessage="1" error="50字以内で入力してください。" sqref="G12:G51" xr:uid="{ED56286A-7908-46FF-A24F-FE7C7F420C5D}">
      <formula1>50</formula1>
    </dataValidation>
    <dataValidation allowBlank="1" showInputMessage="1" sqref="J11:K11" xr:uid="{EEC0A091-077C-423D-9B0A-C832EBFD2D17}"/>
  </dataValidations>
  <pageMargins left="0.59055118110236227" right="0" top="0.78740157480314965" bottom="0" header="0.31496062992125984" footer="0.31496062992125984"/>
  <pageSetup paperSize="8" scale="31" fitToHeight="0" orientation="landscape" r:id="rId1"/>
  <headerFooter>
    <oddHeader>&amp;R&amp;"Meiryo UI,太字"&amp;26&amp;F</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D766C7B-0780-4BF8-825B-088A7A50C47E}">
          <x14:formula1>
            <xm:f>※編集不可※選択項目!$A$2:$A$3</xm:f>
          </x14:formula1>
          <xm:sqref>C12:C52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4"/>
    <pageSetUpPr fitToPage="1"/>
  </sheetPr>
  <dimension ref="A1:AI1013"/>
  <sheetViews>
    <sheetView view="pageBreakPreview" zoomScale="55" zoomScaleNormal="55" zoomScaleSheetLayoutView="55" workbookViewId="0">
      <selection sqref="A1:B1"/>
    </sheetView>
  </sheetViews>
  <sheetFormatPr defaultColWidth="9" defaultRowHeight="16" outlineLevelCol="1" x14ac:dyDescent="0.2"/>
  <cols>
    <col min="1" max="1" width="12" style="190" customWidth="1"/>
    <col min="2" max="5" width="32.4140625" style="166" customWidth="1"/>
    <col min="6" max="7" width="46.58203125" style="166" customWidth="1"/>
    <col min="8" max="8" width="46.5" style="166" customWidth="1"/>
    <col min="9" max="9" width="24.6640625" style="166" hidden="1" customWidth="1"/>
    <col min="10" max="10" width="22.6640625" style="244" bestFit="1" customWidth="1"/>
    <col min="11" max="11" width="44.1640625" style="166" customWidth="1"/>
    <col min="12" max="12" width="25.1640625" style="166" customWidth="1"/>
    <col min="13" max="14" width="25" style="166" customWidth="1"/>
    <col min="15" max="15" width="14" style="166" customWidth="1"/>
    <col min="16" max="16" width="19.58203125" style="166" customWidth="1"/>
    <col min="17" max="17" width="23.58203125" style="166" customWidth="1"/>
    <col min="18" max="18" width="70.58203125" style="166" customWidth="1"/>
    <col min="19" max="19" width="51.6640625" style="166" customWidth="1"/>
    <col min="20" max="20" width="35.58203125" style="166" customWidth="1"/>
    <col min="21" max="21" width="10.4140625" style="166" hidden="1" customWidth="1" outlineLevel="1"/>
    <col min="22" max="22" width="24.08203125" style="166" hidden="1" customWidth="1" outlineLevel="1"/>
    <col min="23" max="23" width="17.58203125" style="166" hidden="1" customWidth="1" outlineLevel="1"/>
    <col min="24" max="25" width="11.08203125" style="166" hidden="1" customWidth="1" outlineLevel="1"/>
    <col min="26" max="26" width="24.08203125" style="166" hidden="1" customWidth="1" outlineLevel="1"/>
    <col min="27" max="27" width="3.6640625" style="166" hidden="1" customWidth="1" outlineLevel="1"/>
    <col min="28" max="28" width="14.1640625" style="166" hidden="1" customWidth="1" outlineLevel="1"/>
    <col min="29" max="29" width="12.4140625" style="1" hidden="1" customWidth="1" outlineLevel="1"/>
    <col min="30" max="30" width="20.5" style="166" hidden="1" customWidth="1" outlineLevel="1"/>
    <col min="31" max="31" width="22.1640625" style="166" hidden="1" customWidth="1" outlineLevel="1"/>
    <col min="32" max="32" width="9.1640625" style="166" hidden="1" customWidth="1" outlineLevel="1"/>
    <col min="33" max="33" width="10.08203125" style="166" hidden="1" customWidth="1" outlineLevel="1"/>
    <col min="34" max="34" width="9" style="166" hidden="1" customWidth="1" outlineLevel="1"/>
    <col min="35" max="35" width="9" style="166" collapsed="1"/>
    <col min="36" max="16384" width="9" style="166"/>
  </cols>
  <sheetData>
    <row r="1" spans="1:34" ht="40.25" customHeight="1" x14ac:dyDescent="0.2">
      <c r="A1" s="353" t="s">
        <v>146</v>
      </c>
      <c r="B1" s="351"/>
      <c r="C1" s="351" t="s">
        <v>145</v>
      </c>
      <c r="D1" s="351"/>
      <c r="E1" s="351"/>
      <c r="F1" s="351"/>
      <c r="G1" s="352"/>
      <c r="I1" s="167"/>
      <c r="J1" s="367" t="s">
        <v>39</v>
      </c>
      <c r="K1" s="368"/>
      <c r="L1" s="368"/>
      <c r="M1" s="368"/>
      <c r="N1" s="368"/>
      <c r="O1" s="168"/>
      <c r="P1" s="168"/>
      <c r="AC1" s="16"/>
      <c r="AD1" s="169" t="s">
        <v>108</v>
      </c>
      <c r="AE1" s="170">
        <v>46078</v>
      </c>
      <c r="AF1" s="171" t="s">
        <v>109</v>
      </c>
      <c r="AG1" s="172" t="s">
        <v>123</v>
      </c>
    </row>
    <row r="2" spans="1:34" ht="151.5" customHeight="1" x14ac:dyDescent="0.2">
      <c r="A2" s="322" t="s">
        <v>35</v>
      </c>
      <c r="B2" s="323"/>
      <c r="C2" s="293"/>
      <c r="D2" s="294"/>
      <c r="E2" s="173" t="s">
        <v>36</v>
      </c>
      <c r="F2" s="293"/>
      <c r="G2" s="294"/>
      <c r="I2" s="174"/>
      <c r="J2" s="175" t="s">
        <v>40</v>
      </c>
      <c r="K2" s="356" t="s">
        <v>81</v>
      </c>
      <c r="L2" s="357"/>
      <c r="M2" s="357"/>
      <c r="N2" s="358"/>
      <c r="O2" s="168"/>
      <c r="P2" s="168"/>
      <c r="Q2" s="168"/>
      <c r="AC2" s="16"/>
    </row>
    <row r="3" spans="1:34" ht="151.5" customHeight="1" x14ac:dyDescent="0.2">
      <c r="A3" s="343" t="s">
        <v>140</v>
      </c>
      <c r="B3" s="344"/>
      <c r="C3" s="345"/>
      <c r="D3" s="346"/>
      <c r="E3" s="347"/>
      <c r="F3" s="176" t="s">
        <v>37</v>
      </c>
      <c r="G3" s="102"/>
      <c r="I3" s="177"/>
      <c r="J3" s="175" t="s">
        <v>41</v>
      </c>
      <c r="K3" s="359" t="s">
        <v>135</v>
      </c>
      <c r="L3" s="360"/>
      <c r="M3" s="360"/>
      <c r="N3" s="361"/>
      <c r="O3" s="178"/>
      <c r="P3" s="178"/>
      <c r="Q3" s="179"/>
      <c r="R3" s="180"/>
      <c r="AC3" s="16"/>
    </row>
    <row r="4" spans="1:34" ht="151.5" customHeight="1" thickBot="1" x14ac:dyDescent="0.25">
      <c r="A4" s="348" t="s">
        <v>142</v>
      </c>
      <c r="B4" s="349"/>
      <c r="C4" s="349"/>
      <c r="D4" s="349"/>
      <c r="E4" s="350"/>
      <c r="F4" s="181" t="s">
        <v>38</v>
      </c>
      <c r="G4" s="181">
        <f>COUNTIF($B$12:$B$311,"高性能ボイラ")</f>
        <v>0</v>
      </c>
      <c r="I4" s="182"/>
      <c r="J4" s="183" t="s">
        <v>101</v>
      </c>
      <c r="K4" s="362" t="s">
        <v>42</v>
      </c>
      <c r="L4" s="363"/>
      <c r="M4" s="363"/>
      <c r="N4" s="364"/>
      <c r="O4" s="184"/>
      <c r="P4" s="184"/>
      <c r="Q4" s="184"/>
      <c r="X4" s="168"/>
      <c r="Y4" s="185" t="str">
        <f>IF(COUNTIF(V12:V311,"✓")=0,"",COUNTIF(V12:V311,"✓"))</f>
        <v/>
      </c>
      <c r="Z4" s="168"/>
      <c r="AA4" s="168"/>
      <c r="AB4" s="168"/>
      <c r="AC4" s="16"/>
      <c r="AD4" s="168"/>
      <c r="AE4" s="168"/>
      <c r="AF4" s="168"/>
      <c r="AG4" s="168"/>
      <c r="AH4" s="168"/>
    </row>
    <row r="5" spans="1:34" ht="28.5" customHeight="1" thickBot="1" x14ac:dyDescent="0.25">
      <c r="A5" s="186"/>
      <c r="B5" s="187"/>
      <c r="C5" s="187"/>
      <c r="D5" s="188"/>
      <c r="E5" s="188"/>
      <c r="F5" s="189"/>
      <c r="G5" s="184"/>
      <c r="I5" s="184"/>
      <c r="J5" s="190"/>
      <c r="K5" s="190"/>
      <c r="L5" s="191"/>
      <c r="M5" s="184"/>
      <c r="N5" s="184"/>
      <c r="O5" s="184"/>
      <c r="P5" s="184"/>
      <c r="Q5" s="192"/>
      <c r="R5" s="192"/>
      <c r="S5" s="184"/>
      <c r="T5" s="184"/>
      <c r="U5" s="184"/>
      <c r="V5" s="190"/>
      <c r="W5" s="190"/>
      <c r="X5" s="190"/>
      <c r="Y5" s="190"/>
      <c r="AC5" s="16"/>
    </row>
    <row r="6" spans="1:34" ht="39.75" customHeight="1" x14ac:dyDescent="0.2">
      <c r="A6" s="193" t="s">
        <v>2</v>
      </c>
      <c r="B6" s="194">
        <f>COLUMN()-1</f>
        <v>1</v>
      </c>
      <c r="C6" s="194">
        <f t="shared" ref="C6:H6" si="0">COLUMN()-1</f>
        <v>2</v>
      </c>
      <c r="D6" s="195">
        <f t="shared" si="0"/>
        <v>3</v>
      </c>
      <c r="E6" s="196">
        <f t="shared" si="0"/>
        <v>4</v>
      </c>
      <c r="F6" s="195">
        <f t="shared" si="0"/>
        <v>5</v>
      </c>
      <c r="G6" s="195">
        <f t="shared" si="0"/>
        <v>6</v>
      </c>
      <c r="H6" s="195">
        <f t="shared" si="0"/>
        <v>7</v>
      </c>
      <c r="I6" s="197" t="s">
        <v>136</v>
      </c>
      <c r="J6" s="196">
        <f>COLUMN()-2</f>
        <v>8</v>
      </c>
      <c r="K6" s="196">
        <f t="shared" ref="K6:P6" si="1">COLUMN()-2</f>
        <v>9</v>
      </c>
      <c r="L6" s="196">
        <f t="shared" si="1"/>
        <v>10</v>
      </c>
      <c r="M6" s="327">
        <f t="shared" si="1"/>
        <v>11</v>
      </c>
      <c r="N6" s="328">
        <f t="shared" si="1"/>
        <v>12</v>
      </c>
      <c r="O6" s="329">
        <f t="shared" si="1"/>
        <v>13</v>
      </c>
      <c r="P6" s="196">
        <f t="shared" si="1"/>
        <v>14</v>
      </c>
      <c r="Q6" s="198">
        <f>COLUMN()-4</f>
        <v>13</v>
      </c>
      <c r="R6" s="196">
        <f t="shared" ref="R6:T6" si="2">COLUMN()-4</f>
        <v>14</v>
      </c>
      <c r="S6" s="196">
        <f t="shared" si="2"/>
        <v>15</v>
      </c>
      <c r="T6" s="196">
        <f t="shared" si="2"/>
        <v>16</v>
      </c>
      <c r="U6" s="199"/>
      <c r="V6" s="200"/>
      <c r="W6" s="200"/>
      <c r="AB6" s="201" t="s">
        <v>126</v>
      </c>
      <c r="AC6" s="16"/>
    </row>
    <row r="7" spans="1:34" ht="39.75" customHeight="1" x14ac:dyDescent="0.2">
      <c r="A7" s="202" t="s">
        <v>46</v>
      </c>
      <c r="B7" s="203" t="s">
        <v>48</v>
      </c>
      <c r="C7" s="203" t="s">
        <v>48</v>
      </c>
      <c r="D7" s="203" t="s">
        <v>48</v>
      </c>
      <c r="E7" s="204" t="s">
        <v>51</v>
      </c>
      <c r="F7" s="203" t="s">
        <v>48</v>
      </c>
      <c r="G7" s="203" t="s">
        <v>48</v>
      </c>
      <c r="H7" s="203" t="s">
        <v>48</v>
      </c>
      <c r="I7" s="205" t="s">
        <v>51</v>
      </c>
      <c r="J7" s="206" t="s">
        <v>51</v>
      </c>
      <c r="K7" s="206" t="s">
        <v>51</v>
      </c>
      <c r="L7" s="206" t="s">
        <v>51</v>
      </c>
      <c r="M7" s="203" t="s">
        <v>48</v>
      </c>
      <c r="N7" s="203" t="s">
        <v>48</v>
      </c>
      <c r="O7" s="203" t="s">
        <v>48</v>
      </c>
      <c r="P7" s="206" t="s">
        <v>51</v>
      </c>
      <c r="Q7" s="204" t="s">
        <v>51</v>
      </c>
      <c r="R7" s="206" t="s">
        <v>51</v>
      </c>
      <c r="S7" s="204" t="s">
        <v>51</v>
      </c>
      <c r="T7" s="204" t="s">
        <v>51</v>
      </c>
      <c r="U7" s="207"/>
      <c r="V7" s="208"/>
      <c r="W7" s="208"/>
      <c r="AB7" s="190">
        <f>IF(AND($G$4&gt;0,OR($C$2="",$F$2="",$G$3="",$C$3="")),1,0)</f>
        <v>0</v>
      </c>
      <c r="AC7" s="16"/>
    </row>
    <row r="8" spans="1:34" ht="39.75" customHeight="1" thickBot="1" x14ac:dyDescent="0.25">
      <c r="A8" s="209" t="s">
        <v>47</v>
      </c>
      <c r="B8" s="210" t="s">
        <v>49</v>
      </c>
      <c r="C8" s="211" t="s">
        <v>50</v>
      </c>
      <c r="D8" s="210" t="s">
        <v>49</v>
      </c>
      <c r="E8" s="210" t="s">
        <v>49</v>
      </c>
      <c r="F8" s="211" t="s">
        <v>50</v>
      </c>
      <c r="G8" s="211" t="s">
        <v>50</v>
      </c>
      <c r="H8" s="211" t="s">
        <v>50</v>
      </c>
      <c r="I8" s="212" t="s">
        <v>67</v>
      </c>
      <c r="J8" s="211" t="s">
        <v>50</v>
      </c>
      <c r="K8" s="210" t="s">
        <v>49</v>
      </c>
      <c r="L8" s="211" t="s">
        <v>50</v>
      </c>
      <c r="M8" s="211" t="s">
        <v>120</v>
      </c>
      <c r="N8" s="211" t="s">
        <v>120</v>
      </c>
      <c r="O8" s="210" t="s">
        <v>49</v>
      </c>
      <c r="P8" s="211" t="s">
        <v>120</v>
      </c>
      <c r="Q8" s="213" t="s">
        <v>52</v>
      </c>
      <c r="R8" s="211" t="s">
        <v>120</v>
      </c>
      <c r="S8" s="213" t="s">
        <v>52</v>
      </c>
      <c r="T8" s="210" t="s">
        <v>49</v>
      </c>
      <c r="U8" s="214"/>
      <c r="V8" s="215"/>
      <c r="W8" s="216"/>
      <c r="AC8" s="16"/>
    </row>
    <row r="9" spans="1:34" ht="21.75" customHeight="1" x14ac:dyDescent="0.2">
      <c r="A9" s="365" t="s">
        <v>31</v>
      </c>
      <c r="B9" s="324" t="s">
        <v>43</v>
      </c>
      <c r="C9" s="330" t="s">
        <v>0</v>
      </c>
      <c r="D9" s="330" t="s">
        <v>44</v>
      </c>
      <c r="E9" s="325" t="s">
        <v>45</v>
      </c>
      <c r="F9" s="330" t="s">
        <v>4</v>
      </c>
      <c r="G9" s="330" t="s">
        <v>7</v>
      </c>
      <c r="H9" s="330" t="s">
        <v>9</v>
      </c>
      <c r="I9" s="354" t="s">
        <v>128</v>
      </c>
      <c r="J9" s="325" t="s">
        <v>55</v>
      </c>
      <c r="K9" s="325" t="s">
        <v>119</v>
      </c>
      <c r="L9" s="369" t="s">
        <v>129</v>
      </c>
      <c r="M9" s="327" t="s">
        <v>8</v>
      </c>
      <c r="N9" s="328"/>
      <c r="O9" s="329"/>
      <c r="P9" s="341" t="s">
        <v>143</v>
      </c>
      <c r="Q9" s="337" t="s">
        <v>121</v>
      </c>
      <c r="R9" s="332" t="s">
        <v>63</v>
      </c>
      <c r="S9" s="333" t="s">
        <v>3</v>
      </c>
      <c r="T9" s="341" t="s">
        <v>139</v>
      </c>
      <c r="U9" s="339" t="s">
        <v>125</v>
      </c>
      <c r="V9" s="335" t="s">
        <v>124</v>
      </c>
      <c r="W9" s="318" t="s">
        <v>163</v>
      </c>
      <c r="X9" s="320" t="s">
        <v>33</v>
      </c>
      <c r="Y9" s="320"/>
      <c r="Z9" s="321"/>
      <c r="AC9" s="248"/>
    </row>
    <row r="10" spans="1:34" ht="58.5" x14ac:dyDescent="0.2">
      <c r="A10" s="366"/>
      <c r="B10" s="324"/>
      <c r="C10" s="331"/>
      <c r="D10" s="331"/>
      <c r="E10" s="326"/>
      <c r="F10" s="331"/>
      <c r="G10" s="331"/>
      <c r="H10" s="331"/>
      <c r="I10" s="355"/>
      <c r="J10" s="326"/>
      <c r="K10" s="326"/>
      <c r="L10" s="370"/>
      <c r="M10" s="217" t="s">
        <v>130</v>
      </c>
      <c r="N10" s="217" t="s">
        <v>131</v>
      </c>
      <c r="O10" s="217" t="s">
        <v>54</v>
      </c>
      <c r="P10" s="342"/>
      <c r="Q10" s="338"/>
      <c r="R10" s="326"/>
      <c r="S10" s="334"/>
      <c r="T10" s="342"/>
      <c r="U10" s="340"/>
      <c r="V10" s="336"/>
      <c r="W10" s="319"/>
      <c r="X10" s="218" t="s">
        <v>34</v>
      </c>
      <c r="Y10" s="219" t="s">
        <v>32</v>
      </c>
      <c r="Z10" s="220" t="s">
        <v>3</v>
      </c>
      <c r="AC10" s="248"/>
      <c r="AE10" s="221" t="s">
        <v>137</v>
      </c>
    </row>
    <row r="11" spans="1:34" ht="25.25" customHeight="1" x14ac:dyDescent="0.2">
      <c r="A11" s="222" t="s">
        <v>53</v>
      </c>
      <c r="B11" s="223" t="s">
        <v>100</v>
      </c>
      <c r="C11" s="224" t="s">
        <v>5</v>
      </c>
      <c r="D11" s="128" t="s">
        <v>132</v>
      </c>
      <c r="E11" s="128" t="s">
        <v>99</v>
      </c>
      <c r="F11" s="145" t="s">
        <v>85</v>
      </c>
      <c r="G11" s="145" t="s">
        <v>88</v>
      </c>
      <c r="H11" s="129" t="s">
        <v>117</v>
      </c>
      <c r="I11" s="128" t="s">
        <v>118</v>
      </c>
      <c r="J11" s="129" t="s">
        <v>106</v>
      </c>
      <c r="K11" s="130" t="s">
        <v>172</v>
      </c>
      <c r="L11" s="129">
        <v>95</v>
      </c>
      <c r="M11" s="129">
        <v>1000</v>
      </c>
      <c r="N11" s="129"/>
      <c r="O11" s="128" t="str">
        <f>IF(C11="","",VLOOKUP(C11,※編集不可※選択項目!$A$2:$E$3,5,FALSE))</f>
        <v>kg/h</v>
      </c>
      <c r="P11" s="129"/>
      <c r="Q11" s="93">
        <v>300</v>
      </c>
      <c r="R11" s="146" t="s">
        <v>134</v>
      </c>
      <c r="S11" s="147"/>
      <c r="T11" s="225" t="str">
        <f>IF($C$3&lt;&gt;"あり","-",IF(AND(P11="可",L11&gt;=※編集不可※選択項目!$F$3),"トップ性能枠対象","-"))</f>
        <v>-</v>
      </c>
      <c r="U11" s="109"/>
      <c r="V11" s="43"/>
      <c r="W11" s="160"/>
      <c r="X11" s="226"/>
      <c r="Y11" s="227"/>
      <c r="Z11" s="228"/>
      <c r="AB11" s="229" t="s">
        <v>56</v>
      </c>
      <c r="AC11" s="72" t="s">
        <v>164</v>
      </c>
      <c r="AD11" s="229" t="s">
        <v>138</v>
      </c>
      <c r="AE11" s="229" t="s">
        <v>127</v>
      </c>
      <c r="AF11" s="230" t="s">
        <v>57</v>
      </c>
      <c r="AG11" s="230" t="s">
        <v>58</v>
      </c>
      <c r="AH11" s="229" t="s">
        <v>150</v>
      </c>
    </row>
    <row r="12" spans="1:34" ht="25.4" customHeight="1" x14ac:dyDescent="0.2">
      <c r="A12" s="231">
        <f t="shared" ref="A12:A75" si="3">ROW()-11</f>
        <v>1</v>
      </c>
      <c r="B12" s="205" t="str">
        <f>IF($C12="","","高性能ボイラ")</f>
        <v/>
      </c>
      <c r="C12" s="133"/>
      <c r="D12" s="128" t="str">
        <f>IF($C$2="","",IF($B12&lt;&gt;"",$C$2,""))</f>
        <v/>
      </c>
      <c r="E12" s="128" t="str">
        <f>IF($F$2="","",IF($B12&lt;&gt;"",$F$2,""))</f>
        <v/>
      </c>
      <c r="F12" s="148"/>
      <c r="G12" s="148"/>
      <c r="H12" s="134"/>
      <c r="I12" s="162"/>
      <c r="J12" s="134"/>
      <c r="K12" s="130" t="str">
        <f>IF(C12&lt;&gt;"","＜従来枠＞"&amp;※編集不可※選択項目!$F$2&amp;"　"&amp;"＜トップ性能枠＞"&amp;※編集不可※選択項目!$F$3,"")</f>
        <v/>
      </c>
      <c r="L12" s="134"/>
      <c r="M12" s="134"/>
      <c r="N12" s="134"/>
      <c r="O12" s="128" t="str">
        <f>IF(C12="","",VLOOKUP(C12,※編集不可※選択項目!$A$2:$E$3,5,FALSE))</f>
        <v/>
      </c>
      <c r="P12" s="163"/>
      <c r="Q12" s="94"/>
      <c r="R12" s="148"/>
      <c r="S12" s="149"/>
      <c r="T12" s="225" t="str">
        <f>IF($C$3&lt;&gt;"あり","-",IF(AND(P12="可",L12&gt;=※編集不可※選択項目!$F$3),"トップ性能枠対象","-"))</f>
        <v>-</v>
      </c>
      <c r="U12" s="232"/>
      <c r="V12" s="78"/>
      <c r="W12" s="161" t="str">
        <f>IF($B12="","",IF(AND($B12&lt;&gt;"",$C$3="あり"),1,0))</f>
        <v/>
      </c>
      <c r="X12" s="233"/>
      <c r="Y12" s="234"/>
      <c r="Z12" s="235"/>
      <c r="AB12" s="236">
        <f t="shared" ref="AB12:AB75" si="4">IF(AND($C12&lt;&gt;"",OR(F12="",G12="",H12="",J12="",L12="",AND(C12="蒸気ボイラ",M12=""),AND(C12="温水ボイラ",N12=""))),1,0)</f>
        <v>0</v>
      </c>
      <c r="AC12" s="79">
        <f>IF(AND($C12&lt;&gt;"",$C$3="あり",L12&gt;=※編集不可※選択項目!$F$3,P12=""),1,0)</f>
        <v>0</v>
      </c>
      <c r="AD12" s="236">
        <f>IF(AND($G12&lt;&gt;"",COUNTIF($G12,"*■*")&gt;0,$R12=""),1,0)</f>
        <v>0</v>
      </c>
      <c r="AE12" s="236" t="str">
        <f t="shared" ref="AE12:AE75" si="5">TEXT(IF(G12="","",G12&amp;"["&amp;H12&amp;"]"),"G/標準")</f>
        <v/>
      </c>
      <c r="AF12" s="237">
        <f>IF(AE12="",0,COUNTIF($AE$12:$AE$311,AE12))</f>
        <v>0</v>
      </c>
      <c r="AG12" s="237">
        <f>IF($L12="",0,IF(95&gt;$L12,1,0))</f>
        <v>0</v>
      </c>
      <c r="AH12" s="190">
        <f>IF(AND($C$3="あり", $L12&gt;=※編集不可※選択項目!$F$3, $P12=""),1,0)</f>
        <v>0</v>
      </c>
    </row>
    <row r="13" spans="1:34" ht="25.4" customHeight="1" x14ac:dyDescent="0.2">
      <c r="A13" s="231">
        <f t="shared" si="3"/>
        <v>2</v>
      </c>
      <c r="B13" s="205" t="str">
        <f t="shared" ref="B13:B76" si="6">IF($C13="","","高性能ボイラ")</f>
        <v/>
      </c>
      <c r="C13" s="133"/>
      <c r="D13" s="128" t="str">
        <f t="shared" ref="D13:D76" si="7">IF($C$2="","",IF($B13&lt;&gt;"",$C$2,""))</f>
        <v/>
      </c>
      <c r="E13" s="128" t="str">
        <f t="shared" ref="E13:E76" si="8">IF($F$2="","",IF($B13&lt;&gt;"",$F$2,""))</f>
        <v/>
      </c>
      <c r="F13" s="148"/>
      <c r="G13" s="148"/>
      <c r="H13" s="134"/>
      <c r="I13" s="162"/>
      <c r="J13" s="134"/>
      <c r="K13" s="130" t="str">
        <f>IF(C13&lt;&gt;"","＜従来枠＞"&amp;※編集不可※選択項目!$F$2&amp;"　"&amp;"＜トップ性能枠＞"&amp;※編集不可※選択項目!$F$3,"")</f>
        <v/>
      </c>
      <c r="L13" s="134"/>
      <c r="M13" s="134"/>
      <c r="N13" s="134"/>
      <c r="O13" s="128" t="str">
        <f>IF(C13="","",VLOOKUP(C13,※編集不可※選択項目!$A$2:$E$3,5,FALSE))</f>
        <v/>
      </c>
      <c r="P13" s="163"/>
      <c r="Q13" s="94"/>
      <c r="R13" s="148"/>
      <c r="S13" s="149"/>
      <c r="T13" s="225" t="str">
        <f>IF($C$3&lt;&gt;"あり","-",IF(AND(P13="可",L13&gt;=※編集不可※選択項目!$F$3),"トップ性能枠対象","-"))</f>
        <v>-</v>
      </c>
      <c r="U13" s="232"/>
      <c r="V13" s="78"/>
      <c r="W13" s="161" t="str">
        <f t="shared" ref="W13:W76" si="9">IF($B13="","",IF(AND($B13&lt;&gt;"",$C$3="あり"),1,0))</f>
        <v/>
      </c>
      <c r="X13" s="233"/>
      <c r="Y13" s="234"/>
      <c r="Z13" s="235"/>
      <c r="AB13" s="236">
        <f t="shared" si="4"/>
        <v>0</v>
      </c>
      <c r="AC13" s="79">
        <f>IF(AND($C13&lt;&gt;"",$C$3="あり",L13&gt;=※編集不可※選択項目!$F$3,P13=""),1,0)</f>
        <v>0</v>
      </c>
      <c r="AD13" s="236">
        <f t="shared" ref="AD13:AD76" si="10">IF(AND($G13&lt;&gt;"",COUNTIF($G13,"*■*")&gt;0,$R13=""),1,0)</f>
        <v>0</v>
      </c>
      <c r="AE13" s="236" t="str">
        <f t="shared" si="5"/>
        <v/>
      </c>
      <c r="AF13" s="237">
        <f t="shared" ref="AF13:AF76" si="11">IF(AE13="",0,COUNTIF($AE$12:$AE$311,AE13))</f>
        <v>0</v>
      </c>
      <c r="AG13" s="237">
        <f t="shared" ref="AG13:AG76" si="12">IF($L13="",0,IF(95&gt;$L13,1,0))</f>
        <v>0</v>
      </c>
      <c r="AH13" s="190">
        <f>IF(AND($C$3="あり", $L13&gt;=※編集不可※選択項目!$F$3, $P13=""),1,0)</f>
        <v>0</v>
      </c>
    </row>
    <row r="14" spans="1:34" ht="25.4" customHeight="1" x14ac:dyDescent="0.2">
      <c r="A14" s="231">
        <f t="shared" si="3"/>
        <v>3</v>
      </c>
      <c r="B14" s="205" t="str">
        <f t="shared" si="6"/>
        <v/>
      </c>
      <c r="C14" s="133"/>
      <c r="D14" s="128" t="str">
        <f t="shared" si="7"/>
        <v/>
      </c>
      <c r="E14" s="128" t="str">
        <f t="shared" si="8"/>
        <v/>
      </c>
      <c r="F14" s="148"/>
      <c r="G14" s="148"/>
      <c r="H14" s="134"/>
      <c r="I14" s="162"/>
      <c r="J14" s="134"/>
      <c r="K14" s="130" t="str">
        <f>IF(C14&lt;&gt;"","＜従来枠＞"&amp;※編集不可※選択項目!$F$2&amp;"　"&amp;"＜トップ性能枠＞"&amp;※編集不可※選択項目!$F$3,"")</f>
        <v/>
      </c>
      <c r="L14" s="134"/>
      <c r="M14" s="134"/>
      <c r="N14" s="134"/>
      <c r="O14" s="128" t="str">
        <f>IF(C14="","",VLOOKUP(C14,※編集不可※選択項目!$A$2:$E$3,5,FALSE))</f>
        <v/>
      </c>
      <c r="P14" s="163"/>
      <c r="Q14" s="94"/>
      <c r="R14" s="148"/>
      <c r="S14" s="149"/>
      <c r="T14" s="225" t="str">
        <f>IF($C$3&lt;&gt;"あり","-",IF(AND(P14="可",L14&gt;=※編集不可※選択項目!$F$3),"トップ性能枠対象","-"))</f>
        <v>-</v>
      </c>
      <c r="U14" s="232"/>
      <c r="V14" s="78"/>
      <c r="W14" s="161" t="str">
        <f t="shared" si="9"/>
        <v/>
      </c>
      <c r="X14" s="233"/>
      <c r="Y14" s="234"/>
      <c r="Z14" s="235"/>
      <c r="AB14" s="236">
        <f t="shared" si="4"/>
        <v>0</v>
      </c>
      <c r="AC14" s="79">
        <f>IF(AND($C14&lt;&gt;"",$C$3="あり",L14&gt;=※編集不可※選択項目!$F$3,P14=""),1,0)</f>
        <v>0</v>
      </c>
      <c r="AD14" s="236">
        <f t="shared" si="10"/>
        <v>0</v>
      </c>
      <c r="AE14" s="236" t="str">
        <f t="shared" si="5"/>
        <v/>
      </c>
      <c r="AF14" s="237">
        <f t="shared" si="11"/>
        <v>0</v>
      </c>
      <c r="AG14" s="237">
        <f t="shared" si="12"/>
        <v>0</v>
      </c>
      <c r="AH14" s="190">
        <f>IF(AND($C$3="あり", $L14&gt;=※編集不可※選択項目!$F$3, $P14=""),1,0)</f>
        <v>0</v>
      </c>
    </row>
    <row r="15" spans="1:34" ht="25.25" customHeight="1" x14ac:dyDescent="0.2">
      <c r="A15" s="231">
        <f t="shared" si="3"/>
        <v>4</v>
      </c>
      <c r="B15" s="205" t="str">
        <f>IF($C15="","","高性能ボイラ")</f>
        <v/>
      </c>
      <c r="C15" s="133"/>
      <c r="D15" s="128" t="str">
        <f t="shared" si="7"/>
        <v/>
      </c>
      <c r="E15" s="128" t="str">
        <f t="shared" si="8"/>
        <v/>
      </c>
      <c r="F15" s="148"/>
      <c r="G15" s="148"/>
      <c r="H15" s="134"/>
      <c r="I15" s="162" t="str">
        <f t="shared" ref="I15:I76" si="13">IF(G15="","",G15&amp;"["&amp;H15&amp;"]")</f>
        <v/>
      </c>
      <c r="J15" s="134"/>
      <c r="K15" s="130" t="str">
        <f>IF(C15&lt;&gt;"","＜従来枠＞"&amp;※編集不可※選択項目!$F$2&amp;"　"&amp;"＜トップ性能枠＞"&amp;※編集不可※選択項目!$F$3,"")</f>
        <v/>
      </c>
      <c r="L15" s="134"/>
      <c r="M15" s="134"/>
      <c r="N15" s="134"/>
      <c r="O15" s="128" t="str">
        <f>IF(C15="","",VLOOKUP(C15,※編集不可※選択項目!$A$2:$E$3,5,FALSE))</f>
        <v/>
      </c>
      <c r="P15" s="163"/>
      <c r="Q15" s="94"/>
      <c r="R15" s="148"/>
      <c r="S15" s="149"/>
      <c r="T15" s="225" t="str">
        <f>IF($C$3&lt;&gt;"あり","-",IF(AND(P15="可",L15&gt;=※編集不可※選択項目!$F$3),"トップ性能枠対象","-"))</f>
        <v>-</v>
      </c>
      <c r="U15" s="232"/>
      <c r="V15" s="78"/>
      <c r="W15" s="161" t="str">
        <f t="shared" si="9"/>
        <v/>
      </c>
      <c r="X15" s="233"/>
      <c r="Y15" s="234"/>
      <c r="Z15" s="235"/>
      <c r="AB15" s="236">
        <f>IF(AND($C15&lt;&gt;"",OR(F15="",G15="",H15="",J15="",L15="",AND(C15="蒸気ボイラ",M15=""),AND(C15="温水ボイラ",N15=""))),1,0)</f>
        <v>0</v>
      </c>
      <c r="AC15" s="79">
        <f>IF(AND($C15&lt;&gt;"",$C$3="あり",L15&gt;=※編集不可※選択項目!$F$3,P15=""),1,0)</f>
        <v>0</v>
      </c>
      <c r="AD15" s="236">
        <f t="shared" si="10"/>
        <v>0</v>
      </c>
      <c r="AE15" s="236" t="str">
        <f t="shared" si="5"/>
        <v/>
      </c>
      <c r="AF15" s="237">
        <f t="shared" si="11"/>
        <v>0</v>
      </c>
      <c r="AG15" s="237">
        <f t="shared" si="12"/>
        <v>0</v>
      </c>
      <c r="AH15" s="190">
        <f>IF(AND($C$3="あり", $L15&gt;=※編集不可※選択項目!$F$3, $P15=""),1,0)</f>
        <v>0</v>
      </c>
    </row>
    <row r="16" spans="1:34" ht="25.25" customHeight="1" x14ac:dyDescent="0.2">
      <c r="A16" s="231">
        <f t="shared" si="3"/>
        <v>5</v>
      </c>
      <c r="B16" s="205" t="str">
        <f t="shared" si="6"/>
        <v/>
      </c>
      <c r="C16" s="133"/>
      <c r="D16" s="128" t="str">
        <f t="shared" si="7"/>
        <v/>
      </c>
      <c r="E16" s="128" t="str">
        <f t="shared" si="8"/>
        <v/>
      </c>
      <c r="F16" s="148"/>
      <c r="G16" s="148"/>
      <c r="H16" s="134"/>
      <c r="I16" s="162" t="str">
        <f t="shared" si="13"/>
        <v/>
      </c>
      <c r="J16" s="134"/>
      <c r="K16" s="130" t="str">
        <f>IF(C16&lt;&gt;"","＜従来枠＞"&amp;※編集不可※選択項目!$F$2&amp;"　"&amp;"＜トップ性能枠＞"&amp;※編集不可※選択項目!$F$3,"")</f>
        <v/>
      </c>
      <c r="L16" s="134"/>
      <c r="M16" s="134"/>
      <c r="N16" s="134"/>
      <c r="O16" s="128" t="str">
        <f>IF(C16="","",VLOOKUP(C16,※編集不可※選択項目!$A$2:$E$3,5,FALSE))</f>
        <v/>
      </c>
      <c r="P16" s="163"/>
      <c r="Q16" s="94"/>
      <c r="R16" s="148"/>
      <c r="S16" s="149"/>
      <c r="T16" s="225" t="str">
        <f>IF($C$3&lt;&gt;"あり","-",IF(AND(P16="可",L16&gt;=※編集不可※選択項目!$F$3),"トップ性能枠対象","-"))</f>
        <v>-</v>
      </c>
      <c r="U16" s="232"/>
      <c r="V16" s="78"/>
      <c r="W16" s="161" t="str">
        <f t="shared" si="9"/>
        <v/>
      </c>
      <c r="X16" s="233"/>
      <c r="Y16" s="234"/>
      <c r="Z16" s="235"/>
      <c r="AB16" s="236">
        <f t="shared" si="4"/>
        <v>0</v>
      </c>
      <c r="AC16" s="79">
        <f>IF(AND($C16&lt;&gt;"",$C$3="あり",L16&gt;=※編集不可※選択項目!$F$3,P16=""),1,0)</f>
        <v>0</v>
      </c>
      <c r="AD16" s="236">
        <f t="shared" si="10"/>
        <v>0</v>
      </c>
      <c r="AE16" s="236" t="str">
        <f t="shared" si="5"/>
        <v/>
      </c>
      <c r="AF16" s="237">
        <f t="shared" si="11"/>
        <v>0</v>
      </c>
      <c r="AG16" s="237">
        <f t="shared" si="12"/>
        <v>0</v>
      </c>
      <c r="AH16" s="190">
        <f>IF(AND($C$3="あり", $L16&gt;=※編集不可※選択項目!$F$3, $P16=""),1,0)</f>
        <v>0</v>
      </c>
    </row>
    <row r="17" spans="1:34" ht="25.25" customHeight="1" x14ac:dyDescent="0.2">
      <c r="A17" s="231">
        <f t="shared" si="3"/>
        <v>6</v>
      </c>
      <c r="B17" s="205" t="str">
        <f t="shared" si="6"/>
        <v/>
      </c>
      <c r="C17" s="133"/>
      <c r="D17" s="128" t="str">
        <f t="shared" si="7"/>
        <v/>
      </c>
      <c r="E17" s="128" t="str">
        <f t="shared" si="8"/>
        <v/>
      </c>
      <c r="F17" s="148"/>
      <c r="G17" s="148"/>
      <c r="H17" s="134"/>
      <c r="I17" s="162" t="str">
        <f t="shared" si="13"/>
        <v/>
      </c>
      <c r="J17" s="134"/>
      <c r="K17" s="130" t="str">
        <f>IF(C17&lt;&gt;"","＜従来枠＞"&amp;※編集不可※選択項目!$F$2&amp;"　"&amp;"＜トップ性能枠＞"&amp;※編集不可※選択項目!$F$3,"")</f>
        <v/>
      </c>
      <c r="L17" s="134"/>
      <c r="M17" s="134"/>
      <c r="N17" s="134"/>
      <c r="O17" s="128" t="str">
        <f>IF(C17="","",VLOOKUP(C17,※編集不可※選択項目!$A$2:$E$3,5,FALSE))</f>
        <v/>
      </c>
      <c r="P17" s="163"/>
      <c r="Q17" s="94"/>
      <c r="R17" s="148"/>
      <c r="S17" s="149"/>
      <c r="T17" s="225" t="str">
        <f>IF($C$3&lt;&gt;"あり","-",IF(AND(P17="可",L17&gt;=※編集不可※選択項目!$F$3),"トップ性能枠対象","-"))</f>
        <v>-</v>
      </c>
      <c r="U17" s="232"/>
      <c r="V17" s="78"/>
      <c r="W17" s="161" t="str">
        <f t="shared" si="9"/>
        <v/>
      </c>
      <c r="X17" s="233"/>
      <c r="Y17" s="234"/>
      <c r="Z17" s="235"/>
      <c r="AB17" s="236">
        <f t="shared" si="4"/>
        <v>0</v>
      </c>
      <c r="AC17" s="79">
        <f>IF(AND($C17&lt;&gt;"",$C$3="あり",L17&gt;=※編集不可※選択項目!$F$3,P17=""),1,0)</f>
        <v>0</v>
      </c>
      <c r="AD17" s="236">
        <f t="shared" si="10"/>
        <v>0</v>
      </c>
      <c r="AE17" s="236" t="str">
        <f t="shared" si="5"/>
        <v/>
      </c>
      <c r="AF17" s="237">
        <f t="shared" si="11"/>
        <v>0</v>
      </c>
      <c r="AG17" s="237">
        <f t="shared" si="12"/>
        <v>0</v>
      </c>
      <c r="AH17" s="190">
        <f>IF(AND($C$3="あり", $L17&gt;=※編集不可※選択項目!$F$3, $P17=""),1,0)</f>
        <v>0</v>
      </c>
    </row>
    <row r="18" spans="1:34" ht="25.25" customHeight="1" x14ac:dyDescent="0.2">
      <c r="A18" s="231">
        <f t="shared" si="3"/>
        <v>7</v>
      </c>
      <c r="B18" s="205" t="str">
        <f t="shared" si="6"/>
        <v/>
      </c>
      <c r="C18" s="133"/>
      <c r="D18" s="128" t="str">
        <f t="shared" si="7"/>
        <v/>
      </c>
      <c r="E18" s="128" t="str">
        <f t="shared" si="8"/>
        <v/>
      </c>
      <c r="F18" s="148"/>
      <c r="G18" s="148"/>
      <c r="H18" s="134"/>
      <c r="I18" s="162" t="str">
        <f t="shared" si="13"/>
        <v/>
      </c>
      <c r="J18" s="134"/>
      <c r="K18" s="130" t="str">
        <f>IF(C18&lt;&gt;"","＜従来枠＞"&amp;※編集不可※選択項目!$F$2&amp;"　"&amp;"＜トップ性能枠＞"&amp;※編集不可※選択項目!$F$3,"")</f>
        <v/>
      </c>
      <c r="L18" s="134"/>
      <c r="M18" s="134"/>
      <c r="N18" s="134"/>
      <c r="O18" s="128" t="str">
        <f>IF(C18="","",VLOOKUP(C18,※編集不可※選択項目!$A$2:$E$3,5,FALSE))</f>
        <v/>
      </c>
      <c r="P18" s="163"/>
      <c r="Q18" s="94"/>
      <c r="R18" s="148"/>
      <c r="S18" s="149"/>
      <c r="T18" s="225" t="str">
        <f>IF($C$3&lt;&gt;"あり","-",IF(AND(P18="可",L18&gt;=※編集不可※選択項目!$F$3),"トップ性能枠対象","-"))</f>
        <v>-</v>
      </c>
      <c r="U18" s="232"/>
      <c r="V18" s="78"/>
      <c r="W18" s="161" t="str">
        <f t="shared" si="9"/>
        <v/>
      </c>
      <c r="X18" s="233"/>
      <c r="Y18" s="234"/>
      <c r="Z18" s="235"/>
      <c r="AB18" s="236">
        <f t="shared" si="4"/>
        <v>0</v>
      </c>
      <c r="AC18" s="79">
        <f>IF(AND($C18&lt;&gt;"",$C$3="あり",L18&gt;=※編集不可※選択項目!$F$3,P18=""),1,0)</f>
        <v>0</v>
      </c>
      <c r="AD18" s="236">
        <f t="shared" si="10"/>
        <v>0</v>
      </c>
      <c r="AE18" s="236" t="str">
        <f t="shared" si="5"/>
        <v/>
      </c>
      <c r="AF18" s="237">
        <f t="shared" si="11"/>
        <v>0</v>
      </c>
      <c r="AG18" s="237">
        <f t="shared" si="12"/>
        <v>0</v>
      </c>
      <c r="AH18" s="190">
        <f>IF(AND($C$3="あり", $L18&gt;=※編集不可※選択項目!$F$3, $P18=""),1,0)</f>
        <v>0</v>
      </c>
    </row>
    <row r="19" spans="1:34" ht="25.25" customHeight="1" x14ac:dyDescent="0.2">
      <c r="A19" s="231">
        <f t="shared" si="3"/>
        <v>8</v>
      </c>
      <c r="B19" s="205" t="str">
        <f t="shared" si="6"/>
        <v/>
      </c>
      <c r="C19" s="133"/>
      <c r="D19" s="128" t="str">
        <f t="shared" si="7"/>
        <v/>
      </c>
      <c r="E19" s="128" t="str">
        <f t="shared" si="8"/>
        <v/>
      </c>
      <c r="F19" s="148"/>
      <c r="G19" s="148"/>
      <c r="H19" s="134"/>
      <c r="I19" s="162" t="str">
        <f t="shared" si="13"/>
        <v/>
      </c>
      <c r="J19" s="134"/>
      <c r="K19" s="130" t="str">
        <f>IF(C19&lt;&gt;"","＜従来枠＞"&amp;※編集不可※選択項目!$F$2&amp;"　"&amp;"＜トップ性能枠＞"&amp;※編集不可※選択項目!$F$3,"")</f>
        <v/>
      </c>
      <c r="L19" s="134"/>
      <c r="M19" s="134"/>
      <c r="N19" s="134"/>
      <c r="O19" s="128" t="str">
        <f>IF(C19="","",VLOOKUP(C19,※編集不可※選択項目!$A$2:$E$3,5,FALSE))</f>
        <v/>
      </c>
      <c r="P19" s="163"/>
      <c r="Q19" s="94"/>
      <c r="R19" s="148"/>
      <c r="S19" s="149"/>
      <c r="T19" s="225" t="str">
        <f>IF($C$3&lt;&gt;"あり","-",IF(AND(P19="可",L19&gt;=※編集不可※選択項目!$F$3),"トップ性能枠対象","-"))</f>
        <v>-</v>
      </c>
      <c r="U19" s="232"/>
      <c r="V19" s="78"/>
      <c r="W19" s="161" t="str">
        <f t="shared" si="9"/>
        <v/>
      </c>
      <c r="X19" s="233"/>
      <c r="Y19" s="234"/>
      <c r="Z19" s="235"/>
      <c r="AB19" s="236">
        <f t="shared" si="4"/>
        <v>0</v>
      </c>
      <c r="AC19" s="79">
        <f>IF(AND($C19&lt;&gt;"",$C$3="あり",L19&gt;=※編集不可※選択項目!$F$3,P19=""),1,0)</f>
        <v>0</v>
      </c>
      <c r="AD19" s="236">
        <f t="shared" si="10"/>
        <v>0</v>
      </c>
      <c r="AE19" s="236" t="str">
        <f t="shared" si="5"/>
        <v/>
      </c>
      <c r="AF19" s="237">
        <f t="shared" si="11"/>
        <v>0</v>
      </c>
      <c r="AG19" s="237">
        <f t="shared" si="12"/>
        <v>0</v>
      </c>
      <c r="AH19" s="190">
        <f>IF(AND($C$3="あり", $L19&gt;=※編集不可※選択項目!$F$3, $P19=""),1,0)</f>
        <v>0</v>
      </c>
    </row>
    <row r="20" spans="1:34" ht="25.25" customHeight="1" x14ac:dyDescent="0.2">
      <c r="A20" s="231">
        <f t="shared" si="3"/>
        <v>9</v>
      </c>
      <c r="B20" s="205" t="str">
        <f t="shared" si="6"/>
        <v/>
      </c>
      <c r="C20" s="133"/>
      <c r="D20" s="128" t="str">
        <f t="shared" si="7"/>
        <v/>
      </c>
      <c r="E20" s="128" t="str">
        <f t="shared" si="8"/>
        <v/>
      </c>
      <c r="F20" s="148"/>
      <c r="G20" s="148"/>
      <c r="H20" s="134"/>
      <c r="I20" s="162"/>
      <c r="J20" s="134"/>
      <c r="K20" s="130" t="str">
        <f>IF(C20&lt;&gt;"","＜従来枠＞"&amp;※編集不可※選択項目!$F$2&amp;"　"&amp;"＜トップ性能枠＞"&amp;※編集不可※選択項目!$F$3,"")</f>
        <v/>
      </c>
      <c r="L20" s="134"/>
      <c r="M20" s="134"/>
      <c r="N20" s="134"/>
      <c r="O20" s="128" t="str">
        <f>IF(C20="","",VLOOKUP(C20,※編集不可※選択項目!$A$2:$E$3,5,FALSE))</f>
        <v/>
      </c>
      <c r="P20" s="163"/>
      <c r="Q20" s="94"/>
      <c r="R20" s="148"/>
      <c r="S20" s="149"/>
      <c r="T20" s="225" t="str">
        <f>IF($C$3&lt;&gt;"あり","-",IF(AND(P20="可",L20&gt;=※編集不可※選択項目!$F$3),"トップ性能枠対象","-"))</f>
        <v>-</v>
      </c>
      <c r="U20" s="232"/>
      <c r="V20" s="78"/>
      <c r="W20" s="161" t="str">
        <f t="shared" si="9"/>
        <v/>
      </c>
      <c r="X20" s="233"/>
      <c r="Y20" s="234"/>
      <c r="Z20" s="235"/>
      <c r="AB20" s="236">
        <f t="shared" si="4"/>
        <v>0</v>
      </c>
      <c r="AC20" s="79">
        <f>IF(AND($C20&lt;&gt;"",$C$3="あり",L20&gt;=※編集不可※選択項目!$F$3,P20=""),1,0)</f>
        <v>0</v>
      </c>
      <c r="AD20" s="236">
        <f t="shared" si="10"/>
        <v>0</v>
      </c>
      <c r="AE20" s="236" t="str">
        <f t="shared" si="5"/>
        <v/>
      </c>
      <c r="AF20" s="237">
        <f t="shared" si="11"/>
        <v>0</v>
      </c>
      <c r="AG20" s="237">
        <f t="shared" si="12"/>
        <v>0</v>
      </c>
      <c r="AH20" s="190">
        <f>IF(AND($C$3="あり", $L20&gt;=※編集不可※選択項目!$F$3, $P20=""),1,0)</f>
        <v>0</v>
      </c>
    </row>
    <row r="21" spans="1:34" ht="25.25" customHeight="1" x14ac:dyDescent="0.2">
      <c r="A21" s="231">
        <f t="shared" si="3"/>
        <v>10</v>
      </c>
      <c r="B21" s="205" t="str">
        <f t="shared" si="6"/>
        <v/>
      </c>
      <c r="C21" s="133"/>
      <c r="D21" s="128" t="str">
        <f t="shared" si="7"/>
        <v/>
      </c>
      <c r="E21" s="128" t="str">
        <f t="shared" si="8"/>
        <v/>
      </c>
      <c r="F21" s="148"/>
      <c r="G21" s="148"/>
      <c r="H21" s="134"/>
      <c r="I21" s="162" t="str">
        <f t="shared" si="13"/>
        <v/>
      </c>
      <c r="J21" s="134"/>
      <c r="K21" s="130" t="str">
        <f>IF(C21&lt;&gt;"","＜従来枠＞"&amp;※編集不可※選択項目!$F$2&amp;"　"&amp;"＜トップ性能枠＞"&amp;※編集不可※選択項目!$F$3,"")</f>
        <v/>
      </c>
      <c r="L21" s="134"/>
      <c r="M21" s="134"/>
      <c r="N21" s="134"/>
      <c r="O21" s="128" t="str">
        <f>IF(C21="","",VLOOKUP(C21,※編集不可※選択項目!$A$2:$E$3,5,FALSE))</f>
        <v/>
      </c>
      <c r="P21" s="163"/>
      <c r="Q21" s="94"/>
      <c r="R21" s="148"/>
      <c r="S21" s="149"/>
      <c r="T21" s="225" t="str">
        <f>IF($C$3&lt;&gt;"あり","-",IF(AND(P21="可",L21&gt;=※編集不可※選択項目!$F$3),"トップ性能枠対象","-"))</f>
        <v>-</v>
      </c>
      <c r="U21" s="232"/>
      <c r="V21" s="78"/>
      <c r="W21" s="161" t="str">
        <f t="shared" si="9"/>
        <v/>
      </c>
      <c r="X21" s="233"/>
      <c r="Y21" s="234"/>
      <c r="Z21" s="235"/>
      <c r="AB21" s="236">
        <f t="shared" si="4"/>
        <v>0</v>
      </c>
      <c r="AC21" s="79">
        <f>IF(AND($C21&lt;&gt;"",$C$3="あり",L21&gt;=※編集不可※選択項目!$F$3,P21=""),1,0)</f>
        <v>0</v>
      </c>
      <c r="AD21" s="236">
        <f t="shared" si="10"/>
        <v>0</v>
      </c>
      <c r="AE21" s="236" t="str">
        <f t="shared" si="5"/>
        <v/>
      </c>
      <c r="AF21" s="237">
        <f t="shared" si="11"/>
        <v>0</v>
      </c>
      <c r="AG21" s="237">
        <f t="shared" si="12"/>
        <v>0</v>
      </c>
      <c r="AH21" s="190">
        <f>IF(AND($C$3="あり", $L21&gt;=※編集不可※選択項目!$F$3, $P21=""),1,0)</f>
        <v>0</v>
      </c>
    </row>
    <row r="22" spans="1:34" ht="25.25" customHeight="1" x14ac:dyDescent="0.2">
      <c r="A22" s="231">
        <f t="shared" si="3"/>
        <v>11</v>
      </c>
      <c r="B22" s="205" t="str">
        <f t="shared" si="6"/>
        <v/>
      </c>
      <c r="C22" s="133"/>
      <c r="D22" s="128" t="str">
        <f t="shared" si="7"/>
        <v/>
      </c>
      <c r="E22" s="128" t="str">
        <f t="shared" si="8"/>
        <v/>
      </c>
      <c r="F22" s="148"/>
      <c r="G22" s="148"/>
      <c r="H22" s="134"/>
      <c r="I22" s="162" t="str">
        <f t="shared" si="13"/>
        <v/>
      </c>
      <c r="J22" s="134"/>
      <c r="K22" s="130" t="str">
        <f>IF(C22&lt;&gt;"","＜従来枠＞"&amp;※編集不可※選択項目!$F$2&amp;"　"&amp;"＜トップ性能枠＞"&amp;※編集不可※選択項目!$F$3,"")</f>
        <v/>
      </c>
      <c r="L22" s="134"/>
      <c r="M22" s="134"/>
      <c r="N22" s="134"/>
      <c r="O22" s="128" t="str">
        <f>IF(C22="","",VLOOKUP(C22,※編集不可※選択項目!$A$2:$E$3,5,FALSE))</f>
        <v/>
      </c>
      <c r="P22" s="163"/>
      <c r="Q22" s="94"/>
      <c r="R22" s="148"/>
      <c r="S22" s="149"/>
      <c r="T22" s="225" t="str">
        <f>IF($C$3&lt;&gt;"あり","-",IF(AND(P22="可",L22&gt;=※編集不可※選択項目!$F$3),"トップ性能枠対象","-"))</f>
        <v>-</v>
      </c>
      <c r="U22" s="232"/>
      <c r="V22" s="78"/>
      <c r="W22" s="161" t="str">
        <f t="shared" si="9"/>
        <v/>
      </c>
      <c r="X22" s="233"/>
      <c r="Y22" s="234"/>
      <c r="Z22" s="235"/>
      <c r="AB22" s="236">
        <f t="shared" si="4"/>
        <v>0</v>
      </c>
      <c r="AC22" s="79">
        <f>IF(AND($C22&lt;&gt;"",$C$3="あり",L22&gt;=※編集不可※選択項目!$F$3,P22=""),1,0)</f>
        <v>0</v>
      </c>
      <c r="AD22" s="236">
        <f t="shared" si="10"/>
        <v>0</v>
      </c>
      <c r="AE22" s="236" t="str">
        <f t="shared" si="5"/>
        <v/>
      </c>
      <c r="AF22" s="237">
        <f t="shared" si="11"/>
        <v>0</v>
      </c>
      <c r="AG22" s="237">
        <f t="shared" si="12"/>
        <v>0</v>
      </c>
      <c r="AH22" s="190">
        <f>IF(AND($C$3="あり", $L22&gt;=※編集不可※選択項目!$F$3, $P22=""),1,0)</f>
        <v>0</v>
      </c>
    </row>
    <row r="23" spans="1:34" ht="25.25" customHeight="1" x14ac:dyDescent="0.2">
      <c r="A23" s="231">
        <f t="shared" si="3"/>
        <v>12</v>
      </c>
      <c r="B23" s="205" t="str">
        <f t="shared" si="6"/>
        <v/>
      </c>
      <c r="C23" s="133"/>
      <c r="D23" s="128" t="str">
        <f t="shared" si="7"/>
        <v/>
      </c>
      <c r="E23" s="128" t="str">
        <f t="shared" si="8"/>
        <v/>
      </c>
      <c r="F23" s="148"/>
      <c r="G23" s="148"/>
      <c r="H23" s="134"/>
      <c r="I23" s="162" t="str">
        <f t="shared" si="13"/>
        <v/>
      </c>
      <c r="J23" s="134"/>
      <c r="K23" s="130" t="str">
        <f>IF(C23&lt;&gt;"","＜従来枠＞"&amp;※編集不可※選択項目!$F$2&amp;"　"&amp;"＜トップ性能枠＞"&amp;※編集不可※選択項目!$F$3,"")</f>
        <v/>
      </c>
      <c r="L23" s="134"/>
      <c r="M23" s="134"/>
      <c r="N23" s="134"/>
      <c r="O23" s="128" t="str">
        <f>IF(C23="","",VLOOKUP(C23,※編集不可※選択項目!$A$2:$E$3,5,FALSE))</f>
        <v/>
      </c>
      <c r="P23" s="163"/>
      <c r="Q23" s="94"/>
      <c r="R23" s="148"/>
      <c r="S23" s="149"/>
      <c r="T23" s="225" t="str">
        <f>IF($C$3&lt;&gt;"あり","-",IF(AND(P23="可",L23&gt;=※編集不可※選択項目!$F$3),"トップ性能枠対象","-"))</f>
        <v>-</v>
      </c>
      <c r="U23" s="232"/>
      <c r="V23" s="78"/>
      <c r="W23" s="161" t="str">
        <f t="shared" si="9"/>
        <v/>
      </c>
      <c r="X23" s="233"/>
      <c r="Y23" s="234"/>
      <c r="Z23" s="235"/>
      <c r="AB23" s="236">
        <f t="shared" si="4"/>
        <v>0</v>
      </c>
      <c r="AC23" s="79">
        <f>IF(AND($C23&lt;&gt;"",$C$3="あり",L23&gt;=※編集不可※選択項目!$F$3,P23=""),1,0)</f>
        <v>0</v>
      </c>
      <c r="AD23" s="236">
        <f t="shared" si="10"/>
        <v>0</v>
      </c>
      <c r="AE23" s="236" t="str">
        <f t="shared" si="5"/>
        <v/>
      </c>
      <c r="AF23" s="237">
        <f t="shared" si="11"/>
        <v>0</v>
      </c>
      <c r="AG23" s="237">
        <f t="shared" si="12"/>
        <v>0</v>
      </c>
      <c r="AH23" s="190">
        <f>IF(AND($C$3="あり", $L23&gt;=※編集不可※選択項目!$F$3, $P23=""),1,0)</f>
        <v>0</v>
      </c>
    </row>
    <row r="24" spans="1:34" ht="25.25" customHeight="1" x14ac:dyDescent="0.2">
      <c r="A24" s="231">
        <f t="shared" si="3"/>
        <v>13</v>
      </c>
      <c r="B24" s="205" t="str">
        <f t="shared" si="6"/>
        <v/>
      </c>
      <c r="C24" s="133"/>
      <c r="D24" s="128" t="str">
        <f t="shared" si="7"/>
        <v/>
      </c>
      <c r="E24" s="128" t="str">
        <f t="shared" si="8"/>
        <v/>
      </c>
      <c r="F24" s="148"/>
      <c r="G24" s="148"/>
      <c r="H24" s="134"/>
      <c r="I24" s="162" t="str">
        <f t="shared" si="13"/>
        <v/>
      </c>
      <c r="J24" s="134"/>
      <c r="K24" s="130" t="str">
        <f>IF(C24&lt;&gt;"","＜従来枠＞"&amp;※編集不可※選択項目!$F$2&amp;"　"&amp;"＜トップ性能枠＞"&amp;※編集不可※選択項目!$F$3,"")</f>
        <v/>
      </c>
      <c r="L24" s="134"/>
      <c r="M24" s="134"/>
      <c r="N24" s="134"/>
      <c r="O24" s="128" t="str">
        <f>IF(C24="","",VLOOKUP(C24,※編集不可※選択項目!$A$2:$E$3,5,FALSE))</f>
        <v/>
      </c>
      <c r="P24" s="163"/>
      <c r="Q24" s="94"/>
      <c r="R24" s="148"/>
      <c r="S24" s="149"/>
      <c r="T24" s="225" t="str">
        <f>IF($C$3&lt;&gt;"あり","-",IF(AND(P24="可",L24&gt;=※編集不可※選択項目!$F$3),"トップ性能枠対象","-"))</f>
        <v>-</v>
      </c>
      <c r="U24" s="232"/>
      <c r="V24" s="78"/>
      <c r="W24" s="161" t="str">
        <f t="shared" si="9"/>
        <v/>
      </c>
      <c r="X24" s="233"/>
      <c r="Y24" s="234"/>
      <c r="Z24" s="235"/>
      <c r="AB24" s="236">
        <f t="shared" si="4"/>
        <v>0</v>
      </c>
      <c r="AC24" s="79">
        <f>IF(AND($C24&lt;&gt;"",$C$3="あり",L24&gt;=※編集不可※選択項目!$F$3,P24=""),1,0)</f>
        <v>0</v>
      </c>
      <c r="AD24" s="236">
        <f t="shared" si="10"/>
        <v>0</v>
      </c>
      <c r="AE24" s="236" t="str">
        <f t="shared" si="5"/>
        <v/>
      </c>
      <c r="AF24" s="237">
        <f t="shared" si="11"/>
        <v>0</v>
      </c>
      <c r="AG24" s="237">
        <f t="shared" si="12"/>
        <v>0</v>
      </c>
      <c r="AH24" s="190">
        <f>IF(AND($C$3="あり", $L24&gt;=※編集不可※選択項目!$F$3, $P24=""),1,0)</f>
        <v>0</v>
      </c>
    </row>
    <row r="25" spans="1:34" ht="25.25" customHeight="1" x14ac:dyDescent="0.2">
      <c r="A25" s="231">
        <f t="shared" si="3"/>
        <v>14</v>
      </c>
      <c r="B25" s="205" t="str">
        <f t="shared" si="6"/>
        <v/>
      </c>
      <c r="C25" s="133"/>
      <c r="D25" s="128" t="str">
        <f t="shared" si="7"/>
        <v/>
      </c>
      <c r="E25" s="128" t="str">
        <f t="shared" si="8"/>
        <v/>
      </c>
      <c r="F25" s="148"/>
      <c r="G25" s="148"/>
      <c r="H25" s="134"/>
      <c r="I25" s="162" t="str">
        <f t="shared" si="13"/>
        <v/>
      </c>
      <c r="J25" s="134"/>
      <c r="K25" s="130" t="str">
        <f>IF(C25&lt;&gt;"","＜従来枠＞"&amp;※編集不可※選択項目!$F$2&amp;"　"&amp;"＜トップ性能枠＞"&amp;※編集不可※選択項目!$F$3,"")</f>
        <v/>
      </c>
      <c r="L25" s="134"/>
      <c r="M25" s="134"/>
      <c r="N25" s="134"/>
      <c r="O25" s="128" t="str">
        <f>IF(C25="","",VLOOKUP(C25,※編集不可※選択項目!$A$2:$E$3,5,FALSE))</f>
        <v/>
      </c>
      <c r="P25" s="163"/>
      <c r="Q25" s="94"/>
      <c r="R25" s="148"/>
      <c r="S25" s="149"/>
      <c r="T25" s="225" t="str">
        <f>IF($C$3&lt;&gt;"あり","-",IF(AND(P25="可",L25&gt;=※編集不可※選択項目!$F$3),"トップ性能枠対象","-"))</f>
        <v>-</v>
      </c>
      <c r="U25" s="232"/>
      <c r="V25" s="78"/>
      <c r="W25" s="161" t="str">
        <f t="shared" si="9"/>
        <v/>
      </c>
      <c r="X25" s="233"/>
      <c r="Y25" s="234"/>
      <c r="Z25" s="235"/>
      <c r="AB25" s="236">
        <f t="shared" si="4"/>
        <v>0</v>
      </c>
      <c r="AC25" s="79">
        <f>IF(AND($C25&lt;&gt;"",$C$3="あり",L25&gt;=※編集不可※選択項目!$F$3,P25=""),1,0)</f>
        <v>0</v>
      </c>
      <c r="AD25" s="236">
        <f t="shared" si="10"/>
        <v>0</v>
      </c>
      <c r="AE25" s="236" t="str">
        <f t="shared" si="5"/>
        <v/>
      </c>
      <c r="AF25" s="237">
        <f t="shared" si="11"/>
        <v>0</v>
      </c>
      <c r="AG25" s="237">
        <f t="shared" si="12"/>
        <v>0</v>
      </c>
      <c r="AH25" s="190">
        <f>IF(AND($C$3="あり", $L25&gt;=※編集不可※選択項目!$F$3, $P25=""),1,0)</f>
        <v>0</v>
      </c>
    </row>
    <row r="26" spans="1:34" ht="25.25" customHeight="1" x14ac:dyDescent="0.2">
      <c r="A26" s="231">
        <f t="shared" si="3"/>
        <v>15</v>
      </c>
      <c r="B26" s="205" t="str">
        <f t="shared" si="6"/>
        <v/>
      </c>
      <c r="C26" s="133"/>
      <c r="D26" s="128" t="str">
        <f t="shared" si="7"/>
        <v/>
      </c>
      <c r="E26" s="128" t="str">
        <f t="shared" si="8"/>
        <v/>
      </c>
      <c r="F26" s="148"/>
      <c r="G26" s="148"/>
      <c r="H26" s="134"/>
      <c r="I26" s="162" t="str">
        <f t="shared" si="13"/>
        <v/>
      </c>
      <c r="J26" s="134"/>
      <c r="K26" s="130" t="str">
        <f>IF(C26&lt;&gt;"","＜従来枠＞"&amp;※編集不可※選択項目!$F$2&amp;"　"&amp;"＜トップ性能枠＞"&amp;※編集不可※選択項目!$F$3,"")</f>
        <v/>
      </c>
      <c r="L26" s="134"/>
      <c r="M26" s="134"/>
      <c r="N26" s="134"/>
      <c r="O26" s="128" t="str">
        <f>IF(C26="","",VLOOKUP(C26,※編集不可※選択項目!$A$2:$E$3,5,FALSE))</f>
        <v/>
      </c>
      <c r="P26" s="163"/>
      <c r="Q26" s="94"/>
      <c r="R26" s="148"/>
      <c r="S26" s="149"/>
      <c r="T26" s="225" t="str">
        <f>IF($C$3&lt;&gt;"あり","-",IF(AND(P26="可",L26&gt;=※編集不可※選択項目!$F$3),"トップ性能枠対象","-"))</f>
        <v>-</v>
      </c>
      <c r="U26" s="232"/>
      <c r="V26" s="78"/>
      <c r="W26" s="161" t="str">
        <f t="shared" si="9"/>
        <v/>
      </c>
      <c r="X26" s="233"/>
      <c r="Y26" s="234"/>
      <c r="Z26" s="235"/>
      <c r="AB26" s="236">
        <f t="shared" si="4"/>
        <v>0</v>
      </c>
      <c r="AC26" s="79">
        <f>IF(AND($C26&lt;&gt;"",$C$3="あり",L26&gt;=※編集不可※選択項目!$F$3,P26=""),1,0)</f>
        <v>0</v>
      </c>
      <c r="AD26" s="236">
        <f t="shared" si="10"/>
        <v>0</v>
      </c>
      <c r="AE26" s="236" t="str">
        <f t="shared" si="5"/>
        <v/>
      </c>
      <c r="AF26" s="237">
        <f t="shared" si="11"/>
        <v>0</v>
      </c>
      <c r="AG26" s="237">
        <f t="shared" si="12"/>
        <v>0</v>
      </c>
      <c r="AH26" s="190">
        <f>IF(AND($C$3="あり", $L26&gt;=※編集不可※選択項目!$F$3, $P26=""),1,0)</f>
        <v>0</v>
      </c>
    </row>
    <row r="27" spans="1:34" ht="25.25" customHeight="1" x14ac:dyDescent="0.2">
      <c r="A27" s="231">
        <f t="shared" si="3"/>
        <v>16</v>
      </c>
      <c r="B27" s="205" t="str">
        <f t="shared" si="6"/>
        <v/>
      </c>
      <c r="C27" s="133"/>
      <c r="D27" s="128" t="str">
        <f t="shared" si="7"/>
        <v/>
      </c>
      <c r="E27" s="128" t="str">
        <f t="shared" si="8"/>
        <v/>
      </c>
      <c r="F27" s="148"/>
      <c r="G27" s="148"/>
      <c r="H27" s="134"/>
      <c r="I27" s="162" t="str">
        <f t="shared" si="13"/>
        <v/>
      </c>
      <c r="J27" s="134"/>
      <c r="K27" s="130" t="str">
        <f>IF(C27&lt;&gt;"","＜従来枠＞"&amp;※編集不可※選択項目!$F$2&amp;"　"&amp;"＜トップ性能枠＞"&amp;※編集不可※選択項目!$F$3,"")</f>
        <v/>
      </c>
      <c r="L27" s="134"/>
      <c r="M27" s="134"/>
      <c r="N27" s="134"/>
      <c r="O27" s="128" t="str">
        <f>IF(C27="","",VLOOKUP(C27,※編集不可※選択項目!$A$2:$E$3,5,FALSE))</f>
        <v/>
      </c>
      <c r="P27" s="163"/>
      <c r="Q27" s="94"/>
      <c r="R27" s="148"/>
      <c r="S27" s="149"/>
      <c r="T27" s="225" t="str">
        <f>IF($C$3&lt;&gt;"あり","-",IF(AND(P27="可",L27&gt;=※編集不可※選択項目!$F$3),"トップ性能枠対象","-"))</f>
        <v>-</v>
      </c>
      <c r="U27" s="232"/>
      <c r="V27" s="78"/>
      <c r="W27" s="161" t="str">
        <f t="shared" si="9"/>
        <v/>
      </c>
      <c r="X27" s="233"/>
      <c r="Y27" s="234"/>
      <c r="Z27" s="235"/>
      <c r="AB27" s="236">
        <f t="shared" si="4"/>
        <v>0</v>
      </c>
      <c r="AC27" s="79">
        <f>IF(AND($C27&lt;&gt;"",$C$3="あり",L27&gt;=※編集不可※選択項目!$F$3,P27=""),1,0)</f>
        <v>0</v>
      </c>
      <c r="AD27" s="236">
        <f t="shared" si="10"/>
        <v>0</v>
      </c>
      <c r="AE27" s="236" t="str">
        <f t="shared" si="5"/>
        <v/>
      </c>
      <c r="AF27" s="237">
        <f t="shared" si="11"/>
        <v>0</v>
      </c>
      <c r="AG27" s="237">
        <f t="shared" si="12"/>
        <v>0</v>
      </c>
      <c r="AH27" s="190">
        <f>IF(AND($C$3="あり", $L27&gt;=※編集不可※選択項目!$F$3, $P27=""),1,0)</f>
        <v>0</v>
      </c>
    </row>
    <row r="28" spans="1:34" ht="25.25" customHeight="1" x14ac:dyDescent="0.2">
      <c r="A28" s="231">
        <f t="shared" si="3"/>
        <v>17</v>
      </c>
      <c r="B28" s="205" t="str">
        <f t="shared" si="6"/>
        <v/>
      </c>
      <c r="C28" s="133"/>
      <c r="D28" s="128" t="str">
        <f t="shared" si="7"/>
        <v/>
      </c>
      <c r="E28" s="128" t="str">
        <f t="shared" si="8"/>
        <v/>
      </c>
      <c r="F28" s="148"/>
      <c r="G28" s="148"/>
      <c r="H28" s="134"/>
      <c r="I28" s="162" t="str">
        <f t="shared" si="13"/>
        <v/>
      </c>
      <c r="J28" s="134"/>
      <c r="K28" s="130" t="str">
        <f>IF(C28&lt;&gt;"","＜従来枠＞"&amp;※編集不可※選択項目!$F$2&amp;"　"&amp;"＜トップ性能枠＞"&amp;※編集不可※選択項目!$F$3,"")</f>
        <v/>
      </c>
      <c r="L28" s="134"/>
      <c r="M28" s="134"/>
      <c r="N28" s="134"/>
      <c r="O28" s="128" t="str">
        <f>IF(C28="","",VLOOKUP(C28,※編集不可※選択項目!$A$2:$E$3,5,FALSE))</f>
        <v/>
      </c>
      <c r="P28" s="163"/>
      <c r="Q28" s="94"/>
      <c r="R28" s="148"/>
      <c r="S28" s="149"/>
      <c r="T28" s="225" t="str">
        <f>IF($C$3&lt;&gt;"あり","-",IF(AND(P28="可",L28&gt;=※編集不可※選択項目!$F$3),"トップ性能枠対象","-"))</f>
        <v>-</v>
      </c>
      <c r="U28" s="232"/>
      <c r="V28" s="78"/>
      <c r="W28" s="161" t="str">
        <f t="shared" si="9"/>
        <v/>
      </c>
      <c r="X28" s="233"/>
      <c r="Y28" s="234"/>
      <c r="Z28" s="235"/>
      <c r="AB28" s="236">
        <f t="shared" si="4"/>
        <v>0</v>
      </c>
      <c r="AC28" s="79">
        <f>IF(AND($C28&lt;&gt;"",$C$3="あり",L28&gt;=※編集不可※選択項目!$F$3,P28=""),1,0)</f>
        <v>0</v>
      </c>
      <c r="AD28" s="236">
        <f t="shared" si="10"/>
        <v>0</v>
      </c>
      <c r="AE28" s="236" t="str">
        <f t="shared" si="5"/>
        <v/>
      </c>
      <c r="AF28" s="237">
        <f t="shared" si="11"/>
        <v>0</v>
      </c>
      <c r="AG28" s="237">
        <f t="shared" si="12"/>
        <v>0</v>
      </c>
      <c r="AH28" s="190">
        <f>IF(AND($C$3="あり", $L28&gt;=※編集不可※選択項目!$F$3, $P28=""),1,0)</f>
        <v>0</v>
      </c>
    </row>
    <row r="29" spans="1:34" ht="25.25" customHeight="1" x14ac:dyDescent="0.2">
      <c r="A29" s="231">
        <f t="shared" si="3"/>
        <v>18</v>
      </c>
      <c r="B29" s="205" t="str">
        <f t="shared" si="6"/>
        <v/>
      </c>
      <c r="C29" s="133"/>
      <c r="D29" s="128" t="str">
        <f t="shared" si="7"/>
        <v/>
      </c>
      <c r="E29" s="128" t="str">
        <f t="shared" si="8"/>
        <v/>
      </c>
      <c r="F29" s="148"/>
      <c r="G29" s="148"/>
      <c r="H29" s="134"/>
      <c r="I29" s="162" t="str">
        <f t="shared" si="13"/>
        <v/>
      </c>
      <c r="J29" s="134"/>
      <c r="K29" s="130" t="str">
        <f>IF(C29&lt;&gt;"","＜従来枠＞"&amp;※編集不可※選択項目!$F$2&amp;"　"&amp;"＜トップ性能枠＞"&amp;※編集不可※選択項目!$F$3,"")</f>
        <v/>
      </c>
      <c r="L29" s="134"/>
      <c r="M29" s="134"/>
      <c r="N29" s="134"/>
      <c r="O29" s="128" t="str">
        <f>IF(C29="","",VLOOKUP(C29,※編集不可※選択項目!$A$2:$E$3,5,FALSE))</f>
        <v/>
      </c>
      <c r="P29" s="163"/>
      <c r="Q29" s="94"/>
      <c r="R29" s="148"/>
      <c r="S29" s="149"/>
      <c r="T29" s="225" t="str">
        <f>IF($C$3&lt;&gt;"あり","-",IF(AND(P29="可",L29&gt;=※編集不可※選択項目!$F$3),"トップ性能枠対象","-"))</f>
        <v>-</v>
      </c>
      <c r="U29" s="232"/>
      <c r="V29" s="78"/>
      <c r="W29" s="161" t="str">
        <f t="shared" si="9"/>
        <v/>
      </c>
      <c r="X29" s="233"/>
      <c r="Y29" s="234"/>
      <c r="Z29" s="235"/>
      <c r="AB29" s="236">
        <f t="shared" si="4"/>
        <v>0</v>
      </c>
      <c r="AC29" s="79">
        <f>IF(AND($C29&lt;&gt;"",$C$3="あり",L29&gt;=※編集不可※選択項目!$F$3,P29=""),1,0)</f>
        <v>0</v>
      </c>
      <c r="AD29" s="236">
        <f t="shared" si="10"/>
        <v>0</v>
      </c>
      <c r="AE29" s="236" t="str">
        <f t="shared" si="5"/>
        <v/>
      </c>
      <c r="AF29" s="237">
        <f t="shared" si="11"/>
        <v>0</v>
      </c>
      <c r="AG29" s="237">
        <f t="shared" si="12"/>
        <v>0</v>
      </c>
      <c r="AH29" s="190">
        <f>IF(AND($C$3="あり", $L29&gt;=※編集不可※選択項目!$F$3, $P29=""),1,0)</f>
        <v>0</v>
      </c>
    </row>
    <row r="30" spans="1:34" ht="25.25" customHeight="1" x14ac:dyDescent="0.2">
      <c r="A30" s="231">
        <f t="shared" si="3"/>
        <v>19</v>
      </c>
      <c r="B30" s="205" t="str">
        <f t="shared" si="6"/>
        <v/>
      </c>
      <c r="C30" s="133"/>
      <c r="D30" s="128" t="str">
        <f t="shared" si="7"/>
        <v/>
      </c>
      <c r="E30" s="128" t="str">
        <f t="shared" si="8"/>
        <v/>
      </c>
      <c r="F30" s="148"/>
      <c r="G30" s="148"/>
      <c r="H30" s="134"/>
      <c r="I30" s="162" t="str">
        <f t="shared" si="13"/>
        <v/>
      </c>
      <c r="J30" s="134"/>
      <c r="K30" s="130" t="str">
        <f>IF(C30&lt;&gt;"","＜従来枠＞"&amp;※編集不可※選択項目!$F$2&amp;"　"&amp;"＜トップ性能枠＞"&amp;※編集不可※選択項目!$F$3,"")</f>
        <v/>
      </c>
      <c r="L30" s="134"/>
      <c r="M30" s="134"/>
      <c r="N30" s="134"/>
      <c r="O30" s="128" t="str">
        <f>IF(C30="","",VLOOKUP(C30,※編集不可※選択項目!$A$2:$E$3,5,FALSE))</f>
        <v/>
      </c>
      <c r="P30" s="163"/>
      <c r="Q30" s="94"/>
      <c r="R30" s="148"/>
      <c r="S30" s="149"/>
      <c r="T30" s="225" t="str">
        <f>IF($C$3&lt;&gt;"あり","-",IF(AND(P30="可",L30&gt;=※編集不可※選択項目!$F$3),"トップ性能枠対象","-"))</f>
        <v>-</v>
      </c>
      <c r="U30" s="232"/>
      <c r="V30" s="78"/>
      <c r="W30" s="161" t="str">
        <f t="shared" si="9"/>
        <v/>
      </c>
      <c r="X30" s="233"/>
      <c r="Y30" s="234"/>
      <c r="Z30" s="235"/>
      <c r="AB30" s="236">
        <f t="shared" si="4"/>
        <v>0</v>
      </c>
      <c r="AC30" s="79">
        <f>IF(AND($C30&lt;&gt;"",$C$3="あり",L30&gt;=※編集不可※選択項目!$F$3,P30=""),1,0)</f>
        <v>0</v>
      </c>
      <c r="AD30" s="236">
        <f t="shared" si="10"/>
        <v>0</v>
      </c>
      <c r="AE30" s="236" t="str">
        <f t="shared" si="5"/>
        <v/>
      </c>
      <c r="AF30" s="237">
        <f t="shared" si="11"/>
        <v>0</v>
      </c>
      <c r="AG30" s="237">
        <f t="shared" si="12"/>
        <v>0</v>
      </c>
      <c r="AH30" s="190">
        <f>IF(AND($C$3="あり", $L30&gt;=※編集不可※選択項目!$F$3, $P30=""),1,0)</f>
        <v>0</v>
      </c>
    </row>
    <row r="31" spans="1:34" ht="25.25" customHeight="1" x14ac:dyDescent="0.2">
      <c r="A31" s="231">
        <f t="shared" si="3"/>
        <v>20</v>
      </c>
      <c r="B31" s="205" t="str">
        <f t="shared" si="6"/>
        <v/>
      </c>
      <c r="C31" s="133"/>
      <c r="D31" s="128" t="str">
        <f t="shared" si="7"/>
        <v/>
      </c>
      <c r="E31" s="128" t="str">
        <f t="shared" si="8"/>
        <v/>
      </c>
      <c r="F31" s="148"/>
      <c r="G31" s="148"/>
      <c r="H31" s="134"/>
      <c r="I31" s="162" t="str">
        <f t="shared" si="13"/>
        <v/>
      </c>
      <c r="J31" s="134"/>
      <c r="K31" s="130" t="str">
        <f>IF(C31&lt;&gt;"","＜従来枠＞"&amp;※編集不可※選択項目!$F$2&amp;"　"&amp;"＜トップ性能枠＞"&amp;※編集不可※選択項目!$F$3,"")</f>
        <v/>
      </c>
      <c r="L31" s="134"/>
      <c r="M31" s="134"/>
      <c r="N31" s="134"/>
      <c r="O31" s="128" t="str">
        <f>IF(C31="","",VLOOKUP(C31,※編集不可※選択項目!$A$2:$E$3,5,FALSE))</f>
        <v/>
      </c>
      <c r="P31" s="163"/>
      <c r="Q31" s="94"/>
      <c r="R31" s="148"/>
      <c r="S31" s="149"/>
      <c r="T31" s="225" t="str">
        <f>IF($C$3&lt;&gt;"あり","-",IF(AND(P31="可",L31&gt;=※編集不可※選択項目!$F$3),"トップ性能枠対象","-"))</f>
        <v>-</v>
      </c>
      <c r="U31" s="232"/>
      <c r="V31" s="78"/>
      <c r="W31" s="161" t="str">
        <f t="shared" si="9"/>
        <v/>
      </c>
      <c r="X31" s="233"/>
      <c r="Y31" s="234"/>
      <c r="Z31" s="235"/>
      <c r="AB31" s="236">
        <f t="shared" si="4"/>
        <v>0</v>
      </c>
      <c r="AC31" s="79">
        <f>IF(AND($C31&lt;&gt;"",$C$3="あり",L31&gt;=※編集不可※選択項目!$F$3,P31=""),1,0)</f>
        <v>0</v>
      </c>
      <c r="AD31" s="236">
        <f t="shared" si="10"/>
        <v>0</v>
      </c>
      <c r="AE31" s="236" t="str">
        <f t="shared" si="5"/>
        <v/>
      </c>
      <c r="AF31" s="237">
        <f t="shared" si="11"/>
        <v>0</v>
      </c>
      <c r="AG31" s="237">
        <f t="shared" si="12"/>
        <v>0</v>
      </c>
      <c r="AH31" s="190">
        <f>IF(AND($C$3="あり", $L31&gt;=※編集不可※選択項目!$F$3, $P31=""),1,0)</f>
        <v>0</v>
      </c>
    </row>
    <row r="32" spans="1:34" ht="25.25" customHeight="1" x14ac:dyDescent="0.2">
      <c r="A32" s="231">
        <f t="shared" si="3"/>
        <v>21</v>
      </c>
      <c r="B32" s="205" t="str">
        <f t="shared" si="6"/>
        <v/>
      </c>
      <c r="C32" s="133"/>
      <c r="D32" s="128" t="str">
        <f t="shared" si="7"/>
        <v/>
      </c>
      <c r="E32" s="128" t="str">
        <f t="shared" si="8"/>
        <v/>
      </c>
      <c r="F32" s="148"/>
      <c r="G32" s="148"/>
      <c r="H32" s="134"/>
      <c r="I32" s="162" t="str">
        <f t="shared" si="13"/>
        <v/>
      </c>
      <c r="J32" s="134"/>
      <c r="K32" s="130" t="str">
        <f>IF(C32&lt;&gt;"","＜従来枠＞"&amp;※編集不可※選択項目!$F$2&amp;"　"&amp;"＜トップ性能枠＞"&amp;※編集不可※選択項目!$F$3,"")</f>
        <v/>
      </c>
      <c r="L32" s="134"/>
      <c r="M32" s="134"/>
      <c r="N32" s="134"/>
      <c r="O32" s="128" t="str">
        <f>IF(C32="","",VLOOKUP(C32,※編集不可※選択項目!$A$2:$E$3,5,FALSE))</f>
        <v/>
      </c>
      <c r="P32" s="163"/>
      <c r="Q32" s="94"/>
      <c r="R32" s="148"/>
      <c r="S32" s="149"/>
      <c r="T32" s="225" t="str">
        <f>IF($C$3&lt;&gt;"あり","-",IF(AND(P32="可",L32&gt;=※編集不可※選択項目!$F$3),"トップ性能枠対象","-"))</f>
        <v>-</v>
      </c>
      <c r="U32" s="232"/>
      <c r="V32" s="78"/>
      <c r="W32" s="161" t="str">
        <f t="shared" si="9"/>
        <v/>
      </c>
      <c r="X32" s="233"/>
      <c r="Y32" s="234"/>
      <c r="Z32" s="235"/>
      <c r="AB32" s="236">
        <f t="shared" si="4"/>
        <v>0</v>
      </c>
      <c r="AC32" s="79">
        <f>IF(AND($C32&lt;&gt;"",$C$3="あり",L32&gt;=※編集不可※選択項目!$F$3,P32=""),1,0)</f>
        <v>0</v>
      </c>
      <c r="AD32" s="236">
        <f t="shared" si="10"/>
        <v>0</v>
      </c>
      <c r="AE32" s="236" t="str">
        <f t="shared" si="5"/>
        <v/>
      </c>
      <c r="AF32" s="237">
        <f t="shared" si="11"/>
        <v>0</v>
      </c>
      <c r="AG32" s="237">
        <f t="shared" si="12"/>
        <v>0</v>
      </c>
      <c r="AH32" s="190">
        <f>IF(AND($C$3="あり", $L32&gt;=※編集不可※選択項目!$F$3, $P32=""),1,0)</f>
        <v>0</v>
      </c>
    </row>
    <row r="33" spans="1:34" ht="25.25" customHeight="1" x14ac:dyDescent="0.2">
      <c r="A33" s="231">
        <f t="shared" si="3"/>
        <v>22</v>
      </c>
      <c r="B33" s="205" t="str">
        <f t="shared" si="6"/>
        <v/>
      </c>
      <c r="C33" s="133"/>
      <c r="D33" s="128" t="str">
        <f t="shared" si="7"/>
        <v/>
      </c>
      <c r="E33" s="128" t="str">
        <f t="shared" si="8"/>
        <v/>
      </c>
      <c r="F33" s="148"/>
      <c r="G33" s="148"/>
      <c r="H33" s="134"/>
      <c r="I33" s="162" t="str">
        <f t="shared" si="13"/>
        <v/>
      </c>
      <c r="J33" s="134"/>
      <c r="K33" s="130" t="str">
        <f>IF(C33&lt;&gt;"","＜従来枠＞"&amp;※編集不可※選択項目!$F$2&amp;"　"&amp;"＜トップ性能枠＞"&amp;※編集不可※選択項目!$F$3,"")</f>
        <v/>
      </c>
      <c r="L33" s="134"/>
      <c r="M33" s="134"/>
      <c r="N33" s="134"/>
      <c r="O33" s="128" t="str">
        <f>IF(C33="","",VLOOKUP(C33,※編集不可※選択項目!$A$2:$E$3,5,FALSE))</f>
        <v/>
      </c>
      <c r="P33" s="163"/>
      <c r="Q33" s="94"/>
      <c r="R33" s="148"/>
      <c r="S33" s="149"/>
      <c r="T33" s="225" t="str">
        <f>IF($C$3&lt;&gt;"あり","-",IF(AND(P33="可",L33&gt;=※編集不可※選択項目!$F$3),"トップ性能枠対象","-"))</f>
        <v>-</v>
      </c>
      <c r="U33" s="232"/>
      <c r="V33" s="78"/>
      <c r="W33" s="161" t="str">
        <f t="shared" si="9"/>
        <v/>
      </c>
      <c r="X33" s="233"/>
      <c r="Y33" s="234"/>
      <c r="Z33" s="235"/>
      <c r="AB33" s="236">
        <f t="shared" si="4"/>
        <v>0</v>
      </c>
      <c r="AC33" s="79">
        <f>IF(AND($C33&lt;&gt;"",$C$3="あり",L33&gt;=※編集不可※選択項目!$F$3,P33=""),1,0)</f>
        <v>0</v>
      </c>
      <c r="AD33" s="236">
        <f t="shared" si="10"/>
        <v>0</v>
      </c>
      <c r="AE33" s="236" t="str">
        <f t="shared" si="5"/>
        <v/>
      </c>
      <c r="AF33" s="237">
        <f t="shared" si="11"/>
        <v>0</v>
      </c>
      <c r="AG33" s="237">
        <f t="shared" si="12"/>
        <v>0</v>
      </c>
      <c r="AH33" s="190">
        <f>IF(AND($C$3="あり", $L33&gt;=※編集不可※選択項目!$F$3, $P33=""),1,0)</f>
        <v>0</v>
      </c>
    </row>
    <row r="34" spans="1:34" ht="25.25" customHeight="1" x14ac:dyDescent="0.2">
      <c r="A34" s="231">
        <f t="shared" si="3"/>
        <v>23</v>
      </c>
      <c r="B34" s="205" t="str">
        <f t="shared" si="6"/>
        <v/>
      </c>
      <c r="C34" s="133"/>
      <c r="D34" s="128" t="str">
        <f t="shared" si="7"/>
        <v/>
      </c>
      <c r="E34" s="128" t="str">
        <f t="shared" si="8"/>
        <v/>
      </c>
      <c r="F34" s="148"/>
      <c r="G34" s="148"/>
      <c r="H34" s="134"/>
      <c r="I34" s="162" t="str">
        <f t="shared" si="13"/>
        <v/>
      </c>
      <c r="J34" s="134"/>
      <c r="K34" s="130" t="str">
        <f>IF(C34&lt;&gt;"","＜従来枠＞"&amp;※編集不可※選択項目!$F$2&amp;"　"&amp;"＜トップ性能枠＞"&amp;※編集不可※選択項目!$F$3,"")</f>
        <v/>
      </c>
      <c r="L34" s="134"/>
      <c r="M34" s="134"/>
      <c r="N34" s="134"/>
      <c r="O34" s="128" t="str">
        <f>IF(C34="","",VLOOKUP(C34,※編集不可※選択項目!$A$2:$E$3,5,FALSE))</f>
        <v/>
      </c>
      <c r="P34" s="163"/>
      <c r="Q34" s="94"/>
      <c r="R34" s="148"/>
      <c r="S34" s="149"/>
      <c r="T34" s="225" t="str">
        <f>IF($C$3&lt;&gt;"あり","-",IF(AND(P34="可",L34&gt;=※編集不可※選択項目!$F$3),"トップ性能枠対象","-"))</f>
        <v>-</v>
      </c>
      <c r="U34" s="232"/>
      <c r="V34" s="78"/>
      <c r="W34" s="161" t="str">
        <f t="shared" si="9"/>
        <v/>
      </c>
      <c r="X34" s="233"/>
      <c r="Y34" s="234"/>
      <c r="Z34" s="235"/>
      <c r="AB34" s="236">
        <f t="shared" si="4"/>
        <v>0</v>
      </c>
      <c r="AC34" s="79">
        <f>IF(AND($C34&lt;&gt;"",$C$3="あり",L34&gt;=※編集不可※選択項目!$F$3,P34=""),1,0)</f>
        <v>0</v>
      </c>
      <c r="AD34" s="236">
        <f t="shared" si="10"/>
        <v>0</v>
      </c>
      <c r="AE34" s="236" t="str">
        <f t="shared" si="5"/>
        <v/>
      </c>
      <c r="AF34" s="237">
        <f t="shared" si="11"/>
        <v>0</v>
      </c>
      <c r="AG34" s="237">
        <f t="shared" si="12"/>
        <v>0</v>
      </c>
      <c r="AH34" s="190">
        <f>IF(AND($C$3="あり", $L34&gt;=※編集不可※選択項目!$F$3, $P34=""),1,0)</f>
        <v>0</v>
      </c>
    </row>
    <row r="35" spans="1:34" ht="25.25" customHeight="1" x14ac:dyDescent="0.2">
      <c r="A35" s="231">
        <f t="shared" si="3"/>
        <v>24</v>
      </c>
      <c r="B35" s="205" t="str">
        <f t="shared" si="6"/>
        <v/>
      </c>
      <c r="C35" s="133"/>
      <c r="D35" s="128" t="str">
        <f t="shared" si="7"/>
        <v/>
      </c>
      <c r="E35" s="128" t="str">
        <f t="shared" si="8"/>
        <v/>
      </c>
      <c r="F35" s="148"/>
      <c r="G35" s="148"/>
      <c r="H35" s="134"/>
      <c r="I35" s="162" t="str">
        <f t="shared" si="13"/>
        <v/>
      </c>
      <c r="J35" s="134"/>
      <c r="K35" s="130" t="str">
        <f>IF(C35&lt;&gt;"","＜従来枠＞"&amp;※編集不可※選択項目!$F$2&amp;"　"&amp;"＜トップ性能枠＞"&amp;※編集不可※選択項目!$F$3,"")</f>
        <v/>
      </c>
      <c r="L35" s="134"/>
      <c r="M35" s="134"/>
      <c r="N35" s="134"/>
      <c r="O35" s="128" t="str">
        <f>IF(C35="","",VLOOKUP(C35,※編集不可※選択項目!$A$2:$E$3,5,FALSE))</f>
        <v/>
      </c>
      <c r="P35" s="163"/>
      <c r="Q35" s="94"/>
      <c r="R35" s="148"/>
      <c r="S35" s="149"/>
      <c r="T35" s="225" t="str">
        <f>IF($C$3&lt;&gt;"あり","-",IF(AND(P35="可",L35&gt;=※編集不可※選択項目!$F$3),"トップ性能枠対象","-"))</f>
        <v>-</v>
      </c>
      <c r="U35" s="232"/>
      <c r="V35" s="78"/>
      <c r="W35" s="161" t="str">
        <f t="shared" si="9"/>
        <v/>
      </c>
      <c r="X35" s="233"/>
      <c r="Y35" s="234"/>
      <c r="Z35" s="235"/>
      <c r="AB35" s="236">
        <f t="shared" si="4"/>
        <v>0</v>
      </c>
      <c r="AC35" s="79">
        <f>IF(AND($C35&lt;&gt;"",$C$3="あり",L35&gt;=※編集不可※選択項目!$F$3,P35=""),1,0)</f>
        <v>0</v>
      </c>
      <c r="AD35" s="236">
        <f t="shared" si="10"/>
        <v>0</v>
      </c>
      <c r="AE35" s="236" t="str">
        <f t="shared" si="5"/>
        <v/>
      </c>
      <c r="AF35" s="237">
        <f t="shared" si="11"/>
        <v>0</v>
      </c>
      <c r="AG35" s="237">
        <f t="shared" si="12"/>
        <v>0</v>
      </c>
      <c r="AH35" s="190">
        <f>IF(AND($C$3="あり", $L35&gt;=※編集不可※選択項目!$F$3, $P35=""),1,0)</f>
        <v>0</v>
      </c>
    </row>
    <row r="36" spans="1:34" ht="25.25" customHeight="1" x14ac:dyDescent="0.2">
      <c r="A36" s="231">
        <f t="shared" si="3"/>
        <v>25</v>
      </c>
      <c r="B36" s="205" t="str">
        <f t="shared" si="6"/>
        <v/>
      </c>
      <c r="C36" s="133"/>
      <c r="D36" s="128" t="str">
        <f t="shared" si="7"/>
        <v/>
      </c>
      <c r="E36" s="128" t="str">
        <f t="shared" si="8"/>
        <v/>
      </c>
      <c r="F36" s="148"/>
      <c r="G36" s="148"/>
      <c r="H36" s="134"/>
      <c r="I36" s="162" t="str">
        <f t="shared" si="13"/>
        <v/>
      </c>
      <c r="J36" s="134"/>
      <c r="K36" s="130" t="str">
        <f>IF(C36&lt;&gt;"","＜従来枠＞"&amp;※編集不可※選択項目!$F$2&amp;"　"&amp;"＜トップ性能枠＞"&amp;※編集不可※選択項目!$F$3,"")</f>
        <v/>
      </c>
      <c r="L36" s="134"/>
      <c r="M36" s="134"/>
      <c r="N36" s="134"/>
      <c r="O36" s="128" t="str">
        <f>IF(C36="","",VLOOKUP(C36,※編集不可※選択項目!$A$2:$E$3,5,FALSE))</f>
        <v/>
      </c>
      <c r="P36" s="163"/>
      <c r="Q36" s="94"/>
      <c r="R36" s="148"/>
      <c r="S36" s="149"/>
      <c r="T36" s="225" t="str">
        <f>IF($C$3&lt;&gt;"あり","-",IF(AND(P36="可",L36&gt;=※編集不可※選択項目!$F$3),"トップ性能枠対象","-"))</f>
        <v>-</v>
      </c>
      <c r="U36" s="232"/>
      <c r="V36" s="78"/>
      <c r="W36" s="161" t="str">
        <f t="shared" si="9"/>
        <v/>
      </c>
      <c r="X36" s="233"/>
      <c r="Y36" s="234"/>
      <c r="Z36" s="235"/>
      <c r="AB36" s="236">
        <f t="shared" si="4"/>
        <v>0</v>
      </c>
      <c r="AC36" s="79">
        <f>IF(AND($C36&lt;&gt;"",$C$3="あり",L36&gt;=※編集不可※選択項目!$F$3,P36=""),1,0)</f>
        <v>0</v>
      </c>
      <c r="AD36" s="236">
        <f t="shared" si="10"/>
        <v>0</v>
      </c>
      <c r="AE36" s="236" t="str">
        <f t="shared" si="5"/>
        <v/>
      </c>
      <c r="AF36" s="237">
        <f t="shared" si="11"/>
        <v>0</v>
      </c>
      <c r="AG36" s="237">
        <f t="shared" si="12"/>
        <v>0</v>
      </c>
      <c r="AH36" s="190">
        <f>IF(AND($C$3="あり", $L36&gt;=※編集不可※選択項目!$F$3, $P36=""),1,0)</f>
        <v>0</v>
      </c>
    </row>
    <row r="37" spans="1:34" ht="25.25" customHeight="1" x14ac:dyDescent="0.2">
      <c r="A37" s="231">
        <f t="shared" si="3"/>
        <v>26</v>
      </c>
      <c r="B37" s="205" t="str">
        <f t="shared" si="6"/>
        <v/>
      </c>
      <c r="C37" s="133"/>
      <c r="D37" s="128" t="str">
        <f t="shared" si="7"/>
        <v/>
      </c>
      <c r="E37" s="128" t="str">
        <f t="shared" si="8"/>
        <v/>
      </c>
      <c r="F37" s="148"/>
      <c r="G37" s="148"/>
      <c r="H37" s="134"/>
      <c r="I37" s="162" t="str">
        <f t="shared" si="13"/>
        <v/>
      </c>
      <c r="J37" s="134"/>
      <c r="K37" s="130" t="str">
        <f>IF(C37&lt;&gt;"","＜従来枠＞"&amp;※編集不可※選択項目!$F$2&amp;"　"&amp;"＜トップ性能枠＞"&amp;※編集不可※選択項目!$F$3,"")</f>
        <v/>
      </c>
      <c r="L37" s="134"/>
      <c r="M37" s="134"/>
      <c r="N37" s="134"/>
      <c r="O37" s="128" t="str">
        <f>IF(C37="","",VLOOKUP(C37,※編集不可※選択項目!$A$2:$E$3,5,FALSE))</f>
        <v/>
      </c>
      <c r="P37" s="163"/>
      <c r="Q37" s="94"/>
      <c r="R37" s="148"/>
      <c r="S37" s="149"/>
      <c r="T37" s="225" t="str">
        <f>IF($C$3&lt;&gt;"あり","-",IF(AND(P37="可",L37&gt;=※編集不可※選択項目!$F$3),"トップ性能枠対象","-"))</f>
        <v>-</v>
      </c>
      <c r="U37" s="232"/>
      <c r="V37" s="78"/>
      <c r="W37" s="161" t="str">
        <f t="shared" si="9"/>
        <v/>
      </c>
      <c r="X37" s="233"/>
      <c r="Y37" s="234"/>
      <c r="Z37" s="235"/>
      <c r="AB37" s="236">
        <f t="shared" si="4"/>
        <v>0</v>
      </c>
      <c r="AC37" s="79">
        <f>IF(AND($C37&lt;&gt;"",$C$3="あり",L37&gt;=※編集不可※選択項目!$F$3,P37=""),1,0)</f>
        <v>0</v>
      </c>
      <c r="AD37" s="236">
        <f t="shared" si="10"/>
        <v>0</v>
      </c>
      <c r="AE37" s="236" t="str">
        <f t="shared" si="5"/>
        <v/>
      </c>
      <c r="AF37" s="237">
        <f t="shared" si="11"/>
        <v>0</v>
      </c>
      <c r="AG37" s="237">
        <f t="shared" si="12"/>
        <v>0</v>
      </c>
      <c r="AH37" s="190">
        <f>IF(AND($C$3="あり", $L37&gt;=※編集不可※選択項目!$F$3, $P37=""),1,0)</f>
        <v>0</v>
      </c>
    </row>
    <row r="38" spans="1:34" ht="25.25" customHeight="1" x14ac:dyDescent="0.2">
      <c r="A38" s="231">
        <f t="shared" si="3"/>
        <v>27</v>
      </c>
      <c r="B38" s="205" t="str">
        <f t="shared" si="6"/>
        <v/>
      </c>
      <c r="C38" s="133"/>
      <c r="D38" s="128" t="str">
        <f t="shared" si="7"/>
        <v/>
      </c>
      <c r="E38" s="128" t="str">
        <f t="shared" si="8"/>
        <v/>
      </c>
      <c r="F38" s="148"/>
      <c r="G38" s="148"/>
      <c r="H38" s="134"/>
      <c r="I38" s="162" t="str">
        <f t="shared" si="13"/>
        <v/>
      </c>
      <c r="J38" s="134"/>
      <c r="K38" s="130" t="str">
        <f>IF(C38&lt;&gt;"","＜従来枠＞"&amp;※編集不可※選択項目!$F$2&amp;"　"&amp;"＜トップ性能枠＞"&amp;※編集不可※選択項目!$F$3,"")</f>
        <v/>
      </c>
      <c r="L38" s="134"/>
      <c r="M38" s="134"/>
      <c r="N38" s="134"/>
      <c r="O38" s="128" t="str">
        <f>IF(C38="","",VLOOKUP(C38,※編集不可※選択項目!$A$2:$E$3,5,FALSE))</f>
        <v/>
      </c>
      <c r="P38" s="163"/>
      <c r="Q38" s="94"/>
      <c r="R38" s="148"/>
      <c r="S38" s="149"/>
      <c r="T38" s="225" t="str">
        <f>IF($C$3&lt;&gt;"あり","-",IF(AND(P38="可",L38&gt;=※編集不可※選択項目!$F$3),"トップ性能枠対象","-"))</f>
        <v>-</v>
      </c>
      <c r="U38" s="232"/>
      <c r="V38" s="78"/>
      <c r="W38" s="161" t="str">
        <f t="shared" si="9"/>
        <v/>
      </c>
      <c r="X38" s="233"/>
      <c r="Y38" s="234"/>
      <c r="Z38" s="235"/>
      <c r="AB38" s="236">
        <f t="shared" si="4"/>
        <v>0</v>
      </c>
      <c r="AC38" s="79">
        <f>IF(AND($C38&lt;&gt;"",$C$3="あり",L38&gt;=※編集不可※選択項目!$F$3,P38=""),1,0)</f>
        <v>0</v>
      </c>
      <c r="AD38" s="236">
        <f t="shared" si="10"/>
        <v>0</v>
      </c>
      <c r="AE38" s="236" t="str">
        <f t="shared" si="5"/>
        <v/>
      </c>
      <c r="AF38" s="237">
        <f t="shared" si="11"/>
        <v>0</v>
      </c>
      <c r="AG38" s="237">
        <f t="shared" si="12"/>
        <v>0</v>
      </c>
      <c r="AH38" s="190">
        <f>IF(AND($C$3="あり", $L38&gt;=※編集不可※選択項目!$F$3, $P38=""),1,0)</f>
        <v>0</v>
      </c>
    </row>
    <row r="39" spans="1:34" ht="25.25" customHeight="1" x14ac:dyDescent="0.2">
      <c r="A39" s="231">
        <f t="shared" si="3"/>
        <v>28</v>
      </c>
      <c r="B39" s="205" t="str">
        <f t="shared" si="6"/>
        <v/>
      </c>
      <c r="C39" s="133"/>
      <c r="D39" s="128" t="str">
        <f t="shared" si="7"/>
        <v/>
      </c>
      <c r="E39" s="128" t="str">
        <f t="shared" si="8"/>
        <v/>
      </c>
      <c r="F39" s="148"/>
      <c r="G39" s="148"/>
      <c r="H39" s="134"/>
      <c r="I39" s="162" t="str">
        <f t="shared" si="13"/>
        <v/>
      </c>
      <c r="J39" s="134"/>
      <c r="K39" s="130" t="str">
        <f>IF(C39&lt;&gt;"","＜従来枠＞"&amp;※編集不可※選択項目!$F$2&amp;"　"&amp;"＜トップ性能枠＞"&amp;※編集不可※選択項目!$F$3,"")</f>
        <v/>
      </c>
      <c r="L39" s="134"/>
      <c r="M39" s="134"/>
      <c r="N39" s="134"/>
      <c r="O39" s="128" t="str">
        <f>IF(C39="","",VLOOKUP(C39,※編集不可※選択項目!$A$2:$E$3,5,FALSE))</f>
        <v/>
      </c>
      <c r="P39" s="163"/>
      <c r="Q39" s="94"/>
      <c r="R39" s="148"/>
      <c r="S39" s="149"/>
      <c r="T39" s="225" t="str">
        <f>IF($C$3&lt;&gt;"あり","-",IF(AND(P39="可",L39&gt;=※編集不可※選択項目!$F$3),"トップ性能枠対象","-"))</f>
        <v>-</v>
      </c>
      <c r="U39" s="232"/>
      <c r="V39" s="78"/>
      <c r="W39" s="161" t="str">
        <f t="shared" si="9"/>
        <v/>
      </c>
      <c r="X39" s="233"/>
      <c r="Y39" s="234"/>
      <c r="Z39" s="235"/>
      <c r="AB39" s="236">
        <f t="shared" si="4"/>
        <v>0</v>
      </c>
      <c r="AC39" s="79">
        <f>IF(AND($C39&lt;&gt;"",$C$3="あり",L39&gt;=※編集不可※選択項目!$F$3,P39=""),1,0)</f>
        <v>0</v>
      </c>
      <c r="AD39" s="236">
        <f t="shared" si="10"/>
        <v>0</v>
      </c>
      <c r="AE39" s="236" t="str">
        <f t="shared" si="5"/>
        <v/>
      </c>
      <c r="AF39" s="237">
        <f t="shared" si="11"/>
        <v>0</v>
      </c>
      <c r="AG39" s="237">
        <f t="shared" si="12"/>
        <v>0</v>
      </c>
      <c r="AH39" s="190">
        <f>IF(AND($C$3="あり", $L39&gt;=※編集不可※選択項目!$F$3, $P39=""),1,0)</f>
        <v>0</v>
      </c>
    </row>
    <row r="40" spans="1:34" ht="25.25" customHeight="1" x14ac:dyDescent="0.2">
      <c r="A40" s="231">
        <f t="shared" si="3"/>
        <v>29</v>
      </c>
      <c r="B40" s="205" t="str">
        <f t="shared" si="6"/>
        <v/>
      </c>
      <c r="C40" s="133"/>
      <c r="D40" s="128" t="str">
        <f t="shared" si="7"/>
        <v/>
      </c>
      <c r="E40" s="128" t="str">
        <f t="shared" si="8"/>
        <v/>
      </c>
      <c r="F40" s="148"/>
      <c r="G40" s="148"/>
      <c r="H40" s="134"/>
      <c r="I40" s="162" t="str">
        <f t="shared" si="13"/>
        <v/>
      </c>
      <c r="J40" s="134"/>
      <c r="K40" s="130" t="str">
        <f>IF(C40&lt;&gt;"","＜従来枠＞"&amp;※編集不可※選択項目!$F$2&amp;"　"&amp;"＜トップ性能枠＞"&amp;※編集不可※選択項目!$F$3,"")</f>
        <v/>
      </c>
      <c r="L40" s="134"/>
      <c r="M40" s="134"/>
      <c r="N40" s="134"/>
      <c r="O40" s="128" t="str">
        <f>IF(C40="","",VLOOKUP(C40,※編集不可※選択項目!$A$2:$E$3,5,FALSE))</f>
        <v/>
      </c>
      <c r="P40" s="163"/>
      <c r="Q40" s="94"/>
      <c r="R40" s="148"/>
      <c r="S40" s="149"/>
      <c r="T40" s="225" t="str">
        <f>IF($C$3&lt;&gt;"あり","-",IF(AND(P40="可",L40&gt;=※編集不可※選択項目!$F$3),"トップ性能枠対象","-"))</f>
        <v>-</v>
      </c>
      <c r="U40" s="232"/>
      <c r="V40" s="78"/>
      <c r="W40" s="161" t="str">
        <f t="shared" si="9"/>
        <v/>
      </c>
      <c r="X40" s="233"/>
      <c r="Y40" s="234"/>
      <c r="Z40" s="235"/>
      <c r="AB40" s="236">
        <f t="shared" si="4"/>
        <v>0</v>
      </c>
      <c r="AC40" s="79">
        <f>IF(AND($C40&lt;&gt;"",$C$3="あり",L40&gt;=※編集不可※選択項目!$F$3,P40=""),1,0)</f>
        <v>0</v>
      </c>
      <c r="AD40" s="236">
        <f t="shared" si="10"/>
        <v>0</v>
      </c>
      <c r="AE40" s="236" t="str">
        <f t="shared" si="5"/>
        <v/>
      </c>
      <c r="AF40" s="237">
        <f t="shared" si="11"/>
        <v>0</v>
      </c>
      <c r="AG40" s="237">
        <f t="shared" si="12"/>
        <v>0</v>
      </c>
      <c r="AH40" s="190">
        <f>IF(AND($C$3="あり", $L40&gt;=※編集不可※選択項目!$F$3, $P40=""),1,0)</f>
        <v>0</v>
      </c>
    </row>
    <row r="41" spans="1:34" ht="25.25" customHeight="1" x14ac:dyDescent="0.2">
      <c r="A41" s="231">
        <f t="shared" si="3"/>
        <v>30</v>
      </c>
      <c r="B41" s="205" t="str">
        <f t="shared" si="6"/>
        <v/>
      </c>
      <c r="C41" s="133"/>
      <c r="D41" s="128" t="str">
        <f t="shared" si="7"/>
        <v/>
      </c>
      <c r="E41" s="128" t="str">
        <f t="shared" si="8"/>
        <v/>
      </c>
      <c r="F41" s="148"/>
      <c r="G41" s="148"/>
      <c r="H41" s="134"/>
      <c r="I41" s="162" t="str">
        <f t="shared" si="13"/>
        <v/>
      </c>
      <c r="J41" s="134"/>
      <c r="K41" s="130" t="str">
        <f>IF(C41&lt;&gt;"","＜従来枠＞"&amp;※編集不可※選択項目!$F$2&amp;"　"&amp;"＜トップ性能枠＞"&amp;※編集不可※選択項目!$F$3,"")</f>
        <v/>
      </c>
      <c r="L41" s="134"/>
      <c r="M41" s="134"/>
      <c r="N41" s="134"/>
      <c r="O41" s="128" t="str">
        <f>IF(C41="","",VLOOKUP(C41,※編集不可※選択項目!$A$2:$E$3,5,FALSE))</f>
        <v/>
      </c>
      <c r="P41" s="163"/>
      <c r="Q41" s="94"/>
      <c r="R41" s="148"/>
      <c r="S41" s="149"/>
      <c r="T41" s="225" t="str">
        <f>IF($C$3&lt;&gt;"あり","-",IF(AND(P41="可",L41&gt;=※編集不可※選択項目!$F$3),"トップ性能枠対象","-"))</f>
        <v>-</v>
      </c>
      <c r="U41" s="232"/>
      <c r="V41" s="78"/>
      <c r="W41" s="161" t="str">
        <f t="shared" si="9"/>
        <v/>
      </c>
      <c r="X41" s="233"/>
      <c r="Y41" s="234"/>
      <c r="Z41" s="235"/>
      <c r="AB41" s="236">
        <f t="shared" si="4"/>
        <v>0</v>
      </c>
      <c r="AC41" s="79">
        <f>IF(AND($C41&lt;&gt;"",$C$3="あり",L41&gt;=※編集不可※選択項目!$F$3,P41=""),1,0)</f>
        <v>0</v>
      </c>
      <c r="AD41" s="236">
        <f t="shared" si="10"/>
        <v>0</v>
      </c>
      <c r="AE41" s="236" t="str">
        <f t="shared" si="5"/>
        <v/>
      </c>
      <c r="AF41" s="237">
        <f t="shared" si="11"/>
        <v>0</v>
      </c>
      <c r="AG41" s="237">
        <f t="shared" si="12"/>
        <v>0</v>
      </c>
      <c r="AH41" s="190">
        <f>IF(AND($C$3="あり", $L41&gt;=※編集不可※選択項目!$F$3, $P41=""),1,0)</f>
        <v>0</v>
      </c>
    </row>
    <row r="42" spans="1:34" ht="25.25" customHeight="1" x14ac:dyDescent="0.2">
      <c r="A42" s="231">
        <f t="shared" si="3"/>
        <v>31</v>
      </c>
      <c r="B42" s="205" t="str">
        <f t="shared" si="6"/>
        <v/>
      </c>
      <c r="C42" s="133"/>
      <c r="D42" s="128" t="str">
        <f t="shared" si="7"/>
        <v/>
      </c>
      <c r="E42" s="128" t="str">
        <f t="shared" si="8"/>
        <v/>
      </c>
      <c r="F42" s="148"/>
      <c r="G42" s="148"/>
      <c r="H42" s="134"/>
      <c r="I42" s="162" t="str">
        <f t="shared" si="13"/>
        <v/>
      </c>
      <c r="J42" s="134"/>
      <c r="K42" s="130" t="str">
        <f>IF(C42&lt;&gt;"","＜従来枠＞"&amp;※編集不可※選択項目!$F$2&amp;"　"&amp;"＜トップ性能枠＞"&amp;※編集不可※選択項目!$F$3,"")</f>
        <v/>
      </c>
      <c r="L42" s="134"/>
      <c r="M42" s="134"/>
      <c r="N42" s="134"/>
      <c r="O42" s="128" t="str">
        <f>IF(C42="","",VLOOKUP(C42,※編集不可※選択項目!$A$2:$E$3,5,FALSE))</f>
        <v/>
      </c>
      <c r="P42" s="163"/>
      <c r="Q42" s="94"/>
      <c r="R42" s="148"/>
      <c r="S42" s="149"/>
      <c r="T42" s="225" t="str">
        <f>IF($C$3&lt;&gt;"あり","-",IF(AND(P42="可",L42&gt;=※編集不可※選択項目!$F$3),"トップ性能枠対象","-"))</f>
        <v>-</v>
      </c>
      <c r="U42" s="232"/>
      <c r="V42" s="78"/>
      <c r="W42" s="161" t="str">
        <f t="shared" si="9"/>
        <v/>
      </c>
      <c r="X42" s="233"/>
      <c r="Y42" s="234"/>
      <c r="Z42" s="235"/>
      <c r="AB42" s="236">
        <f t="shared" si="4"/>
        <v>0</v>
      </c>
      <c r="AC42" s="79">
        <f>IF(AND($C42&lt;&gt;"",$C$3="あり",L42&gt;=※編集不可※選択項目!$F$3,P42=""),1,0)</f>
        <v>0</v>
      </c>
      <c r="AD42" s="236">
        <f t="shared" si="10"/>
        <v>0</v>
      </c>
      <c r="AE42" s="236" t="str">
        <f t="shared" si="5"/>
        <v/>
      </c>
      <c r="AF42" s="237">
        <f t="shared" si="11"/>
        <v>0</v>
      </c>
      <c r="AG42" s="237">
        <f t="shared" si="12"/>
        <v>0</v>
      </c>
      <c r="AH42" s="190">
        <f>IF(AND($C$3="あり", $L42&gt;=※編集不可※選択項目!$F$3, $P42=""),1,0)</f>
        <v>0</v>
      </c>
    </row>
    <row r="43" spans="1:34" ht="25.25" customHeight="1" x14ac:dyDescent="0.2">
      <c r="A43" s="231">
        <f t="shared" si="3"/>
        <v>32</v>
      </c>
      <c r="B43" s="205" t="str">
        <f t="shared" si="6"/>
        <v/>
      </c>
      <c r="C43" s="133"/>
      <c r="D43" s="128" t="str">
        <f t="shared" si="7"/>
        <v/>
      </c>
      <c r="E43" s="128" t="str">
        <f t="shared" si="8"/>
        <v/>
      </c>
      <c r="F43" s="148"/>
      <c r="G43" s="148"/>
      <c r="H43" s="134"/>
      <c r="I43" s="162" t="str">
        <f t="shared" si="13"/>
        <v/>
      </c>
      <c r="J43" s="134"/>
      <c r="K43" s="130" t="str">
        <f>IF(C43&lt;&gt;"","＜従来枠＞"&amp;※編集不可※選択項目!$F$2&amp;"　"&amp;"＜トップ性能枠＞"&amp;※編集不可※選択項目!$F$3,"")</f>
        <v/>
      </c>
      <c r="L43" s="134"/>
      <c r="M43" s="134"/>
      <c r="N43" s="134"/>
      <c r="O43" s="128" t="str">
        <f>IF(C43="","",VLOOKUP(C43,※編集不可※選択項目!$A$2:$E$3,5,FALSE))</f>
        <v/>
      </c>
      <c r="P43" s="163"/>
      <c r="Q43" s="94"/>
      <c r="R43" s="148"/>
      <c r="S43" s="149"/>
      <c r="T43" s="225" t="str">
        <f>IF($C$3&lt;&gt;"あり","-",IF(AND(P43="可",L43&gt;=※編集不可※選択項目!$F$3),"トップ性能枠対象","-"))</f>
        <v>-</v>
      </c>
      <c r="U43" s="232"/>
      <c r="V43" s="78"/>
      <c r="W43" s="161" t="str">
        <f t="shared" si="9"/>
        <v/>
      </c>
      <c r="X43" s="233"/>
      <c r="Y43" s="234"/>
      <c r="Z43" s="235"/>
      <c r="AB43" s="236">
        <f t="shared" si="4"/>
        <v>0</v>
      </c>
      <c r="AC43" s="79">
        <f>IF(AND($C43&lt;&gt;"",$C$3="あり",L43&gt;=※編集不可※選択項目!$F$3,P43=""),1,0)</f>
        <v>0</v>
      </c>
      <c r="AD43" s="236">
        <f t="shared" si="10"/>
        <v>0</v>
      </c>
      <c r="AE43" s="236" t="str">
        <f t="shared" si="5"/>
        <v/>
      </c>
      <c r="AF43" s="237">
        <f t="shared" si="11"/>
        <v>0</v>
      </c>
      <c r="AG43" s="237">
        <f t="shared" si="12"/>
        <v>0</v>
      </c>
      <c r="AH43" s="190">
        <f>IF(AND($C$3="あり", $L43&gt;=※編集不可※選択項目!$F$3, $P43=""),1,0)</f>
        <v>0</v>
      </c>
    </row>
    <row r="44" spans="1:34" ht="25.25" customHeight="1" x14ac:dyDescent="0.2">
      <c r="A44" s="231">
        <f t="shared" si="3"/>
        <v>33</v>
      </c>
      <c r="B44" s="205" t="str">
        <f t="shared" si="6"/>
        <v/>
      </c>
      <c r="C44" s="133"/>
      <c r="D44" s="128" t="str">
        <f t="shared" si="7"/>
        <v/>
      </c>
      <c r="E44" s="128" t="str">
        <f t="shared" si="8"/>
        <v/>
      </c>
      <c r="F44" s="148"/>
      <c r="G44" s="148"/>
      <c r="H44" s="134"/>
      <c r="I44" s="162" t="str">
        <f t="shared" si="13"/>
        <v/>
      </c>
      <c r="J44" s="134"/>
      <c r="K44" s="130" t="str">
        <f>IF(C44&lt;&gt;"","＜従来枠＞"&amp;※編集不可※選択項目!$F$2&amp;"　"&amp;"＜トップ性能枠＞"&amp;※編集不可※選択項目!$F$3,"")</f>
        <v/>
      </c>
      <c r="L44" s="134"/>
      <c r="M44" s="134"/>
      <c r="N44" s="134"/>
      <c r="O44" s="128" t="str">
        <f>IF(C44="","",VLOOKUP(C44,※編集不可※選択項目!$A$2:$E$3,5,FALSE))</f>
        <v/>
      </c>
      <c r="P44" s="163"/>
      <c r="Q44" s="94"/>
      <c r="R44" s="148"/>
      <c r="S44" s="149"/>
      <c r="T44" s="225" t="str">
        <f>IF($C$3&lt;&gt;"あり","-",IF(AND(P44="可",L44&gt;=※編集不可※選択項目!$F$3),"トップ性能枠対象","-"))</f>
        <v>-</v>
      </c>
      <c r="U44" s="232"/>
      <c r="V44" s="78"/>
      <c r="W44" s="161" t="str">
        <f t="shared" si="9"/>
        <v/>
      </c>
      <c r="X44" s="233"/>
      <c r="Y44" s="234"/>
      <c r="Z44" s="235"/>
      <c r="AB44" s="236">
        <f t="shared" si="4"/>
        <v>0</v>
      </c>
      <c r="AC44" s="79">
        <f>IF(AND($C44&lt;&gt;"",$C$3="あり",L44&gt;=※編集不可※選択項目!$F$3,P44=""),1,0)</f>
        <v>0</v>
      </c>
      <c r="AD44" s="236">
        <f t="shared" si="10"/>
        <v>0</v>
      </c>
      <c r="AE44" s="236" t="str">
        <f t="shared" si="5"/>
        <v/>
      </c>
      <c r="AF44" s="237">
        <f t="shared" si="11"/>
        <v>0</v>
      </c>
      <c r="AG44" s="237">
        <f t="shared" si="12"/>
        <v>0</v>
      </c>
      <c r="AH44" s="190">
        <f>IF(AND($C$3="あり", $L44&gt;=※編集不可※選択項目!$F$3, $P44=""),1,0)</f>
        <v>0</v>
      </c>
    </row>
    <row r="45" spans="1:34" ht="25.25" customHeight="1" x14ac:dyDescent="0.2">
      <c r="A45" s="231">
        <f t="shared" si="3"/>
        <v>34</v>
      </c>
      <c r="B45" s="205" t="str">
        <f t="shared" si="6"/>
        <v/>
      </c>
      <c r="C45" s="133"/>
      <c r="D45" s="128" t="str">
        <f t="shared" si="7"/>
        <v/>
      </c>
      <c r="E45" s="128" t="str">
        <f t="shared" si="8"/>
        <v/>
      </c>
      <c r="F45" s="148"/>
      <c r="G45" s="148"/>
      <c r="H45" s="134"/>
      <c r="I45" s="162" t="str">
        <f t="shared" si="13"/>
        <v/>
      </c>
      <c r="J45" s="134"/>
      <c r="K45" s="130" t="str">
        <f>IF(C45&lt;&gt;"","＜従来枠＞"&amp;※編集不可※選択項目!$F$2&amp;"　"&amp;"＜トップ性能枠＞"&amp;※編集不可※選択項目!$F$3,"")</f>
        <v/>
      </c>
      <c r="L45" s="134"/>
      <c r="M45" s="134"/>
      <c r="N45" s="134"/>
      <c r="O45" s="128" t="str">
        <f>IF(C45="","",VLOOKUP(C45,※編集不可※選択項目!$A$2:$E$3,5,FALSE))</f>
        <v/>
      </c>
      <c r="P45" s="163"/>
      <c r="Q45" s="94"/>
      <c r="R45" s="148"/>
      <c r="S45" s="149"/>
      <c r="T45" s="225" t="str">
        <f>IF($C$3&lt;&gt;"あり","-",IF(AND(P45="可",L45&gt;=※編集不可※選択項目!$F$3),"トップ性能枠対象","-"))</f>
        <v>-</v>
      </c>
      <c r="U45" s="232"/>
      <c r="V45" s="78"/>
      <c r="W45" s="161" t="str">
        <f t="shared" si="9"/>
        <v/>
      </c>
      <c r="X45" s="233"/>
      <c r="Y45" s="234"/>
      <c r="Z45" s="235"/>
      <c r="AB45" s="236">
        <f t="shared" si="4"/>
        <v>0</v>
      </c>
      <c r="AC45" s="79">
        <f>IF(AND($C45&lt;&gt;"",$C$3="あり",L45&gt;=※編集不可※選択項目!$F$3,P45=""),1,0)</f>
        <v>0</v>
      </c>
      <c r="AD45" s="236">
        <f t="shared" si="10"/>
        <v>0</v>
      </c>
      <c r="AE45" s="236" t="str">
        <f t="shared" si="5"/>
        <v/>
      </c>
      <c r="AF45" s="237">
        <f t="shared" si="11"/>
        <v>0</v>
      </c>
      <c r="AG45" s="237">
        <f t="shared" si="12"/>
        <v>0</v>
      </c>
      <c r="AH45" s="190">
        <f>IF(AND($C$3="あり", $L45&gt;=※編集不可※選択項目!$F$3, $P45=""),1,0)</f>
        <v>0</v>
      </c>
    </row>
    <row r="46" spans="1:34" ht="25.25" customHeight="1" x14ac:dyDescent="0.2">
      <c r="A46" s="231">
        <f t="shared" si="3"/>
        <v>35</v>
      </c>
      <c r="B46" s="205" t="str">
        <f t="shared" si="6"/>
        <v/>
      </c>
      <c r="C46" s="133"/>
      <c r="D46" s="128" t="str">
        <f t="shared" si="7"/>
        <v/>
      </c>
      <c r="E46" s="128" t="str">
        <f t="shared" si="8"/>
        <v/>
      </c>
      <c r="F46" s="148"/>
      <c r="G46" s="148"/>
      <c r="H46" s="134"/>
      <c r="I46" s="162" t="str">
        <f t="shared" si="13"/>
        <v/>
      </c>
      <c r="J46" s="134"/>
      <c r="K46" s="130" t="str">
        <f>IF(C46&lt;&gt;"","＜従来枠＞"&amp;※編集不可※選択項目!$F$2&amp;"　"&amp;"＜トップ性能枠＞"&amp;※編集不可※選択項目!$F$3,"")</f>
        <v/>
      </c>
      <c r="L46" s="134"/>
      <c r="M46" s="134"/>
      <c r="N46" s="134"/>
      <c r="O46" s="128" t="str">
        <f>IF(C46="","",VLOOKUP(C46,※編集不可※選択項目!$A$2:$E$3,5,FALSE))</f>
        <v/>
      </c>
      <c r="P46" s="163"/>
      <c r="Q46" s="94"/>
      <c r="R46" s="148"/>
      <c r="S46" s="149"/>
      <c r="T46" s="225" t="str">
        <f>IF($C$3&lt;&gt;"あり","-",IF(AND(P46="可",L46&gt;=※編集不可※選択項目!$F$3),"トップ性能枠対象","-"))</f>
        <v>-</v>
      </c>
      <c r="U46" s="232"/>
      <c r="V46" s="78"/>
      <c r="W46" s="161" t="str">
        <f t="shared" si="9"/>
        <v/>
      </c>
      <c r="X46" s="233"/>
      <c r="Y46" s="234"/>
      <c r="Z46" s="235"/>
      <c r="AB46" s="236">
        <f t="shared" si="4"/>
        <v>0</v>
      </c>
      <c r="AC46" s="79">
        <f>IF(AND($C46&lt;&gt;"",$C$3="あり",L46&gt;=※編集不可※選択項目!$F$3,P46=""),1,0)</f>
        <v>0</v>
      </c>
      <c r="AD46" s="236">
        <f t="shared" si="10"/>
        <v>0</v>
      </c>
      <c r="AE46" s="236" t="str">
        <f t="shared" si="5"/>
        <v/>
      </c>
      <c r="AF46" s="237">
        <f t="shared" si="11"/>
        <v>0</v>
      </c>
      <c r="AG46" s="237">
        <f t="shared" si="12"/>
        <v>0</v>
      </c>
      <c r="AH46" s="190">
        <f>IF(AND($C$3="あり", $L46&gt;=※編集不可※選択項目!$F$3, $P46=""),1,0)</f>
        <v>0</v>
      </c>
    </row>
    <row r="47" spans="1:34" ht="25.25" customHeight="1" x14ac:dyDescent="0.2">
      <c r="A47" s="231">
        <f t="shared" si="3"/>
        <v>36</v>
      </c>
      <c r="B47" s="205" t="str">
        <f t="shared" si="6"/>
        <v/>
      </c>
      <c r="C47" s="133"/>
      <c r="D47" s="128" t="str">
        <f t="shared" si="7"/>
        <v/>
      </c>
      <c r="E47" s="128" t="str">
        <f t="shared" si="8"/>
        <v/>
      </c>
      <c r="F47" s="148"/>
      <c r="G47" s="148"/>
      <c r="H47" s="134"/>
      <c r="I47" s="162" t="str">
        <f t="shared" si="13"/>
        <v/>
      </c>
      <c r="J47" s="134"/>
      <c r="K47" s="130" t="str">
        <f>IF(C47&lt;&gt;"","＜従来枠＞"&amp;※編集不可※選択項目!$F$2&amp;"　"&amp;"＜トップ性能枠＞"&amp;※編集不可※選択項目!$F$3,"")</f>
        <v/>
      </c>
      <c r="L47" s="134"/>
      <c r="M47" s="134"/>
      <c r="N47" s="134"/>
      <c r="O47" s="128" t="str">
        <f>IF(C47="","",VLOOKUP(C47,※編集不可※選択項目!$A$2:$E$3,5,FALSE))</f>
        <v/>
      </c>
      <c r="P47" s="163"/>
      <c r="Q47" s="94"/>
      <c r="R47" s="148"/>
      <c r="S47" s="149"/>
      <c r="T47" s="225" t="str">
        <f>IF($C$3&lt;&gt;"あり","-",IF(AND(P47="可",L47&gt;=※編集不可※選択項目!$F$3),"トップ性能枠対象","-"))</f>
        <v>-</v>
      </c>
      <c r="U47" s="232"/>
      <c r="V47" s="78"/>
      <c r="W47" s="161" t="str">
        <f t="shared" si="9"/>
        <v/>
      </c>
      <c r="X47" s="233"/>
      <c r="Y47" s="234"/>
      <c r="Z47" s="235"/>
      <c r="AB47" s="236">
        <f t="shared" si="4"/>
        <v>0</v>
      </c>
      <c r="AC47" s="79">
        <f>IF(AND($C47&lt;&gt;"",$C$3="あり",L47&gt;=※編集不可※選択項目!$F$3,P47=""),1,0)</f>
        <v>0</v>
      </c>
      <c r="AD47" s="236">
        <f t="shared" si="10"/>
        <v>0</v>
      </c>
      <c r="AE47" s="236" t="str">
        <f t="shared" si="5"/>
        <v/>
      </c>
      <c r="AF47" s="237">
        <f t="shared" si="11"/>
        <v>0</v>
      </c>
      <c r="AG47" s="237">
        <f t="shared" si="12"/>
        <v>0</v>
      </c>
      <c r="AH47" s="190">
        <f>IF(AND($C$3="あり", $L47&gt;=※編集不可※選択項目!$F$3, $P47=""),1,0)</f>
        <v>0</v>
      </c>
    </row>
    <row r="48" spans="1:34" ht="25.25" customHeight="1" x14ac:dyDescent="0.2">
      <c r="A48" s="231">
        <f t="shared" si="3"/>
        <v>37</v>
      </c>
      <c r="B48" s="205" t="str">
        <f t="shared" si="6"/>
        <v/>
      </c>
      <c r="C48" s="133"/>
      <c r="D48" s="128" t="str">
        <f t="shared" si="7"/>
        <v/>
      </c>
      <c r="E48" s="128" t="str">
        <f t="shared" si="8"/>
        <v/>
      </c>
      <c r="F48" s="148"/>
      <c r="G48" s="148"/>
      <c r="H48" s="134"/>
      <c r="I48" s="162" t="str">
        <f t="shared" si="13"/>
        <v/>
      </c>
      <c r="J48" s="134"/>
      <c r="K48" s="130" t="str">
        <f>IF(C48&lt;&gt;"","＜従来枠＞"&amp;※編集不可※選択項目!$F$2&amp;"　"&amp;"＜トップ性能枠＞"&amp;※編集不可※選択項目!$F$3,"")</f>
        <v/>
      </c>
      <c r="L48" s="134"/>
      <c r="M48" s="134"/>
      <c r="N48" s="134"/>
      <c r="O48" s="128" t="str">
        <f>IF(C48="","",VLOOKUP(C48,※編集不可※選択項目!$A$2:$E$3,5,FALSE))</f>
        <v/>
      </c>
      <c r="P48" s="163"/>
      <c r="Q48" s="94"/>
      <c r="R48" s="148"/>
      <c r="S48" s="149"/>
      <c r="T48" s="225" t="str">
        <f>IF($C$3&lt;&gt;"あり","-",IF(AND(P48="可",L48&gt;=※編集不可※選択項目!$F$3),"トップ性能枠対象","-"))</f>
        <v>-</v>
      </c>
      <c r="U48" s="232"/>
      <c r="V48" s="78"/>
      <c r="W48" s="161" t="str">
        <f t="shared" si="9"/>
        <v/>
      </c>
      <c r="X48" s="233"/>
      <c r="Y48" s="234"/>
      <c r="Z48" s="235"/>
      <c r="AB48" s="236">
        <f t="shared" si="4"/>
        <v>0</v>
      </c>
      <c r="AC48" s="79">
        <f>IF(AND($C48&lt;&gt;"",$C$3="あり",L48&gt;=※編集不可※選択項目!$F$3,P48=""),1,0)</f>
        <v>0</v>
      </c>
      <c r="AD48" s="236">
        <f t="shared" si="10"/>
        <v>0</v>
      </c>
      <c r="AE48" s="236" t="str">
        <f t="shared" si="5"/>
        <v/>
      </c>
      <c r="AF48" s="237">
        <f t="shared" si="11"/>
        <v>0</v>
      </c>
      <c r="AG48" s="237">
        <f t="shared" si="12"/>
        <v>0</v>
      </c>
      <c r="AH48" s="190">
        <f>IF(AND($C$3="あり", $L48&gt;=※編集不可※選択項目!$F$3, $P48=""),1,0)</f>
        <v>0</v>
      </c>
    </row>
    <row r="49" spans="1:34" ht="25.25" customHeight="1" x14ac:dyDescent="0.2">
      <c r="A49" s="231">
        <f t="shared" si="3"/>
        <v>38</v>
      </c>
      <c r="B49" s="205" t="str">
        <f t="shared" si="6"/>
        <v/>
      </c>
      <c r="C49" s="133"/>
      <c r="D49" s="128" t="str">
        <f t="shared" si="7"/>
        <v/>
      </c>
      <c r="E49" s="128" t="str">
        <f t="shared" si="8"/>
        <v/>
      </c>
      <c r="F49" s="148"/>
      <c r="G49" s="148"/>
      <c r="H49" s="134"/>
      <c r="I49" s="162" t="str">
        <f t="shared" si="13"/>
        <v/>
      </c>
      <c r="J49" s="134"/>
      <c r="K49" s="130" t="str">
        <f>IF(C49&lt;&gt;"","＜従来枠＞"&amp;※編集不可※選択項目!$F$2&amp;"　"&amp;"＜トップ性能枠＞"&amp;※編集不可※選択項目!$F$3,"")</f>
        <v/>
      </c>
      <c r="L49" s="134"/>
      <c r="M49" s="134"/>
      <c r="N49" s="134"/>
      <c r="O49" s="128" t="str">
        <f>IF(C49="","",VLOOKUP(C49,※編集不可※選択項目!$A$2:$E$3,5,FALSE))</f>
        <v/>
      </c>
      <c r="P49" s="163"/>
      <c r="Q49" s="94"/>
      <c r="R49" s="148"/>
      <c r="S49" s="149"/>
      <c r="T49" s="225" t="str">
        <f>IF($C$3&lt;&gt;"あり","-",IF(AND(P49="可",L49&gt;=※編集不可※選択項目!$F$3),"トップ性能枠対象","-"))</f>
        <v>-</v>
      </c>
      <c r="U49" s="232"/>
      <c r="V49" s="78"/>
      <c r="W49" s="161" t="str">
        <f t="shared" si="9"/>
        <v/>
      </c>
      <c r="X49" s="233"/>
      <c r="Y49" s="234"/>
      <c r="Z49" s="235"/>
      <c r="AB49" s="236">
        <f t="shared" si="4"/>
        <v>0</v>
      </c>
      <c r="AC49" s="79">
        <f>IF(AND($C49&lt;&gt;"",$C$3="あり",L49&gt;=※編集不可※選択項目!$F$3,P49=""),1,0)</f>
        <v>0</v>
      </c>
      <c r="AD49" s="236">
        <f t="shared" si="10"/>
        <v>0</v>
      </c>
      <c r="AE49" s="236" t="str">
        <f t="shared" si="5"/>
        <v/>
      </c>
      <c r="AF49" s="237">
        <f t="shared" si="11"/>
        <v>0</v>
      </c>
      <c r="AG49" s="237">
        <f t="shared" si="12"/>
        <v>0</v>
      </c>
      <c r="AH49" s="190">
        <f>IF(AND($C$3="あり", $L49&gt;=※編集不可※選択項目!$F$3, $P49=""),1,0)</f>
        <v>0</v>
      </c>
    </row>
    <row r="50" spans="1:34" ht="25.25" customHeight="1" x14ac:dyDescent="0.2">
      <c r="A50" s="231">
        <f t="shared" si="3"/>
        <v>39</v>
      </c>
      <c r="B50" s="205" t="str">
        <f t="shared" si="6"/>
        <v/>
      </c>
      <c r="C50" s="133"/>
      <c r="D50" s="128" t="str">
        <f t="shared" si="7"/>
        <v/>
      </c>
      <c r="E50" s="128" t="str">
        <f t="shared" si="8"/>
        <v/>
      </c>
      <c r="F50" s="148"/>
      <c r="G50" s="148"/>
      <c r="H50" s="134"/>
      <c r="I50" s="162" t="str">
        <f t="shared" si="13"/>
        <v/>
      </c>
      <c r="J50" s="134"/>
      <c r="K50" s="130" t="str">
        <f>IF(C50&lt;&gt;"","＜従来枠＞"&amp;※編集不可※選択項目!$F$2&amp;"　"&amp;"＜トップ性能枠＞"&amp;※編集不可※選択項目!$F$3,"")</f>
        <v/>
      </c>
      <c r="L50" s="134"/>
      <c r="M50" s="134"/>
      <c r="N50" s="134"/>
      <c r="O50" s="128" t="str">
        <f>IF(C50="","",VLOOKUP(C50,※編集不可※選択項目!$A$2:$E$3,5,FALSE))</f>
        <v/>
      </c>
      <c r="P50" s="163"/>
      <c r="Q50" s="94"/>
      <c r="R50" s="148"/>
      <c r="S50" s="149"/>
      <c r="T50" s="225" t="str">
        <f>IF($C$3&lt;&gt;"あり","-",IF(AND(P50="可",L50&gt;=※編集不可※選択項目!$F$3),"トップ性能枠対象","-"))</f>
        <v>-</v>
      </c>
      <c r="U50" s="232"/>
      <c r="V50" s="78"/>
      <c r="W50" s="161" t="str">
        <f t="shared" si="9"/>
        <v/>
      </c>
      <c r="X50" s="233"/>
      <c r="Y50" s="234"/>
      <c r="Z50" s="235"/>
      <c r="AB50" s="236">
        <f t="shared" si="4"/>
        <v>0</v>
      </c>
      <c r="AC50" s="79">
        <f>IF(AND($C50&lt;&gt;"",$C$3="あり",L50&gt;=※編集不可※選択項目!$F$3,P50=""),1,0)</f>
        <v>0</v>
      </c>
      <c r="AD50" s="236">
        <f t="shared" si="10"/>
        <v>0</v>
      </c>
      <c r="AE50" s="236" t="str">
        <f t="shared" si="5"/>
        <v/>
      </c>
      <c r="AF50" s="237">
        <f t="shared" si="11"/>
        <v>0</v>
      </c>
      <c r="AG50" s="237">
        <f t="shared" si="12"/>
        <v>0</v>
      </c>
      <c r="AH50" s="190">
        <f>IF(AND($C$3="あり", $L50&gt;=※編集不可※選択項目!$F$3, $P50=""),1,0)</f>
        <v>0</v>
      </c>
    </row>
    <row r="51" spans="1:34" ht="25.25" customHeight="1" x14ac:dyDescent="0.2">
      <c r="A51" s="231">
        <f t="shared" si="3"/>
        <v>40</v>
      </c>
      <c r="B51" s="205" t="str">
        <f t="shared" si="6"/>
        <v/>
      </c>
      <c r="C51" s="133"/>
      <c r="D51" s="128" t="str">
        <f t="shared" si="7"/>
        <v/>
      </c>
      <c r="E51" s="128" t="str">
        <f t="shared" si="8"/>
        <v/>
      </c>
      <c r="F51" s="148"/>
      <c r="G51" s="148"/>
      <c r="H51" s="134"/>
      <c r="I51" s="162" t="str">
        <f t="shared" si="13"/>
        <v/>
      </c>
      <c r="J51" s="134"/>
      <c r="K51" s="130" t="str">
        <f>IF(C51&lt;&gt;"","＜従来枠＞"&amp;※編集不可※選択項目!$F$2&amp;"　"&amp;"＜トップ性能枠＞"&amp;※編集不可※選択項目!$F$3,"")</f>
        <v/>
      </c>
      <c r="L51" s="134"/>
      <c r="M51" s="134"/>
      <c r="N51" s="134"/>
      <c r="O51" s="128" t="str">
        <f>IF(C51="","",VLOOKUP(C51,※編集不可※選択項目!$A$2:$E$3,5,FALSE))</f>
        <v/>
      </c>
      <c r="P51" s="163"/>
      <c r="Q51" s="94"/>
      <c r="R51" s="148"/>
      <c r="S51" s="149"/>
      <c r="T51" s="225" t="str">
        <f>IF($C$3&lt;&gt;"あり","-",IF(AND(P51="可",L51&gt;=※編集不可※選択項目!$F$3),"トップ性能枠対象","-"))</f>
        <v>-</v>
      </c>
      <c r="U51" s="232"/>
      <c r="V51" s="78"/>
      <c r="W51" s="161" t="str">
        <f t="shared" si="9"/>
        <v/>
      </c>
      <c r="X51" s="233"/>
      <c r="Y51" s="234"/>
      <c r="Z51" s="235"/>
      <c r="AB51" s="236">
        <f t="shared" si="4"/>
        <v>0</v>
      </c>
      <c r="AC51" s="79">
        <f>IF(AND($C51&lt;&gt;"",$C$3="あり",L51&gt;=※編集不可※選択項目!$F$3,P51=""),1,0)</f>
        <v>0</v>
      </c>
      <c r="AD51" s="236">
        <f t="shared" si="10"/>
        <v>0</v>
      </c>
      <c r="AE51" s="236" t="str">
        <f t="shared" si="5"/>
        <v/>
      </c>
      <c r="AF51" s="237">
        <f t="shared" si="11"/>
        <v>0</v>
      </c>
      <c r="AG51" s="237">
        <f t="shared" si="12"/>
        <v>0</v>
      </c>
      <c r="AH51" s="190">
        <f>IF(AND($C$3="あり", $L51&gt;=※編集不可※選択項目!$F$3, $P51=""),1,0)</f>
        <v>0</v>
      </c>
    </row>
    <row r="52" spans="1:34" ht="25.25" customHeight="1" x14ac:dyDescent="0.2">
      <c r="A52" s="231">
        <f t="shared" si="3"/>
        <v>41</v>
      </c>
      <c r="B52" s="205" t="str">
        <f t="shared" si="6"/>
        <v/>
      </c>
      <c r="C52" s="133"/>
      <c r="D52" s="128" t="str">
        <f t="shared" si="7"/>
        <v/>
      </c>
      <c r="E52" s="128" t="str">
        <f t="shared" si="8"/>
        <v/>
      </c>
      <c r="F52" s="148"/>
      <c r="G52" s="148"/>
      <c r="H52" s="134"/>
      <c r="I52" s="162" t="str">
        <f t="shared" si="13"/>
        <v/>
      </c>
      <c r="J52" s="134"/>
      <c r="K52" s="130" t="str">
        <f>IF(C52&lt;&gt;"","＜従来枠＞"&amp;※編集不可※選択項目!$F$2&amp;"　"&amp;"＜トップ性能枠＞"&amp;※編集不可※選択項目!$F$3,"")</f>
        <v/>
      </c>
      <c r="L52" s="134"/>
      <c r="M52" s="134"/>
      <c r="N52" s="134"/>
      <c r="O52" s="128" t="str">
        <f>IF(C52="","",VLOOKUP(C52,※編集不可※選択項目!$A$2:$E$3,5,FALSE))</f>
        <v/>
      </c>
      <c r="P52" s="163"/>
      <c r="Q52" s="94"/>
      <c r="R52" s="148"/>
      <c r="S52" s="149"/>
      <c r="T52" s="225" t="str">
        <f>IF($C$3&lt;&gt;"あり","-",IF(AND(P52="可",L52&gt;=※編集不可※選択項目!$F$3),"トップ性能枠対象","-"))</f>
        <v>-</v>
      </c>
      <c r="U52" s="232"/>
      <c r="V52" s="78"/>
      <c r="W52" s="161" t="str">
        <f t="shared" si="9"/>
        <v/>
      </c>
      <c r="X52" s="233"/>
      <c r="Y52" s="234"/>
      <c r="Z52" s="235"/>
      <c r="AB52" s="236">
        <f t="shared" si="4"/>
        <v>0</v>
      </c>
      <c r="AC52" s="79">
        <f>IF(AND($C52&lt;&gt;"",$C$3="あり",L52&gt;=※編集不可※選択項目!$F$3,P52=""),1,0)</f>
        <v>0</v>
      </c>
      <c r="AD52" s="236">
        <f t="shared" si="10"/>
        <v>0</v>
      </c>
      <c r="AE52" s="236" t="str">
        <f t="shared" si="5"/>
        <v/>
      </c>
      <c r="AF52" s="237">
        <f t="shared" si="11"/>
        <v>0</v>
      </c>
      <c r="AG52" s="237">
        <f t="shared" si="12"/>
        <v>0</v>
      </c>
      <c r="AH52" s="190">
        <f>IF(AND($C$3="あり", $L52&gt;=※編集不可※選択項目!$F$3, $P52=""),1,0)</f>
        <v>0</v>
      </c>
    </row>
    <row r="53" spans="1:34" ht="25.25" customHeight="1" x14ac:dyDescent="0.2">
      <c r="A53" s="231">
        <f t="shared" si="3"/>
        <v>42</v>
      </c>
      <c r="B53" s="205" t="str">
        <f t="shared" si="6"/>
        <v/>
      </c>
      <c r="C53" s="133"/>
      <c r="D53" s="128" t="str">
        <f t="shared" si="7"/>
        <v/>
      </c>
      <c r="E53" s="128" t="str">
        <f t="shared" si="8"/>
        <v/>
      </c>
      <c r="F53" s="148"/>
      <c r="G53" s="148"/>
      <c r="H53" s="134"/>
      <c r="I53" s="162" t="str">
        <f t="shared" si="13"/>
        <v/>
      </c>
      <c r="J53" s="134"/>
      <c r="K53" s="130" t="str">
        <f>IF(C53&lt;&gt;"","＜従来枠＞"&amp;※編集不可※選択項目!$F$2&amp;"　"&amp;"＜トップ性能枠＞"&amp;※編集不可※選択項目!$F$3,"")</f>
        <v/>
      </c>
      <c r="L53" s="134"/>
      <c r="M53" s="134"/>
      <c r="N53" s="134"/>
      <c r="O53" s="128" t="str">
        <f>IF(C53="","",VLOOKUP(C53,※編集不可※選択項目!$A$2:$E$3,5,FALSE))</f>
        <v/>
      </c>
      <c r="P53" s="163"/>
      <c r="Q53" s="94"/>
      <c r="R53" s="148"/>
      <c r="S53" s="149"/>
      <c r="T53" s="225" t="str">
        <f>IF($C$3&lt;&gt;"あり","-",IF(AND(P53="可",L53&gt;=※編集不可※選択項目!$F$3),"トップ性能枠対象","-"))</f>
        <v>-</v>
      </c>
      <c r="U53" s="232"/>
      <c r="V53" s="78"/>
      <c r="W53" s="161" t="str">
        <f t="shared" si="9"/>
        <v/>
      </c>
      <c r="X53" s="233"/>
      <c r="Y53" s="234"/>
      <c r="Z53" s="235"/>
      <c r="AB53" s="236">
        <f t="shared" si="4"/>
        <v>0</v>
      </c>
      <c r="AC53" s="79">
        <f>IF(AND($C53&lt;&gt;"",$C$3="あり",L53&gt;=※編集不可※選択項目!$F$3,P53=""),1,0)</f>
        <v>0</v>
      </c>
      <c r="AD53" s="236">
        <f t="shared" si="10"/>
        <v>0</v>
      </c>
      <c r="AE53" s="236" t="str">
        <f t="shared" si="5"/>
        <v/>
      </c>
      <c r="AF53" s="237">
        <f t="shared" si="11"/>
        <v>0</v>
      </c>
      <c r="AG53" s="237">
        <f t="shared" si="12"/>
        <v>0</v>
      </c>
      <c r="AH53" s="190">
        <f>IF(AND($C$3="あり", $L53&gt;=※編集不可※選択項目!$F$3, $P53=""),1,0)</f>
        <v>0</v>
      </c>
    </row>
    <row r="54" spans="1:34" ht="25.25" customHeight="1" x14ac:dyDescent="0.2">
      <c r="A54" s="231">
        <f t="shared" si="3"/>
        <v>43</v>
      </c>
      <c r="B54" s="205" t="str">
        <f t="shared" si="6"/>
        <v/>
      </c>
      <c r="C54" s="133"/>
      <c r="D54" s="128" t="str">
        <f t="shared" si="7"/>
        <v/>
      </c>
      <c r="E54" s="128" t="str">
        <f t="shared" si="8"/>
        <v/>
      </c>
      <c r="F54" s="148"/>
      <c r="G54" s="148"/>
      <c r="H54" s="134"/>
      <c r="I54" s="162" t="str">
        <f t="shared" si="13"/>
        <v/>
      </c>
      <c r="J54" s="134"/>
      <c r="K54" s="130" t="str">
        <f>IF(C54&lt;&gt;"","＜従来枠＞"&amp;※編集不可※選択項目!$F$2&amp;"　"&amp;"＜トップ性能枠＞"&amp;※編集不可※選択項目!$F$3,"")</f>
        <v/>
      </c>
      <c r="L54" s="134"/>
      <c r="M54" s="134"/>
      <c r="N54" s="134"/>
      <c r="O54" s="128" t="str">
        <f>IF(C54="","",VLOOKUP(C54,※編集不可※選択項目!$A$2:$E$3,5,FALSE))</f>
        <v/>
      </c>
      <c r="P54" s="163"/>
      <c r="Q54" s="94"/>
      <c r="R54" s="148"/>
      <c r="S54" s="149"/>
      <c r="T54" s="225" t="str">
        <f>IF($C$3&lt;&gt;"あり","-",IF(AND(P54="可",L54&gt;=※編集不可※選択項目!$F$3),"トップ性能枠対象","-"))</f>
        <v>-</v>
      </c>
      <c r="U54" s="232"/>
      <c r="V54" s="78"/>
      <c r="W54" s="161" t="str">
        <f t="shared" si="9"/>
        <v/>
      </c>
      <c r="X54" s="233"/>
      <c r="Y54" s="234"/>
      <c r="Z54" s="235"/>
      <c r="AB54" s="236">
        <f t="shared" si="4"/>
        <v>0</v>
      </c>
      <c r="AC54" s="79">
        <f>IF(AND($C54&lt;&gt;"",$C$3="あり",L54&gt;=※編集不可※選択項目!$F$3,P54=""),1,0)</f>
        <v>0</v>
      </c>
      <c r="AD54" s="236">
        <f t="shared" si="10"/>
        <v>0</v>
      </c>
      <c r="AE54" s="236" t="str">
        <f t="shared" si="5"/>
        <v/>
      </c>
      <c r="AF54" s="237">
        <f t="shared" si="11"/>
        <v>0</v>
      </c>
      <c r="AG54" s="237">
        <f t="shared" si="12"/>
        <v>0</v>
      </c>
      <c r="AH54" s="190">
        <f>IF(AND($C$3="あり", $L54&gt;=※編集不可※選択項目!$F$3, $P54=""),1,0)</f>
        <v>0</v>
      </c>
    </row>
    <row r="55" spans="1:34" ht="25.25" customHeight="1" x14ac:dyDescent="0.2">
      <c r="A55" s="231">
        <f t="shared" si="3"/>
        <v>44</v>
      </c>
      <c r="B55" s="205" t="str">
        <f t="shared" si="6"/>
        <v/>
      </c>
      <c r="C55" s="133"/>
      <c r="D55" s="128" t="str">
        <f t="shared" si="7"/>
        <v/>
      </c>
      <c r="E55" s="128" t="str">
        <f t="shared" si="8"/>
        <v/>
      </c>
      <c r="F55" s="148"/>
      <c r="G55" s="148"/>
      <c r="H55" s="134"/>
      <c r="I55" s="162" t="str">
        <f t="shared" si="13"/>
        <v/>
      </c>
      <c r="J55" s="134"/>
      <c r="K55" s="130" t="str">
        <f>IF(C55&lt;&gt;"","＜従来枠＞"&amp;※編集不可※選択項目!$F$2&amp;"　"&amp;"＜トップ性能枠＞"&amp;※編集不可※選択項目!$F$3,"")</f>
        <v/>
      </c>
      <c r="L55" s="134"/>
      <c r="M55" s="134"/>
      <c r="N55" s="134"/>
      <c r="O55" s="128" t="str">
        <f>IF(C55="","",VLOOKUP(C55,※編集不可※選択項目!$A$2:$E$3,5,FALSE))</f>
        <v/>
      </c>
      <c r="P55" s="163"/>
      <c r="Q55" s="94"/>
      <c r="R55" s="148"/>
      <c r="S55" s="149"/>
      <c r="T55" s="225" t="str">
        <f>IF($C$3&lt;&gt;"あり","-",IF(AND(P55="可",L55&gt;=※編集不可※選択項目!$F$3),"トップ性能枠対象","-"))</f>
        <v>-</v>
      </c>
      <c r="U55" s="232"/>
      <c r="V55" s="78"/>
      <c r="W55" s="161" t="str">
        <f t="shared" si="9"/>
        <v/>
      </c>
      <c r="X55" s="233"/>
      <c r="Y55" s="234"/>
      <c r="Z55" s="235"/>
      <c r="AB55" s="236">
        <f t="shared" si="4"/>
        <v>0</v>
      </c>
      <c r="AC55" s="79">
        <f>IF(AND($C55&lt;&gt;"",$C$3="あり",L55&gt;=※編集不可※選択項目!$F$3,P55=""),1,0)</f>
        <v>0</v>
      </c>
      <c r="AD55" s="236">
        <f t="shared" si="10"/>
        <v>0</v>
      </c>
      <c r="AE55" s="236" t="str">
        <f t="shared" si="5"/>
        <v/>
      </c>
      <c r="AF55" s="237">
        <f t="shared" si="11"/>
        <v>0</v>
      </c>
      <c r="AG55" s="237">
        <f t="shared" si="12"/>
        <v>0</v>
      </c>
      <c r="AH55" s="190">
        <f>IF(AND($C$3="あり", $L55&gt;=※編集不可※選択項目!$F$3, $P55=""),1,0)</f>
        <v>0</v>
      </c>
    </row>
    <row r="56" spans="1:34" ht="25.25" customHeight="1" x14ac:dyDescent="0.2">
      <c r="A56" s="231">
        <f t="shared" si="3"/>
        <v>45</v>
      </c>
      <c r="B56" s="205" t="str">
        <f t="shared" si="6"/>
        <v/>
      </c>
      <c r="C56" s="133"/>
      <c r="D56" s="128" t="str">
        <f t="shared" si="7"/>
        <v/>
      </c>
      <c r="E56" s="128" t="str">
        <f t="shared" si="8"/>
        <v/>
      </c>
      <c r="F56" s="148"/>
      <c r="G56" s="148"/>
      <c r="H56" s="134"/>
      <c r="I56" s="162" t="str">
        <f t="shared" si="13"/>
        <v/>
      </c>
      <c r="J56" s="134"/>
      <c r="K56" s="130" t="str">
        <f>IF(C56&lt;&gt;"","＜従来枠＞"&amp;※編集不可※選択項目!$F$2&amp;"　"&amp;"＜トップ性能枠＞"&amp;※編集不可※選択項目!$F$3,"")</f>
        <v/>
      </c>
      <c r="L56" s="134"/>
      <c r="M56" s="134"/>
      <c r="N56" s="134"/>
      <c r="O56" s="128" t="str">
        <f>IF(C56="","",VLOOKUP(C56,※編集不可※選択項目!$A$2:$E$3,5,FALSE))</f>
        <v/>
      </c>
      <c r="P56" s="163"/>
      <c r="Q56" s="94"/>
      <c r="R56" s="148"/>
      <c r="S56" s="149"/>
      <c r="T56" s="225" t="str">
        <f>IF($C$3&lt;&gt;"あり","-",IF(AND(P56="可",L56&gt;=※編集不可※選択項目!$F$3),"トップ性能枠対象","-"))</f>
        <v>-</v>
      </c>
      <c r="U56" s="232"/>
      <c r="V56" s="78"/>
      <c r="W56" s="161" t="str">
        <f t="shared" si="9"/>
        <v/>
      </c>
      <c r="X56" s="233"/>
      <c r="Y56" s="234"/>
      <c r="Z56" s="235"/>
      <c r="AB56" s="236">
        <f t="shared" si="4"/>
        <v>0</v>
      </c>
      <c r="AC56" s="79">
        <f>IF(AND($C56&lt;&gt;"",$C$3="あり",L56&gt;=※編集不可※選択項目!$F$3,P56=""),1,0)</f>
        <v>0</v>
      </c>
      <c r="AD56" s="236">
        <f t="shared" si="10"/>
        <v>0</v>
      </c>
      <c r="AE56" s="236" t="str">
        <f t="shared" si="5"/>
        <v/>
      </c>
      <c r="AF56" s="237">
        <f t="shared" si="11"/>
        <v>0</v>
      </c>
      <c r="AG56" s="237">
        <f t="shared" si="12"/>
        <v>0</v>
      </c>
      <c r="AH56" s="190">
        <f>IF(AND($C$3="あり", $L56&gt;=※編集不可※選択項目!$F$3, $P56=""),1,0)</f>
        <v>0</v>
      </c>
    </row>
    <row r="57" spans="1:34" ht="25.25" customHeight="1" x14ac:dyDescent="0.2">
      <c r="A57" s="231">
        <f t="shared" si="3"/>
        <v>46</v>
      </c>
      <c r="B57" s="205" t="str">
        <f t="shared" si="6"/>
        <v/>
      </c>
      <c r="C57" s="133"/>
      <c r="D57" s="128" t="str">
        <f t="shared" si="7"/>
        <v/>
      </c>
      <c r="E57" s="128" t="str">
        <f t="shared" si="8"/>
        <v/>
      </c>
      <c r="F57" s="148"/>
      <c r="G57" s="148"/>
      <c r="H57" s="134"/>
      <c r="I57" s="162" t="str">
        <f t="shared" si="13"/>
        <v/>
      </c>
      <c r="J57" s="134"/>
      <c r="K57" s="130" t="str">
        <f>IF(C57&lt;&gt;"","＜従来枠＞"&amp;※編集不可※選択項目!$F$2&amp;"　"&amp;"＜トップ性能枠＞"&amp;※編集不可※選択項目!$F$3,"")</f>
        <v/>
      </c>
      <c r="L57" s="134"/>
      <c r="M57" s="134"/>
      <c r="N57" s="134"/>
      <c r="O57" s="128" t="str">
        <f>IF(C57="","",VLOOKUP(C57,※編集不可※選択項目!$A$2:$E$3,5,FALSE))</f>
        <v/>
      </c>
      <c r="P57" s="163"/>
      <c r="Q57" s="94"/>
      <c r="R57" s="148"/>
      <c r="S57" s="149"/>
      <c r="T57" s="225" t="str">
        <f>IF($C$3&lt;&gt;"あり","-",IF(AND(P57="可",L57&gt;=※編集不可※選択項目!$F$3),"トップ性能枠対象","-"))</f>
        <v>-</v>
      </c>
      <c r="U57" s="232"/>
      <c r="V57" s="78"/>
      <c r="W57" s="161" t="str">
        <f t="shared" si="9"/>
        <v/>
      </c>
      <c r="X57" s="233"/>
      <c r="Y57" s="234"/>
      <c r="Z57" s="235"/>
      <c r="AB57" s="236">
        <f t="shared" si="4"/>
        <v>0</v>
      </c>
      <c r="AC57" s="79">
        <f>IF(AND($C57&lt;&gt;"",$C$3="あり",L57&gt;=※編集不可※選択項目!$F$3,P57=""),1,0)</f>
        <v>0</v>
      </c>
      <c r="AD57" s="236">
        <f t="shared" si="10"/>
        <v>0</v>
      </c>
      <c r="AE57" s="236" t="str">
        <f t="shared" si="5"/>
        <v/>
      </c>
      <c r="AF57" s="237">
        <f t="shared" si="11"/>
        <v>0</v>
      </c>
      <c r="AG57" s="237">
        <f t="shared" si="12"/>
        <v>0</v>
      </c>
      <c r="AH57" s="190">
        <f>IF(AND($C$3="あり", $L57&gt;=※編集不可※選択項目!$F$3, $P57=""),1,0)</f>
        <v>0</v>
      </c>
    </row>
    <row r="58" spans="1:34" ht="25.25" customHeight="1" x14ac:dyDescent="0.2">
      <c r="A58" s="231">
        <f t="shared" si="3"/>
        <v>47</v>
      </c>
      <c r="B58" s="205" t="str">
        <f t="shared" si="6"/>
        <v/>
      </c>
      <c r="C58" s="133"/>
      <c r="D58" s="128" t="str">
        <f t="shared" si="7"/>
        <v/>
      </c>
      <c r="E58" s="128" t="str">
        <f t="shared" si="8"/>
        <v/>
      </c>
      <c r="F58" s="148"/>
      <c r="G58" s="148"/>
      <c r="H58" s="134"/>
      <c r="I58" s="162" t="str">
        <f t="shared" si="13"/>
        <v/>
      </c>
      <c r="J58" s="134"/>
      <c r="K58" s="130" t="str">
        <f>IF(C58&lt;&gt;"","＜従来枠＞"&amp;※編集不可※選択項目!$F$2&amp;"　"&amp;"＜トップ性能枠＞"&amp;※編集不可※選択項目!$F$3,"")</f>
        <v/>
      </c>
      <c r="L58" s="134"/>
      <c r="M58" s="134"/>
      <c r="N58" s="134"/>
      <c r="O58" s="128" t="str">
        <f>IF(C58="","",VLOOKUP(C58,※編集不可※選択項目!$A$2:$E$3,5,FALSE))</f>
        <v/>
      </c>
      <c r="P58" s="163"/>
      <c r="Q58" s="94"/>
      <c r="R58" s="148"/>
      <c r="S58" s="149"/>
      <c r="T58" s="225" t="str">
        <f>IF($C$3&lt;&gt;"あり","-",IF(AND(P58="可",L58&gt;=※編集不可※選択項目!$F$3),"トップ性能枠対象","-"))</f>
        <v>-</v>
      </c>
      <c r="U58" s="232"/>
      <c r="V58" s="78"/>
      <c r="W58" s="161" t="str">
        <f t="shared" si="9"/>
        <v/>
      </c>
      <c r="X58" s="233"/>
      <c r="Y58" s="234"/>
      <c r="Z58" s="235"/>
      <c r="AB58" s="236">
        <f t="shared" si="4"/>
        <v>0</v>
      </c>
      <c r="AC58" s="79">
        <f>IF(AND($C58&lt;&gt;"",$C$3="あり",L58&gt;=※編集不可※選択項目!$F$3,P58=""),1,0)</f>
        <v>0</v>
      </c>
      <c r="AD58" s="236">
        <f t="shared" si="10"/>
        <v>0</v>
      </c>
      <c r="AE58" s="236" t="str">
        <f t="shared" si="5"/>
        <v/>
      </c>
      <c r="AF58" s="237">
        <f t="shared" si="11"/>
        <v>0</v>
      </c>
      <c r="AG58" s="237">
        <f t="shared" si="12"/>
        <v>0</v>
      </c>
      <c r="AH58" s="190">
        <f>IF(AND($C$3="あり", $L58&gt;=※編集不可※選択項目!$F$3, $P58=""),1,0)</f>
        <v>0</v>
      </c>
    </row>
    <row r="59" spans="1:34" ht="25.25" customHeight="1" x14ac:dyDescent="0.2">
      <c r="A59" s="231">
        <f t="shared" si="3"/>
        <v>48</v>
      </c>
      <c r="B59" s="205" t="str">
        <f t="shared" si="6"/>
        <v/>
      </c>
      <c r="C59" s="133"/>
      <c r="D59" s="128" t="str">
        <f t="shared" si="7"/>
        <v/>
      </c>
      <c r="E59" s="128" t="str">
        <f t="shared" si="8"/>
        <v/>
      </c>
      <c r="F59" s="148"/>
      <c r="G59" s="148"/>
      <c r="H59" s="134"/>
      <c r="I59" s="162" t="str">
        <f t="shared" si="13"/>
        <v/>
      </c>
      <c r="J59" s="134"/>
      <c r="K59" s="130" t="str">
        <f>IF(C59&lt;&gt;"","＜従来枠＞"&amp;※編集不可※選択項目!$F$2&amp;"　"&amp;"＜トップ性能枠＞"&amp;※編集不可※選択項目!$F$3,"")</f>
        <v/>
      </c>
      <c r="L59" s="134"/>
      <c r="M59" s="134"/>
      <c r="N59" s="134"/>
      <c r="O59" s="128" t="str">
        <f>IF(C59="","",VLOOKUP(C59,※編集不可※選択項目!$A$2:$E$3,5,FALSE))</f>
        <v/>
      </c>
      <c r="P59" s="163"/>
      <c r="Q59" s="94"/>
      <c r="R59" s="148"/>
      <c r="S59" s="149"/>
      <c r="T59" s="225" t="str">
        <f>IF($C$3&lt;&gt;"あり","-",IF(AND(P59="可",L59&gt;=※編集不可※選択項目!$F$3),"トップ性能枠対象","-"))</f>
        <v>-</v>
      </c>
      <c r="U59" s="232"/>
      <c r="V59" s="78"/>
      <c r="W59" s="161" t="str">
        <f t="shared" si="9"/>
        <v/>
      </c>
      <c r="X59" s="233"/>
      <c r="Y59" s="234"/>
      <c r="Z59" s="235"/>
      <c r="AB59" s="236">
        <f t="shared" si="4"/>
        <v>0</v>
      </c>
      <c r="AC59" s="79">
        <f>IF(AND($C59&lt;&gt;"",$C$3="あり",L59&gt;=※編集不可※選択項目!$F$3,P59=""),1,0)</f>
        <v>0</v>
      </c>
      <c r="AD59" s="236">
        <f t="shared" si="10"/>
        <v>0</v>
      </c>
      <c r="AE59" s="236" t="str">
        <f t="shared" si="5"/>
        <v/>
      </c>
      <c r="AF59" s="237">
        <f t="shared" si="11"/>
        <v>0</v>
      </c>
      <c r="AG59" s="237">
        <f t="shared" si="12"/>
        <v>0</v>
      </c>
      <c r="AH59" s="190">
        <f>IF(AND($C$3="あり", $L59&gt;=※編集不可※選択項目!$F$3, $P59=""),1,0)</f>
        <v>0</v>
      </c>
    </row>
    <row r="60" spans="1:34" ht="25.25" customHeight="1" x14ac:dyDescent="0.2">
      <c r="A60" s="231">
        <f t="shared" si="3"/>
        <v>49</v>
      </c>
      <c r="B60" s="205" t="str">
        <f t="shared" si="6"/>
        <v/>
      </c>
      <c r="C60" s="133"/>
      <c r="D60" s="128" t="str">
        <f t="shared" si="7"/>
        <v/>
      </c>
      <c r="E60" s="128" t="str">
        <f t="shared" si="8"/>
        <v/>
      </c>
      <c r="F60" s="148"/>
      <c r="G60" s="148"/>
      <c r="H60" s="134"/>
      <c r="I60" s="162" t="str">
        <f t="shared" si="13"/>
        <v/>
      </c>
      <c r="J60" s="134"/>
      <c r="K60" s="130" t="str">
        <f>IF(C60&lt;&gt;"","＜従来枠＞"&amp;※編集不可※選択項目!$F$2&amp;"　"&amp;"＜トップ性能枠＞"&amp;※編集不可※選択項目!$F$3,"")</f>
        <v/>
      </c>
      <c r="L60" s="134"/>
      <c r="M60" s="134"/>
      <c r="N60" s="134"/>
      <c r="O60" s="128" t="str">
        <f>IF(C60="","",VLOOKUP(C60,※編集不可※選択項目!$A$2:$E$3,5,FALSE))</f>
        <v/>
      </c>
      <c r="P60" s="163"/>
      <c r="Q60" s="94"/>
      <c r="R60" s="148"/>
      <c r="S60" s="149"/>
      <c r="T60" s="225" t="str">
        <f>IF($C$3&lt;&gt;"あり","-",IF(AND(P60="可",L60&gt;=※編集不可※選択項目!$F$3),"トップ性能枠対象","-"))</f>
        <v>-</v>
      </c>
      <c r="U60" s="232"/>
      <c r="V60" s="78"/>
      <c r="W60" s="161" t="str">
        <f t="shared" si="9"/>
        <v/>
      </c>
      <c r="X60" s="233"/>
      <c r="Y60" s="234"/>
      <c r="Z60" s="235"/>
      <c r="AB60" s="236">
        <f t="shared" si="4"/>
        <v>0</v>
      </c>
      <c r="AC60" s="79">
        <f>IF(AND($C60&lt;&gt;"",$C$3="あり",L60&gt;=※編集不可※選択項目!$F$3,P60=""),1,0)</f>
        <v>0</v>
      </c>
      <c r="AD60" s="236">
        <f t="shared" si="10"/>
        <v>0</v>
      </c>
      <c r="AE60" s="236" t="str">
        <f t="shared" si="5"/>
        <v/>
      </c>
      <c r="AF60" s="237">
        <f t="shared" si="11"/>
        <v>0</v>
      </c>
      <c r="AG60" s="237">
        <f t="shared" si="12"/>
        <v>0</v>
      </c>
      <c r="AH60" s="190">
        <f>IF(AND($C$3="あり", $L60&gt;=※編集不可※選択項目!$F$3, $P60=""),1,0)</f>
        <v>0</v>
      </c>
    </row>
    <row r="61" spans="1:34" ht="25.25" customHeight="1" x14ac:dyDescent="0.2">
      <c r="A61" s="231">
        <f t="shared" si="3"/>
        <v>50</v>
      </c>
      <c r="B61" s="205" t="str">
        <f t="shared" si="6"/>
        <v/>
      </c>
      <c r="C61" s="133"/>
      <c r="D61" s="128" t="str">
        <f t="shared" si="7"/>
        <v/>
      </c>
      <c r="E61" s="128" t="str">
        <f t="shared" si="8"/>
        <v/>
      </c>
      <c r="F61" s="148"/>
      <c r="G61" s="148"/>
      <c r="H61" s="134"/>
      <c r="I61" s="162" t="str">
        <f t="shared" si="13"/>
        <v/>
      </c>
      <c r="J61" s="134"/>
      <c r="K61" s="130" t="str">
        <f>IF(C61&lt;&gt;"","＜従来枠＞"&amp;※編集不可※選択項目!$F$2&amp;"　"&amp;"＜トップ性能枠＞"&amp;※編集不可※選択項目!$F$3,"")</f>
        <v/>
      </c>
      <c r="L61" s="134"/>
      <c r="M61" s="134"/>
      <c r="N61" s="134"/>
      <c r="O61" s="128" t="str">
        <f>IF(C61="","",VLOOKUP(C61,※編集不可※選択項目!$A$2:$E$3,5,FALSE))</f>
        <v/>
      </c>
      <c r="P61" s="163"/>
      <c r="Q61" s="94"/>
      <c r="R61" s="148"/>
      <c r="S61" s="149"/>
      <c r="T61" s="225" t="str">
        <f>IF($C$3&lt;&gt;"あり","-",IF(AND(P61="可",L61&gt;=※編集不可※選択項目!$F$3),"トップ性能枠対象","-"))</f>
        <v>-</v>
      </c>
      <c r="U61" s="232"/>
      <c r="V61" s="78"/>
      <c r="W61" s="161" t="str">
        <f t="shared" si="9"/>
        <v/>
      </c>
      <c r="X61" s="233"/>
      <c r="Y61" s="234"/>
      <c r="Z61" s="235"/>
      <c r="AB61" s="236">
        <f t="shared" si="4"/>
        <v>0</v>
      </c>
      <c r="AC61" s="79">
        <f>IF(AND($C61&lt;&gt;"",$C$3="あり",L61&gt;=※編集不可※選択項目!$F$3,P61=""),1,0)</f>
        <v>0</v>
      </c>
      <c r="AD61" s="236">
        <f t="shared" si="10"/>
        <v>0</v>
      </c>
      <c r="AE61" s="236" t="str">
        <f t="shared" si="5"/>
        <v/>
      </c>
      <c r="AF61" s="237">
        <f t="shared" si="11"/>
        <v>0</v>
      </c>
      <c r="AG61" s="237">
        <f t="shared" si="12"/>
        <v>0</v>
      </c>
      <c r="AH61" s="190">
        <f>IF(AND($C$3="あり", $L61&gt;=※編集不可※選択項目!$F$3, $P61=""),1,0)</f>
        <v>0</v>
      </c>
    </row>
    <row r="62" spans="1:34" ht="25.25" customHeight="1" x14ac:dyDescent="0.2">
      <c r="A62" s="231">
        <f t="shared" si="3"/>
        <v>51</v>
      </c>
      <c r="B62" s="205" t="str">
        <f t="shared" si="6"/>
        <v/>
      </c>
      <c r="C62" s="133"/>
      <c r="D62" s="128" t="str">
        <f t="shared" si="7"/>
        <v/>
      </c>
      <c r="E62" s="128" t="str">
        <f t="shared" si="8"/>
        <v/>
      </c>
      <c r="F62" s="148"/>
      <c r="G62" s="148"/>
      <c r="H62" s="134"/>
      <c r="I62" s="162" t="str">
        <f t="shared" si="13"/>
        <v/>
      </c>
      <c r="J62" s="134"/>
      <c r="K62" s="130" t="str">
        <f>IF(C62&lt;&gt;"","＜従来枠＞"&amp;※編集不可※選択項目!$F$2&amp;"　"&amp;"＜トップ性能枠＞"&amp;※編集不可※選択項目!$F$3,"")</f>
        <v/>
      </c>
      <c r="L62" s="134"/>
      <c r="M62" s="134"/>
      <c r="N62" s="134"/>
      <c r="O62" s="128" t="str">
        <f>IF(C62="","",VLOOKUP(C62,※編集不可※選択項目!$A$2:$E$3,5,FALSE))</f>
        <v/>
      </c>
      <c r="P62" s="163"/>
      <c r="Q62" s="94"/>
      <c r="R62" s="148"/>
      <c r="S62" s="149"/>
      <c r="T62" s="225" t="str">
        <f>IF($C$3&lt;&gt;"あり","-",IF(AND(P62="可",L62&gt;=※編集不可※選択項目!$F$3),"トップ性能枠対象","-"))</f>
        <v>-</v>
      </c>
      <c r="U62" s="232"/>
      <c r="V62" s="78"/>
      <c r="W62" s="161" t="str">
        <f t="shared" si="9"/>
        <v/>
      </c>
      <c r="X62" s="233"/>
      <c r="Y62" s="234"/>
      <c r="Z62" s="235"/>
      <c r="AB62" s="236">
        <f t="shared" si="4"/>
        <v>0</v>
      </c>
      <c r="AC62" s="79">
        <f>IF(AND($C62&lt;&gt;"",$C$3="あり",L62&gt;=※編集不可※選択項目!$F$3,P62=""),1,0)</f>
        <v>0</v>
      </c>
      <c r="AD62" s="236">
        <f t="shared" si="10"/>
        <v>0</v>
      </c>
      <c r="AE62" s="236" t="str">
        <f t="shared" si="5"/>
        <v/>
      </c>
      <c r="AF62" s="237">
        <f t="shared" si="11"/>
        <v>0</v>
      </c>
      <c r="AG62" s="237">
        <f t="shared" si="12"/>
        <v>0</v>
      </c>
      <c r="AH62" s="190">
        <f>IF(AND($C$3="あり", $L62&gt;=※編集不可※選択項目!$F$3, $P62=""),1,0)</f>
        <v>0</v>
      </c>
    </row>
    <row r="63" spans="1:34" ht="25.25" customHeight="1" x14ac:dyDescent="0.2">
      <c r="A63" s="231">
        <f t="shared" si="3"/>
        <v>52</v>
      </c>
      <c r="B63" s="205" t="str">
        <f t="shared" si="6"/>
        <v/>
      </c>
      <c r="C63" s="133"/>
      <c r="D63" s="128" t="str">
        <f t="shared" si="7"/>
        <v/>
      </c>
      <c r="E63" s="128" t="str">
        <f t="shared" si="8"/>
        <v/>
      </c>
      <c r="F63" s="148"/>
      <c r="G63" s="148"/>
      <c r="H63" s="134"/>
      <c r="I63" s="162" t="str">
        <f t="shared" si="13"/>
        <v/>
      </c>
      <c r="J63" s="134"/>
      <c r="K63" s="130" t="str">
        <f>IF(C63&lt;&gt;"","＜従来枠＞"&amp;※編集不可※選択項目!$F$2&amp;"　"&amp;"＜トップ性能枠＞"&amp;※編集不可※選択項目!$F$3,"")</f>
        <v/>
      </c>
      <c r="L63" s="134"/>
      <c r="M63" s="134"/>
      <c r="N63" s="134"/>
      <c r="O63" s="128" t="str">
        <f>IF(C63="","",VLOOKUP(C63,※編集不可※選択項目!$A$2:$E$3,5,FALSE))</f>
        <v/>
      </c>
      <c r="P63" s="163"/>
      <c r="Q63" s="94"/>
      <c r="R63" s="148"/>
      <c r="S63" s="149"/>
      <c r="T63" s="225" t="str">
        <f>IF($C$3&lt;&gt;"あり","-",IF(AND(P63="可",L63&gt;=※編集不可※選択項目!$F$3),"トップ性能枠対象","-"))</f>
        <v>-</v>
      </c>
      <c r="U63" s="232"/>
      <c r="V63" s="78"/>
      <c r="W63" s="161" t="str">
        <f t="shared" si="9"/>
        <v/>
      </c>
      <c r="X63" s="233"/>
      <c r="Y63" s="234"/>
      <c r="Z63" s="235"/>
      <c r="AB63" s="236">
        <f t="shared" si="4"/>
        <v>0</v>
      </c>
      <c r="AC63" s="79">
        <f>IF(AND($C63&lt;&gt;"",$C$3="あり",L63&gt;=※編集不可※選択項目!$F$3,P63=""),1,0)</f>
        <v>0</v>
      </c>
      <c r="AD63" s="236">
        <f t="shared" si="10"/>
        <v>0</v>
      </c>
      <c r="AE63" s="236" t="str">
        <f t="shared" si="5"/>
        <v/>
      </c>
      <c r="AF63" s="237">
        <f t="shared" si="11"/>
        <v>0</v>
      </c>
      <c r="AG63" s="237">
        <f t="shared" si="12"/>
        <v>0</v>
      </c>
      <c r="AH63" s="190">
        <f>IF(AND($C$3="あり", $L63&gt;=※編集不可※選択項目!$F$3, $P63=""),1,0)</f>
        <v>0</v>
      </c>
    </row>
    <row r="64" spans="1:34" ht="25.25" customHeight="1" x14ac:dyDescent="0.2">
      <c r="A64" s="231">
        <f t="shared" si="3"/>
        <v>53</v>
      </c>
      <c r="B64" s="205" t="str">
        <f t="shared" si="6"/>
        <v/>
      </c>
      <c r="C64" s="133"/>
      <c r="D64" s="128" t="str">
        <f t="shared" si="7"/>
        <v/>
      </c>
      <c r="E64" s="128" t="str">
        <f t="shared" si="8"/>
        <v/>
      </c>
      <c r="F64" s="148"/>
      <c r="G64" s="148"/>
      <c r="H64" s="134"/>
      <c r="I64" s="162" t="str">
        <f t="shared" si="13"/>
        <v/>
      </c>
      <c r="J64" s="134"/>
      <c r="K64" s="130" t="str">
        <f>IF(C64&lt;&gt;"","＜従来枠＞"&amp;※編集不可※選択項目!$F$2&amp;"　"&amp;"＜トップ性能枠＞"&amp;※編集不可※選択項目!$F$3,"")</f>
        <v/>
      </c>
      <c r="L64" s="134"/>
      <c r="M64" s="134"/>
      <c r="N64" s="134"/>
      <c r="O64" s="128" t="str">
        <f>IF(C64="","",VLOOKUP(C64,※編集不可※選択項目!$A$2:$E$3,5,FALSE))</f>
        <v/>
      </c>
      <c r="P64" s="163"/>
      <c r="Q64" s="94"/>
      <c r="R64" s="148"/>
      <c r="S64" s="149"/>
      <c r="T64" s="225" t="str">
        <f>IF($C$3&lt;&gt;"あり","-",IF(AND(P64="可",L64&gt;=※編集不可※選択項目!$F$3),"トップ性能枠対象","-"))</f>
        <v>-</v>
      </c>
      <c r="U64" s="232"/>
      <c r="V64" s="78"/>
      <c r="W64" s="161" t="str">
        <f t="shared" si="9"/>
        <v/>
      </c>
      <c r="X64" s="233"/>
      <c r="Y64" s="234"/>
      <c r="Z64" s="235"/>
      <c r="AB64" s="236">
        <f t="shared" si="4"/>
        <v>0</v>
      </c>
      <c r="AC64" s="79">
        <f>IF(AND($C64&lt;&gt;"",$C$3="あり",L64&gt;=※編集不可※選択項目!$F$3,P64=""),1,0)</f>
        <v>0</v>
      </c>
      <c r="AD64" s="236">
        <f t="shared" si="10"/>
        <v>0</v>
      </c>
      <c r="AE64" s="236" t="str">
        <f t="shared" si="5"/>
        <v/>
      </c>
      <c r="AF64" s="237">
        <f t="shared" si="11"/>
        <v>0</v>
      </c>
      <c r="AG64" s="237">
        <f t="shared" si="12"/>
        <v>0</v>
      </c>
      <c r="AH64" s="190">
        <f>IF(AND($C$3="あり", $L64&gt;=※編集不可※選択項目!$F$3, $P64=""),1,0)</f>
        <v>0</v>
      </c>
    </row>
    <row r="65" spans="1:34" ht="25.25" customHeight="1" x14ac:dyDescent="0.2">
      <c r="A65" s="231">
        <f t="shared" si="3"/>
        <v>54</v>
      </c>
      <c r="B65" s="205" t="str">
        <f t="shared" si="6"/>
        <v/>
      </c>
      <c r="C65" s="133"/>
      <c r="D65" s="128" t="str">
        <f t="shared" si="7"/>
        <v/>
      </c>
      <c r="E65" s="128" t="str">
        <f t="shared" si="8"/>
        <v/>
      </c>
      <c r="F65" s="148"/>
      <c r="G65" s="148"/>
      <c r="H65" s="134"/>
      <c r="I65" s="162" t="str">
        <f t="shared" si="13"/>
        <v/>
      </c>
      <c r="J65" s="134"/>
      <c r="K65" s="130" t="str">
        <f>IF(C65&lt;&gt;"","＜従来枠＞"&amp;※編集不可※選択項目!$F$2&amp;"　"&amp;"＜トップ性能枠＞"&amp;※編集不可※選択項目!$F$3,"")</f>
        <v/>
      </c>
      <c r="L65" s="134"/>
      <c r="M65" s="134"/>
      <c r="N65" s="134"/>
      <c r="O65" s="128" t="str">
        <f>IF(C65="","",VLOOKUP(C65,※編集不可※選択項目!$A$2:$E$3,5,FALSE))</f>
        <v/>
      </c>
      <c r="P65" s="163"/>
      <c r="Q65" s="94"/>
      <c r="R65" s="148"/>
      <c r="S65" s="149"/>
      <c r="T65" s="225" t="str">
        <f>IF($C$3&lt;&gt;"あり","-",IF(AND(P65="可",L65&gt;=※編集不可※選択項目!$F$3),"トップ性能枠対象","-"))</f>
        <v>-</v>
      </c>
      <c r="U65" s="232"/>
      <c r="V65" s="78"/>
      <c r="W65" s="161" t="str">
        <f t="shared" si="9"/>
        <v/>
      </c>
      <c r="X65" s="233"/>
      <c r="Y65" s="234"/>
      <c r="Z65" s="235"/>
      <c r="AB65" s="236">
        <f t="shared" si="4"/>
        <v>0</v>
      </c>
      <c r="AC65" s="79">
        <f>IF(AND($C65&lt;&gt;"",$C$3="あり",L65&gt;=※編集不可※選択項目!$F$3,P65=""),1,0)</f>
        <v>0</v>
      </c>
      <c r="AD65" s="236">
        <f t="shared" si="10"/>
        <v>0</v>
      </c>
      <c r="AE65" s="236" t="str">
        <f t="shared" si="5"/>
        <v/>
      </c>
      <c r="AF65" s="237">
        <f t="shared" si="11"/>
        <v>0</v>
      </c>
      <c r="AG65" s="237">
        <f t="shared" si="12"/>
        <v>0</v>
      </c>
      <c r="AH65" s="190">
        <f>IF(AND($C$3="あり", $L65&gt;=※編集不可※選択項目!$F$3, $P65=""),1,0)</f>
        <v>0</v>
      </c>
    </row>
    <row r="66" spans="1:34" ht="25.25" customHeight="1" x14ac:dyDescent="0.2">
      <c r="A66" s="231">
        <f t="shared" si="3"/>
        <v>55</v>
      </c>
      <c r="B66" s="205" t="str">
        <f t="shared" si="6"/>
        <v/>
      </c>
      <c r="C66" s="133"/>
      <c r="D66" s="128" t="str">
        <f t="shared" si="7"/>
        <v/>
      </c>
      <c r="E66" s="128" t="str">
        <f t="shared" si="8"/>
        <v/>
      </c>
      <c r="F66" s="148"/>
      <c r="G66" s="148"/>
      <c r="H66" s="134"/>
      <c r="I66" s="162" t="str">
        <f t="shared" si="13"/>
        <v/>
      </c>
      <c r="J66" s="134"/>
      <c r="K66" s="130" t="str">
        <f>IF(C66&lt;&gt;"","＜従来枠＞"&amp;※編集不可※選択項目!$F$2&amp;"　"&amp;"＜トップ性能枠＞"&amp;※編集不可※選択項目!$F$3,"")</f>
        <v/>
      </c>
      <c r="L66" s="134"/>
      <c r="M66" s="134"/>
      <c r="N66" s="134"/>
      <c r="O66" s="128" t="str">
        <f>IF(C66="","",VLOOKUP(C66,※編集不可※選択項目!$A$2:$E$3,5,FALSE))</f>
        <v/>
      </c>
      <c r="P66" s="163"/>
      <c r="Q66" s="94"/>
      <c r="R66" s="148"/>
      <c r="S66" s="149"/>
      <c r="T66" s="225" t="str">
        <f>IF($C$3&lt;&gt;"あり","-",IF(AND(P66="可",L66&gt;=※編集不可※選択項目!$F$3),"トップ性能枠対象","-"))</f>
        <v>-</v>
      </c>
      <c r="U66" s="232"/>
      <c r="V66" s="78"/>
      <c r="W66" s="161" t="str">
        <f t="shared" si="9"/>
        <v/>
      </c>
      <c r="X66" s="233"/>
      <c r="Y66" s="234"/>
      <c r="Z66" s="235"/>
      <c r="AB66" s="236">
        <f t="shared" si="4"/>
        <v>0</v>
      </c>
      <c r="AC66" s="79">
        <f>IF(AND($C66&lt;&gt;"",$C$3="あり",L66&gt;=※編集不可※選択項目!$F$3,P66=""),1,0)</f>
        <v>0</v>
      </c>
      <c r="AD66" s="236">
        <f t="shared" si="10"/>
        <v>0</v>
      </c>
      <c r="AE66" s="236" t="str">
        <f t="shared" si="5"/>
        <v/>
      </c>
      <c r="AF66" s="237">
        <f t="shared" si="11"/>
        <v>0</v>
      </c>
      <c r="AG66" s="237">
        <f t="shared" si="12"/>
        <v>0</v>
      </c>
      <c r="AH66" s="190">
        <f>IF(AND($C$3="あり", $L66&gt;=※編集不可※選択項目!$F$3, $P66=""),1,0)</f>
        <v>0</v>
      </c>
    </row>
    <row r="67" spans="1:34" ht="25.25" customHeight="1" x14ac:dyDescent="0.2">
      <c r="A67" s="231">
        <f t="shared" si="3"/>
        <v>56</v>
      </c>
      <c r="B67" s="205" t="str">
        <f t="shared" si="6"/>
        <v/>
      </c>
      <c r="C67" s="133"/>
      <c r="D67" s="128" t="str">
        <f t="shared" si="7"/>
        <v/>
      </c>
      <c r="E67" s="128" t="str">
        <f t="shared" si="8"/>
        <v/>
      </c>
      <c r="F67" s="148"/>
      <c r="G67" s="148"/>
      <c r="H67" s="134"/>
      <c r="I67" s="162" t="str">
        <f t="shared" si="13"/>
        <v/>
      </c>
      <c r="J67" s="134"/>
      <c r="K67" s="130" t="str">
        <f>IF(C67&lt;&gt;"","＜従来枠＞"&amp;※編集不可※選択項目!$F$2&amp;"　"&amp;"＜トップ性能枠＞"&amp;※編集不可※選択項目!$F$3,"")</f>
        <v/>
      </c>
      <c r="L67" s="134"/>
      <c r="M67" s="134"/>
      <c r="N67" s="134"/>
      <c r="O67" s="128" t="str">
        <f>IF(C67="","",VLOOKUP(C67,※編集不可※選択項目!$A$2:$E$3,5,FALSE))</f>
        <v/>
      </c>
      <c r="P67" s="163"/>
      <c r="Q67" s="94"/>
      <c r="R67" s="148"/>
      <c r="S67" s="149"/>
      <c r="T67" s="225" t="str">
        <f>IF($C$3&lt;&gt;"あり","-",IF(AND(P67="可",L67&gt;=※編集不可※選択項目!$F$3),"トップ性能枠対象","-"))</f>
        <v>-</v>
      </c>
      <c r="U67" s="232"/>
      <c r="V67" s="78"/>
      <c r="W67" s="161" t="str">
        <f t="shared" si="9"/>
        <v/>
      </c>
      <c r="X67" s="233"/>
      <c r="Y67" s="234"/>
      <c r="Z67" s="235"/>
      <c r="AB67" s="236">
        <f t="shared" si="4"/>
        <v>0</v>
      </c>
      <c r="AC67" s="79">
        <f>IF(AND($C67&lt;&gt;"",$C$3="あり",L67&gt;=※編集不可※選択項目!$F$3,P67=""),1,0)</f>
        <v>0</v>
      </c>
      <c r="AD67" s="236">
        <f t="shared" si="10"/>
        <v>0</v>
      </c>
      <c r="AE67" s="236" t="str">
        <f t="shared" si="5"/>
        <v/>
      </c>
      <c r="AF67" s="237">
        <f t="shared" si="11"/>
        <v>0</v>
      </c>
      <c r="AG67" s="237">
        <f t="shared" si="12"/>
        <v>0</v>
      </c>
      <c r="AH67" s="190">
        <f>IF(AND($C$3="あり", $L67&gt;=※編集不可※選択項目!$F$3, $P67=""),1,0)</f>
        <v>0</v>
      </c>
    </row>
    <row r="68" spans="1:34" ht="25.25" customHeight="1" x14ac:dyDescent="0.2">
      <c r="A68" s="231">
        <f t="shared" si="3"/>
        <v>57</v>
      </c>
      <c r="B68" s="205" t="str">
        <f t="shared" si="6"/>
        <v/>
      </c>
      <c r="C68" s="133"/>
      <c r="D68" s="128" t="str">
        <f t="shared" si="7"/>
        <v/>
      </c>
      <c r="E68" s="128" t="str">
        <f t="shared" si="8"/>
        <v/>
      </c>
      <c r="F68" s="148"/>
      <c r="G68" s="148"/>
      <c r="H68" s="134"/>
      <c r="I68" s="162" t="str">
        <f t="shared" si="13"/>
        <v/>
      </c>
      <c r="J68" s="134"/>
      <c r="K68" s="130" t="str">
        <f>IF(C68&lt;&gt;"","＜従来枠＞"&amp;※編集不可※選択項目!$F$2&amp;"　"&amp;"＜トップ性能枠＞"&amp;※編集不可※選択項目!$F$3,"")</f>
        <v/>
      </c>
      <c r="L68" s="134"/>
      <c r="M68" s="134"/>
      <c r="N68" s="134"/>
      <c r="O68" s="128" t="str">
        <f>IF(C68="","",VLOOKUP(C68,※編集不可※選択項目!$A$2:$E$3,5,FALSE))</f>
        <v/>
      </c>
      <c r="P68" s="163"/>
      <c r="Q68" s="94"/>
      <c r="R68" s="148"/>
      <c r="S68" s="149"/>
      <c r="T68" s="225" t="str">
        <f>IF($C$3&lt;&gt;"あり","-",IF(AND(P68="可",L68&gt;=※編集不可※選択項目!$F$3),"トップ性能枠対象","-"))</f>
        <v>-</v>
      </c>
      <c r="U68" s="232"/>
      <c r="V68" s="78"/>
      <c r="W68" s="161" t="str">
        <f t="shared" si="9"/>
        <v/>
      </c>
      <c r="X68" s="233"/>
      <c r="Y68" s="234"/>
      <c r="Z68" s="235"/>
      <c r="AB68" s="236">
        <f t="shared" si="4"/>
        <v>0</v>
      </c>
      <c r="AC68" s="79">
        <f>IF(AND($C68&lt;&gt;"",$C$3="あり",L68&gt;=※編集不可※選択項目!$F$3,P68=""),1,0)</f>
        <v>0</v>
      </c>
      <c r="AD68" s="236">
        <f t="shared" si="10"/>
        <v>0</v>
      </c>
      <c r="AE68" s="236" t="str">
        <f t="shared" si="5"/>
        <v/>
      </c>
      <c r="AF68" s="237">
        <f t="shared" si="11"/>
        <v>0</v>
      </c>
      <c r="AG68" s="237">
        <f t="shared" si="12"/>
        <v>0</v>
      </c>
      <c r="AH68" s="190">
        <f>IF(AND($C$3="あり", $L68&gt;=※編集不可※選択項目!$F$3, $P68=""),1,0)</f>
        <v>0</v>
      </c>
    </row>
    <row r="69" spans="1:34" ht="25.25" customHeight="1" x14ac:dyDescent="0.2">
      <c r="A69" s="231">
        <f t="shared" si="3"/>
        <v>58</v>
      </c>
      <c r="B69" s="205" t="str">
        <f t="shared" si="6"/>
        <v/>
      </c>
      <c r="C69" s="133"/>
      <c r="D69" s="128" t="str">
        <f t="shared" si="7"/>
        <v/>
      </c>
      <c r="E69" s="128" t="str">
        <f t="shared" si="8"/>
        <v/>
      </c>
      <c r="F69" s="148"/>
      <c r="G69" s="148"/>
      <c r="H69" s="134"/>
      <c r="I69" s="162" t="str">
        <f t="shared" si="13"/>
        <v/>
      </c>
      <c r="J69" s="134"/>
      <c r="K69" s="130" t="str">
        <f>IF(C69&lt;&gt;"","＜従来枠＞"&amp;※編集不可※選択項目!$F$2&amp;"　"&amp;"＜トップ性能枠＞"&amp;※編集不可※選択項目!$F$3,"")</f>
        <v/>
      </c>
      <c r="L69" s="134"/>
      <c r="M69" s="134"/>
      <c r="N69" s="134"/>
      <c r="O69" s="128" t="str">
        <f>IF(C69="","",VLOOKUP(C69,※編集不可※選択項目!$A$2:$E$3,5,FALSE))</f>
        <v/>
      </c>
      <c r="P69" s="163"/>
      <c r="Q69" s="94"/>
      <c r="R69" s="148"/>
      <c r="S69" s="149"/>
      <c r="T69" s="225" t="str">
        <f>IF($C$3&lt;&gt;"あり","-",IF(AND(P69="可",L69&gt;=※編集不可※選択項目!$F$3),"トップ性能枠対象","-"))</f>
        <v>-</v>
      </c>
      <c r="U69" s="232"/>
      <c r="V69" s="78"/>
      <c r="W69" s="161" t="str">
        <f t="shared" si="9"/>
        <v/>
      </c>
      <c r="X69" s="233"/>
      <c r="Y69" s="234"/>
      <c r="Z69" s="235"/>
      <c r="AB69" s="236">
        <f t="shared" si="4"/>
        <v>0</v>
      </c>
      <c r="AC69" s="79">
        <f>IF(AND($C69&lt;&gt;"",$C$3="あり",L69&gt;=※編集不可※選択項目!$F$3,P69=""),1,0)</f>
        <v>0</v>
      </c>
      <c r="AD69" s="236">
        <f t="shared" si="10"/>
        <v>0</v>
      </c>
      <c r="AE69" s="236" t="str">
        <f t="shared" si="5"/>
        <v/>
      </c>
      <c r="AF69" s="237">
        <f t="shared" si="11"/>
        <v>0</v>
      </c>
      <c r="AG69" s="237">
        <f t="shared" si="12"/>
        <v>0</v>
      </c>
      <c r="AH69" s="190">
        <f>IF(AND($C$3="あり", $L69&gt;=※編集不可※選択項目!$F$3, $P69=""),1,0)</f>
        <v>0</v>
      </c>
    </row>
    <row r="70" spans="1:34" ht="25.25" customHeight="1" x14ac:dyDescent="0.2">
      <c r="A70" s="231">
        <f t="shared" si="3"/>
        <v>59</v>
      </c>
      <c r="B70" s="205" t="str">
        <f t="shared" si="6"/>
        <v/>
      </c>
      <c r="C70" s="133"/>
      <c r="D70" s="128" t="str">
        <f t="shared" si="7"/>
        <v/>
      </c>
      <c r="E70" s="128" t="str">
        <f t="shared" si="8"/>
        <v/>
      </c>
      <c r="F70" s="148"/>
      <c r="G70" s="148"/>
      <c r="H70" s="134"/>
      <c r="I70" s="162" t="str">
        <f t="shared" si="13"/>
        <v/>
      </c>
      <c r="J70" s="134"/>
      <c r="K70" s="130" t="str">
        <f>IF(C70&lt;&gt;"","＜従来枠＞"&amp;※編集不可※選択項目!$F$2&amp;"　"&amp;"＜トップ性能枠＞"&amp;※編集不可※選択項目!$F$3,"")</f>
        <v/>
      </c>
      <c r="L70" s="134"/>
      <c r="M70" s="134"/>
      <c r="N70" s="134"/>
      <c r="O70" s="128" t="str">
        <f>IF(C70="","",VLOOKUP(C70,※編集不可※選択項目!$A$2:$E$3,5,FALSE))</f>
        <v/>
      </c>
      <c r="P70" s="163"/>
      <c r="Q70" s="94"/>
      <c r="R70" s="148"/>
      <c r="S70" s="149"/>
      <c r="T70" s="225" t="str">
        <f>IF($C$3&lt;&gt;"あり","-",IF(AND(P70="可",L70&gt;=※編集不可※選択項目!$F$3),"トップ性能枠対象","-"))</f>
        <v>-</v>
      </c>
      <c r="U70" s="232"/>
      <c r="V70" s="78"/>
      <c r="W70" s="161" t="str">
        <f t="shared" si="9"/>
        <v/>
      </c>
      <c r="X70" s="233"/>
      <c r="Y70" s="234"/>
      <c r="Z70" s="235"/>
      <c r="AB70" s="236">
        <f t="shared" si="4"/>
        <v>0</v>
      </c>
      <c r="AC70" s="79">
        <f>IF(AND($C70&lt;&gt;"",$C$3="あり",L70&gt;=※編集不可※選択項目!$F$3,P70=""),1,0)</f>
        <v>0</v>
      </c>
      <c r="AD70" s="236">
        <f t="shared" si="10"/>
        <v>0</v>
      </c>
      <c r="AE70" s="236" t="str">
        <f t="shared" si="5"/>
        <v/>
      </c>
      <c r="AF70" s="237">
        <f t="shared" si="11"/>
        <v>0</v>
      </c>
      <c r="AG70" s="237">
        <f t="shared" si="12"/>
        <v>0</v>
      </c>
      <c r="AH70" s="190">
        <f>IF(AND($C$3="あり", $L70&gt;=※編集不可※選択項目!$F$3, $P70=""),1,0)</f>
        <v>0</v>
      </c>
    </row>
    <row r="71" spans="1:34" ht="25.25" customHeight="1" x14ac:dyDescent="0.2">
      <c r="A71" s="231">
        <f t="shared" si="3"/>
        <v>60</v>
      </c>
      <c r="B71" s="205" t="str">
        <f t="shared" si="6"/>
        <v/>
      </c>
      <c r="C71" s="133"/>
      <c r="D71" s="128" t="str">
        <f t="shared" si="7"/>
        <v/>
      </c>
      <c r="E71" s="128" t="str">
        <f t="shared" si="8"/>
        <v/>
      </c>
      <c r="F71" s="148"/>
      <c r="G71" s="148"/>
      <c r="H71" s="134"/>
      <c r="I71" s="162" t="str">
        <f t="shared" si="13"/>
        <v/>
      </c>
      <c r="J71" s="134"/>
      <c r="K71" s="130" t="str">
        <f>IF(C71&lt;&gt;"","＜従来枠＞"&amp;※編集不可※選択項目!$F$2&amp;"　"&amp;"＜トップ性能枠＞"&amp;※編集不可※選択項目!$F$3,"")</f>
        <v/>
      </c>
      <c r="L71" s="134"/>
      <c r="M71" s="134"/>
      <c r="N71" s="134"/>
      <c r="O71" s="128" t="str">
        <f>IF(C71="","",VLOOKUP(C71,※編集不可※選択項目!$A$2:$E$3,5,FALSE))</f>
        <v/>
      </c>
      <c r="P71" s="163"/>
      <c r="Q71" s="94"/>
      <c r="R71" s="148"/>
      <c r="S71" s="149"/>
      <c r="T71" s="225" t="str">
        <f>IF($C$3&lt;&gt;"あり","-",IF(AND(P71="可",L71&gt;=※編集不可※選択項目!$F$3),"トップ性能枠対象","-"))</f>
        <v>-</v>
      </c>
      <c r="U71" s="232"/>
      <c r="V71" s="78"/>
      <c r="W71" s="161" t="str">
        <f t="shared" si="9"/>
        <v/>
      </c>
      <c r="X71" s="233"/>
      <c r="Y71" s="234"/>
      <c r="Z71" s="235"/>
      <c r="AB71" s="236">
        <f t="shared" si="4"/>
        <v>0</v>
      </c>
      <c r="AC71" s="79">
        <f>IF(AND($C71&lt;&gt;"",$C$3="あり",L71&gt;=※編集不可※選択項目!$F$3,P71=""),1,0)</f>
        <v>0</v>
      </c>
      <c r="AD71" s="236">
        <f t="shared" si="10"/>
        <v>0</v>
      </c>
      <c r="AE71" s="236" t="str">
        <f t="shared" si="5"/>
        <v/>
      </c>
      <c r="AF71" s="237">
        <f t="shared" si="11"/>
        <v>0</v>
      </c>
      <c r="AG71" s="237">
        <f t="shared" si="12"/>
        <v>0</v>
      </c>
      <c r="AH71" s="190">
        <f>IF(AND($C$3="あり", $L71&gt;=※編集不可※選択項目!$F$3, $P71=""),1,0)</f>
        <v>0</v>
      </c>
    </row>
    <row r="72" spans="1:34" ht="25.25" customHeight="1" x14ac:dyDescent="0.2">
      <c r="A72" s="231">
        <f t="shared" si="3"/>
        <v>61</v>
      </c>
      <c r="B72" s="205" t="str">
        <f t="shared" si="6"/>
        <v/>
      </c>
      <c r="C72" s="133"/>
      <c r="D72" s="128" t="str">
        <f t="shared" si="7"/>
        <v/>
      </c>
      <c r="E72" s="128" t="str">
        <f t="shared" si="8"/>
        <v/>
      </c>
      <c r="F72" s="148"/>
      <c r="G72" s="148"/>
      <c r="H72" s="134"/>
      <c r="I72" s="162" t="str">
        <f t="shared" si="13"/>
        <v/>
      </c>
      <c r="J72" s="134"/>
      <c r="K72" s="130" t="str">
        <f>IF(C72&lt;&gt;"","＜従来枠＞"&amp;※編集不可※選択項目!$F$2&amp;"　"&amp;"＜トップ性能枠＞"&amp;※編集不可※選択項目!$F$3,"")</f>
        <v/>
      </c>
      <c r="L72" s="134"/>
      <c r="M72" s="134"/>
      <c r="N72" s="134"/>
      <c r="O72" s="128" t="str">
        <f>IF(C72="","",VLOOKUP(C72,※編集不可※選択項目!$A$2:$E$3,5,FALSE))</f>
        <v/>
      </c>
      <c r="P72" s="163"/>
      <c r="Q72" s="94"/>
      <c r="R72" s="148"/>
      <c r="S72" s="149"/>
      <c r="T72" s="225" t="str">
        <f>IF($C$3&lt;&gt;"あり","-",IF(AND(P72="可",L72&gt;=※編集不可※選択項目!$F$3),"トップ性能枠対象","-"))</f>
        <v>-</v>
      </c>
      <c r="U72" s="232"/>
      <c r="V72" s="78"/>
      <c r="W72" s="161" t="str">
        <f t="shared" si="9"/>
        <v/>
      </c>
      <c r="X72" s="233"/>
      <c r="Y72" s="234"/>
      <c r="Z72" s="235"/>
      <c r="AB72" s="236">
        <f t="shared" si="4"/>
        <v>0</v>
      </c>
      <c r="AC72" s="79">
        <f>IF(AND($C72&lt;&gt;"",$C$3="あり",L72&gt;=※編集不可※選択項目!$F$3,P72=""),1,0)</f>
        <v>0</v>
      </c>
      <c r="AD72" s="236">
        <f t="shared" si="10"/>
        <v>0</v>
      </c>
      <c r="AE72" s="236" t="str">
        <f t="shared" si="5"/>
        <v/>
      </c>
      <c r="AF72" s="237">
        <f t="shared" si="11"/>
        <v>0</v>
      </c>
      <c r="AG72" s="237">
        <f t="shared" si="12"/>
        <v>0</v>
      </c>
      <c r="AH72" s="190">
        <f>IF(AND($C$3="あり", $L72&gt;=※編集不可※選択項目!$F$3, $P72=""),1,0)</f>
        <v>0</v>
      </c>
    </row>
    <row r="73" spans="1:34" ht="25.25" customHeight="1" x14ac:dyDescent="0.2">
      <c r="A73" s="231">
        <f t="shared" si="3"/>
        <v>62</v>
      </c>
      <c r="B73" s="205" t="str">
        <f t="shared" si="6"/>
        <v/>
      </c>
      <c r="C73" s="133"/>
      <c r="D73" s="128" t="str">
        <f t="shared" si="7"/>
        <v/>
      </c>
      <c r="E73" s="128" t="str">
        <f t="shared" si="8"/>
        <v/>
      </c>
      <c r="F73" s="148"/>
      <c r="G73" s="148"/>
      <c r="H73" s="134"/>
      <c r="I73" s="162" t="str">
        <f t="shared" si="13"/>
        <v/>
      </c>
      <c r="J73" s="134"/>
      <c r="K73" s="130" t="str">
        <f>IF(C73&lt;&gt;"","＜従来枠＞"&amp;※編集不可※選択項目!$F$2&amp;"　"&amp;"＜トップ性能枠＞"&amp;※編集不可※選択項目!$F$3,"")</f>
        <v/>
      </c>
      <c r="L73" s="134"/>
      <c r="M73" s="134"/>
      <c r="N73" s="134"/>
      <c r="O73" s="128" t="str">
        <f>IF(C73="","",VLOOKUP(C73,※編集不可※選択項目!$A$2:$E$3,5,FALSE))</f>
        <v/>
      </c>
      <c r="P73" s="163"/>
      <c r="Q73" s="94"/>
      <c r="R73" s="148"/>
      <c r="S73" s="149"/>
      <c r="T73" s="225" t="str">
        <f>IF($C$3&lt;&gt;"あり","-",IF(AND(P73="可",L73&gt;=※編集不可※選択項目!$F$3),"トップ性能枠対象","-"))</f>
        <v>-</v>
      </c>
      <c r="U73" s="232"/>
      <c r="V73" s="78"/>
      <c r="W73" s="161" t="str">
        <f t="shared" si="9"/>
        <v/>
      </c>
      <c r="X73" s="233"/>
      <c r="Y73" s="234"/>
      <c r="Z73" s="235"/>
      <c r="AB73" s="236">
        <f t="shared" si="4"/>
        <v>0</v>
      </c>
      <c r="AC73" s="79">
        <f>IF(AND($C73&lt;&gt;"",$C$3="あり",L73&gt;=※編集不可※選択項目!$F$3,P73=""),1,0)</f>
        <v>0</v>
      </c>
      <c r="AD73" s="236">
        <f t="shared" si="10"/>
        <v>0</v>
      </c>
      <c r="AE73" s="236" t="str">
        <f t="shared" si="5"/>
        <v/>
      </c>
      <c r="AF73" s="237">
        <f t="shared" si="11"/>
        <v>0</v>
      </c>
      <c r="AG73" s="237">
        <f t="shared" si="12"/>
        <v>0</v>
      </c>
      <c r="AH73" s="190">
        <f>IF(AND($C$3="あり", $L73&gt;=※編集不可※選択項目!$F$3, $P73=""),1,0)</f>
        <v>0</v>
      </c>
    </row>
    <row r="74" spans="1:34" ht="25.25" customHeight="1" x14ac:dyDescent="0.2">
      <c r="A74" s="231">
        <f t="shared" si="3"/>
        <v>63</v>
      </c>
      <c r="B74" s="205" t="str">
        <f t="shared" si="6"/>
        <v/>
      </c>
      <c r="C74" s="133"/>
      <c r="D74" s="128" t="str">
        <f t="shared" si="7"/>
        <v/>
      </c>
      <c r="E74" s="128" t="str">
        <f t="shared" si="8"/>
        <v/>
      </c>
      <c r="F74" s="148"/>
      <c r="G74" s="148"/>
      <c r="H74" s="134"/>
      <c r="I74" s="162" t="str">
        <f t="shared" si="13"/>
        <v/>
      </c>
      <c r="J74" s="134"/>
      <c r="K74" s="130" t="str">
        <f>IF(C74&lt;&gt;"","＜従来枠＞"&amp;※編集不可※選択項目!$F$2&amp;"　"&amp;"＜トップ性能枠＞"&amp;※編集不可※選択項目!$F$3,"")</f>
        <v/>
      </c>
      <c r="L74" s="134"/>
      <c r="M74" s="134"/>
      <c r="N74" s="134"/>
      <c r="O74" s="128" t="str">
        <f>IF(C74="","",VLOOKUP(C74,※編集不可※選択項目!$A$2:$E$3,5,FALSE))</f>
        <v/>
      </c>
      <c r="P74" s="163"/>
      <c r="Q74" s="94"/>
      <c r="R74" s="148"/>
      <c r="S74" s="149"/>
      <c r="T74" s="225" t="str">
        <f>IF($C$3&lt;&gt;"あり","-",IF(AND(P74="可",L74&gt;=※編集不可※選択項目!$F$3),"トップ性能枠対象","-"))</f>
        <v>-</v>
      </c>
      <c r="U74" s="232"/>
      <c r="V74" s="78"/>
      <c r="W74" s="161" t="str">
        <f t="shared" si="9"/>
        <v/>
      </c>
      <c r="X74" s="233"/>
      <c r="Y74" s="234"/>
      <c r="Z74" s="235"/>
      <c r="AB74" s="236">
        <f t="shared" si="4"/>
        <v>0</v>
      </c>
      <c r="AC74" s="79">
        <f>IF(AND($C74&lt;&gt;"",$C$3="あり",L74&gt;=※編集不可※選択項目!$F$3,P74=""),1,0)</f>
        <v>0</v>
      </c>
      <c r="AD74" s="236">
        <f t="shared" si="10"/>
        <v>0</v>
      </c>
      <c r="AE74" s="236" t="str">
        <f t="shared" si="5"/>
        <v/>
      </c>
      <c r="AF74" s="237">
        <f t="shared" si="11"/>
        <v>0</v>
      </c>
      <c r="AG74" s="237">
        <f t="shared" si="12"/>
        <v>0</v>
      </c>
      <c r="AH74" s="190">
        <f>IF(AND($C$3="あり", $L74&gt;=※編集不可※選択項目!$F$3, $P74=""),1,0)</f>
        <v>0</v>
      </c>
    </row>
    <row r="75" spans="1:34" ht="25.25" customHeight="1" x14ac:dyDescent="0.2">
      <c r="A75" s="231">
        <f t="shared" si="3"/>
        <v>64</v>
      </c>
      <c r="B75" s="205" t="str">
        <f t="shared" si="6"/>
        <v/>
      </c>
      <c r="C75" s="133"/>
      <c r="D75" s="128" t="str">
        <f t="shared" si="7"/>
        <v/>
      </c>
      <c r="E75" s="128" t="str">
        <f t="shared" si="8"/>
        <v/>
      </c>
      <c r="F75" s="148"/>
      <c r="G75" s="148"/>
      <c r="H75" s="134"/>
      <c r="I75" s="162" t="str">
        <f t="shared" si="13"/>
        <v/>
      </c>
      <c r="J75" s="134"/>
      <c r="K75" s="130" t="str">
        <f>IF(C75&lt;&gt;"","＜従来枠＞"&amp;※編集不可※選択項目!$F$2&amp;"　"&amp;"＜トップ性能枠＞"&amp;※編集不可※選択項目!$F$3,"")</f>
        <v/>
      </c>
      <c r="L75" s="134"/>
      <c r="M75" s="134"/>
      <c r="N75" s="134"/>
      <c r="O75" s="128" t="str">
        <f>IF(C75="","",VLOOKUP(C75,※編集不可※選択項目!$A$2:$E$3,5,FALSE))</f>
        <v/>
      </c>
      <c r="P75" s="163"/>
      <c r="Q75" s="94"/>
      <c r="R75" s="148"/>
      <c r="S75" s="149"/>
      <c r="T75" s="225" t="str">
        <f>IF($C$3&lt;&gt;"あり","-",IF(AND(P75="可",L75&gt;=※編集不可※選択項目!$F$3),"トップ性能枠対象","-"))</f>
        <v>-</v>
      </c>
      <c r="U75" s="232"/>
      <c r="V75" s="78"/>
      <c r="W75" s="161" t="str">
        <f t="shared" si="9"/>
        <v/>
      </c>
      <c r="X75" s="233"/>
      <c r="Y75" s="234"/>
      <c r="Z75" s="235"/>
      <c r="AB75" s="236">
        <f t="shared" si="4"/>
        <v>0</v>
      </c>
      <c r="AC75" s="79">
        <f>IF(AND($C75&lt;&gt;"",$C$3="あり",L75&gt;=※編集不可※選択項目!$F$3,P75=""),1,0)</f>
        <v>0</v>
      </c>
      <c r="AD75" s="236">
        <f t="shared" si="10"/>
        <v>0</v>
      </c>
      <c r="AE75" s="236" t="str">
        <f t="shared" si="5"/>
        <v/>
      </c>
      <c r="AF75" s="237">
        <f t="shared" si="11"/>
        <v>0</v>
      </c>
      <c r="AG75" s="237">
        <f t="shared" si="12"/>
        <v>0</v>
      </c>
      <c r="AH75" s="190">
        <f>IF(AND($C$3="あり", $L75&gt;=※編集不可※選択項目!$F$3, $P75=""),1,0)</f>
        <v>0</v>
      </c>
    </row>
    <row r="76" spans="1:34" ht="25.25" customHeight="1" x14ac:dyDescent="0.2">
      <c r="A76" s="231">
        <f t="shared" ref="A76:A139" si="14">ROW()-11</f>
        <v>65</v>
      </c>
      <c r="B76" s="205" t="str">
        <f t="shared" si="6"/>
        <v/>
      </c>
      <c r="C76" s="133"/>
      <c r="D76" s="128" t="str">
        <f t="shared" si="7"/>
        <v/>
      </c>
      <c r="E76" s="128" t="str">
        <f t="shared" si="8"/>
        <v/>
      </c>
      <c r="F76" s="148"/>
      <c r="G76" s="148"/>
      <c r="H76" s="134"/>
      <c r="I76" s="162" t="str">
        <f t="shared" si="13"/>
        <v/>
      </c>
      <c r="J76" s="134"/>
      <c r="K76" s="130" t="str">
        <f>IF(C76&lt;&gt;"","＜従来枠＞"&amp;※編集不可※選択項目!$F$2&amp;"　"&amp;"＜トップ性能枠＞"&amp;※編集不可※選択項目!$F$3,"")</f>
        <v/>
      </c>
      <c r="L76" s="134"/>
      <c r="M76" s="134"/>
      <c r="N76" s="134"/>
      <c r="O76" s="128" t="str">
        <f>IF(C76="","",VLOOKUP(C76,※編集不可※選択項目!$A$2:$E$3,5,FALSE))</f>
        <v/>
      </c>
      <c r="P76" s="163"/>
      <c r="Q76" s="94"/>
      <c r="R76" s="148"/>
      <c r="S76" s="149"/>
      <c r="T76" s="225" t="str">
        <f>IF($C$3&lt;&gt;"あり","-",IF(AND(P76="可",L76&gt;=※編集不可※選択項目!$F$3),"トップ性能枠対象","-"))</f>
        <v>-</v>
      </c>
      <c r="U76" s="232"/>
      <c r="V76" s="78"/>
      <c r="W76" s="161" t="str">
        <f t="shared" si="9"/>
        <v/>
      </c>
      <c r="X76" s="233"/>
      <c r="Y76" s="234"/>
      <c r="Z76" s="235"/>
      <c r="AB76" s="236">
        <f t="shared" ref="AB76:AB139" si="15">IF(AND($C76&lt;&gt;"",OR(F76="",G76="",H76="",J76="",L76="",AND(C76="蒸気ボイラ",M76=""),AND(C76="温水ボイラ",N76=""))),1,0)</f>
        <v>0</v>
      </c>
      <c r="AC76" s="79">
        <f>IF(AND($C76&lt;&gt;"",$C$3="あり",L76&gt;=※編集不可※選択項目!$F$3,P76=""),1,0)</f>
        <v>0</v>
      </c>
      <c r="AD76" s="236">
        <f t="shared" si="10"/>
        <v>0</v>
      </c>
      <c r="AE76" s="236" t="str">
        <f t="shared" ref="AE76:AE139" si="16">TEXT(IF(G76="","",G76&amp;"["&amp;H76&amp;"]"),"G/標準")</f>
        <v/>
      </c>
      <c r="AF76" s="237">
        <f t="shared" si="11"/>
        <v>0</v>
      </c>
      <c r="AG76" s="237">
        <f t="shared" si="12"/>
        <v>0</v>
      </c>
      <c r="AH76" s="190">
        <f>IF(AND($C$3="あり", $L76&gt;=※編集不可※選択項目!$F$3, $P76=""),1,0)</f>
        <v>0</v>
      </c>
    </row>
    <row r="77" spans="1:34" ht="25.25" customHeight="1" x14ac:dyDescent="0.2">
      <c r="A77" s="231">
        <f t="shared" si="14"/>
        <v>66</v>
      </c>
      <c r="B77" s="205" t="str">
        <f t="shared" ref="B77:B140" si="17">IF($C77="","","高性能ボイラ")</f>
        <v/>
      </c>
      <c r="C77" s="133"/>
      <c r="D77" s="128" t="str">
        <f t="shared" ref="D77:D140" si="18">IF($C$2="","",IF($B77&lt;&gt;"",$C$2,""))</f>
        <v/>
      </c>
      <c r="E77" s="128" t="str">
        <f t="shared" ref="E77:E140" si="19">IF($F$2="","",IF($B77&lt;&gt;"",$F$2,""))</f>
        <v/>
      </c>
      <c r="F77" s="148"/>
      <c r="G77" s="148"/>
      <c r="H77" s="134"/>
      <c r="I77" s="162" t="str">
        <f t="shared" ref="I77:I140" si="20">IF(G77="","",G77&amp;"["&amp;H77&amp;"]")</f>
        <v/>
      </c>
      <c r="J77" s="134"/>
      <c r="K77" s="130" t="str">
        <f>IF(C77&lt;&gt;"","＜従来枠＞"&amp;※編集不可※選択項目!$F$2&amp;"　"&amp;"＜トップ性能枠＞"&amp;※編集不可※選択項目!$F$3,"")</f>
        <v/>
      </c>
      <c r="L77" s="134"/>
      <c r="M77" s="134"/>
      <c r="N77" s="134"/>
      <c r="O77" s="128" t="str">
        <f>IF(C77="","",VLOOKUP(C77,※編集不可※選択項目!$A$2:$E$3,5,FALSE))</f>
        <v/>
      </c>
      <c r="P77" s="163"/>
      <c r="Q77" s="94"/>
      <c r="R77" s="148"/>
      <c r="S77" s="149"/>
      <c r="T77" s="225" t="str">
        <f>IF($C$3&lt;&gt;"あり","-",IF(AND(P77="可",L77&gt;=※編集不可※選択項目!$F$3),"トップ性能枠対象","-"))</f>
        <v>-</v>
      </c>
      <c r="U77" s="232"/>
      <c r="V77" s="78"/>
      <c r="W77" s="161" t="str">
        <f t="shared" ref="W77:W140" si="21">IF($B77="","",IF(AND($B77&lt;&gt;"",$C$3="あり"),1,0))</f>
        <v/>
      </c>
      <c r="X77" s="233"/>
      <c r="Y77" s="234"/>
      <c r="Z77" s="235"/>
      <c r="AB77" s="236">
        <f t="shared" si="15"/>
        <v>0</v>
      </c>
      <c r="AC77" s="79">
        <f>IF(AND($C77&lt;&gt;"",$C$3="あり",L77&gt;=※編集不可※選択項目!$F$3,P77=""),1,0)</f>
        <v>0</v>
      </c>
      <c r="AD77" s="236">
        <f t="shared" ref="AD77:AD140" si="22">IF(AND($G77&lt;&gt;"",COUNTIF($G77,"*■*")&gt;0,$R77=""),1,0)</f>
        <v>0</v>
      </c>
      <c r="AE77" s="236" t="str">
        <f t="shared" si="16"/>
        <v/>
      </c>
      <c r="AF77" s="237">
        <f t="shared" ref="AF77:AF140" si="23">IF(AE77="",0,COUNTIF($AE$12:$AE$311,AE77))</f>
        <v>0</v>
      </c>
      <c r="AG77" s="237">
        <f t="shared" ref="AG77:AG140" si="24">IF($L77="",0,IF(95&gt;$L77,1,0))</f>
        <v>0</v>
      </c>
      <c r="AH77" s="190">
        <f>IF(AND($C$3="あり", $L77&gt;=※編集不可※選択項目!$F$3, $P77=""),1,0)</f>
        <v>0</v>
      </c>
    </row>
    <row r="78" spans="1:34" ht="25.25" customHeight="1" x14ac:dyDescent="0.2">
      <c r="A78" s="231">
        <f t="shared" si="14"/>
        <v>67</v>
      </c>
      <c r="B78" s="205" t="str">
        <f t="shared" si="17"/>
        <v/>
      </c>
      <c r="C78" s="133"/>
      <c r="D78" s="128" t="str">
        <f t="shared" si="18"/>
        <v/>
      </c>
      <c r="E78" s="128" t="str">
        <f t="shared" si="19"/>
        <v/>
      </c>
      <c r="F78" s="148"/>
      <c r="G78" s="148"/>
      <c r="H78" s="134"/>
      <c r="I78" s="162" t="str">
        <f t="shared" si="20"/>
        <v/>
      </c>
      <c r="J78" s="134"/>
      <c r="K78" s="130" t="str">
        <f>IF(C78&lt;&gt;"","＜従来枠＞"&amp;※編集不可※選択項目!$F$2&amp;"　"&amp;"＜トップ性能枠＞"&amp;※編集不可※選択項目!$F$3,"")</f>
        <v/>
      </c>
      <c r="L78" s="134"/>
      <c r="M78" s="134"/>
      <c r="N78" s="134"/>
      <c r="O78" s="128" t="str">
        <f>IF(C78="","",VLOOKUP(C78,※編集不可※選択項目!$A$2:$E$3,5,FALSE))</f>
        <v/>
      </c>
      <c r="P78" s="163"/>
      <c r="Q78" s="94"/>
      <c r="R78" s="148"/>
      <c r="S78" s="149"/>
      <c r="T78" s="225" t="str">
        <f>IF($C$3&lt;&gt;"あり","-",IF(AND(P78="可",L78&gt;=※編集不可※選択項目!$F$3),"トップ性能枠対象","-"))</f>
        <v>-</v>
      </c>
      <c r="U78" s="232"/>
      <c r="V78" s="78"/>
      <c r="W78" s="161" t="str">
        <f t="shared" si="21"/>
        <v/>
      </c>
      <c r="X78" s="233"/>
      <c r="Y78" s="234"/>
      <c r="Z78" s="235"/>
      <c r="AB78" s="236">
        <f t="shared" si="15"/>
        <v>0</v>
      </c>
      <c r="AC78" s="79">
        <f>IF(AND($C78&lt;&gt;"",$C$3="あり",L78&gt;=※編集不可※選択項目!$F$3,P78=""),1,0)</f>
        <v>0</v>
      </c>
      <c r="AD78" s="236">
        <f t="shared" si="22"/>
        <v>0</v>
      </c>
      <c r="AE78" s="236" t="str">
        <f t="shared" si="16"/>
        <v/>
      </c>
      <c r="AF78" s="237">
        <f t="shared" si="23"/>
        <v>0</v>
      </c>
      <c r="AG78" s="237">
        <f t="shared" si="24"/>
        <v>0</v>
      </c>
      <c r="AH78" s="190">
        <f>IF(AND($C$3="あり", $L78&gt;=※編集不可※選択項目!$F$3, $P78=""),1,0)</f>
        <v>0</v>
      </c>
    </row>
    <row r="79" spans="1:34" ht="25.25" customHeight="1" x14ac:dyDescent="0.2">
      <c r="A79" s="231">
        <f t="shared" si="14"/>
        <v>68</v>
      </c>
      <c r="B79" s="205" t="str">
        <f t="shared" si="17"/>
        <v/>
      </c>
      <c r="C79" s="133"/>
      <c r="D79" s="128" t="str">
        <f t="shared" si="18"/>
        <v/>
      </c>
      <c r="E79" s="128" t="str">
        <f t="shared" si="19"/>
        <v/>
      </c>
      <c r="F79" s="148"/>
      <c r="G79" s="148"/>
      <c r="H79" s="134"/>
      <c r="I79" s="162" t="str">
        <f t="shared" si="20"/>
        <v/>
      </c>
      <c r="J79" s="134"/>
      <c r="K79" s="130" t="str">
        <f>IF(C79&lt;&gt;"","＜従来枠＞"&amp;※編集不可※選択項目!$F$2&amp;"　"&amp;"＜トップ性能枠＞"&amp;※編集不可※選択項目!$F$3,"")</f>
        <v/>
      </c>
      <c r="L79" s="134"/>
      <c r="M79" s="134"/>
      <c r="N79" s="134"/>
      <c r="O79" s="128" t="str">
        <f>IF(C79="","",VLOOKUP(C79,※編集不可※選択項目!$A$2:$E$3,5,FALSE))</f>
        <v/>
      </c>
      <c r="P79" s="163"/>
      <c r="Q79" s="94"/>
      <c r="R79" s="148"/>
      <c r="S79" s="149"/>
      <c r="T79" s="225" t="str">
        <f>IF($C$3&lt;&gt;"あり","-",IF(AND(P79="可",L79&gt;=※編集不可※選択項目!$F$3),"トップ性能枠対象","-"))</f>
        <v>-</v>
      </c>
      <c r="U79" s="232"/>
      <c r="V79" s="78"/>
      <c r="W79" s="161" t="str">
        <f t="shared" si="21"/>
        <v/>
      </c>
      <c r="X79" s="233"/>
      <c r="Y79" s="234"/>
      <c r="Z79" s="235"/>
      <c r="AB79" s="236">
        <f t="shared" si="15"/>
        <v>0</v>
      </c>
      <c r="AC79" s="79">
        <f>IF(AND($C79&lt;&gt;"",$C$3="あり",L79&gt;=※編集不可※選択項目!$F$3,P79=""),1,0)</f>
        <v>0</v>
      </c>
      <c r="AD79" s="236">
        <f t="shared" si="22"/>
        <v>0</v>
      </c>
      <c r="AE79" s="236" t="str">
        <f t="shared" si="16"/>
        <v/>
      </c>
      <c r="AF79" s="237">
        <f t="shared" si="23"/>
        <v>0</v>
      </c>
      <c r="AG79" s="237">
        <f t="shared" si="24"/>
        <v>0</v>
      </c>
      <c r="AH79" s="190">
        <f>IF(AND($C$3="あり", $L79&gt;=※編集不可※選択項目!$F$3, $P79=""),1,0)</f>
        <v>0</v>
      </c>
    </row>
    <row r="80" spans="1:34" ht="25.25" customHeight="1" x14ac:dyDescent="0.2">
      <c r="A80" s="231">
        <f t="shared" si="14"/>
        <v>69</v>
      </c>
      <c r="B80" s="205" t="str">
        <f t="shared" si="17"/>
        <v/>
      </c>
      <c r="C80" s="133"/>
      <c r="D80" s="128" t="str">
        <f t="shared" si="18"/>
        <v/>
      </c>
      <c r="E80" s="128" t="str">
        <f t="shared" si="19"/>
        <v/>
      </c>
      <c r="F80" s="148"/>
      <c r="G80" s="148"/>
      <c r="H80" s="134"/>
      <c r="I80" s="162" t="str">
        <f t="shared" si="20"/>
        <v/>
      </c>
      <c r="J80" s="134"/>
      <c r="K80" s="130" t="str">
        <f>IF(C80&lt;&gt;"","＜従来枠＞"&amp;※編集不可※選択項目!$F$2&amp;"　"&amp;"＜トップ性能枠＞"&amp;※編集不可※選択項目!$F$3,"")</f>
        <v/>
      </c>
      <c r="L80" s="134"/>
      <c r="M80" s="134"/>
      <c r="N80" s="134"/>
      <c r="O80" s="128" t="str">
        <f>IF(C80="","",VLOOKUP(C80,※編集不可※選択項目!$A$2:$E$3,5,FALSE))</f>
        <v/>
      </c>
      <c r="P80" s="163"/>
      <c r="Q80" s="94"/>
      <c r="R80" s="148"/>
      <c r="S80" s="149"/>
      <c r="T80" s="225" t="str">
        <f>IF($C$3&lt;&gt;"あり","-",IF(AND(P80="可",L80&gt;=※編集不可※選択項目!$F$3),"トップ性能枠対象","-"))</f>
        <v>-</v>
      </c>
      <c r="U80" s="232"/>
      <c r="V80" s="78"/>
      <c r="W80" s="161" t="str">
        <f t="shared" si="21"/>
        <v/>
      </c>
      <c r="X80" s="233"/>
      <c r="Y80" s="234"/>
      <c r="Z80" s="235"/>
      <c r="AB80" s="236">
        <f t="shared" si="15"/>
        <v>0</v>
      </c>
      <c r="AC80" s="79">
        <f>IF(AND($C80&lt;&gt;"",$C$3="あり",L80&gt;=※編集不可※選択項目!$F$3,P80=""),1,0)</f>
        <v>0</v>
      </c>
      <c r="AD80" s="236">
        <f t="shared" si="22"/>
        <v>0</v>
      </c>
      <c r="AE80" s="236" t="str">
        <f t="shared" si="16"/>
        <v/>
      </c>
      <c r="AF80" s="237">
        <f t="shared" si="23"/>
        <v>0</v>
      </c>
      <c r="AG80" s="237">
        <f t="shared" si="24"/>
        <v>0</v>
      </c>
      <c r="AH80" s="190">
        <f>IF(AND($C$3="あり", $L80&gt;=※編集不可※選択項目!$F$3, $P80=""),1,0)</f>
        <v>0</v>
      </c>
    </row>
    <row r="81" spans="1:34" ht="25.25" customHeight="1" x14ac:dyDescent="0.2">
      <c r="A81" s="231">
        <f t="shared" si="14"/>
        <v>70</v>
      </c>
      <c r="B81" s="205" t="str">
        <f t="shared" si="17"/>
        <v/>
      </c>
      <c r="C81" s="133"/>
      <c r="D81" s="128" t="str">
        <f t="shared" si="18"/>
        <v/>
      </c>
      <c r="E81" s="128" t="str">
        <f t="shared" si="19"/>
        <v/>
      </c>
      <c r="F81" s="148"/>
      <c r="G81" s="148"/>
      <c r="H81" s="134"/>
      <c r="I81" s="162" t="str">
        <f t="shared" si="20"/>
        <v/>
      </c>
      <c r="J81" s="134"/>
      <c r="K81" s="130" t="str">
        <f>IF(C81&lt;&gt;"","＜従来枠＞"&amp;※編集不可※選択項目!$F$2&amp;"　"&amp;"＜トップ性能枠＞"&amp;※編集不可※選択項目!$F$3,"")</f>
        <v/>
      </c>
      <c r="L81" s="134"/>
      <c r="M81" s="134"/>
      <c r="N81" s="134"/>
      <c r="O81" s="128" t="str">
        <f>IF(C81="","",VLOOKUP(C81,※編集不可※選択項目!$A$2:$E$3,5,FALSE))</f>
        <v/>
      </c>
      <c r="P81" s="163"/>
      <c r="Q81" s="94"/>
      <c r="R81" s="148"/>
      <c r="S81" s="149"/>
      <c r="T81" s="225" t="str">
        <f>IF($C$3&lt;&gt;"あり","-",IF(AND(P81="可",L81&gt;=※編集不可※選択項目!$F$3),"トップ性能枠対象","-"))</f>
        <v>-</v>
      </c>
      <c r="U81" s="232"/>
      <c r="V81" s="78"/>
      <c r="W81" s="161" t="str">
        <f t="shared" si="21"/>
        <v/>
      </c>
      <c r="X81" s="233"/>
      <c r="Y81" s="234"/>
      <c r="Z81" s="235"/>
      <c r="AB81" s="236">
        <f t="shared" si="15"/>
        <v>0</v>
      </c>
      <c r="AC81" s="79">
        <f>IF(AND($C81&lt;&gt;"",$C$3="あり",L81&gt;=※編集不可※選択項目!$F$3,P81=""),1,0)</f>
        <v>0</v>
      </c>
      <c r="AD81" s="236">
        <f t="shared" si="22"/>
        <v>0</v>
      </c>
      <c r="AE81" s="236" t="str">
        <f t="shared" si="16"/>
        <v/>
      </c>
      <c r="AF81" s="237">
        <f t="shared" si="23"/>
        <v>0</v>
      </c>
      <c r="AG81" s="237">
        <f t="shared" si="24"/>
        <v>0</v>
      </c>
      <c r="AH81" s="190">
        <f>IF(AND($C$3="あり", $L81&gt;=※編集不可※選択項目!$F$3, $P81=""),1,0)</f>
        <v>0</v>
      </c>
    </row>
    <row r="82" spans="1:34" ht="25.25" customHeight="1" x14ac:dyDescent="0.2">
      <c r="A82" s="231">
        <f t="shared" si="14"/>
        <v>71</v>
      </c>
      <c r="B82" s="205" t="str">
        <f t="shared" si="17"/>
        <v/>
      </c>
      <c r="C82" s="133"/>
      <c r="D82" s="128" t="str">
        <f t="shared" si="18"/>
        <v/>
      </c>
      <c r="E82" s="128" t="str">
        <f t="shared" si="19"/>
        <v/>
      </c>
      <c r="F82" s="148"/>
      <c r="G82" s="148"/>
      <c r="H82" s="134"/>
      <c r="I82" s="162" t="str">
        <f t="shared" si="20"/>
        <v/>
      </c>
      <c r="J82" s="134"/>
      <c r="K82" s="130" t="str">
        <f>IF(C82&lt;&gt;"","＜従来枠＞"&amp;※編集不可※選択項目!$F$2&amp;"　"&amp;"＜トップ性能枠＞"&amp;※編集不可※選択項目!$F$3,"")</f>
        <v/>
      </c>
      <c r="L82" s="134"/>
      <c r="M82" s="134"/>
      <c r="N82" s="134"/>
      <c r="O82" s="128" t="str">
        <f>IF(C82="","",VLOOKUP(C82,※編集不可※選択項目!$A$2:$E$3,5,FALSE))</f>
        <v/>
      </c>
      <c r="P82" s="163"/>
      <c r="Q82" s="94"/>
      <c r="R82" s="148"/>
      <c r="S82" s="149"/>
      <c r="T82" s="225" t="str">
        <f>IF($C$3&lt;&gt;"あり","-",IF(AND(P82="可",L82&gt;=※編集不可※選択項目!$F$3),"トップ性能枠対象","-"))</f>
        <v>-</v>
      </c>
      <c r="U82" s="232"/>
      <c r="V82" s="78"/>
      <c r="W82" s="161" t="str">
        <f t="shared" si="21"/>
        <v/>
      </c>
      <c r="X82" s="233"/>
      <c r="Y82" s="234"/>
      <c r="Z82" s="235"/>
      <c r="AB82" s="236">
        <f t="shared" si="15"/>
        <v>0</v>
      </c>
      <c r="AC82" s="79">
        <f>IF(AND($C82&lt;&gt;"",$C$3="あり",L82&gt;=※編集不可※選択項目!$F$3,P82=""),1,0)</f>
        <v>0</v>
      </c>
      <c r="AD82" s="236">
        <f t="shared" si="22"/>
        <v>0</v>
      </c>
      <c r="AE82" s="236" t="str">
        <f t="shared" si="16"/>
        <v/>
      </c>
      <c r="AF82" s="237">
        <f t="shared" si="23"/>
        <v>0</v>
      </c>
      <c r="AG82" s="237">
        <f t="shared" si="24"/>
        <v>0</v>
      </c>
      <c r="AH82" s="190">
        <f>IF(AND($C$3="あり", $L82&gt;=※編集不可※選択項目!$F$3, $P82=""),1,0)</f>
        <v>0</v>
      </c>
    </row>
    <row r="83" spans="1:34" ht="25.25" customHeight="1" x14ac:dyDescent="0.2">
      <c r="A83" s="231">
        <f t="shared" si="14"/>
        <v>72</v>
      </c>
      <c r="B83" s="205" t="str">
        <f t="shared" si="17"/>
        <v/>
      </c>
      <c r="C83" s="133"/>
      <c r="D83" s="128" t="str">
        <f t="shared" si="18"/>
        <v/>
      </c>
      <c r="E83" s="128" t="str">
        <f t="shared" si="19"/>
        <v/>
      </c>
      <c r="F83" s="148"/>
      <c r="G83" s="148"/>
      <c r="H83" s="134"/>
      <c r="I83" s="162" t="str">
        <f t="shared" si="20"/>
        <v/>
      </c>
      <c r="J83" s="134"/>
      <c r="K83" s="130" t="str">
        <f>IF(C83&lt;&gt;"","＜従来枠＞"&amp;※編集不可※選択項目!$F$2&amp;"　"&amp;"＜トップ性能枠＞"&amp;※編集不可※選択項目!$F$3,"")</f>
        <v/>
      </c>
      <c r="L83" s="134"/>
      <c r="M83" s="134"/>
      <c r="N83" s="134"/>
      <c r="O83" s="128" t="str">
        <f>IF(C83="","",VLOOKUP(C83,※編集不可※選択項目!$A$2:$E$3,5,FALSE))</f>
        <v/>
      </c>
      <c r="P83" s="163"/>
      <c r="Q83" s="94"/>
      <c r="R83" s="148"/>
      <c r="S83" s="149"/>
      <c r="T83" s="225" t="str">
        <f>IF($C$3&lt;&gt;"あり","-",IF(AND(P83="可",L83&gt;=※編集不可※選択項目!$F$3),"トップ性能枠対象","-"))</f>
        <v>-</v>
      </c>
      <c r="U83" s="232"/>
      <c r="V83" s="78"/>
      <c r="W83" s="161" t="str">
        <f t="shared" si="21"/>
        <v/>
      </c>
      <c r="X83" s="233"/>
      <c r="Y83" s="234"/>
      <c r="Z83" s="235"/>
      <c r="AB83" s="236">
        <f t="shared" si="15"/>
        <v>0</v>
      </c>
      <c r="AC83" s="79">
        <f>IF(AND($C83&lt;&gt;"",$C$3="あり",L83&gt;=※編集不可※選択項目!$F$3,P83=""),1,0)</f>
        <v>0</v>
      </c>
      <c r="AD83" s="236">
        <f t="shared" si="22"/>
        <v>0</v>
      </c>
      <c r="AE83" s="236" t="str">
        <f t="shared" si="16"/>
        <v/>
      </c>
      <c r="AF83" s="237">
        <f t="shared" si="23"/>
        <v>0</v>
      </c>
      <c r="AG83" s="237">
        <f t="shared" si="24"/>
        <v>0</v>
      </c>
      <c r="AH83" s="190">
        <f>IF(AND($C$3="あり", $L83&gt;=※編集不可※選択項目!$F$3, $P83=""),1,0)</f>
        <v>0</v>
      </c>
    </row>
    <row r="84" spans="1:34" ht="25.25" customHeight="1" x14ac:dyDescent="0.2">
      <c r="A84" s="231">
        <f t="shared" si="14"/>
        <v>73</v>
      </c>
      <c r="B84" s="205" t="str">
        <f t="shared" si="17"/>
        <v/>
      </c>
      <c r="C84" s="133"/>
      <c r="D84" s="128" t="str">
        <f t="shared" si="18"/>
        <v/>
      </c>
      <c r="E84" s="128" t="str">
        <f t="shared" si="19"/>
        <v/>
      </c>
      <c r="F84" s="148"/>
      <c r="G84" s="148"/>
      <c r="H84" s="134"/>
      <c r="I84" s="162" t="str">
        <f t="shared" si="20"/>
        <v/>
      </c>
      <c r="J84" s="134"/>
      <c r="K84" s="130" t="str">
        <f>IF(C84&lt;&gt;"","＜従来枠＞"&amp;※編集不可※選択項目!$F$2&amp;"　"&amp;"＜トップ性能枠＞"&amp;※編集不可※選択項目!$F$3,"")</f>
        <v/>
      </c>
      <c r="L84" s="134"/>
      <c r="M84" s="134"/>
      <c r="N84" s="134"/>
      <c r="O84" s="128" t="str">
        <f>IF(C84="","",VLOOKUP(C84,※編集不可※選択項目!$A$2:$E$3,5,FALSE))</f>
        <v/>
      </c>
      <c r="P84" s="163"/>
      <c r="Q84" s="94"/>
      <c r="R84" s="148"/>
      <c r="S84" s="149"/>
      <c r="T84" s="225" t="str">
        <f>IF($C$3&lt;&gt;"あり","-",IF(AND(P84="可",L84&gt;=※編集不可※選択項目!$F$3),"トップ性能枠対象","-"))</f>
        <v>-</v>
      </c>
      <c r="U84" s="232"/>
      <c r="V84" s="78"/>
      <c r="W84" s="161" t="str">
        <f t="shared" si="21"/>
        <v/>
      </c>
      <c r="X84" s="233"/>
      <c r="Y84" s="234"/>
      <c r="Z84" s="235"/>
      <c r="AB84" s="236">
        <f t="shared" si="15"/>
        <v>0</v>
      </c>
      <c r="AC84" s="79">
        <f>IF(AND($C84&lt;&gt;"",$C$3="あり",L84&gt;=※編集不可※選択項目!$F$3,P84=""),1,0)</f>
        <v>0</v>
      </c>
      <c r="AD84" s="236">
        <f t="shared" si="22"/>
        <v>0</v>
      </c>
      <c r="AE84" s="236" t="str">
        <f t="shared" si="16"/>
        <v/>
      </c>
      <c r="AF84" s="237">
        <f t="shared" si="23"/>
        <v>0</v>
      </c>
      <c r="AG84" s="237">
        <f t="shared" si="24"/>
        <v>0</v>
      </c>
      <c r="AH84" s="190">
        <f>IF(AND($C$3="あり", $L84&gt;=※編集不可※選択項目!$F$3, $P84=""),1,0)</f>
        <v>0</v>
      </c>
    </row>
    <row r="85" spans="1:34" ht="25.25" customHeight="1" x14ac:dyDescent="0.2">
      <c r="A85" s="231">
        <f t="shared" si="14"/>
        <v>74</v>
      </c>
      <c r="B85" s="205" t="str">
        <f t="shared" si="17"/>
        <v/>
      </c>
      <c r="C85" s="133"/>
      <c r="D85" s="128" t="str">
        <f t="shared" si="18"/>
        <v/>
      </c>
      <c r="E85" s="128" t="str">
        <f t="shared" si="19"/>
        <v/>
      </c>
      <c r="F85" s="148"/>
      <c r="G85" s="148"/>
      <c r="H85" s="134"/>
      <c r="I85" s="162" t="str">
        <f t="shared" si="20"/>
        <v/>
      </c>
      <c r="J85" s="134"/>
      <c r="K85" s="130" t="str">
        <f>IF(C85&lt;&gt;"","＜従来枠＞"&amp;※編集不可※選択項目!$F$2&amp;"　"&amp;"＜トップ性能枠＞"&amp;※編集不可※選択項目!$F$3,"")</f>
        <v/>
      </c>
      <c r="L85" s="134"/>
      <c r="M85" s="134"/>
      <c r="N85" s="134"/>
      <c r="O85" s="128" t="str">
        <f>IF(C85="","",VLOOKUP(C85,※編集不可※選択項目!$A$2:$E$3,5,FALSE))</f>
        <v/>
      </c>
      <c r="P85" s="163"/>
      <c r="Q85" s="94"/>
      <c r="R85" s="148"/>
      <c r="S85" s="149"/>
      <c r="T85" s="225" t="str">
        <f>IF($C$3&lt;&gt;"あり","-",IF(AND(P85="可",L85&gt;=※編集不可※選択項目!$F$3),"トップ性能枠対象","-"))</f>
        <v>-</v>
      </c>
      <c r="U85" s="232"/>
      <c r="V85" s="78"/>
      <c r="W85" s="161" t="str">
        <f t="shared" si="21"/>
        <v/>
      </c>
      <c r="X85" s="233"/>
      <c r="Y85" s="234"/>
      <c r="Z85" s="235"/>
      <c r="AB85" s="236">
        <f t="shared" si="15"/>
        <v>0</v>
      </c>
      <c r="AC85" s="79">
        <f>IF(AND($C85&lt;&gt;"",$C$3="あり",L85&gt;=※編集不可※選択項目!$F$3,P85=""),1,0)</f>
        <v>0</v>
      </c>
      <c r="AD85" s="236">
        <f t="shared" si="22"/>
        <v>0</v>
      </c>
      <c r="AE85" s="236" t="str">
        <f t="shared" si="16"/>
        <v/>
      </c>
      <c r="AF85" s="237">
        <f t="shared" si="23"/>
        <v>0</v>
      </c>
      <c r="AG85" s="237">
        <f t="shared" si="24"/>
        <v>0</v>
      </c>
      <c r="AH85" s="190">
        <f>IF(AND($C$3="あり", $L85&gt;=※編集不可※選択項目!$F$3, $P85=""),1,0)</f>
        <v>0</v>
      </c>
    </row>
    <row r="86" spans="1:34" ht="25.25" customHeight="1" x14ac:dyDescent="0.2">
      <c r="A86" s="231">
        <f t="shared" si="14"/>
        <v>75</v>
      </c>
      <c r="B86" s="205" t="str">
        <f t="shared" si="17"/>
        <v/>
      </c>
      <c r="C86" s="133"/>
      <c r="D86" s="128" t="str">
        <f t="shared" si="18"/>
        <v/>
      </c>
      <c r="E86" s="128" t="str">
        <f t="shared" si="19"/>
        <v/>
      </c>
      <c r="F86" s="148"/>
      <c r="G86" s="148"/>
      <c r="H86" s="134"/>
      <c r="I86" s="162" t="str">
        <f t="shared" si="20"/>
        <v/>
      </c>
      <c r="J86" s="134"/>
      <c r="K86" s="130" t="str">
        <f>IF(C86&lt;&gt;"","＜従来枠＞"&amp;※編集不可※選択項目!$F$2&amp;"　"&amp;"＜トップ性能枠＞"&amp;※編集不可※選択項目!$F$3,"")</f>
        <v/>
      </c>
      <c r="L86" s="134"/>
      <c r="M86" s="134"/>
      <c r="N86" s="134"/>
      <c r="O86" s="128" t="str">
        <f>IF(C86="","",VLOOKUP(C86,※編集不可※選択項目!$A$2:$E$3,5,FALSE))</f>
        <v/>
      </c>
      <c r="P86" s="163"/>
      <c r="Q86" s="94"/>
      <c r="R86" s="148"/>
      <c r="S86" s="149"/>
      <c r="T86" s="225" t="str">
        <f>IF($C$3&lt;&gt;"あり","-",IF(AND(P86="可",L86&gt;=※編集不可※選択項目!$F$3),"トップ性能枠対象","-"))</f>
        <v>-</v>
      </c>
      <c r="U86" s="232"/>
      <c r="V86" s="78"/>
      <c r="W86" s="161" t="str">
        <f t="shared" si="21"/>
        <v/>
      </c>
      <c r="X86" s="233"/>
      <c r="Y86" s="234"/>
      <c r="Z86" s="235"/>
      <c r="AB86" s="236">
        <f t="shared" si="15"/>
        <v>0</v>
      </c>
      <c r="AC86" s="79">
        <f>IF(AND($C86&lt;&gt;"",$C$3="あり",L86&gt;=※編集不可※選択項目!$F$3,P86=""),1,0)</f>
        <v>0</v>
      </c>
      <c r="AD86" s="236">
        <f t="shared" si="22"/>
        <v>0</v>
      </c>
      <c r="AE86" s="236" t="str">
        <f t="shared" si="16"/>
        <v/>
      </c>
      <c r="AF86" s="237">
        <f t="shared" si="23"/>
        <v>0</v>
      </c>
      <c r="AG86" s="237">
        <f t="shared" si="24"/>
        <v>0</v>
      </c>
      <c r="AH86" s="190">
        <f>IF(AND($C$3="あり", $L86&gt;=※編集不可※選択項目!$F$3, $P86=""),1,0)</f>
        <v>0</v>
      </c>
    </row>
    <row r="87" spans="1:34" ht="25.25" customHeight="1" x14ac:dyDescent="0.2">
      <c r="A87" s="231">
        <f t="shared" si="14"/>
        <v>76</v>
      </c>
      <c r="B87" s="205" t="str">
        <f t="shared" si="17"/>
        <v/>
      </c>
      <c r="C87" s="133"/>
      <c r="D87" s="128" t="str">
        <f t="shared" si="18"/>
        <v/>
      </c>
      <c r="E87" s="128" t="str">
        <f t="shared" si="19"/>
        <v/>
      </c>
      <c r="F87" s="148"/>
      <c r="G87" s="148"/>
      <c r="H87" s="134"/>
      <c r="I87" s="162" t="str">
        <f t="shared" si="20"/>
        <v/>
      </c>
      <c r="J87" s="134"/>
      <c r="K87" s="130" t="str">
        <f>IF(C87&lt;&gt;"","＜従来枠＞"&amp;※編集不可※選択項目!$F$2&amp;"　"&amp;"＜トップ性能枠＞"&amp;※編集不可※選択項目!$F$3,"")</f>
        <v/>
      </c>
      <c r="L87" s="134"/>
      <c r="M87" s="134"/>
      <c r="N87" s="134"/>
      <c r="O87" s="128" t="str">
        <f>IF(C87="","",VLOOKUP(C87,※編集不可※選択項目!$A$2:$E$3,5,FALSE))</f>
        <v/>
      </c>
      <c r="P87" s="163"/>
      <c r="Q87" s="94"/>
      <c r="R87" s="148"/>
      <c r="S87" s="149"/>
      <c r="T87" s="225" t="str">
        <f>IF($C$3&lt;&gt;"あり","-",IF(AND(P87="可",L87&gt;=※編集不可※選択項目!$F$3),"トップ性能枠対象","-"))</f>
        <v>-</v>
      </c>
      <c r="U87" s="232"/>
      <c r="V87" s="78"/>
      <c r="W87" s="161" t="str">
        <f t="shared" si="21"/>
        <v/>
      </c>
      <c r="X87" s="233"/>
      <c r="Y87" s="234"/>
      <c r="Z87" s="235"/>
      <c r="AB87" s="236">
        <f t="shared" si="15"/>
        <v>0</v>
      </c>
      <c r="AC87" s="79">
        <f>IF(AND($C87&lt;&gt;"",$C$3="あり",L87&gt;=※編集不可※選択項目!$F$3,P87=""),1,0)</f>
        <v>0</v>
      </c>
      <c r="AD87" s="236">
        <f t="shared" si="22"/>
        <v>0</v>
      </c>
      <c r="AE87" s="236" t="str">
        <f t="shared" si="16"/>
        <v/>
      </c>
      <c r="AF87" s="237">
        <f t="shared" si="23"/>
        <v>0</v>
      </c>
      <c r="AG87" s="237">
        <f t="shared" si="24"/>
        <v>0</v>
      </c>
      <c r="AH87" s="190">
        <f>IF(AND($C$3="あり", $L87&gt;=※編集不可※選択項目!$F$3, $P87=""),1,0)</f>
        <v>0</v>
      </c>
    </row>
    <row r="88" spans="1:34" ht="25.25" customHeight="1" x14ac:dyDescent="0.2">
      <c r="A88" s="231">
        <f t="shared" si="14"/>
        <v>77</v>
      </c>
      <c r="B88" s="205" t="str">
        <f t="shared" si="17"/>
        <v/>
      </c>
      <c r="C88" s="133"/>
      <c r="D88" s="128" t="str">
        <f t="shared" si="18"/>
        <v/>
      </c>
      <c r="E88" s="128" t="str">
        <f t="shared" si="19"/>
        <v/>
      </c>
      <c r="F88" s="148"/>
      <c r="G88" s="148"/>
      <c r="H88" s="134"/>
      <c r="I88" s="162" t="str">
        <f t="shared" si="20"/>
        <v/>
      </c>
      <c r="J88" s="134"/>
      <c r="K88" s="130" t="str">
        <f>IF(C88&lt;&gt;"","＜従来枠＞"&amp;※編集不可※選択項目!$F$2&amp;"　"&amp;"＜トップ性能枠＞"&amp;※編集不可※選択項目!$F$3,"")</f>
        <v/>
      </c>
      <c r="L88" s="134"/>
      <c r="M88" s="134"/>
      <c r="N88" s="134"/>
      <c r="O88" s="128" t="str">
        <f>IF(C88="","",VLOOKUP(C88,※編集不可※選択項目!$A$2:$E$3,5,FALSE))</f>
        <v/>
      </c>
      <c r="P88" s="163"/>
      <c r="Q88" s="94"/>
      <c r="R88" s="148"/>
      <c r="S88" s="149"/>
      <c r="T88" s="225" t="str">
        <f>IF($C$3&lt;&gt;"あり","-",IF(AND(P88="可",L88&gt;=※編集不可※選択項目!$F$3),"トップ性能枠対象","-"))</f>
        <v>-</v>
      </c>
      <c r="U88" s="232"/>
      <c r="V88" s="78"/>
      <c r="W88" s="161" t="str">
        <f t="shared" si="21"/>
        <v/>
      </c>
      <c r="X88" s="233"/>
      <c r="Y88" s="234"/>
      <c r="Z88" s="235"/>
      <c r="AB88" s="236">
        <f t="shared" si="15"/>
        <v>0</v>
      </c>
      <c r="AC88" s="79">
        <f>IF(AND($C88&lt;&gt;"",$C$3="あり",L88&gt;=※編集不可※選択項目!$F$3,P88=""),1,0)</f>
        <v>0</v>
      </c>
      <c r="AD88" s="236">
        <f t="shared" si="22"/>
        <v>0</v>
      </c>
      <c r="AE88" s="236" t="str">
        <f t="shared" si="16"/>
        <v/>
      </c>
      <c r="AF88" s="237">
        <f t="shared" si="23"/>
        <v>0</v>
      </c>
      <c r="AG88" s="237">
        <f t="shared" si="24"/>
        <v>0</v>
      </c>
      <c r="AH88" s="190">
        <f>IF(AND($C$3="あり", $L88&gt;=※編集不可※選択項目!$F$3, $P88=""),1,0)</f>
        <v>0</v>
      </c>
    </row>
    <row r="89" spans="1:34" ht="25.25" customHeight="1" x14ac:dyDescent="0.2">
      <c r="A89" s="231">
        <f t="shared" si="14"/>
        <v>78</v>
      </c>
      <c r="B89" s="205" t="str">
        <f t="shared" si="17"/>
        <v/>
      </c>
      <c r="C89" s="133"/>
      <c r="D89" s="128" t="str">
        <f t="shared" si="18"/>
        <v/>
      </c>
      <c r="E89" s="128" t="str">
        <f t="shared" si="19"/>
        <v/>
      </c>
      <c r="F89" s="148"/>
      <c r="G89" s="148"/>
      <c r="H89" s="134"/>
      <c r="I89" s="162" t="str">
        <f t="shared" si="20"/>
        <v/>
      </c>
      <c r="J89" s="134"/>
      <c r="K89" s="130" t="str">
        <f>IF(C89&lt;&gt;"","＜従来枠＞"&amp;※編集不可※選択項目!$F$2&amp;"　"&amp;"＜トップ性能枠＞"&amp;※編集不可※選択項目!$F$3,"")</f>
        <v/>
      </c>
      <c r="L89" s="134"/>
      <c r="M89" s="134"/>
      <c r="N89" s="134"/>
      <c r="O89" s="128" t="str">
        <f>IF(C89="","",VLOOKUP(C89,※編集不可※選択項目!$A$2:$E$3,5,FALSE))</f>
        <v/>
      </c>
      <c r="P89" s="163"/>
      <c r="Q89" s="94"/>
      <c r="R89" s="148"/>
      <c r="S89" s="149"/>
      <c r="T89" s="225" t="str">
        <f>IF($C$3&lt;&gt;"あり","-",IF(AND(P89="可",L89&gt;=※編集不可※選択項目!$F$3),"トップ性能枠対象","-"))</f>
        <v>-</v>
      </c>
      <c r="U89" s="232"/>
      <c r="V89" s="78"/>
      <c r="W89" s="161" t="str">
        <f t="shared" si="21"/>
        <v/>
      </c>
      <c r="X89" s="233"/>
      <c r="Y89" s="234"/>
      <c r="Z89" s="235"/>
      <c r="AB89" s="236">
        <f t="shared" si="15"/>
        <v>0</v>
      </c>
      <c r="AC89" s="79">
        <f>IF(AND($C89&lt;&gt;"",$C$3="あり",L89&gt;=※編集不可※選択項目!$F$3,P89=""),1,0)</f>
        <v>0</v>
      </c>
      <c r="AD89" s="236">
        <f t="shared" si="22"/>
        <v>0</v>
      </c>
      <c r="AE89" s="236" t="str">
        <f t="shared" si="16"/>
        <v/>
      </c>
      <c r="AF89" s="237">
        <f t="shared" si="23"/>
        <v>0</v>
      </c>
      <c r="AG89" s="237">
        <f t="shared" si="24"/>
        <v>0</v>
      </c>
      <c r="AH89" s="190">
        <f>IF(AND($C$3="あり", $L89&gt;=※編集不可※選択項目!$F$3, $P89=""),1,0)</f>
        <v>0</v>
      </c>
    </row>
    <row r="90" spans="1:34" ht="25.25" customHeight="1" x14ac:dyDescent="0.2">
      <c r="A90" s="231">
        <f t="shared" si="14"/>
        <v>79</v>
      </c>
      <c r="B90" s="205" t="str">
        <f t="shared" si="17"/>
        <v/>
      </c>
      <c r="C90" s="133"/>
      <c r="D90" s="128" t="str">
        <f t="shared" si="18"/>
        <v/>
      </c>
      <c r="E90" s="128" t="str">
        <f t="shared" si="19"/>
        <v/>
      </c>
      <c r="F90" s="148"/>
      <c r="G90" s="148"/>
      <c r="H90" s="134"/>
      <c r="I90" s="162" t="str">
        <f t="shared" si="20"/>
        <v/>
      </c>
      <c r="J90" s="134"/>
      <c r="K90" s="130" t="str">
        <f>IF(C90&lt;&gt;"","＜従来枠＞"&amp;※編集不可※選択項目!$F$2&amp;"　"&amp;"＜トップ性能枠＞"&amp;※編集不可※選択項目!$F$3,"")</f>
        <v/>
      </c>
      <c r="L90" s="134"/>
      <c r="M90" s="134"/>
      <c r="N90" s="134"/>
      <c r="O90" s="128" t="str">
        <f>IF(C90="","",VLOOKUP(C90,※編集不可※選択項目!$A$2:$E$3,5,FALSE))</f>
        <v/>
      </c>
      <c r="P90" s="163"/>
      <c r="Q90" s="94"/>
      <c r="R90" s="148"/>
      <c r="S90" s="149"/>
      <c r="T90" s="225" t="str">
        <f>IF($C$3&lt;&gt;"あり","-",IF(AND(P90="可",L90&gt;=※編集不可※選択項目!$F$3),"トップ性能枠対象","-"))</f>
        <v>-</v>
      </c>
      <c r="U90" s="232"/>
      <c r="V90" s="78"/>
      <c r="W90" s="161" t="str">
        <f t="shared" si="21"/>
        <v/>
      </c>
      <c r="X90" s="233"/>
      <c r="Y90" s="234"/>
      <c r="Z90" s="235"/>
      <c r="AB90" s="236">
        <f t="shared" si="15"/>
        <v>0</v>
      </c>
      <c r="AC90" s="79">
        <f>IF(AND($C90&lt;&gt;"",$C$3="あり",L90&gt;=※編集不可※選択項目!$F$3,P90=""),1,0)</f>
        <v>0</v>
      </c>
      <c r="AD90" s="236">
        <f t="shared" si="22"/>
        <v>0</v>
      </c>
      <c r="AE90" s="236" t="str">
        <f t="shared" si="16"/>
        <v/>
      </c>
      <c r="AF90" s="237">
        <f t="shared" si="23"/>
        <v>0</v>
      </c>
      <c r="AG90" s="237">
        <f t="shared" si="24"/>
        <v>0</v>
      </c>
      <c r="AH90" s="190">
        <f>IF(AND($C$3="あり", $L90&gt;=※編集不可※選択項目!$F$3, $P90=""),1,0)</f>
        <v>0</v>
      </c>
    </row>
    <row r="91" spans="1:34" ht="25.25" customHeight="1" x14ac:dyDescent="0.2">
      <c r="A91" s="231">
        <f t="shared" si="14"/>
        <v>80</v>
      </c>
      <c r="B91" s="205" t="str">
        <f t="shared" si="17"/>
        <v/>
      </c>
      <c r="C91" s="133"/>
      <c r="D91" s="128" t="str">
        <f t="shared" si="18"/>
        <v/>
      </c>
      <c r="E91" s="128" t="str">
        <f t="shared" si="19"/>
        <v/>
      </c>
      <c r="F91" s="148"/>
      <c r="G91" s="148"/>
      <c r="H91" s="134"/>
      <c r="I91" s="162" t="str">
        <f t="shared" si="20"/>
        <v/>
      </c>
      <c r="J91" s="134"/>
      <c r="K91" s="130" t="str">
        <f>IF(C91&lt;&gt;"","＜従来枠＞"&amp;※編集不可※選択項目!$F$2&amp;"　"&amp;"＜トップ性能枠＞"&amp;※編集不可※選択項目!$F$3,"")</f>
        <v/>
      </c>
      <c r="L91" s="134"/>
      <c r="M91" s="134"/>
      <c r="N91" s="134"/>
      <c r="O91" s="128" t="str">
        <f>IF(C91="","",VLOOKUP(C91,※編集不可※選択項目!$A$2:$E$3,5,FALSE))</f>
        <v/>
      </c>
      <c r="P91" s="163"/>
      <c r="Q91" s="94"/>
      <c r="R91" s="148"/>
      <c r="S91" s="149"/>
      <c r="T91" s="225" t="str">
        <f>IF($C$3&lt;&gt;"あり","-",IF(AND(P91="可",L91&gt;=※編集不可※選択項目!$F$3),"トップ性能枠対象","-"))</f>
        <v>-</v>
      </c>
      <c r="U91" s="232"/>
      <c r="V91" s="78"/>
      <c r="W91" s="161" t="str">
        <f t="shared" si="21"/>
        <v/>
      </c>
      <c r="X91" s="233"/>
      <c r="Y91" s="234"/>
      <c r="Z91" s="235"/>
      <c r="AB91" s="236">
        <f t="shared" si="15"/>
        <v>0</v>
      </c>
      <c r="AC91" s="79">
        <f>IF(AND($C91&lt;&gt;"",$C$3="あり",L91&gt;=※編集不可※選択項目!$F$3,P91=""),1,0)</f>
        <v>0</v>
      </c>
      <c r="AD91" s="236">
        <f t="shared" si="22"/>
        <v>0</v>
      </c>
      <c r="AE91" s="236" t="str">
        <f t="shared" si="16"/>
        <v/>
      </c>
      <c r="AF91" s="237">
        <f t="shared" si="23"/>
        <v>0</v>
      </c>
      <c r="AG91" s="237">
        <f t="shared" si="24"/>
        <v>0</v>
      </c>
      <c r="AH91" s="190">
        <f>IF(AND($C$3="あり", $L91&gt;=※編集不可※選択項目!$F$3, $P91=""),1,0)</f>
        <v>0</v>
      </c>
    </row>
    <row r="92" spans="1:34" ht="25.25" customHeight="1" x14ac:dyDescent="0.2">
      <c r="A92" s="231">
        <f t="shared" si="14"/>
        <v>81</v>
      </c>
      <c r="B92" s="205" t="str">
        <f t="shared" si="17"/>
        <v/>
      </c>
      <c r="C92" s="133"/>
      <c r="D92" s="128" t="str">
        <f t="shared" si="18"/>
        <v/>
      </c>
      <c r="E92" s="128" t="str">
        <f t="shared" si="19"/>
        <v/>
      </c>
      <c r="F92" s="148"/>
      <c r="G92" s="148"/>
      <c r="H92" s="134"/>
      <c r="I92" s="162" t="str">
        <f t="shared" si="20"/>
        <v/>
      </c>
      <c r="J92" s="134"/>
      <c r="K92" s="130" t="str">
        <f>IF(C92&lt;&gt;"","＜従来枠＞"&amp;※編集不可※選択項目!$F$2&amp;"　"&amp;"＜トップ性能枠＞"&amp;※編集不可※選択項目!$F$3,"")</f>
        <v/>
      </c>
      <c r="L92" s="134"/>
      <c r="M92" s="134"/>
      <c r="N92" s="134"/>
      <c r="O92" s="128" t="str">
        <f>IF(C92="","",VLOOKUP(C92,※編集不可※選択項目!$A$2:$E$3,5,FALSE))</f>
        <v/>
      </c>
      <c r="P92" s="163"/>
      <c r="Q92" s="94"/>
      <c r="R92" s="148"/>
      <c r="S92" s="149"/>
      <c r="T92" s="225" t="str">
        <f>IF($C$3&lt;&gt;"あり","-",IF(AND(P92="可",L92&gt;=※編集不可※選択項目!$F$3),"トップ性能枠対象","-"))</f>
        <v>-</v>
      </c>
      <c r="U92" s="232"/>
      <c r="V92" s="78"/>
      <c r="W92" s="161" t="str">
        <f t="shared" si="21"/>
        <v/>
      </c>
      <c r="X92" s="233"/>
      <c r="Y92" s="234"/>
      <c r="Z92" s="235"/>
      <c r="AB92" s="236">
        <f t="shared" si="15"/>
        <v>0</v>
      </c>
      <c r="AC92" s="79">
        <f>IF(AND($C92&lt;&gt;"",$C$3="あり",L92&gt;=※編集不可※選択項目!$F$3,P92=""),1,0)</f>
        <v>0</v>
      </c>
      <c r="AD92" s="236">
        <f t="shared" si="22"/>
        <v>0</v>
      </c>
      <c r="AE92" s="236" t="str">
        <f t="shared" si="16"/>
        <v/>
      </c>
      <c r="AF92" s="237">
        <f t="shared" si="23"/>
        <v>0</v>
      </c>
      <c r="AG92" s="237">
        <f t="shared" si="24"/>
        <v>0</v>
      </c>
      <c r="AH92" s="190">
        <f>IF(AND($C$3="あり", $L92&gt;=※編集不可※選択項目!$F$3, $P92=""),1,0)</f>
        <v>0</v>
      </c>
    </row>
    <row r="93" spans="1:34" ht="25.25" customHeight="1" x14ac:dyDescent="0.2">
      <c r="A93" s="231">
        <f t="shared" si="14"/>
        <v>82</v>
      </c>
      <c r="B93" s="205" t="str">
        <f t="shared" si="17"/>
        <v/>
      </c>
      <c r="C93" s="133"/>
      <c r="D93" s="128" t="str">
        <f t="shared" si="18"/>
        <v/>
      </c>
      <c r="E93" s="128" t="str">
        <f t="shared" si="19"/>
        <v/>
      </c>
      <c r="F93" s="148"/>
      <c r="G93" s="148"/>
      <c r="H93" s="134"/>
      <c r="I93" s="162" t="str">
        <f t="shared" si="20"/>
        <v/>
      </c>
      <c r="J93" s="134"/>
      <c r="K93" s="130" t="str">
        <f>IF(C93&lt;&gt;"","＜従来枠＞"&amp;※編集不可※選択項目!$F$2&amp;"　"&amp;"＜トップ性能枠＞"&amp;※編集不可※選択項目!$F$3,"")</f>
        <v/>
      </c>
      <c r="L93" s="134"/>
      <c r="M93" s="134"/>
      <c r="N93" s="134"/>
      <c r="O93" s="128" t="str">
        <f>IF(C93="","",VLOOKUP(C93,※編集不可※選択項目!$A$2:$E$3,5,FALSE))</f>
        <v/>
      </c>
      <c r="P93" s="163"/>
      <c r="Q93" s="94"/>
      <c r="R93" s="148"/>
      <c r="S93" s="149"/>
      <c r="T93" s="225" t="str">
        <f>IF($C$3&lt;&gt;"あり","-",IF(AND(P93="可",L93&gt;=※編集不可※選択項目!$F$3),"トップ性能枠対象","-"))</f>
        <v>-</v>
      </c>
      <c r="U93" s="232"/>
      <c r="V93" s="78"/>
      <c r="W93" s="161" t="str">
        <f t="shared" si="21"/>
        <v/>
      </c>
      <c r="X93" s="233"/>
      <c r="Y93" s="234"/>
      <c r="Z93" s="235"/>
      <c r="AB93" s="236">
        <f t="shared" si="15"/>
        <v>0</v>
      </c>
      <c r="AC93" s="79">
        <f>IF(AND($C93&lt;&gt;"",$C$3="あり",L93&gt;=※編集不可※選択項目!$F$3,P93=""),1,0)</f>
        <v>0</v>
      </c>
      <c r="AD93" s="236">
        <f t="shared" si="22"/>
        <v>0</v>
      </c>
      <c r="AE93" s="236" t="str">
        <f t="shared" si="16"/>
        <v/>
      </c>
      <c r="AF93" s="237">
        <f t="shared" si="23"/>
        <v>0</v>
      </c>
      <c r="AG93" s="237">
        <f t="shared" si="24"/>
        <v>0</v>
      </c>
      <c r="AH93" s="190">
        <f>IF(AND($C$3="あり", $L93&gt;=※編集不可※選択項目!$F$3, $P93=""),1,0)</f>
        <v>0</v>
      </c>
    </row>
    <row r="94" spans="1:34" ht="25.25" customHeight="1" x14ac:dyDescent="0.2">
      <c r="A94" s="231">
        <f t="shared" si="14"/>
        <v>83</v>
      </c>
      <c r="B94" s="205" t="str">
        <f t="shared" si="17"/>
        <v/>
      </c>
      <c r="C94" s="133"/>
      <c r="D94" s="128" t="str">
        <f t="shared" si="18"/>
        <v/>
      </c>
      <c r="E94" s="128" t="str">
        <f t="shared" si="19"/>
        <v/>
      </c>
      <c r="F94" s="148"/>
      <c r="G94" s="148"/>
      <c r="H94" s="134"/>
      <c r="I94" s="162" t="str">
        <f t="shared" si="20"/>
        <v/>
      </c>
      <c r="J94" s="134"/>
      <c r="K94" s="130" t="str">
        <f>IF(C94&lt;&gt;"","＜従来枠＞"&amp;※編集不可※選択項目!$F$2&amp;"　"&amp;"＜トップ性能枠＞"&amp;※編集不可※選択項目!$F$3,"")</f>
        <v/>
      </c>
      <c r="L94" s="134"/>
      <c r="M94" s="134"/>
      <c r="N94" s="134"/>
      <c r="O94" s="128" t="str">
        <f>IF(C94="","",VLOOKUP(C94,※編集不可※選択項目!$A$2:$E$3,5,FALSE))</f>
        <v/>
      </c>
      <c r="P94" s="163"/>
      <c r="Q94" s="94"/>
      <c r="R94" s="148"/>
      <c r="S94" s="149"/>
      <c r="T94" s="225" t="str">
        <f>IF($C$3&lt;&gt;"あり","-",IF(AND(P94="可",L94&gt;=※編集不可※選択項目!$F$3),"トップ性能枠対象","-"))</f>
        <v>-</v>
      </c>
      <c r="U94" s="232"/>
      <c r="V94" s="78"/>
      <c r="W94" s="161" t="str">
        <f t="shared" si="21"/>
        <v/>
      </c>
      <c r="X94" s="233"/>
      <c r="Y94" s="234"/>
      <c r="Z94" s="235"/>
      <c r="AB94" s="236">
        <f t="shared" si="15"/>
        <v>0</v>
      </c>
      <c r="AC94" s="79">
        <f>IF(AND($C94&lt;&gt;"",$C$3="あり",L94&gt;=※編集不可※選択項目!$F$3,P94=""),1,0)</f>
        <v>0</v>
      </c>
      <c r="AD94" s="236">
        <f t="shared" si="22"/>
        <v>0</v>
      </c>
      <c r="AE94" s="236" t="str">
        <f t="shared" si="16"/>
        <v/>
      </c>
      <c r="AF94" s="237">
        <f t="shared" si="23"/>
        <v>0</v>
      </c>
      <c r="AG94" s="237">
        <f t="shared" si="24"/>
        <v>0</v>
      </c>
      <c r="AH94" s="190">
        <f>IF(AND($C$3="あり", $L94&gt;=※編集不可※選択項目!$F$3, $P94=""),1,0)</f>
        <v>0</v>
      </c>
    </row>
    <row r="95" spans="1:34" ht="25.25" customHeight="1" x14ac:dyDescent="0.2">
      <c r="A95" s="231">
        <f t="shared" si="14"/>
        <v>84</v>
      </c>
      <c r="B95" s="205" t="str">
        <f t="shared" si="17"/>
        <v/>
      </c>
      <c r="C95" s="133"/>
      <c r="D95" s="128" t="str">
        <f t="shared" si="18"/>
        <v/>
      </c>
      <c r="E95" s="128" t="str">
        <f t="shared" si="19"/>
        <v/>
      </c>
      <c r="F95" s="148"/>
      <c r="G95" s="148"/>
      <c r="H95" s="134"/>
      <c r="I95" s="162" t="str">
        <f t="shared" si="20"/>
        <v/>
      </c>
      <c r="J95" s="134"/>
      <c r="K95" s="130" t="str">
        <f>IF(C95&lt;&gt;"","＜従来枠＞"&amp;※編集不可※選択項目!$F$2&amp;"　"&amp;"＜トップ性能枠＞"&amp;※編集不可※選択項目!$F$3,"")</f>
        <v/>
      </c>
      <c r="L95" s="134"/>
      <c r="M95" s="134"/>
      <c r="N95" s="134"/>
      <c r="O95" s="128" t="str">
        <f>IF(C95="","",VLOOKUP(C95,※編集不可※選択項目!$A$2:$E$3,5,FALSE))</f>
        <v/>
      </c>
      <c r="P95" s="163"/>
      <c r="Q95" s="94"/>
      <c r="R95" s="148"/>
      <c r="S95" s="149"/>
      <c r="T95" s="225" t="str">
        <f>IF($C$3&lt;&gt;"あり","-",IF(AND(P95="可",L95&gt;=※編集不可※選択項目!$F$3),"トップ性能枠対象","-"))</f>
        <v>-</v>
      </c>
      <c r="U95" s="232"/>
      <c r="V95" s="78"/>
      <c r="W95" s="161" t="str">
        <f t="shared" si="21"/>
        <v/>
      </c>
      <c r="X95" s="233"/>
      <c r="Y95" s="234"/>
      <c r="Z95" s="235"/>
      <c r="AB95" s="236">
        <f t="shared" si="15"/>
        <v>0</v>
      </c>
      <c r="AC95" s="79">
        <f>IF(AND($C95&lt;&gt;"",$C$3="あり",L95&gt;=※編集不可※選択項目!$F$3,P95=""),1,0)</f>
        <v>0</v>
      </c>
      <c r="AD95" s="236">
        <f t="shared" si="22"/>
        <v>0</v>
      </c>
      <c r="AE95" s="236" t="str">
        <f t="shared" si="16"/>
        <v/>
      </c>
      <c r="AF95" s="237">
        <f t="shared" si="23"/>
        <v>0</v>
      </c>
      <c r="AG95" s="237">
        <f t="shared" si="24"/>
        <v>0</v>
      </c>
      <c r="AH95" s="190">
        <f>IF(AND($C$3="あり", $L95&gt;=※編集不可※選択項目!$F$3, $P95=""),1,0)</f>
        <v>0</v>
      </c>
    </row>
    <row r="96" spans="1:34" ht="25.25" customHeight="1" x14ac:dyDescent="0.2">
      <c r="A96" s="231">
        <f t="shared" si="14"/>
        <v>85</v>
      </c>
      <c r="B96" s="205" t="str">
        <f t="shared" si="17"/>
        <v/>
      </c>
      <c r="C96" s="133"/>
      <c r="D96" s="128" t="str">
        <f t="shared" si="18"/>
        <v/>
      </c>
      <c r="E96" s="128" t="str">
        <f t="shared" si="19"/>
        <v/>
      </c>
      <c r="F96" s="148"/>
      <c r="G96" s="148"/>
      <c r="H96" s="134"/>
      <c r="I96" s="162" t="str">
        <f t="shared" si="20"/>
        <v/>
      </c>
      <c r="J96" s="134"/>
      <c r="K96" s="130" t="str">
        <f>IF(C96&lt;&gt;"","＜従来枠＞"&amp;※編集不可※選択項目!$F$2&amp;"　"&amp;"＜トップ性能枠＞"&amp;※編集不可※選択項目!$F$3,"")</f>
        <v/>
      </c>
      <c r="L96" s="134"/>
      <c r="M96" s="134"/>
      <c r="N96" s="134"/>
      <c r="O96" s="128" t="str">
        <f>IF(C96="","",VLOOKUP(C96,※編集不可※選択項目!$A$2:$E$3,5,FALSE))</f>
        <v/>
      </c>
      <c r="P96" s="163"/>
      <c r="Q96" s="94"/>
      <c r="R96" s="148"/>
      <c r="S96" s="149"/>
      <c r="T96" s="225" t="str">
        <f>IF($C$3&lt;&gt;"あり","-",IF(AND(P96="可",L96&gt;=※編集不可※選択項目!$F$3),"トップ性能枠対象","-"))</f>
        <v>-</v>
      </c>
      <c r="U96" s="232"/>
      <c r="V96" s="78"/>
      <c r="W96" s="161" t="str">
        <f t="shared" si="21"/>
        <v/>
      </c>
      <c r="X96" s="233"/>
      <c r="Y96" s="234"/>
      <c r="Z96" s="235"/>
      <c r="AB96" s="236">
        <f t="shared" si="15"/>
        <v>0</v>
      </c>
      <c r="AC96" s="79">
        <f>IF(AND($C96&lt;&gt;"",$C$3="あり",L96&gt;=※編集不可※選択項目!$F$3,P96=""),1,0)</f>
        <v>0</v>
      </c>
      <c r="AD96" s="236">
        <f t="shared" si="22"/>
        <v>0</v>
      </c>
      <c r="AE96" s="236" t="str">
        <f t="shared" si="16"/>
        <v/>
      </c>
      <c r="AF96" s="237">
        <f t="shared" si="23"/>
        <v>0</v>
      </c>
      <c r="AG96" s="237">
        <f t="shared" si="24"/>
        <v>0</v>
      </c>
      <c r="AH96" s="190">
        <f>IF(AND($C$3="あり", $L96&gt;=※編集不可※選択項目!$F$3, $P96=""),1,0)</f>
        <v>0</v>
      </c>
    </row>
    <row r="97" spans="1:34" ht="25.25" customHeight="1" x14ac:dyDescent="0.2">
      <c r="A97" s="231">
        <f t="shared" si="14"/>
        <v>86</v>
      </c>
      <c r="B97" s="205" t="str">
        <f t="shared" si="17"/>
        <v/>
      </c>
      <c r="C97" s="133"/>
      <c r="D97" s="128" t="str">
        <f t="shared" si="18"/>
        <v/>
      </c>
      <c r="E97" s="128" t="str">
        <f t="shared" si="19"/>
        <v/>
      </c>
      <c r="F97" s="148"/>
      <c r="G97" s="148"/>
      <c r="H97" s="134"/>
      <c r="I97" s="162" t="str">
        <f t="shared" si="20"/>
        <v/>
      </c>
      <c r="J97" s="134"/>
      <c r="K97" s="130" t="str">
        <f>IF(C97&lt;&gt;"","＜従来枠＞"&amp;※編集不可※選択項目!$F$2&amp;"　"&amp;"＜トップ性能枠＞"&amp;※編集不可※選択項目!$F$3,"")</f>
        <v/>
      </c>
      <c r="L97" s="134"/>
      <c r="M97" s="134"/>
      <c r="N97" s="134"/>
      <c r="O97" s="128" t="str">
        <f>IF(C97="","",VLOOKUP(C97,※編集不可※選択項目!$A$2:$E$3,5,FALSE))</f>
        <v/>
      </c>
      <c r="P97" s="163"/>
      <c r="Q97" s="94"/>
      <c r="R97" s="148"/>
      <c r="S97" s="149"/>
      <c r="T97" s="225" t="str">
        <f>IF($C$3&lt;&gt;"あり","-",IF(AND(P97="可",L97&gt;=※編集不可※選択項目!$F$3),"トップ性能枠対象","-"))</f>
        <v>-</v>
      </c>
      <c r="U97" s="232"/>
      <c r="V97" s="78"/>
      <c r="W97" s="161" t="str">
        <f t="shared" si="21"/>
        <v/>
      </c>
      <c r="X97" s="233"/>
      <c r="Y97" s="234"/>
      <c r="Z97" s="235"/>
      <c r="AB97" s="236">
        <f t="shared" si="15"/>
        <v>0</v>
      </c>
      <c r="AC97" s="79">
        <f>IF(AND($C97&lt;&gt;"",$C$3="あり",L97&gt;=※編集不可※選択項目!$F$3,P97=""),1,0)</f>
        <v>0</v>
      </c>
      <c r="AD97" s="236">
        <f t="shared" si="22"/>
        <v>0</v>
      </c>
      <c r="AE97" s="236" t="str">
        <f t="shared" si="16"/>
        <v/>
      </c>
      <c r="AF97" s="237">
        <f t="shared" si="23"/>
        <v>0</v>
      </c>
      <c r="AG97" s="237">
        <f t="shared" si="24"/>
        <v>0</v>
      </c>
      <c r="AH97" s="190">
        <f>IF(AND($C$3="あり", $L97&gt;=※編集不可※選択項目!$F$3, $P97=""),1,0)</f>
        <v>0</v>
      </c>
    </row>
    <row r="98" spans="1:34" ht="25.25" customHeight="1" x14ac:dyDescent="0.2">
      <c r="A98" s="231">
        <f t="shared" si="14"/>
        <v>87</v>
      </c>
      <c r="B98" s="205" t="str">
        <f t="shared" si="17"/>
        <v/>
      </c>
      <c r="C98" s="133"/>
      <c r="D98" s="128" t="str">
        <f t="shared" si="18"/>
        <v/>
      </c>
      <c r="E98" s="128" t="str">
        <f t="shared" si="19"/>
        <v/>
      </c>
      <c r="F98" s="148"/>
      <c r="G98" s="148"/>
      <c r="H98" s="134"/>
      <c r="I98" s="162" t="str">
        <f t="shared" si="20"/>
        <v/>
      </c>
      <c r="J98" s="134"/>
      <c r="K98" s="130" t="str">
        <f>IF(C98&lt;&gt;"","＜従来枠＞"&amp;※編集不可※選択項目!$F$2&amp;"　"&amp;"＜トップ性能枠＞"&amp;※編集不可※選択項目!$F$3,"")</f>
        <v/>
      </c>
      <c r="L98" s="134"/>
      <c r="M98" s="134"/>
      <c r="N98" s="134"/>
      <c r="O98" s="128" t="str">
        <f>IF(C98="","",VLOOKUP(C98,※編集不可※選択項目!$A$2:$E$3,5,FALSE))</f>
        <v/>
      </c>
      <c r="P98" s="163"/>
      <c r="Q98" s="94"/>
      <c r="R98" s="148"/>
      <c r="S98" s="149"/>
      <c r="T98" s="225" t="str">
        <f>IF($C$3&lt;&gt;"あり","-",IF(AND(P98="可",L98&gt;=※編集不可※選択項目!$F$3),"トップ性能枠対象","-"))</f>
        <v>-</v>
      </c>
      <c r="U98" s="232"/>
      <c r="V98" s="78"/>
      <c r="W98" s="161" t="str">
        <f t="shared" si="21"/>
        <v/>
      </c>
      <c r="X98" s="233"/>
      <c r="Y98" s="234"/>
      <c r="Z98" s="235"/>
      <c r="AB98" s="236">
        <f t="shared" si="15"/>
        <v>0</v>
      </c>
      <c r="AC98" s="79">
        <f>IF(AND($C98&lt;&gt;"",$C$3="あり",L98&gt;=※編集不可※選択項目!$F$3,P98=""),1,0)</f>
        <v>0</v>
      </c>
      <c r="AD98" s="236">
        <f t="shared" si="22"/>
        <v>0</v>
      </c>
      <c r="AE98" s="236" t="str">
        <f t="shared" si="16"/>
        <v/>
      </c>
      <c r="AF98" s="237">
        <f t="shared" si="23"/>
        <v>0</v>
      </c>
      <c r="AG98" s="237">
        <f t="shared" si="24"/>
        <v>0</v>
      </c>
      <c r="AH98" s="190">
        <f>IF(AND($C$3="あり", $L98&gt;=※編集不可※選択項目!$F$3, $P98=""),1,0)</f>
        <v>0</v>
      </c>
    </row>
    <row r="99" spans="1:34" ht="25.25" customHeight="1" x14ac:dyDescent="0.2">
      <c r="A99" s="231">
        <f t="shared" si="14"/>
        <v>88</v>
      </c>
      <c r="B99" s="205" t="str">
        <f t="shared" si="17"/>
        <v/>
      </c>
      <c r="C99" s="133"/>
      <c r="D99" s="128" t="str">
        <f t="shared" si="18"/>
        <v/>
      </c>
      <c r="E99" s="128" t="str">
        <f t="shared" si="19"/>
        <v/>
      </c>
      <c r="F99" s="148"/>
      <c r="G99" s="148"/>
      <c r="H99" s="134"/>
      <c r="I99" s="162" t="str">
        <f t="shared" si="20"/>
        <v/>
      </c>
      <c r="J99" s="134"/>
      <c r="K99" s="130" t="str">
        <f>IF(C99&lt;&gt;"","＜従来枠＞"&amp;※編集不可※選択項目!$F$2&amp;"　"&amp;"＜トップ性能枠＞"&amp;※編集不可※選択項目!$F$3,"")</f>
        <v/>
      </c>
      <c r="L99" s="134"/>
      <c r="M99" s="134"/>
      <c r="N99" s="134"/>
      <c r="O99" s="128" t="str">
        <f>IF(C99="","",VLOOKUP(C99,※編集不可※選択項目!$A$2:$E$3,5,FALSE))</f>
        <v/>
      </c>
      <c r="P99" s="163"/>
      <c r="Q99" s="94"/>
      <c r="R99" s="148"/>
      <c r="S99" s="149"/>
      <c r="T99" s="225" t="str">
        <f>IF($C$3&lt;&gt;"あり","-",IF(AND(P99="可",L99&gt;=※編集不可※選択項目!$F$3),"トップ性能枠対象","-"))</f>
        <v>-</v>
      </c>
      <c r="U99" s="232"/>
      <c r="V99" s="78"/>
      <c r="W99" s="161" t="str">
        <f t="shared" si="21"/>
        <v/>
      </c>
      <c r="X99" s="233"/>
      <c r="Y99" s="234"/>
      <c r="Z99" s="235"/>
      <c r="AB99" s="236">
        <f t="shared" si="15"/>
        <v>0</v>
      </c>
      <c r="AC99" s="79">
        <f>IF(AND($C99&lt;&gt;"",$C$3="あり",L99&gt;=※編集不可※選択項目!$F$3,P99=""),1,0)</f>
        <v>0</v>
      </c>
      <c r="AD99" s="236">
        <f t="shared" si="22"/>
        <v>0</v>
      </c>
      <c r="AE99" s="236" t="str">
        <f t="shared" si="16"/>
        <v/>
      </c>
      <c r="AF99" s="237">
        <f t="shared" si="23"/>
        <v>0</v>
      </c>
      <c r="AG99" s="237">
        <f t="shared" si="24"/>
        <v>0</v>
      </c>
      <c r="AH99" s="190">
        <f>IF(AND($C$3="あり", $L99&gt;=※編集不可※選択項目!$F$3, $P99=""),1,0)</f>
        <v>0</v>
      </c>
    </row>
    <row r="100" spans="1:34" ht="25.25" customHeight="1" x14ac:dyDescent="0.2">
      <c r="A100" s="231">
        <f t="shared" si="14"/>
        <v>89</v>
      </c>
      <c r="B100" s="205" t="str">
        <f t="shared" si="17"/>
        <v/>
      </c>
      <c r="C100" s="133"/>
      <c r="D100" s="128" t="str">
        <f t="shared" si="18"/>
        <v/>
      </c>
      <c r="E100" s="128" t="str">
        <f t="shared" si="19"/>
        <v/>
      </c>
      <c r="F100" s="148"/>
      <c r="G100" s="148"/>
      <c r="H100" s="134"/>
      <c r="I100" s="162" t="str">
        <f t="shared" si="20"/>
        <v/>
      </c>
      <c r="J100" s="134"/>
      <c r="K100" s="130" t="str">
        <f>IF(C100&lt;&gt;"","＜従来枠＞"&amp;※編集不可※選択項目!$F$2&amp;"　"&amp;"＜トップ性能枠＞"&amp;※編集不可※選択項目!$F$3,"")</f>
        <v/>
      </c>
      <c r="L100" s="134"/>
      <c r="M100" s="134"/>
      <c r="N100" s="134"/>
      <c r="O100" s="128" t="str">
        <f>IF(C100="","",VLOOKUP(C100,※編集不可※選択項目!$A$2:$E$3,5,FALSE))</f>
        <v/>
      </c>
      <c r="P100" s="163"/>
      <c r="Q100" s="94"/>
      <c r="R100" s="148"/>
      <c r="S100" s="149"/>
      <c r="T100" s="225" t="str">
        <f>IF($C$3&lt;&gt;"あり","-",IF(AND(P100="可",L100&gt;=※編集不可※選択項目!$F$3),"トップ性能枠対象","-"))</f>
        <v>-</v>
      </c>
      <c r="U100" s="232"/>
      <c r="V100" s="78"/>
      <c r="W100" s="161" t="str">
        <f t="shared" si="21"/>
        <v/>
      </c>
      <c r="X100" s="233"/>
      <c r="Y100" s="234"/>
      <c r="Z100" s="235"/>
      <c r="AB100" s="236">
        <f t="shared" si="15"/>
        <v>0</v>
      </c>
      <c r="AC100" s="79">
        <f>IF(AND($C100&lt;&gt;"",$C$3="あり",L100&gt;=※編集不可※選択項目!$F$3,P100=""),1,0)</f>
        <v>0</v>
      </c>
      <c r="AD100" s="236">
        <f t="shared" si="22"/>
        <v>0</v>
      </c>
      <c r="AE100" s="236" t="str">
        <f t="shared" si="16"/>
        <v/>
      </c>
      <c r="AF100" s="237">
        <f t="shared" si="23"/>
        <v>0</v>
      </c>
      <c r="AG100" s="237">
        <f t="shared" si="24"/>
        <v>0</v>
      </c>
      <c r="AH100" s="190">
        <f>IF(AND($C$3="あり", $L100&gt;=※編集不可※選択項目!$F$3, $P100=""),1,0)</f>
        <v>0</v>
      </c>
    </row>
    <row r="101" spans="1:34" ht="25.25" customHeight="1" x14ac:dyDescent="0.2">
      <c r="A101" s="231">
        <f t="shared" si="14"/>
        <v>90</v>
      </c>
      <c r="B101" s="205" t="str">
        <f t="shared" si="17"/>
        <v/>
      </c>
      <c r="C101" s="133"/>
      <c r="D101" s="128" t="str">
        <f t="shared" si="18"/>
        <v/>
      </c>
      <c r="E101" s="128" t="str">
        <f t="shared" si="19"/>
        <v/>
      </c>
      <c r="F101" s="148"/>
      <c r="G101" s="148"/>
      <c r="H101" s="134"/>
      <c r="I101" s="162" t="str">
        <f t="shared" si="20"/>
        <v/>
      </c>
      <c r="J101" s="134"/>
      <c r="K101" s="130" t="str">
        <f>IF(C101&lt;&gt;"","＜従来枠＞"&amp;※編集不可※選択項目!$F$2&amp;"　"&amp;"＜トップ性能枠＞"&amp;※編集不可※選択項目!$F$3,"")</f>
        <v/>
      </c>
      <c r="L101" s="134"/>
      <c r="M101" s="134"/>
      <c r="N101" s="134"/>
      <c r="O101" s="128" t="str">
        <f>IF(C101="","",VLOOKUP(C101,※編集不可※選択項目!$A$2:$E$3,5,FALSE))</f>
        <v/>
      </c>
      <c r="P101" s="163"/>
      <c r="Q101" s="94"/>
      <c r="R101" s="148"/>
      <c r="S101" s="149"/>
      <c r="T101" s="225" t="str">
        <f>IF($C$3&lt;&gt;"あり","-",IF(AND(P101="可",L101&gt;=※編集不可※選択項目!$F$3),"トップ性能枠対象","-"))</f>
        <v>-</v>
      </c>
      <c r="U101" s="232"/>
      <c r="V101" s="78"/>
      <c r="W101" s="161" t="str">
        <f t="shared" si="21"/>
        <v/>
      </c>
      <c r="X101" s="233"/>
      <c r="Y101" s="234"/>
      <c r="Z101" s="235"/>
      <c r="AB101" s="236">
        <f t="shared" si="15"/>
        <v>0</v>
      </c>
      <c r="AC101" s="79">
        <f>IF(AND($C101&lt;&gt;"",$C$3="あり",L101&gt;=※編集不可※選択項目!$F$3,P101=""),1,0)</f>
        <v>0</v>
      </c>
      <c r="AD101" s="236">
        <f t="shared" si="22"/>
        <v>0</v>
      </c>
      <c r="AE101" s="236" t="str">
        <f t="shared" si="16"/>
        <v/>
      </c>
      <c r="AF101" s="237">
        <f t="shared" si="23"/>
        <v>0</v>
      </c>
      <c r="AG101" s="237">
        <f t="shared" si="24"/>
        <v>0</v>
      </c>
      <c r="AH101" s="190">
        <f>IF(AND($C$3="あり", $L101&gt;=※編集不可※選択項目!$F$3, $P101=""),1,0)</f>
        <v>0</v>
      </c>
    </row>
    <row r="102" spans="1:34" ht="25.25" customHeight="1" x14ac:dyDescent="0.2">
      <c r="A102" s="231">
        <f t="shared" si="14"/>
        <v>91</v>
      </c>
      <c r="B102" s="205" t="str">
        <f t="shared" si="17"/>
        <v/>
      </c>
      <c r="C102" s="133"/>
      <c r="D102" s="128" t="str">
        <f t="shared" si="18"/>
        <v/>
      </c>
      <c r="E102" s="128" t="str">
        <f t="shared" si="19"/>
        <v/>
      </c>
      <c r="F102" s="148"/>
      <c r="G102" s="148"/>
      <c r="H102" s="134"/>
      <c r="I102" s="162" t="str">
        <f t="shared" si="20"/>
        <v/>
      </c>
      <c r="J102" s="134"/>
      <c r="K102" s="130" t="str">
        <f>IF(C102&lt;&gt;"","＜従来枠＞"&amp;※編集不可※選択項目!$F$2&amp;"　"&amp;"＜トップ性能枠＞"&amp;※編集不可※選択項目!$F$3,"")</f>
        <v/>
      </c>
      <c r="L102" s="134"/>
      <c r="M102" s="134"/>
      <c r="N102" s="134"/>
      <c r="O102" s="128" t="str">
        <f>IF(C102="","",VLOOKUP(C102,※編集不可※選択項目!$A$2:$E$3,5,FALSE))</f>
        <v/>
      </c>
      <c r="P102" s="163"/>
      <c r="Q102" s="94"/>
      <c r="R102" s="148"/>
      <c r="S102" s="149"/>
      <c r="T102" s="225" t="str">
        <f>IF($C$3&lt;&gt;"あり","-",IF(AND(P102="可",L102&gt;=※編集不可※選択項目!$F$3),"トップ性能枠対象","-"))</f>
        <v>-</v>
      </c>
      <c r="U102" s="232"/>
      <c r="V102" s="78"/>
      <c r="W102" s="161" t="str">
        <f t="shared" si="21"/>
        <v/>
      </c>
      <c r="X102" s="233"/>
      <c r="Y102" s="234"/>
      <c r="Z102" s="235"/>
      <c r="AB102" s="236">
        <f t="shared" si="15"/>
        <v>0</v>
      </c>
      <c r="AC102" s="79">
        <f>IF(AND($C102&lt;&gt;"",$C$3="あり",L102&gt;=※編集不可※選択項目!$F$3,P102=""),1,0)</f>
        <v>0</v>
      </c>
      <c r="AD102" s="236">
        <f t="shared" si="22"/>
        <v>0</v>
      </c>
      <c r="AE102" s="236" t="str">
        <f t="shared" si="16"/>
        <v/>
      </c>
      <c r="AF102" s="237">
        <f t="shared" si="23"/>
        <v>0</v>
      </c>
      <c r="AG102" s="237">
        <f t="shared" si="24"/>
        <v>0</v>
      </c>
      <c r="AH102" s="190">
        <f>IF(AND($C$3="あり", $L102&gt;=※編集不可※選択項目!$F$3, $P102=""),1,0)</f>
        <v>0</v>
      </c>
    </row>
    <row r="103" spans="1:34" ht="25.25" customHeight="1" x14ac:dyDescent="0.2">
      <c r="A103" s="231">
        <f t="shared" si="14"/>
        <v>92</v>
      </c>
      <c r="B103" s="205" t="str">
        <f t="shared" si="17"/>
        <v/>
      </c>
      <c r="C103" s="133"/>
      <c r="D103" s="128" t="str">
        <f t="shared" si="18"/>
        <v/>
      </c>
      <c r="E103" s="128" t="str">
        <f t="shared" si="19"/>
        <v/>
      </c>
      <c r="F103" s="148"/>
      <c r="G103" s="148"/>
      <c r="H103" s="134"/>
      <c r="I103" s="162" t="str">
        <f t="shared" si="20"/>
        <v/>
      </c>
      <c r="J103" s="134"/>
      <c r="K103" s="130" t="str">
        <f>IF(C103&lt;&gt;"","＜従来枠＞"&amp;※編集不可※選択項目!$F$2&amp;"　"&amp;"＜トップ性能枠＞"&amp;※編集不可※選択項目!$F$3,"")</f>
        <v/>
      </c>
      <c r="L103" s="134"/>
      <c r="M103" s="134"/>
      <c r="N103" s="134"/>
      <c r="O103" s="128" t="str">
        <f>IF(C103="","",VLOOKUP(C103,※編集不可※選択項目!$A$2:$E$3,5,FALSE))</f>
        <v/>
      </c>
      <c r="P103" s="163"/>
      <c r="Q103" s="94"/>
      <c r="R103" s="148"/>
      <c r="S103" s="149"/>
      <c r="T103" s="225" t="str">
        <f>IF($C$3&lt;&gt;"あり","-",IF(AND(P103="可",L103&gt;=※編集不可※選択項目!$F$3),"トップ性能枠対象","-"))</f>
        <v>-</v>
      </c>
      <c r="U103" s="232"/>
      <c r="V103" s="78"/>
      <c r="W103" s="161" t="str">
        <f t="shared" si="21"/>
        <v/>
      </c>
      <c r="X103" s="233"/>
      <c r="Y103" s="234"/>
      <c r="Z103" s="235"/>
      <c r="AB103" s="236">
        <f t="shared" si="15"/>
        <v>0</v>
      </c>
      <c r="AC103" s="79">
        <f>IF(AND($C103&lt;&gt;"",$C$3="あり",L103&gt;=※編集不可※選択項目!$F$3,P103=""),1,0)</f>
        <v>0</v>
      </c>
      <c r="AD103" s="236">
        <f t="shared" si="22"/>
        <v>0</v>
      </c>
      <c r="AE103" s="236" t="str">
        <f t="shared" si="16"/>
        <v/>
      </c>
      <c r="AF103" s="237">
        <f t="shared" si="23"/>
        <v>0</v>
      </c>
      <c r="AG103" s="237">
        <f t="shared" si="24"/>
        <v>0</v>
      </c>
      <c r="AH103" s="190">
        <f>IF(AND($C$3="あり", $L103&gt;=※編集不可※選択項目!$F$3, $P103=""),1,0)</f>
        <v>0</v>
      </c>
    </row>
    <row r="104" spans="1:34" ht="25.25" customHeight="1" x14ac:dyDescent="0.2">
      <c r="A104" s="231">
        <f t="shared" si="14"/>
        <v>93</v>
      </c>
      <c r="B104" s="205" t="str">
        <f t="shared" si="17"/>
        <v/>
      </c>
      <c r="C104" s="133"/>
      <c r="D104" s="128" t="str">
        <f t="shared" si="18"/>
        <v/>
      </c>
      <c r="E104" s="128" t="str">
        <f t="shared" si="19"/>
        <v/>
      </c>
      <c r="F104" s="148"/>
      <c r="G104" s="148"/>
      <c r="H104" s="134"/>
      <c r="I104" s="162" t="str">
        <f t="shared" si="20"/>
        <v/>
      </c>
      <c r="J104" s="134"/>
      <c r="K104" s="130" t="str">
        <f>IF(C104&lt;&gt;"","＜従来枠＞"&amp;※編集不可※選択項目!$F$2&amp;"　"&amp;"＜トップ性能枠＞"&amp;※編集不可※選択項目!$F$3,"")</f>
        <v/>
      </c>
      <c r="L104" s="134"/>
      <c r="M104" s="134"/>
      <c r="N104" s="134"/>
      <c r="O104" s="128" t="str">
        <f>IF(C104="","",VLOOKUP(C104,※編集不可※選択項目!$A$2:$E$3,5,FALSE))</f>
        <v/>
      </c>
      <c r="P104" s="163"/>
      <c r="Q104" s="94"/>
      <c r="R104" s="148"/>
      <c r="S104" s="149"/>
      <c r="T104" s="225" t="str">
        <f>IF($C$3&lt;&gt;"あり","-",IF(AND(P104="可",L104&gt;=※編集不可※選択項目!$F$3),"トップ性能枠対象","-"))</f>
        <v>-</v>
      </c>
      <c r="U104" s="232"/>
      <c r="V104" s="78"/>
      <c r="W104" s="161" t="str">
        <f t="shared" si="21"/>
        <v/>
      </c>
      <c r="X104" s="233"/>
      <c r="Y104" s="234"/>
      <c r="Z104" s="235"/>
      <c r="AB104" s="236">
        <f t="shared" si="15"/>
        <v>0</v>
      </c>
      <c r="AC104" s="79">
        <f>IF(AND($C104&lt;&gt;"",$C$3="あり",L104&gt;=※編集不可※選択項目!$F$3,P104=""),1,0)</f>
        <v>0</v>
      </c>
      <c r="AD104" s="236">
        <f t="shared" si="22"/>
        <v>0</v>
      </c>
      <c r="AE104" s="236" t="str">
        <f t="shared" si="16"/>
        <v/>
      </c>
      <c r="AF104" s="237">
        <f t="shared" si="23"/>
        <v>0</v>
      </c>
      <c r="AG104" s="237">
        <f t="shared" si="24"/>
        <v>0</v>
      </c>
      <c r="AH104" s="190">
        <f>IF(AND($C$3="あり", $L104&gt;=※編集不可※選択項目!$F$3, $P104=""),1,0)</f>
        <v>0</v>
      </c>
    </row>
    <row r="105" spans="1:34" ht="25.25" customHeight="1" x14ac:dyDescent="0.2">
      <c r="A105" s="231">
        <f t="shared" si="14"/>
        <v>94</v>
      </c>
      <c r="B105" s="205" t="str">
        <f t="shared" si="17"/>
        <v/>
      </c>
      <c r="C105" s="133"/>
      <c r="D105" s="128" t="str">
        <f t="shared" si="18"/>
        <v/>
      </c>
      <c r="E105" s="128" t="str">
        <f t="shared" si="19"/>
        <v/>
      </c>
      <c r="F105" s="148"/>
      <c r="G105" s="148"/>
      <c r="H105" s="134"/>
      <c r="I105" s="162" t="str">
        <f t="shared" si="20"/>
        <v/>
      </c>
      <c r="J105" s="134"/>
      <c r="K105" s="130" t="str">
        <f>IF(C105&lt;&gt;"","＜従来枠＞"&amp;※編集不可※選択項目!$F$2&amp;"　"&amp;"＜トップ性能枠＞"&amp;※編集不可※選択項目!$F$3,"")</f>
        <v/>
      </c>
      <c r="L105" s="134"/>
      <c r="M105" s="134"/>
      <c r="N105" s="134"/>
      <c r="O105" s="128" t="str">
        <f>IF(C105="","",VLOOKUP(C105,※編集不可※選択項目!$A$2:$E$3,5,FALSE))</f>
        <v/>
      </c>
      <c r="P105" s="163"/>
      <c r="Q105" s="94"/>
      <c r="R105" s="148"/>
      <c r="S105" s="149"/>
      <c r="T105" s="225" t="str">
        <f>IF($C$3&lt;&gt;"あり","-",IF(AND(P105="可",L105&gt;=※編集不可※選択項目!$F$3),"トップ性能枠対象","-"))</f>
        <v>-</v>
      </c>
      <c r="U105" s="232"/>
      <c r="V105" s="78"/>
      <c r="W105" s="161" t="str">
        <f t="shared" si="21"/>
        <v/>
      </c>
      <c r="X105" s="233"/>
      <c r="Y105" s="234"/>
      <c r="Z105" s="235"/>
      <c r="AB105" s="236">
        <f t="shared" si="15"/>
        <v>0</v>
      </c>
      <c r="AC105" s="79">
        <f>IF(AND($C105&lt;&gt;"",$C$3="あり",L105&gt;=※編集不可※選択項目!$F$3,P105=""),1,0)</f>
        <v>0</v>
      </c>
      <c r="AD105" s="236">
        <f t="shared" si="22"/>
        <v>0</v>
      </c>
      <c r="AE105" s="236" t="str">
        <f t="shared" si="16"/>
        <v/>
      </c>
      <c r="AF105" s="237">
        <f t="shared" si="23"/>
        <v>0</v>
      </c>
      <c r="AG105" s="237">
        <f t="shared" si="24"/>
        <v>0</v>
      </c>
      <c r="AH105" s="190">
        <f>IF(AND($C$3="あり", $L105&gt;=※編集不可※選択項目!$F$3, $P105=""),1,0)</f>
        <v>0</v>
      </c>
    </row>
    <row r="106" spans="1:34" ht="25.25" customHeight="1" x14ac:dyDescent="0.2">
      <c r="A106" s="231">
        <f t="shared" si="14"/>
        <v>95</v>
      </c>
      <c r="B106" s="205" t="str">
        <f t="shared" si="17"/>
        <v/>
      </c>
      <c r="C106" s="133"/>
      <c r="D106" s="128" t="str">
        <f t="shared" si="18"/>
        <v/>
      </c>
      <c r="E106" s="128" t="str">
        <f t="shared" si="19"/>
        <v/>
      </c>
      <c r="F106" s="148"/>
      <c r="G106" s="148"/>
      <c r="H106" s="134"/>
      <c r="I106" s="162" t="str">
        <f t="shared" si="20"/>
        <v/>
      </c>
      <c r="J106" s="134"/>
      <c r="K106" s="130" t="str">
        <f>IF(C106&lt;&gt;"","＜従来枠＞"&amp;※編集不可※選択項目!$F$2&amp;"　"&amp;"＜トップ性能枠＞"&amp;※編集不可※選択項目!$F$3,"")</f>
        <v/>
      </c>
      <c r="L106" s="134"/>
      <c r="M106" s="134"/>
      <c r="N106" s="134"/>
      <c r="O106" s="128" t="str">
        <f>IF(C106="","",VLOOKUP(C106,※編集不可※選択項目!$A$2:$E$3,5,FALSE))</f>
        <v/>
      </c>
      <c r="P106" s="163"/>
      <c r="Q106" s="94"/>
      <c r="R106" s="148"/>
      <c r="S106" s="149"/>
      <c r="T106" s="225" t="str">
        <f>IF($C$3&lt;&gt;"あり","-",IF(AND(P106="可",L106&gt;=※編集不可※選択項目!$F$3),"トップ性能枠対象","-"))</f>
        <v>-</v>
      </c>
      <c r="U106" s="232"/>
      <c r="V106" s="78"/>
      <c r="W106" s="161" t="str">
        <f t="shared" si="21"/>
        <v/>
      </c>
      <c r="X106" s="233"/>
      <c r="Y106" s="234"/>
      <c r="Z106" s="235"/>
      <c r="AB106" s="236">
        <f t="shared" si="15"/>
        <v>0</v>
      </c>
      <c r="AC106" s="79">
        <f>IF(AND($C106&lt;&gt;"",$C$3="あり",L106&gt;=※編集不可※選択項目!$F$3,P106=""),1,0)</f>
        <v>0</v>
      </c>
      <c r="AD106" s="236">
        <f t="shared" si="22"/>
        <v>0</v>
      </c>
      <c r="AE106" s="236" t="str">
        <f t="shared" si="16"/>
        <v/>
      </c>
      <c r="AF106" s="237">
        <f t="shared" si="23"/>
        <v>0</v>
      </c>
      <c r="AG106" s="237">
        <f t="shared" si="24"/>
        <v>0</v>
      </c>
      <c r="AH106" s="190">
        <f>IF(AND($C$3="あり", $L106&gt;=※編集不可※選択項目!$F$3, $P106=""),1,0)</f>
        <v>0</v>
      </c>
    </row>
    <row r="107" spans="1:34" ht="25.25" customHeight="1" x14ac:dyDescent="0.2">
      <c r="A107" s="231">
        <f t="shared" si="14"/>
        <v>96</v>
      </c>
      <c r="B107" s="205" t="str">
        <f t="shared" si="17"/>
        <v/>
      </c>
      <c r="C107" s="133"/>
      <c r="D107" s="128" t="str">
        <f t="shared" si="18"/>
        <v/>
      </c>
      <c r="E107" s="128" t="str">
        <f t="shared" si="19"/>
        <v/>
      </c>
      <c r="F107" s="148"/>
      <c r="G107" s="148"/>
      <c r="H107" s="134"/>
      <c r="I107" s="162" t="str">
        <f t="shared" si="20"/>
        <v/>
      </c>
      <c r="J107" s="134"/>
      <c r="K107" s="130" t="str">
        <f>IF(C107&lt;&gt;"","＜従来枠＞"&amp;※編集不可※選択項目!$F$2&amp;"　"&amp;"＜トップ性能枠＞"&amp;※編集不可※選択項目!$F$3,"")</f>
        <v/>
      </c>
      <c r="L107" s="134"/>
      <c r="M107" s="134"/>
      <c r="N107" s="134"/>
      <c r="O107" s="128" t="str">
        <f>IF(C107="","",VLOOKUP(C107,※編集不可※選択項目!$A$2:$E$3,5,FALSE))</f>
        <v/>
      </c>
      <c r="P107" s="163"/>
      <c r="Q107" s="94"/>
      <c r="R107" s="148"/>
      <c r="S107" s="149"/>
      <c r="T107" s="225" t="str">
        <f>IF($C$3&lt;&gt;"あり","-",IF(AND(P107="可",L107&gt;=※編集不可※選択項目!$F$3),"トップ性能枠対象","-"))</f>
        <v>-</v>
      </c>
      <c r="U107" s="232"/>
      <c r="V107" s="78"/>
      <c r="W107" s="161" t="str">
        <f t="shared" si="21"/>
        <v/>
      </c>
      <c r="X107" s="233"/>
      <c r="Y107" s="234"/>
      <c r="Z107" s="235"/>
      <c r="AB107" s="236">
        <f t="shared" si="15"/>
        <v>0</v>
      </c>
      <c r="AC107" s="79">
        <f>IF(AND($C107&lt;&gt;"",$C$3="あり",L107&gt;=※編集不可※選択項目!$F$3,P107=""),1,0)</f>
        <v>0</v>
      </c>
      <c r="AD107" s="236">
        <f t="shared" si="22"/>
        <v>0</v>
      </c>
      <c r="AE107" s="236" t="str">
        <f t="shared" si="16"/>
        <v/>
      </c>
      <c r="AF107" s="237">
        <f t="shared" si="23"/>
        <v>0</v>
      </c>
      <c r="AG107" s="237">
        <f t="shared" si="24"/>
        <v>0</v>
      </c>
      <c r="AH107" s="190">
        <f>IF(AND($C$3="あり", $L107&gt;=※編集不可※選択項目!$F$3, $P107=""),1,0)</f>
        <v>0</v>
      </c>
    </row>
    <row r="108" spans="1:34" ht="25.25" customHeight="1" x14ac:dyDescent="0.2">
      <c r="A108" s="231">
        <f t="shared" si="14"/>
        <v>97</v>
      </c>
      <c r="B108" s="205" t="str">
        <f t="shared" si="17"/>
        <v/>
      </c>
      <c r="C108" s="133"/>
      <c r="D108" s="128" t="str">
        <f t="shared" si="18"/>
        <v/>
      </c>
      <c r="E108" s="128" t="str">
        <f t="shared" si="19"/>
        <v/>
      </c>
      <c r="F108" s="148"/>
      <c r="G108" s="148"/>
      <c r="H108" s="134"/>
      <c r="I108" s="162" t="str">
        <f t="shared" si="20"/>
        <v/>
      </c>
      <c r="J108" s="134"/>
      <c r="K108" s="130" t="str">
        <f>IF(C108&lt;&gt;"","＜従来枠＞"&amp;※編集不可※選択項目!$F$2&amp;"　"&amp;"＜トップ性能枠＞"&amp;※編集不可※選択項目!$F$3,"")</f>
        <v/>
      </c>
      <c r="L108" s="134"/>
      <c r="M108" s="134"/>
      <c r="N108" s="134"/>
      <c r="O108" s="128" t="str">
        <f>IF(C108="","",VLOOKUP(C108,※編集不可※選択項目!$A$2:$E$3,5,FALSE))</f>
        <v/>
      </c>
      <c r="P108" s="163"/>
      <c r="Q108" s="94"/>
      <c r="R108" s="148"/>
      <c r="S108" s="149"/>
      <c r="T108" s="225" t="str">
        <f>IF($C$3&lt;&gt;"あり","-",IF(AND(P108="可",L108&gt;=※編集不可※選択項目!$F$3),"トップ性能枠対象","-"))</f>
        <v>-</v>
      </c>
      <c r="U108" s="232"/>
      <c r="V108" s="78"/>
      <c r="W108" s="161" t="str">
        <f t="shared" si="21"/>
        <v/>
      </c>
      <c r="X108" s="233"/>
      <c r="Y108" s="234"/>
      <c r="Z108" s="235"/>
      <c r="AB108" s="236">
        <f t="shared" si="15"/>
        <v>0</v>
      </c>
      <c r="AC108" s="79">
        <f>IF(AND($C108&lt;&gt;"",$C$3="あり",L108&gt;=※編集不可※選択項目!$F$3,P108=""),1,0)</f>
        <v>0</v>
      </c>
      <c r="AD108" s="236">
        <f t="shared" si="22"/>
        <v>0</v>
      </c>
      <c r="AE108" s="236" t="str">
        <f t="shared" si="16"/>
        <v/>
      </c>
      <c r="AF108" s="237">
        <f t="shared" si="23"/>
        <v>0</v>
      </c>
      <c r="AG108" s="237">
        <f t="shared" si="24"/>
        <v>0</v>
      </c>
      <c r="AH108" s="190">
        <f>IF(AND($C$3="あり", $L108&gt;=※編集不可※選択項目!$F$3, $P108=""),1,0)</f>
        <v>0</v>
      </c>
    </row>
    <row r="109" spans="1:34" ht="25.25" customHeight="1" x14ac:dyDescent="0.2">
      <c r="A109" s="231">
        <f t="shared" si="14"/>
        <v>98</v>
      </c>
      <c r="B109" s="205" t="str">
        <f t="shared" si="17"/>
        <v/>
      </c>
      <c r="C109" s="133"/>
      <c r="D109" s="128" t="str">
        <f t="shared" si="18"/>
        <v/>
      </c>
      <c r="E109" s="128" t="str">
        <f t="shared" si="19"/>
        <v/>
      </c>
      <c r="F109" s="148"/>
      <c r="G109" s="148"/>
      <c r="H109" s="134"/>
      <c r="I109" s="162" t="str">
        <f t="shared" si="20"/>
        <v/>
      </c>
      <c r="J109" s="134"/>
      <c r="K109" s="130" t="str">
        <f>IF(C109&lt;&gt;"","＜従来枠＞"&amp;※編集不可※選択項目!$F$2&amp;"　"&amp;"＜トップ性能枠＞"&amp;※編集不可※選択項目!$F$3,"")</f>
        <v/>
      </c>
      <c r="L109" s="134"/>
      <c r="M109" s="134"/>
      <c r="N109" s="134"/>
      <c r="O109" s="128" t="str">
        <f>IF(C109="","",VLOOKUP(C109,※編集不可※選択項目!$A$2:$E$3,5,FALSE))</f>
        <v/>
      </c>
      <c r="P109" s="163"/>
      <c r="Q109" s="94"/>
      <c r="R109" s="148"/>
      <c r="S109" s="149"/>
      <c r="T109" s="225" t="str">
        <f>IF($C$3&lt;&gt;"あり","-",IF(AND(P109="可",L109&gt;=※編集不可※選択項目!$F$3),"トップ性能枠対象","-"))</f>
        <v>-</v>
      </c>
      <c r="U109" s="232"/>
      <c r="V109" s="78"/>
      <c r="W109" s="161" t="str">
        <f t="shared" si="21"/>
        <v/>
      </c>
      <c r="X109" s="233"/>
      <c r="Y109" s="234"/>
      <c r="Z109" s="235"/>
      <c r="AB109" s="236">
        <f t="shared" si="15"/>
        <v>0</v>
      </c>
      <c r="AC109" s="79">
        <f>IF(AND($C109&lt;&gt;"",$C$3="あり",L109&gt;=※編集不可※選択項目!$F$3,P109=""),1,0)</f>
        <v>0</v>
      </c>
      <c r="AD109" s="236">
        <f t="shared" si="22"/>
        <v>0</v>
      </c>
      <c r="AE109" s="236" t="str">
        <f t="shared" si="16"/>
        <v/>
      </c>
      <c r="AF109" s="237">
        <f t="shared" si="23"/>
        <v>0</v>
      </c>
      <c r="AG109" s="237">
        <f t="shared" si="24"/>
        <v>0</v>
      </c>
      <c r="AH109" s="190">
        <f>IF(AND($C$3="あり", $L109&gt;=※編集不可※選択項目!$F$3, $P109=""),1,0)</f>
        <v>0</v>
      </c>
    </row>
    <row r="110" spans="1:34" ht="25.25" customHeight="1" x14ac:dyDescent="0.2">
      <c r="A110" s="231">
        <f t="shared" si="14"/>
        <v>99</v>
      </c>
      <c r="B110" s="205" t="str">
        <f t="shared" si="17"/>
        <v/>
      </c>
      <c r="C110" s="133"/>
      <c r="D110" s="128" t="str">
        <f t="shared" si="18"/>
        <v/>
      </c>
      <c r="E110" s="128" t="str">
        <f t="shared" si="19"/>
        <v/>
      </c>
      <c r="F110" s="148"/>
      <c r="G110" s="148"/>
      <c r="H110" s="134"/>
      <c r="I110" s="162" t="str">
        <f t="shared" si="20"/>
        <v/>
      </c>
      <c r="J110" s="134"/>
      <c r="K110" s="130" t="str">
        <f>IF(C110&lt;&gt;"","＜従来枠＞"&amp;※編集不可※選択項目!$F$2&amp;"　"&amp;"＜トップ性能枠＞"&amp;※編集不可※選択項目!$F$3,"")</f>
        <v/>
      </c>
      <c r="L110" s="134"/>
      <c r="M110" s="134"/>
      <c r="N110" s="134"/>
      <c r="O110" s="128" t="str">
        <f>IF(C110="","",VLOOKUP(C110,※編集不可※選択項目!$A$2:$E$3,5,FALSE))</f>
        <v/>
      </c>
      <c r="P110" s="163"/>
      <c r="Q110" s="94"/>
      <c r="R110" s="148"/>
      <c r="S110" s="149"/>
      <c r="T110" s="225" t="str">
        <f>IF($C$3&lt;&gt;"あり","-",IF(AND(P110="可",L110&gt;=※編集不可※選択項目!$F$3),"トップ性能枠対象","-"))</f>
        <v>-</v>
      </c>
      <c r="U110" s="232"/>
      <c r="V110" s="78"/>
      <c r="W110" s="161" t="str">
        <f t="shared" si="21"/>
        <v/>
      </c>
      <c r="X110" s="233"/>
      <c r="Y110" s="234"/>
      <c r="Z110" s="235"/>
      <c r="AB110" s="236">
        <f t="shared" si="15"/>
        <v>0</v>
      </c>
      <c r="AC110" s="79">
        <f>IF(AND($C110&lt;&gt;"",$C$3="あり",L110&gt;=※編集不可※選択項目!$F$3,P110=""),1,0)</f>
        <v>0</v>
      </c>
      <c r="AD110" s="236">
        <f t="shared" si="22"/>
        <v>0</v>
      </c>
      <c r="AE110" s="236" t="str">
        <f t="shared" si="16"/>
        <v/>
      </c>
      <c r="AF110" s="237">
        <f t="shared" si="23"/>
        <v>0</v>
      </c>
      <c r="AG110" s="237">
        <f t="shared" si="24"/>
        <v>0</v>
      </c>
      <c r="AH110" s="190">
        <f>IF(AND($C$3="あり", $L110&gt;=※編集不可※選択項目!$F$3, $P110=""),1,0)</f>
        <v>0</v>
      </c>
    </row>
    <row r="111" spans="1:34" ht="25.25" customHeight="1" x14ac:dyDescent="0.2">
      <c r="A111" s="231">
        <f t="shared" si="14"/>
        <v>100</v>
      </c>
      <c r="B111" s="205" t="str">
        <f t="shared" si="17"/>
        <v/>
      </c>
      <c r="C111" s="133"/>
      <c r="D111" s="128" t="str">
        <f t="shared" si="18"/>
        <v/>
      </c>
      <c r="E111" s="128" t="str">
        <f t="shared" si="19"/>
        <v/>
      </c>
      <c r="F111" s="148"/>
      <c r="G111" s="148"/>
      <c r="H111" s="134"/>
      <c r="I111" s="162" t="str">
        <f t="shared" si="20"/>
        <v/>
      </c>
      <c r="J111" s="134"/>
      <c r="K111" s="130" t="str">
        <f>IF(C111&lt;&gt;"","＜従来枠＞"&amp;※編集不可※選択項目!$F$2&amp;"　"&amp;"＜トップ性能枠＞"&amp;※編集不可※選択項目!$F$3,"")</f>
        <v/>
      </c>
      <c r="L111" s="134"/>
      <c r="M111" s="134"/>
      <c r="N111" s="134"/>
      <c r="O111" s="128" t="str">
        <f>IF(C111="","",VLOOKUP(C111,※編集不可※選択項目!$A$2:$E$3,5,FALSE))</f>
        <v/>
      </c>
      <c r="P111" s="163"/>
      <c r="Q111" s="94"/>
      <c r="R111" s="148"/>
      <c r="S111" s="149"/>
      <c r="T111" s="225" t="str">
        <f>IF($C$3&lt;&gt;"あり","-",IF(AND(P111="可",L111&gt;=※編集不可※選択項目!$F$3),"トップ性能枠対象","-"))</f>
        <v>-</v>
      </c>
      <c r="U111" s="232"/>
      <c r="V111" s="78"/>
      <c r="W111" s="161" t="str">
        <f t="shared" si="21"/>
        <v/>
      </c>
      <c r="X111" s="233"/>
      <c r="Y111" s="234"/>
      <c r="Z111" s="235"/>
      <c r="AB111" s="236">
        <f t="shared" si="15"/>
        <v>0</v>
      </c>
      <c r="AC111" s="79">
        <f>IF(AND($C111&lt;&gt;"",$C$3="あり",L111&gt;=※編集不可※選択項目!$F$3,P111=""),1,0)</f>
        <v>0</v>
      </c>
      <c r="AD111" s="236">
        <f t="shared" si="22"/>
        <v>0</v>
      </c>
      <c r="AE111" s="236" t="str">
        <f t="shared" si="16"/>
        <v/>
      </c>
      <c r="AF111" s="237">
        <f t="shared" si="23"/>
        <v>0</v>
      </c>
      <c r="AG111" s="237">
        <f t="shared" si="24"/>
        <v>0</v>
      </c>
      <c r="AH111" s="190">
        <f>IF(AND($C$3="あり", $L111&gt;=※編集不可※選択項目!$F$3, $P111=""),1,0)</f>
        <v>0</v>
      </c>
    </row>
    <row r="112" spans="1:34" ht="25.25" customHeight="1" x14ac:dyDescent="0.2">
      <c r="A112" s="231">
        <f t="shared" si="14"/>
        <v>101</v>
      </c>
      <c r="B112" s="205" t="str">
        <f t="shared" si="17"/>
        <v/>
      </c>
      <c r="C112" s="133"/>
      <c r="D112" s="128" t="str">
        <f t="shared" si="18"/>
        <v/>
      </c>
      <c r="E112" s="128" t="str">
        <f t="shared" si="19"/>
        <v/>
      </c>
      <c r="F112" s="148"/>
      <c r="G112" s="148"/>
      <c r="H112" s="134"/>
      <c r="I112" s="162" t="str">
        <f t="shared" si="20"/>
        <v/>
      </c>
      <c r="J112" s="134"/>
      <c r="K112" s="130" t="str">
        <f>IF(C112&lt;&gt;"","＜従来枠＞"&amp;※編集不可※選択項目!$F$2&amp;"　"&amp;"＜トップ性能枠＞"&amp;※編集不可※選択項目!$F$3,"")</f>
        <v/>
      </c>
      <c r="L112" s="134"/>
      <c r="M112" s="134"/>
      <c r="N112" s="134"/>
      <c r="O112" s="128" t="str">
        <f>IF(C112="","",VLOOKUP(C112,※編集不可※選択項目!$A$2:$E$3,5,FALSE))</f>
        <v/>
      </c>
      <c r="P112" s="163"/>
      <c r="Q112" s="94"/>
      <c r="R112" s="148"/>
      <c r="S112" s="149"/>
      <c r="T112" s="225" t="str">
        <f>IF($C$3&lt;&gt;"あり","-",IF(AND(P112="可",L112&gt;=※編集不可※選択項目!$F$3),"トップ性能枠対象","-"))</f>
        <v>-</v>
      </c>
      <c r="U112" s="232"/>
      <c r="V112" s="78"/>
      <c r="W112" s="161" t="str">
        <f t="shared" si="21"/>
        <v/>
      </c>
      <c r="X112" s="233"/>
      <c r="Y112" s="234"/>
      <c r="Z112" s="235"/>
      <c r="AB112" s="236">
        <f t="shared" si="15"/>
        <v>0</v>
      </c>
      <c r="AC112" s="79">
        <f>IF(AND($C112&lt;&gt;"",$C$3="あり",L112&gt;=※編集不可※選択項目!$F$3,P112=""),1,0)</f>
        <v>0</v>
      </c>
      <c r="AD112" s="236">
        <f t="shared" si="22"/>
        <v>0</v>
      </c>
      <c r="AE112" s="236" t="str">
        <f t="shared" si="16"/>
        <v/>
      </c>
      <c r="AF112" s="237">
        <f t="shared" si="23"/>
        <v>0</v>
      </c>
      <c r="AG112" s="237">
        <f t="shared" si="24"/>
        <v>0</v>
      </c>
      <c r="AH112" s="190">
        <f>IF(AND($C$3="あり", $L112&gt;=※編集不可※選択項目!$F$3, $P112=""),1,0)</f>
        <v>0</v>
      </c>
    </row>
    <row r="113" spans="1:34" ht="25.25" customHeight="1" x14ac:dyDescent="0.2">
      <c r="A113" s="231">
        <f t="shared" si="14"/>
        <v>102</v>
      </c>
      <c r="B113" s="205" t="str">
        <f t="shared" si="17"/>
        <v/>
      </c>
      <c r="C113" s="133"/>
      <c r="D113" s="128" t="str">
        <f t="shared" si="18"/>
        <v/>
      </c>
      <c r="E113" s="128" t="str">
        <f t="shared" si="19"/>
        <v/>
      </c>
      <c r="F113" s="148"/>
      <c r="G113" s="148"/>
      <c r="H113" s="134"/>
      <c r="I113" s="162" t="str">
        <f t="shared" si="20"/>
        <v/>
      </c>
      <c r="J113" s="134"/>
      <c r="K113" s="130" t="str">
        <f>IF(C113&lt;&gt;"","＜従来枠＞"&amp;※編集不可※選択項目!$F$2&amp;"　"&amp;"＜トップ性能枠＞"&amp;※編集不可※選択項目!$F$3,"")</f>
        <v/>
      </c>
      <c r="L113" s="134"/>
      <c r="M113" s="134"/>
      <c r="N113" s="134"/>
      <c r="O113" s="128" t="str">
        <f>IF(C113="","",VLOOKUP(C113,※編集不可※選択項目!$A$2:$E$3,5,FALSE))</f>
        <v/>
      </c>
      <c r="P113" s="163"/>
      <c r="Q113" s="94"/>
      <c r="R113" s="148"/>
      <c r="S113" s="149"/>
      <c r="T113" s="225" t="str">
        <f>IF($C$3&lt;&gt;"あり","-",IF(AND(P113="可",L113&gt;=※編集不可※選択項目!$F$3),"トップ性能枠対象","-"))</f>
        <v>-</v>
      </c>
      <c r="U113" s="232"/>
      <c r="V113" s="78"/>
      <c r="W113" s="161" t="str">
        <f t="shared" si="21"/>
        <v/>
      </c>
      <c r="X113" s="233"/>
      <c r="Y113" s="234"/>
      <c r="Z113" s="235"/>
      <c r="AB113" s="236">
        <f t="shared" si="15"/>
        <v>0</v>
      </c>
      <c r="AC113" s="79">
        <f>IF(AND($C113&lt;&gt;"",$C$3="あり",L113&gt;=※編集不可※選択項目!$F$3,P113=""),1,0)</f>
        <v>0</v>
      </c>
      <c r="AD113" s="236">
        <f t="shared" si="22"/>
        <v>0</v>
      </c>
      <c r="AE113" s="236" t="str">
        <f t="shared" si="16"/>
        <v/>
      </c>
      <c r="AF113" s="237">
        <f t="shared" si="23"/>
        <v>0</v>
      </c>
      <c r="AG113" s="237">
        <f t="shared" si="24"/>
        <v>0</v>
      </c>
      <c r="AH113" s="190">
        <f>IF(AND($C$3="あり", $L113&gt;=※編集不可※選択項目!$F$3, $P113=""),1,0)</f>
        <v>0</v>
      </c>
    </row>
    <row r="114" spans="1:34" ht="25.25" customHeight="1" x14ac:dyDescent="0.2">
      <c r="A114" s="231">
        <f t="shared" si="14"/>
        <v>103</v>
      </c>
      <c r="B114" s="205" t="str">
        <f t="shared" si="17"/>
        <v/>
      </c>
      <c r="C114" s="133"/>
      <c r="D114" s="128" t="str">
        <f t="shared" si="18"/>
        <v/>
      </c>
      <c r="E114" s="128" t="str">
        <f t="shared" si="19"/>
        <v/>
      </c>
      <c r="F114" s="148"/>
      <c r="G114" s="148"/>
      <c r="H114" s="134"/>
      <c r="I114" s="162" t="str">
        <f t="shared" si="20"/>
        <v/>
      </c>
      <c r="J114" s="134"/>
      <c r="K114" s="130" t="str">
        <f>IF(C114&lt;&gt;"","＜従来枠＞"&amp;※編集不可※選択項目!$F$2&amp;"　"&amp;"＜トップ性能枠＞"&amp;※編集不可※選択項目!$F$3,"")</f>
        <v/>
      </c>
      <c r="L114" s="134"/>
      <c r="M114" s="134"/>
      <c r="N114" s="134"/>
      <c r="O114" s="128" t="str">
        <f>IF(C114="","",VLOOKUP(C114,※編集不可※選択項目!$A$2:$E$3,5,FALSE))</f>
        <v/>
      </c>
      <c r="P114" s="163"/>
      <c r="Q114" s="94"/>
      <c r="R114" s="148"/>
      <c r="S114" s="149"/>
      <c r="T114" s="225" t="str">
        <f>IF($C$3&lt;&gt;"あり","-",IF(AND(P114="可",L114&gt;=※編集不可※選択項目!$F$3),"トップ性能枠対象","-"))</f>
        <v>-</v>
      </c>
      <c r="U114" s="232"/>
      <c r="V114" s="78"/>
      <c r="W114" s="161" t="str">
        <f t="shared" si="21"/>
        <v/>
      </c>
      <c r="X114" s="233"/>
      <c r="Y114" s="234"/>
      <c r="Z114" s="235"/>
      <c r="AB114" s="236">
        <f t="shared" si="15"/>
        <v>0</v>
      </c>
      <c r="AC114" s="79">
        <f>IF(AND($C114&lt;&gt;"",$C$3="あり",L114&gt;=※編集不可※選択項目!$F$3,P114=""),1,0)</f>
        <v>0</v>
      </c>
      <c r="AD114" s="236">
        <f t="shared" si="22"/>
        <v>0</v>
      </c>
      <c r="AE114" s="236" t="str">
        <f t="shared" si="16"/>
        <v/>
      </c>
      <c r="AF114" s="237">
        <f t="shared" si="23"/>
        <v>0</v>
      </c>
      <c r="AG114" s="237">
        <f t="shared" si="24"/>
        <v>0</v>
      </c>
      <c r="AH114" s="190">
        <f>IF(AND($C$3="あり", $L114&gt;=※編集不可※選択項目!$F$3, $P114=""),1,0)</f>
        <v>0</v>
      </c>
    </row>
    <row r="115" spans="1:34" ht="25.25" customHeight="1" x14ac:dyDescent="0.2">
      <c r="A115" s="231">
        <f t="shared" si="14"/>
        <v>104</v>
      </c>
      <c r="B115" s="205" t="str">
        <f t="shared" si="17"/>
        <v/>
      </c>
      <c r="C115" s="133"/>
      <c r="D115" s="128" t="str">
        <f t="shared" si="18"/>
        <v/>
      </c>
      <c r="E115" s="128" t="str">
        <f t="shared" si="19"/>
        <v/>
      </c>
      <c r="F115" s="148"/>
      <c r="G115" s="148"/>
      <c r="H115" s="134"/>
      <c r="I115" s="162" t="str">
        <f t="shared" si="20"/>
        <v/>
      </c>
      <c r="J115" s="134"/>
      <c r="K115" s="130" t="str">
        <f>IF(C115&lt;&gt;"","＜従来枠＞"&amp;※編集不可※選択項目!$F$2&amp;"　"&amp;"＜トップ性能枠＞"&amp;※編集不可※選択項目!$F$3,"")</f>
        <v/>
      </c>
      <c r="L115" s="134"/>
      <c r="M115" s="134"/>
      <c r="N115" s="134"/>
      <c r="O115" s="128" t="str">
        <f>IF(C115="","",VLOOKUP(C115,※編集不可※選択項目!$A$2:$E$3,5,FALSE))</f>
        <v/>
      </c>
      <c r="P115" s="163"/>
      <c r="Q115" s="94"/>
      <c r="R115" s="148"/>
      <c r="S115" s="149"/>
      <c r="T115" s="225" t="str">
        <f>IF($C$3&lt;&gt;"あり","-",IF(AND(P115="可",L115&gt;=※編集不可※選択項目!$F$3),"トップ性能枠対象","-"))</f>
        <v>-</v>
      </c>
      <c r="U115" s="232"/>
      <c r="V115" s="78"/>
      <c r="W115" s="161" t="str">
        <f t="shared" si="21"/>
        <v/>
      </c>
      <c r="X115" s="233"/>
      <c r="Y115" s="234"/>
      <c r="Z115" s="235"/>
      <c r="AB115" s="236">
        <f t="shared" si="15"/>
        <v>0</v>
      </c>
      <c r="AC115" s="79">
        <f>IF(AND($C115&lt;&gt;"",$C$3="あり",L115&gt;=※編集不可※選択項目!$F$3,P115=""),1,0)</f>
        <v>0</v>
      </c>
      <c r="AD115" s="236">
        <f t="shared" si="22"/>
        <v>0</v>
      </c>
      <c r="AE115" s="236" t="str">
        <f t="shared" si="16"/>
        <v/>
      </c>
      <c r="AF115" s="237">
        <f t="shared" si="23"/>
        <v>0</v>
      </c>
      <c r="AG115" s="237">
        <f t="shared" si="24"/>
        <v>0</v>
      </c>
      <c r="AH115" s="190">
        <f>IF(AND($C$3="あり", $L115&gt;=※編集不可※選択項目!$F$3, $P115=""),1,0)</f>
        <v>0</v>
      </c>
    </row>
    <row r="116" spans="1:34" ht="25.25" customHeight="1" x14ac:dyDescent="0.2">
      <c r="A116" s="231">
        <f t="shared" si="14"/>
        <v>105</v>
      </c>
      <c r="B116" s="205" t="str">
        <f t="shared" si="17"/>
        <v/>
      </c>
      <c r="C116" s="133"/>
      <c r="D116" s="128" t="str">
        <f t="shared" si="18"/>
        <v/>
      </c>
      <c r="E116" s="128" t="str">
        <f t="shared" si="19"/>
        <v/>
      </c>
      <c r="F116" s="148"/>
      <c r="G116" s="148"/>
      <c r="H116" s="134"/>
      <c r="I116" s="162" t="str">
        <f t="shared" si="20"/>
        <v/>
      </c>
      <c r="J116" s="134"/>
      <c r="K116" s="130" t="str">
        <f>IF(C116&lt;&gt;"","＜従来枠＞"&amp;※編集不可※選択項目!$F$2&amp;"　"&amp;"＜トップ性能枠＞"&amp;※編集不可※選択項目!$F$3,"")</f>
        <v/>
      </c>
      <c r="L116" s="134"/>
      <c r="M116" s="134"/>
      <c r="N116" s="134"/>
      <c r="O116" s="128" t="str">
        <f>IF(C116="","",VLOOKUP(C116,※編集不可※選択項目!$A$2:$E$3,5,FALSE))</f>
        <v/>
      </c>
      <c r="P116" s="163"/>
      <c r="Q116" s="94"/>
      <c r="R116" s="148"/>
      <c r="S116" s="149"/>
      <c r="T116" s="225" t="str">
        <f>IF($C$3&lt;&gt;"あり","-",IF(AND(P116="可",L116&gt;=※編集不可※選択項目!$F$3),"トップ性能枠対象","-"))</f>
        <v>-</v>
      </c>
      <c r="U116" s="232"/>
      <c r="V116" s="78"/>
      <c r="W116" s="161" t="str">
        <f t="shared" si="21"/>
        <v/>
      </c>
      <c r="X116" s="233"/>
      <c r="Y116" s="234"/>
      <c r="Z116" s="235"/>
      <c r="AB116" s="236">
        <f t="shared" si="15"/>
        <v>0</v>
      </c>
      <c r="AC116" s="79">
        <f>IF(AND($C116&lt;&gt;"",$C$3="あり",L116&gt;=※編集不可※選択項目!$F$3,P116=""),1,0)</f>
        <v>0</v>
      </c>
      <c r="AD116" s="236">
        <f t="shared" si="22"/>
        <v>0</v>
      </c>
      <c r="AE116" s="236" t="str">
        <f t="shared" si="16"/>
        <v/>
      </c>
      <c r="AF116" s="237">
        <f t="shared" si="23"/>
        <v>0</v>
      </c>
      <c r="AG116" s="237">
        <f t="shared" si="24"/>
        <v>0</v>
      </c>
      <c r="AH116" s="190">
        <f>IF(AND($C$3="あり", $L116&gt;=※編集不可※選択項目!$F$3, $P116=""),1,0)</f>
        <v>0</v>
      </c>
    </row>
    <row r="117" spans="1:34" ht="25.25" customHeight="1" x14ac:dyDescent="0.2">
      <c r="A117" s="231">
        <f t="shared" si="14"/>
        <v>106</v>
      </c>
      <c r="B117" s="205" t="str">
        <f t="shared" si="17"/>
        <v/>
      </c>
      <c r="C117" s="133"/>
      <c r="D117" s="128" t="str">
        <f t="shared" si="18"/>
        <v/>
      </c>
      <c r="E117" s="128" t="str">
        <f t="shared" si="19"/>
        <v/>
      </c>
      <c r="F117" s="148"/>
      <c r="G117" s="148"/>
      <c r="H117" s="134"/>
      <c r="I117" s="162" t="str">
        <f t="shared" si="20"/>
        <v/>
      </c>
      <c r="J117" s="134"/>
      <c r="K117" s="130" t="str">
        <f>IF(C117&lt;&gt;"","＜従来枠＞"&amp;※編集不可※選択項目!$F$2&amp;"　"&amp;"＜トップ性能枠＞"&amp;※編集不可※選択項目!$F$3,"")</f>
        <v/>
      </c>
      <c r="L117" s="134"/>
      <c r="M117" s="134"/>
      <c r="N117" s="134"/>
      <c r="O117" s="128" t="str">
        <f>IF(C117="","",VLOOKUP(C117,※編集不可※選択項目!$A$2:$E$3,5,FALSE))</f>
        <v/>
      </c>
      <c r="P117" s="163"/>
      <c r="Q117" s="94"/>
      <c r="R117" s="148"/>
      <c r="S117" s="149"/>
      <c r="T117" s="225" t="str">
        <f>IF($C$3&lt;&gt;"あり","-",IF(AND(P117="可",L117&gt;=※編集不可※選択項目!$F$3),"トップ性能枠対象","-"))</f>
        <v>-</v>
      </c>
      <c r="U117" s="232"/>
      <c r="V117" s="78"/>
      <c r="W117" s="161" t="str">
        <f t="shared" si="21"/>
        <v/>
      </c>
      <c r="X117" s="233"/>
      <c r="Y117" s="234"/>
      <c r="Z117" s="235"/>
      <c r="AB117" s="236">
        <f t="shared" si="15"/>
        <v>0</v>
      </c>
      <c r="AC117" s="79">
        <f>IF(AND($C117&lt;&gt;"",$C$3="あり",L117&gt;=※編集不可※選択項目!$F$3,P117=""),1,0)</f>
        <v>0</v>
      </c>
      <c r="AD117" s="236">
        <f t="shared" si="22"/>
        <v>0</v>
      </c>
      <c r="AE117" s="236" t="str">
        <f t="shared" si="16"/>
        <v/>
      </c>
      <c r="AF117" s="237">
        <f t="shared" si="23"/>
        <v>0</v>
      </c>
      <c r="AG117" s="237">
        <f t="shared" si="24"/>
        <v>0</v>
      </c>
      <c r="AH117" s="190">
        <f>IF(AND($C$3="あり", $L117&gt;=※編集不可※選択項目!$F$3, $P117=""),1,0)</f>
        <v>0</v>
      </c>
    </row>
    <row r="118" spans="1:34" ht="25.25" customHeight="1" x14ac:dyDescent="0.2">
      <c r="A118" s="231">
        <f t="shared" si="14"/>
        <v>107</v>
      </c>
      <c r="B118" s="205" t="str">
        <f t="shared" si="17"/>
        <v/>
      </c>
      <c r="C118" s="133"/>
      <c r="D118" s="128" t="str">
        <f t="shared" si="18"/>
        <v/>
      </c>
      <c r="E118" s="128" t="str">
        <f t="shared" si="19"/>
        <v/>
      </c>
      <c r="F118" s="148"/>
      <c r="G118" s="148"/>
      <c r="H118" s="134"/>
      <c r="I118" s="162" t="str">
        <f t="shared" si="20"/>
        <v/>
      </c>
      <c r="J118" s="134"/>
      <c r="K118" s="130" t="str">
        <f>IF(C118&lt;&gt;"","＜従来枠＞"&amp;※編集不可※選択項目!$F$2&amp;"　"&amp;"＜トップ性能枠＞"&amp;※編集不可※選択項目!$F$3,"")</f>
        <v/>
      </c>
      <c r="L118" s="134"/>
      <c r="M118" s="134"/>
      <c r="N118" s="134"/>
      <c r="O118" s="128" t="str">
        <f>IF(C118="","",VLOOKUP(C118,※編集不可※選択項目!$A$2:$E$3,5,FALSE))</f>
        <v/>
      </c>
      <c r="P118" s="163"/>
      <c r="Q118" s="94"/>
      <c r="R118" s="148"/>
      <c r="S118" s="149"/>
      <c r="T118" s="225" t="str">
        <f>IF($C$3&lt;&gt;"あり","-",IF(AND(P118="可",L118&gt;=※編集不可※選択項目!$F$3),"トップ性能枠対象","-"))</f>
        <v>-</v>
      </c>
      <c r="U118" s="232"/>
      <c r="V118" s="78"/>
      <c r="W118" s="161" t="str">
        <f t="shared" si="21"/>
        <v/>
      </c>
      <c r="X118" s="233"/>
      <c r="Y118" s="234"/>
      <c r="Z118" s="235"/>
      <c r="AB118" s="236">
        <f t="shared" si="15"/>
        <v>0</v>
      </c>
      <c r="AC118" s="79">
        <f>IF(AND($C118&lt;&gt;"",$C$3="あり",L118&gt;=※編集不可※選択項目!$F$3,P118=""),1,0)</f>
        <v>0</v>
      </c>
      <c r="AD118" s="236">
        <f t="shared" si="22"/>
        <v>0</v>
      </c>
      <c r="AE118" s="236" t="str">
        <f t="shared" si="16"/>
        <v/>
      </c>
      <c r="AF118" s="237">
        <f t="shared" si="23"/>
        <v>0</v>
      </c>
      <c r="AG118" s="237">
        <f t="shared" si="24"/>
        <v>0</v>
      </c>
      <c r="AH118" s="190">
        <f>IF(AND($C$3="あり", $L118&gt;=※編集不可※選択項目!$F$3, $P118=""),1,0)</f>
        <v>0</v>
      </c>
    </row>
    <row r="119" spans="1:34" ht="25.25" customHeight="1" x14ac:dyDescent="0.2">
      <c r="A119" s="231">
        <f t="shared" si="14"/>
        <v>108</v>
      </c>
      <c r="B119" s="205" t="str">
        <f t="shared" si="17"/>
        <v/>
      </c>
      <c r="C119" s="133"/>
      <c r="D119" s="128" t="str">
        <f t="shared" si="18"/>
        <v/>
      </c>
      <c r="E119" s="128" t="str">
        <f t="shared" si="19"/>
        <v/>
      </c>
      <c r="F119" s="148"/>
      <c r="G119" s="148"/>
      <c r="H119" s="134"/>
      <c r="I119" s="162" t="str">
        <f t="shared" si="20"/>
        <v/>
      </c>
      <c r="J119" s="134"/>
      <c r="K119" s="130" t="str">
        <f>IF(C119&lt;&gt;"","＜従来枠＞"&amp;※編集不可※選択項目!$F$2&amp;"　"&amp;"＜トップ性能枠＞"&amp;※編集不可※選択項目!$F$3,"")</f>
        <v/>
      </c>
      <c r="L119" s="134"/>
      <c r="M119" s="134"/>
      <c r="N119" s="134"/>
      <c r="O119" s="128" t="str">
        <f>IF(C119="","",VLOOKUP(C119,※編集不可※選択項目!$A$2:$E$3,5,FALSE))</f>
        <v/>
      </c>
      <c r="P119" s="163"/>
      <c r="Q119" s="94"/>
      <c r="R119" s="148"/>
      <c r="S119" s="149"/>
      <c r="T119" s="225" t="str">
        <f>IF($C$3&lt;&gt;"あり","-",IF(AND(P119="可",L119&gt;=※編集不可※選択項目!$F$3),"トップ性能枠対象","-"))</f>
        <v>-</v>
      </c>
      <c r="U119" s="232"/>
      <c r="V119" s="78"/>
      <c r="W119" s="161" t="str">
        <f t="shared" si="21"/>
        <v/>
      </c>
      <c r="X119" s="233"/>
      <c r="Y119" s="234"/>
      <c r="Z119" s="235"/>
      <c r="AB119" s="236">
        <f t="shared" si="15"/>
        <v>0</v>
      </c>
      <c r="AC119" s="79">
        <f>IF(AND($C119&lt;&gt;"",$C$3="あり",L119&gt;=※編集不可※選択項目!$F$3,P119=""),1,0)</f>
        <v>0</v>
      </c>
      <c r="AD119" s="236">
        <f t="shared" si="22"/>
        <v>0</v>
      </c>
      <c r="AE119" s="236" t="str">
        <f t="shared" si="16"/>
        <v/>
      </c>
      <c r="AF119" s="237">
        <f t="shared" si="23"/>
        <v>0</v>
      </c>
      <c r="AG119" s="237">
        <f t="shared" si="24"/>
        <v>0</v>
      </c>
      <c r="AH119" s="190">
        <f>IF(AND($C$3="あり", $L119&gt;=※編集不可※選択項目!$F$3, $P119=""),1,0)</f>
        <v>0</v>
      </c>
    </row>
    <row r="120" spans="1:34" ht="25.25" customHeight="1" x14ac:dyDescent="0.2">
      <c r="A120" s="231">
        <f t="shared" si="14"/>
        <v>109</v>
      </c>
      <c r="B120" s="205" t="str">
        <f t="shared" si="17"/>
        <v/>
      </c>
      <c r="C120" s="133"/>
      <c r="D120" s="128" t="str">
        <f t="shared" si="18"/>
        <v/>
      </c>
      <c r="E120" s="128" t="str">
        <f t="shared" si="19"/>
        <v/>
      </c>
      <c r="F120" s="148"/>
      <c r="G120" s="148"/>
      <c r="H120" s="134"/>
      <c r="I120" s="162" t="str">
        <f t="shared" si="20"/>
        <v/>
      </c>
      <c r="J120" s="134"/>
      <c r="K120" s="130" t="str">
        <f>IF(C120&lt;&gt;"","＜従来枠＞"&amp;※編集不可※選択項目!$F$2&amp;"　"&amp;"＜トップ性能枠＞"&amp;※編集不可※選択項目!$F$3,"")</f>
        <v/>
      </c>
      <c r="L120" s="134"/>
      <c r="M120" s="134"/>
      <c r="N120" s="134"/>
      <c r="O120" s="128" t="str">
        <f>IF(C120="","",VLOOKUP(C120,※編集不可※選択項目!$A$2:$E$3,5,FALSE))</f>
        <v/>
      </c>
      <c r="P120" s="163"/>
      <c r="Q120" s="94"/>
      <c r="R120" s="148"/>
      <c r="S120" s="149"/>
      <c r="T120" s="225" t="str">
        <f>IF($C$3&lt;&gt;"あり","-",IF(AND(P120="可",L120&gt;=※編集不可※選択項目!$F$3),"トップ性能枠対象","-"))</f>
        <v>-</v>
      </c>
      <c r="U120" s="232"/>
      <c r="V120" s="78"/>
      <c r="W120" s="161" t="str">
        <f t="shared" si="21"/>
        <v/>
      </c>
      <c r="X120" s="233"/>
      <c r="Y120" s="234"/>
      <c r="Z120" s="235"/>
      <c r="AB120" s="236">
        <f t="shared" si="15"/>
        <v>0</v>
      </c>
      <c r="AC120" s="79">
        <f>IF(AND($C120&lt;&gt;"",$C$3="あり",L120&gt;=※編集不可※選択項目!$F$3,P120=""),1,0)</f>
        <v>0</v>
      </c>
      <c r="AD120" s="236">
        <f t="shared" si="22"/>
        <v>0</v>
      </c>
      <c r="AE120" s="236" t="str">
        <f t="shared" si="16"/>
        <v/>
      </c>
      <c r="AF120" s="237">
        <f t="shared" si="23"/>
        <v>0</v>
      </c>
      <c r="AG120" s="237">
        <f t="shared" si="24"/>
        <v>0</v>
      </c>
      <c r="AH120" s="190">
        <f>IF(AND($C$3="あり", $L120&gt;=※編集不可※選択項目!$F$3, $P120=""),1,0)</f>
        <v>0</v>
      </c>
    </row>
    <row r="121" spans="1:34" ht="25.25" customHeight="1" x14ac:dyDescent="0.2">
      <c r="A121" s="231">
        <f t="shared" si="14"/>
        <v>110</v>
      </c>
      <c r="B121" s="205" t="str">
        <f t="shared" si="17"/>
        <v/>
      </c>
      <c r="C121" s="133"/>
      <c r="D121" s="128" t="str">
        <f t="shared" si="18"/>
        <v/>
      </c>
      <c r="E121" s="128" t="str">
        <f t="shared" si="19"/>
        <v/>
      </c>
      <c r="F121" s="148"/>
      <c r="G121" s="148"/>
      <c r="H121" s="134"/>
      <c r="I121" s="162" t="str">
        <f t="shared" si="20"/>
        <v/>
      </c>
      <c r="J121" s="134"/>
      <c r="K121" s="130" t="str">
        <f>IF(C121&lt;&gt;"","＜従来枠＞"&amp;※編集不可※選択項目!$F$2&amp;"　"&amp;"＜トップ性能枠＞"&amp;※編集不可※選択項目!$F$3,"")</f>
        <v/>
      </c>
      <c r="L121" s="134"/>
      <c r="M121" s="134"/>
      <c r="N121" s="134"/>
      <c r="O121" s="128" t="str">
        <f>IF(C121="","",VLOOKUP(C121,※編集不可※選択項目!$A$2:$E$3,5,FALSE))</f>
        <v/>
      </c>
      <c r="P121" s="163"/>
      <c r="Q121" s="94"/>
      <c r="R121" s="148"/>
      <c r="S121" s="149"/>
      <c r="T121" s="225" t="str">
        <f>IF($C$3&lt;&gt;"あり","-",IF(AND(P121="可",L121&gt;=※編集不可※選択項目!$F$3),"トップ性能枠対象","-"))</f>
        <v>-</v>
      </c>
      <c r="U121" s="232"/>
      <c r="V121" s="78"/>
      <c r="W121" s="161" t="str">
        <f t="shared" si="21"/>
        <v/>
      </c>
      <c r="X121" s="233"/>
      <c r="Y121" s="234"/>
      <c r="Z121" s="235"/>
      <c r="AB121" s="236">
        <f t="shared" si="15"/>
        <v>0</v>
      </c>
      <c r="AC121" s="79">
        <f>IF(AND($C121&lt;&gt;"",$C$3="あり",L121&gt;=※編集不可※選択項目!$F$3,P121=""),1,0)</f>
        <v>0</v>
      </c>
      <c r="AD121" s="236">
        <f t="shared" si="22"/>
        <v>0</v>
      </c>
      <c r="AE121" s="236" t="str">
        <f t="shared" si="16"/>
        <v/>
      </c>
      <c r="AF121" s="237">
        <f t="shared" si="23"/>
        <v>0</v>
      </c>
      <c r="AG121" s="237">
        <f t="shared" si="24"/>
        <v>0</v>
      </c>
      <c r="AH121" s="190">
        <f>IF(AND($C$3="あり", $L121&gt;=※編集不可※選択項目!$F$3, $P121=""),1,0)</f>
        <v>0</v>
      </c>
    </row>
    <row r="122" spans="1:34" ht="25.25" customHeight="1" x14ac:dyDescent="0.2">
      <c r="A122" s="231">
        <f t="shared" si="14"/>
        <v>111</v>
      </c>
      <c r="B122" s="205" t="str">
        <f t="shared" si="17"/>
        <v/>
      </c>
      <c r="C122" s="133"/>
      <c r="D122" s="128" t="str">
        <f t="shared" si="18"/>
        <v/>
      </c>
      <c r="E122" s="128" t="str">
        <f t="shared" si="19"/>
        <v/>
      </c>
      <c r="F122" s="148"/>
      <c r="G122" s="148"/>
      <c r="H122" s="134"/>
      <c r="I122" s="162" t="str">
        <f t="shared" si="20"/>
        <v/>
      </c>
      <c r="J122" s="134"/>
      <c r="K122" s="130" t="str">
        <f>IF(C122&lt;&gt;"","＜従来枠＞"&amp;※編集不可※選択項目!$F$2&amp;"　"&amp;"＜トップ性能枠＞"&amp;※編集不可※選択項目!$F$3,"")</f>
        <v/>
      </c>
      <c r="L122" s="134"/>
      <c r="M122" s="134"/>
      <c r="N122" s="134"/>
      <c r="O122" s="128" t="str">
        <f>IF(C122="","",VLOOKUP(C122,※編集不可※選択項目!$A$2:$E$3,5,FALSE))</f>
        <v/>
      </c>
      <c r="P122" s="163"/>
      <c r="Q122" s="94"/>
      <c r="R122" s="148"/>
      <c r="S122" s="149"/>
      <c r="T122" s="225" t="str">
        <f>IF($C$3&lt;&gt;"あり","-",IF(AND(P122="可",L122&gt;=※編集不可※選択項目!$F$3),"トップ性能枠対象","-"))</f>
        <v>-</v>
      </c>
      <c r="U122" s="232"/>
      <c r="V122" s="78"/>
      <c r="W122" s="161" t="str">
        <f t="shared" si="21"/>
        <v/>
      </c>
      <c r="X122" s="233"/>
      <c r="Y122" s="234"/>
      <c r="Z122" s="235"/>
      <c r="AB122" s="236">
        <f t="shared" si="15"/>
        <v>0</v>
      </c>
      <c r="AC122" s="79">
        <f>IF(AND($C122&lt;&gt;"",$C$3="あり",L122&gt;=※編集不可※選択項目!$F$3,P122=""),1,0)</f>
        <v>0</v>
      </c>
      <c r="AD122" s="236">
        <f t="shared" si="22"/>
        <v>0</v>
      </c>
      <c r="AE122" s="236" t="str">
        <f t="shared" si="16"/>
        <v/>
      </c>
      <c r="AF122" s="237">
        <f t="shared" si="23"/>
        <v>0</v>
      </c>
      <c r="AG122" s="237">
        <f t="shared" si="24"/>
        <v>0</v>
      </c>
      <c r="AH122" s="190">
        <f>IF(AND($C$3="あり", $L122&gt;=※編集不可※選択項目!$F$3, $P122=""),1,0)</f>
        <v>0</v>
      </c>
    </row>
    <row r="123" spans="1:34" ht="25.25" customHeight="1" x14ac:dyDescent="0.2">
      <c r="A123" s="231">
        <f t="shared" si="14"/>
        <v>112</v>
      </c>
      <c r="B123" s="205" t="str">
        <f t="shared" si="17"/>
        <v/>
      </c>
      <c r="C123" s="133"/>
      <c r="D123" s="128" t="str">
        <f t="shared" si="18"/>
        <v/>
      </c>
      <c r="E123" s="128" t="str">
        <f t="shared" si="19"/>
        <v/>
      </c>
      <c r="F123" s="148"/>
      <c r="G123" s="148"/>
      <c r="H123" s="134"/>
      <c r="I123" s="162" t="str">
        <f t="shared" si="20"/>
        <v/>
      </c>
      <c r="J123" s="134"/>
      <c r="K123" s="130" t="str">
        <f>IF(C123&lt;&gt;"","＜従来枠＞"&amp;※編集不可※選択項目!$F$2&amp;"　"&amp;"＜トップ性能枠＞"&amp;※編集不可※選択項目!$F$3,"")</f>
        <v/>
      </c>
      <c r="L123" s="134"/>
      <c r="M123" s="134"/>
      <c r="N123" s="134"/>
      <c r="O123" s="128" t="str">
        <f>IF(C123="","",VLOOKUP(C123,※編集不可※選択項目!$A$2:$E$3,5,FALSE))</f>
        <v/>
      </c>
      <c r="P123" s="163"/>
      <c r="Q123" s="94"/>
      <c r="R123" s="148"/>
      <c r="S123" s="149"/>
      <c r="T123" s="225" t="str">
        <f>IF($C$3&lt;&gt;"あり","-",IF(AND(P123="可",L123&gt;=※編集不可※選択項目!$F$3),"トップ性能枠対象","-"))</f>
        <v>-</v>
      </c>
      <c r="U123" s="232"/>
      <c r="V123" s="78"/>
      <c r="W123" s="161" t="str">
        <f t="shared" si="21"/>
        <v/>
      </c>
      <c r="X123" s="233"/>
      <c r="Y123" s="234"/>
      <c r="Z123" s="235"/>
      <c r="AB123" s="236">
        <f t="shared" si="15"/>
        <v>0</v>
      </c>
      <c r="AC123" s="79">
        <f>IF(AND($C123&lt;&gt;"",$C$3="あり",L123&gt;=※編集不可※選択項目!$F$3,P123=""),1,0)</f>
        <v>0</v>
      </c>
      <c r="AD123" s="236">
        <f t="shared" si="22"/>
        <v>0</v>
      </c>
      <c r="AE123" s="236" t="str">
        <f t="shared" si="16"/>
        <v/>
      </c>
      <c r="AF123" s="237">
        <f t="shared" si="23"/>
        <v>0</v>
      </c>
      <c r="AG123" s="237">
        <f t="shared" si="24"/>
        <v>0</v>
      </c>
      <c r="AH123" s="190">
        <f>IF(AND($C$3="あり", $L123&gt;=※編集不可※選択項目!$F$3, $P123=""),1,0)</f>
        <v>0</v>
      </c>
    </row>
    <row r="124" spans="1:34" ht="25.25" customHeight="1" x14ac:dyDescent="0.2">
      <c r="A124" s="231">
        <f t="shared" si="14"/>
        <v>113</v>
      </c>
      <c r="B124" s="205" t="str">
        <f t="shared" si="17"/>
        <v/>
      </c>
      <c r="C124" s="133"/>
      <c r="D124" s="128" t="str">
        <f t="shared" si="18"/>
        <v/>
      </c>
      <c r="E124" s="128" t="str">
        <f t="shared" si="19"/>
        <v/>
      </c>
      <c r="F124" s="148"/>
      <c r="G124" s="148"/>
      <c r="H124" s="134"/>
      <c r="I124" s="162" t="str">
        <f t="shared" si="20"/>
        <v/>
      </c>
      <c r="J124" s="134"/>
      <c r="K124" s="130" t="str">
        <f>IF(C124&lt;&gt;"","＜従来枠＞"&amp;※編集不可※選択項目!$F$2&amp;"　"&amp;"＜トップ性能枠＞"&amp;※編集不可※選択項目!$F$3,"")</f>
        <v/>
      </c>
      <c r="L124" s="134"/>
      <c r="M124" s="134"/>
      <c r="N124" s="134"/>
      <c r="O124" s="128" t="str">
        <f>IF(C124="","",VLOOKUP(C124,※編集不可※選択項目!$A$2:$E$3,5,FALSE))</f>
        <v/>
      </c>
      <c r="P124" s="163"/>
      <c r="Q124" s="94"/>
      <c r="R124" s="148"/>
      <c r="S124" s="149"/>
      <c r="T124" s="225" t="str">
        <f>IF($C$3&lt;&gt;"あり","-",IF(AND(P124="可",L124&gt;=※編集不可※選択項目!$F$3),"トップ性能枠対象","-"))</f>
        <v>-</v>
      </c>
      <c r="U124" s="232"/>
      <c r="V124" s="78"/>
      <c r="W124" s="161" t="str">
        <f t="shared" si="21"/>
        <v/>
      </c>
      <c r="X124" s="233"/>
      <c r="Y124" s="234"/>
      <c r="Z124" s="235"/>
      <c r="AB124" s="236">
        <f t="shared" si="15"/>
        <v>0</v>
      </c>
      <c r="AC124" s="79">
        <f>IF(AND($C124&lt;&gt;"",$C$3="あり",L124&gt;=※編集不可※選択項目!$F$3,P124=""),1,0)</f>
        <v>0</v>
      </c>
      <c r="AD124" s="236">
        <f t="shared" si="22"/>
        <v>0</v>
      </c>
      <c r="AE124" s="236" t="str">
        <f t="shared" si="16"/>
        <v/>
      </c>
      <c r="AF124" s="237">
        <f t="shared" si="23"/>
        <v>0</v>
      </c>
      <c r="AG124" s="237">
        <f t="shared" si="24"/>
        <v>0</v>
      </c>
      <c r="AH124" s="190">
        <f>IF(AND($C$3="あり", $L124&gt;=※編集不可※選択項目!$F$3, $P124=""),1,0)</f>
        <v>0</v>
      </c>
    </row>
    <row r="125" spans="1:34" ht="25.25" customHeight="1" x14ac:dyDescent="0.2">
      <c r="A125" s="231">
        <f t="shared" si="14"/>
        <v>114</v>
      </c>
      <c r="B125" s="205" t="str">
        <f t="shared" si="17"/>
        <v/>
      </c>
      <c r="C125" s="133"/>
      <c r="D125" s="128" t="str">
        <f t="shared" si="18"/>
        <v/>
      </c>
      <c r="E125" s="128" t="str">
        <f t="shared" si="19"/>
        <v/>
      </c>
      <c r="F125" s="148"/>
      <c r="G125" s="148"/>
      <c r="H125" s="134"/>
      <c r="I125" s="162" t="str">
        <f t="shared" si="20"/>
        <v/>
      </c>
      <c r="J125" s="134"/>
      <c r="K125" s="130" t="str">
        <f>IF(C125&lt;&gt;"","＜従来枠＞"&amp;※編集不可※選択項目!$F$2&amp;"　"&amp;"＜トップ性能枠＞"&amp;※編集不可※選択項目!$F$3,"")</f>
        <v/>
      </c>
      <c r="L125" s="134"/>
      <c r="M125" s="134"/>
      <c r="N125" s="134"/>
      <c r="O125" s="128" t="str">
        <f>IF(C125="","",VLOOKUP(C125,※編集不可※選択項目!$A$2:$E$3,5,FALSE))</f>
        <v/>
      </c>
      <c r="P125" s="163"/>
      <c r="Q125" s="94"/>
      <c r="R125" s="148"/>
      <c r="S125" s="149"/>
      <c r="T125" s="225" t="str">
        <f>IF($C$3&lt;&gt;"あり","-",IF(AND(P125="可",L125&gt;=※編集不可※選択項目!$F$3),"トップ性能枠対象","-"))</f>
        <v>-</v>
      </c>
      <c r="U125" s="232"/>
      <c r="V125" s="78"/>
      <c r="W125" s="161" t="str">
        <f t="shared" si="21"/>
        <v/>
      </c>
      <c r="X125" s="233"/>
      <c r="Y125" s="234"/>
      <c r="Z125" s="235"/>
      <c r="AB125" s="236">
        <f t="shared" si="15"/>
        <v>0</v>
      </c>
      <c r="AC125" s="79">
        <f>IF(AND($C125&lt;&gt;"",$C$3="あり",L125&gt;=※編集不可※選択項目!$F$3,P125=""),1,0)</f>
        <v>0</v>
      </c>
      <c r="AD125" s="236">
        <f t="shared" si="22"/>
        <v>0</v>
      </c>
      <c r="AE125" s="236" t="str">
        <f t="shared" si="16"/>
        <v/>
      </c>
      <c r="AF125" s="237">
        <f t="shared" si="23"/>
        <v>0</v>
      </c>
      <c r="AG125" s="237">
        <f t="shared" si="24"/>
        <v>0</v>
      </c>
      <c r="AH125" s="190">
        <f>IF(AND($C$3="あり", $L125&gt;=※編集不可※選択項目!$F$3, $P125=""),1,0)</f>
        <v>0</v>
      </c>
    </row>
    <row r="126" spans="1:34" ht="25.25" customHeight="1" x14ac:dyDescent="0.2">
      <c r="A126" s="231">
        <f t="shared" si="14"/>
        <v>115</v>
      </c>
      <c r="B126" s="205" t="str">
        <f t="shared" si="17"/>
        <v/>
      </c>
      <c r="C126" s="133"/>
      <c r="D126" s="128" t="str">
        <f t="shared" si="18"/>
        <v/>
      </c>
      <c r="E126" s="128" t="str">
        <f t="shared" si="19"/>
        <v/>
      </c>
      <c r="F126" s="148"/>
      <c r="G126" s="148"/>
      <c r="H126" s="134"/>
      <c r="I126" s="162" t="str">
        <f t="shared" si="20"/>
        <v/>
      </c>
      <c r="J126" s="134"/>
      <c r="K126" s="130" t="str">
        <f>IF(C126&lt;&gt;"","＜従来枠＞"&amp;※編集不可※選択項目!$F$2&amp;"　"&amp;"＜トップ性能枠＞"&amp;※編集不可※選択項目!$F$3,"")</f>
        <v/>
      </c>
      <c r="L126" s="134"/>
      <c r="M126" s="134"/>
      <c r="N126" s="134"/>
      <c r="O126" s="128" t="str">
        <f>IF(C126="","",VLOOKUP(C126,※編集不可※選択項目!$A$2:$E$3,5,FALSE))</f>
        <v/>
      </c>
      <c r="P126" s="163"/>
      <c r="Q126" s="94"/>
      <c r="R126" s="148"/>
      <c r="S126" s="149"/>
      <c r="T126" s="225" t="str">
        <f>IF($C$3&lt;&gt;"あり","-",IF(AND(P126="可",L126&gt;=※編集不可※選択項目!$F$3),"トップ性能枠対象","-"))</f>
        <v>-</v>
      </c>
      <c r="U126" s="232"/>
      <c r="V126" s="78"/>
      <c r="W126" s="161" t="str">
        <f t="shared" si="21"/>
        <v/>
      </c>
      <c r="X126" s="233"/>
      <c r="Y126" s="234"/>
      <c r="Z126" s="235"/>
      <c r="AB126" s="236">
        <f t="shared" si="15"/>
        <v>0</v>
      </c>
      <c r="AC126" s="79">
        <f>IF(AND($C126&lt;&gt;"",$C$3="あり",L126&gt;=※編集不可※選択項目!$F$3,P126=""),1,0)</f>
        <v>0</v>
      </c>
      <c r="AD126" s="236">
        <f t="shared" si="22"/>
        <v>0</v>
      </c>
      <c r="AE126" s="236" t="str">
        <f t="shared" si="16"/>
        <v/>
      </c>
      <c r="AF126" s="237">
        <f t="shared" si="23"/>
        <v>0</v>
      </c>
      <c r="AG126" s="237">
        <f t="shared" si="24"/>
        <v>0</v>
      </c>
      <c r="AH126" s="190">
        <f>IF(AND($C$3="あり", $L126&gt;=※編集不可※選択項目!$F$3, $P126=""),1,0)</f>
        <v>0</v>
      </c>
    </row>
    <row r="127" spans="1:34" ht="25.25" customHeight="1" x14ac:dyDescent="0.2">
      <c r="A127" s="231">
        <f t="shared" si="14"/>
        <v>116</v>
      </c>
      <c r="B127" s="205" t="str">
        <f t="shared" si="17"/>
        <v/>
      </c>
      <c r="C127" s="133"/>
      <c r="D127" s="128" t="str">
        <f t="shared" si="18"/>
        <v/>
      </c>
      <c r="E127" s="128" t="str">
        <f t="shared" si="19"/>
        <v/>
      </c>
      <c r="F127" s="148"/>
      <c r="G127" s="148"/>
      <c r="H127" s="134"/>
      <c r="I127" s="162" t="str">
        <f t="shared" si="20"/>
        <v/>
      </c>
      <c r="J127" s="134"/>
      <c r="K127" s="130" t="str">
        <f>IF(C127&lt;&gt;"","＜従来枠＞"&amp;※編集不可※選択項目!$F$2&amp;"　"&amp;"＜トップ性能枠＞"&amp;※編集不可※選択項目!$F$3,"")</f>
        <v/>
      </c>
      <c r="L127" s="134"/>
      <c r="M127" s="134"/>
      <c r="N127" s="134"/>
      <c r="O127" s="128" t="str">
        <f>IF(C127="","",VLOOKUP(C127,※編集不可※選択項目!$A$2:$E$3,5,FALSE))</f>
        <v/>
      </c>
      <c r="P127" s="163"/>
      <c r="Q127" s="94"/>
      <c r="R127" s="148"/>
      <c r="S127" s="149"/>
      <c r="T127" s="225" t="str">
        <f>IF($C$3&lt;&gt;"あり","-",IF(AND(P127="可",L127&gt;=※編集不可※選択項目!$F$3),"トップ性能枠対象","-"))</f>
        <v>-</v>
      </c>
      <c r="U127" s="232"/>
      <c r="V127" s="78"/>
      <c r="W127" s="161" t="str">
        <f t="shared" si="21"/>
        <v/>
      </c>
      <c r="X127" s="233"/>
      <c r="Y127" s="234"/>
      <c r="Z127" s="235"/>
      <c r="AB127" s="236">
        <f t="shared" si="15"/>
        <v>0</v>
      </c>
      <c r="AC127" s="79">
        <f>IF(AND($C127&lt;&gt;"",$C$3="あり",L127&gt;=※編集不可※選択項目!$F$3,P127=""),1,0)</f>
        <v>0</v>
      </c>
      <c r="AD127" s="236">
        <f t="shared" si="22"/>
        <v>0</v>
      </c>
      <c r="AE127" s="236" t="str">
        <f t="shared" si="16"/>
        <v/>
      </c>
      <c r="AF127" s="237">
        <f t="shared" si="23"/>
        <v>0</v>
      </c>
      <c r="AG127" s="237">
        <f t="shared" si="24"/>
        <v>0</v>
      </c>
      <c r="AH127" s="190">
        <f>IF(AND($C$3="あり", $L127&gt;=※編集不可※選択項目!$F$3, $P127=""),1,0)</f>
        <v>0</v>
      </c>
    </row>
    <row r="128" spans="1:34" ht="25.25" customHeight="1" x14ac:dyDescent="0.2">
      <c r="A128" s="231">
        <f t="shared" si="14"/>
        <v>117</v>
      </c>
      <c r="B128" s="205" t="str">
        <f t="shared" si="17"/>
        <v/>
      </c>
      <c r="C128" s="133"/>
      <c r="D128" s="128" t="str">
        <f t="shared" si="18"/>
        <v/>
      </c>
      <c r="E128" s="128" t="str">
        <f t="shared" si="19"/>
        <v/>
      </c>
      <c r="F128" s="148"/>
      <c r="G128" s="148"/>
      <c r="H128" s="134"/>
      <c r="I128" s="162" t="str">
        <f t="shared" si="20"/>
        <v/>
      </c>
      <c r="J128" s="134"/>
      <c r="K128" s="130" t="str">
        <f>IF(C128&lt;&gt;"","＜従来枠＞"&amp;※編集不可※選択項目!$F$2&amp;"　"&amp;"＜トップ性能枠＞"&amp;※編集不可※選択項目!$F$3,"")</f>
        <v/>
      </c>
      <c r="L128" s="134"/>
      <c r="M128" s="134"/>
      <c r="N128" s="134"/>
      <c r="O128" s="128" t="str">
        <f>IF(C128="","",VLOOKUP(C128,※編集不可※選択項目!$A$2:$E$3,5,FALSE))</f>
        <v/>
      </c>
      <c r="P128" s="163"/>
      <c r="Q128" s="94"/>
      <c r="R128" s="148"/>
      <c r="S128" s="149"/>
      <c r="T128" s="225" t="str">
        <f>IF($C$3&lt;&gt;"あり","-",IF(AND(P128="可",L128&gt;=※編集不可※選択項目!$F$3),"トップ性能枠対象","-"))</f>
        <v>-</v>
      </c>
      <c r="U128" s="232"/>
      <c r="V128" s="78"/>
      <c r="W128" s="161" t="str">
        <f t="shared" si="21"/>
        <v/>
      </c>
      <c r="X128" s="233"/>
      <c r="Y128" s="234"/>
      <c r="Z128" s="235"/>
      <c r="AB128" s="236">
        <f t="shared" si="15"/>
        <v>0</v>
      </c>
      <c r="AC128" s="79">
        <f>IF(AND($C128&lt;&gt;"",$C$3="あり",L128&gt;=※編集不可※選択項目!$F$3,P128=""),1,0)</f>
        <v>0</v>
      </c>
      <c r="AD128" s="236">
        <f t="shared" si="22"/>
        <v>0</v>
      </c>
      <c r="AE128" s="236" t="str">
        <f t="shared" si="16"/>
        <v/>
      </c>
      <c r="AF128" s="237">
        <f t="shared" si="23"/>
        <v>0</v>
      </c>
      <c r="AG128" s="237">
        <f t="shared" si="24"/>
        <v>0</v>
      </c>
      <c r="AH128" s="190">
        <f>IF(AND($C$3="あり", $L128&gt;=※編集不可※選択項目!$F$3, $P128=""),1,0)</f>
        <v>0</v>
      </c>
    </row>
    <row r="129" spans="1:34" ht="25.25" customHeight="1" x14ac:dyDescent="0.2">
      <c r="A129" s="231">
        <f t="shared" si="14"/>
        <v>118</v>
      </c>
      <c r="B129" s="205" t="str">
        <f t="shared" si="17"/>
        <v/>
      </c>
      <c r="C129" s="133"/>
      <c r="D129" s="128" t="str">
        <f t="shared" si="18"/>
        <v/>
      </c>
      <c r="E129" s="128" t="str">
        <f t="shared" si="19"/>
        <v/>
      </c>
      <c r="F129" s="148"/>
      <c r="G129" s="148"/>
      <c r="H129" s="134"/>
      <c r="I129" s="162" t="str">
        <f t="shared" si="20"/>
        <v/>
      </c>
      <c r="J129" s="134"/>
      <c r="K129" s="130" t="str">
        <f>IF(C129&lt;&gt;"","＜従来枠＞"&amp;※編集不可※選択項目!$F$2&amp;"　"&amp;"＜トップ性能枠＞"&amp;※編集不可※選択項目!$F$3,"")</f>
        <v/>
      </c>
      <c r="L129" s="134"/>
      <c r="M129" s="134"/>
      <c r="N129" s="134"/>
      <c r="O129" s="128" t="str">
        <f>IF(C129="","",VLOOKUP(C129,※編集不可※選択項目!$A$2:$E$3,5,FALSE))</f>
        <v/>
      </c>
      <c r="P129" s="163"/>
      <c r="Q129" s="94"/>
      <c r="R129" s="148"/>
      <c r="S129" s="149"/>
      <c r="T129" s="225" t="str">
        <f>IF($C$3&lt;&gt;"あり","-",IF(AND(P129="可",L129&gt;=※編集不可※選択項目!$F$3),"トップ性能枠対象","-"))</f>
        <v>-</v>
      </c>
      <c r="U129" s="232"/>
      <c r="V129" s="78"/>
      <c r="W129" s="161" t="str">
        <f t="shared" si="21"/>
        <v/>
      </c>
      <c r="X129" s="233"/>
      <c r="Y129" s="234"/>
      <c r="Z129" s="235"/>
      <c r="AB129" s="236">
        <f t="shared" si="15"/>
        <v>0</v>
      </c>
      <c r="AC129" s="79">
        <f>IF(AND($C129&lt;&gt;"",$C$3="あり",L129&gt;=※編集不可※選択項目!$F$3,P129=""),1,0)</f>
        <v>0</v>
      </c>
      <c r="AD129" s="236">
        <f t="shared" si="22"/>
        <v>0</v>
      </c>
      <c r="AE129" s="236" t="str">
        <f t="shared" si="16"/>
        <v/>
      </c>
      <c r="AF129" s="237">
        <f t="shared" si="23"/>
        <v>0</v>
      </c>
      <c r="AG129" s="237">
        <f t="shared" si="24"/>
        <v>0</v>
      </c>
      <c r="AH129" s="190">
        <f>IF(AND($C$3="あり", $L129&gt;=※編集不可※選択項目!$F$3, $P129=""),1,0)</f>
        <v>0</v>
      </c>
    </row>
    <row r="130" spans="1:34" ht="25.25" customHeight="1" x14ac:dyDescent="0.2">
      <c r="A130" s="231">
        <f t="shared" si="14"/>
        <v>119</v>
      </c>
      <c r="B130" s="205" t="str">
        <f t="shared" si="17"/>
        <v/>
      </c>
      <c r="C130" s="133"/>
      <c r="D130" s="128" t="str">
        <f t="shared" si="18"/>
        <v/>
      </c>
      <c r="E130" s="128" t="str">
        <f t="shared" si="19"/>
        <v/>
      </c>
      <c r="F130" s="148"/>
      <c r="G130" s="148"/>
      <c r="H130" s="134"/>
      <c r="I130" s="162" t="str">
        <f t="shared" si="20"/>
        <v/>
      </c>
      <c r="J130" s="134"/>
      <c r="K130" s="130" t="str">
        <f>IF(C130&lt;&gt;"","＜従来枠＞"&amp;※編集不可※選択項目!$F$2&amp;"　"&amp;"＜トップ性能枠＞"&amp;※編集不可※選択項目!$F$3,"")</f>
        <v/>
      </c>
      <c r="L130" s="134"/>
      <c r="M130" s="134"/>
      <c r="N130" s="134"/>
      <c r="O130" s="128" t="str">
        <f>IF(C130="","",VLOOKUP(C130,※編集不可※選択項目!$A$2:$E$3,5,FALSE))</f>
        <v/>
      </c>
      <c r="P130" s="163"/>
      <c r="Q130" s="94"/>
      <c r="R130" s="148"/>
      <c r="S130" s="149"/>
      <c r="T130" s="225" t="str">
        <f>IF($C$3&lt;&gt;"あり","-",IF(AND(P130="可",L130&gt;=※編集不可※選択項目!$F$3),"トップ性能枠対象","-"))</f>
        <v>-</v>
      </c>
      <c r="U130" s="232"/>
      <c r="V130" s="78"/>
      <c r="W130" s="161" t="str">
        <f t="shared" si="21"/>
        <v/>
      </c>
      <c r="X130" s="233"/>
      <c r="Y130" s="234"/>
      <c r="Z130" s="235"/>
      <c r="AB130" s="236">
        <f t="shared" si="15"/>
        <v>0</v>
      </c>
      <c r="AC130" s="79">
        <f>IF(AND($C130&lt;&gt;"",$C$3="あり",L130&gt;=※編集不可※選択項目!$F$3,P130=""),1,0)</f>
        <v>0</v>
      </c>
      <c r="AD130" s="236">
        <f t="shared" si="22"/>
        <v>0</v>
      </c>
      <c r="AE130" s="236" t="str">
        <f t="shared" si="16"/>
        <v/>
      </c>
      <c r="AF130" s="237">
        <f t="shared" si="23"/>
        <v>0</v>
      </c>
      <c r="AG130" s="237">
        <f t="shared" si="24"/>
        <v>0</v>
      </c>
      <c r="AH130" s="190">
        <f>IF(AND($C$3="あり", $L130&gt;=※編集不可※選択項目!$F$3, $P130=""),1,0)</f>
        <v>0</v>
      </c>
    </row>
    <row r="131" spans="1:34" ht="25.25" customHeight="1" x14ac:dyDescent="0.2">
      <c r="A131" s="231">
        <f t="shared" si="14"/>
        <v>120</v>
      </c>
      <c r="B131" s="205" t="str">
        <f t="shared" si="17"/>
        <v/>
      </c>
      <c r="C131" s="133"/>
      <c r="D131" s="128" t="str">
        <f t="shared" si="18"/>
        <v/>
      </c>
      <c r="E131" s="128" t="str">
        <f t="shared" si="19"/>
        <v/>
      </c>
      <c r="F131" s="148"/>
      <c r="G131" s="148"/>
      <c r="H131" s="134"/>
      <c r="I131" s="162" t="str">
        <f t="shared" si="20"/>
        <v/>
      </c>
      <c r="J131" s="134"/>
      <c r="K131" s="130" t="str">
        <f>IF(C131&lt;&gt;"","＜従来枠＞"&amp;※編集不可※選択項目!$F$2&amp;"　"&amp;"＜トップ性能枠＞"&amp;※編集不可※選択項目!$F$3,"")</f>
        <v/>
      </c>
      <c r="L131" s="134"/>
      <c r="M131" s="134"/>
      <c r="N131" s="134"/>
      <c r="O131" s="128" t="str">
        <f>IF(C131="","",VLOOKUP(C131,※編集不可※選択項目!$A$2:$E$3,5,FALSE))</f>
        <v/>
      </c>
      <c r="P131" s="163"/>
      <c r="Q131" s="94"/>
      <c r="R131" s="148"/>
      <c r="S131" s="149"/>
      <c r="T131" s="225" t="str">
        <f>IF($C$3&lt;&gt;"あり","-",IF(AND(P131="可",L131&gt;=※編集不可※選択項目!$F$3),"トップ性能枠対象","-"))</f>
        <v>-</v>
      </c>
      <c r="U131" s="232"/>
      <c r="V131" s="78"/>
      <c r="W131" s="161" t="str">
        <f t="shared" si="21"/>
        <v/>
      </c>
      <c r="X131" s="233"/>
      <c r="Y131" s="234"/>
      <c r="Z131" s="235"/>
      <c r="AB131" s="236">
        <f t="shared" si="15"/>
        <v>0</v>
      </c>
      <c r="AC131" s="79">
        <f>IF(AND($C131&lt;&gt;"",$C$3="あり",L131&gt;=※編集不可※選択項目!$F$3,P131=""),1,0)</f>
        <v>0</v>
      </c>
      <c r="AD131" s="236">
        <f t="shared" si="22"/>
        <v>0</v>
      </c>
      <c r="AE131" s="236" t="str">
        <f t="shared" si="16"/>
        <v/>
      </c>
      <c r="AF131" s="237">
        <f t="shared" si="23"/>
        <v>0</v>
      </c>
      <c r="AG131" s="237">
        <f t="shared" si="24"/>
        <v>0</v>
      </c>
      <c r="AH131" s="190">
        <f>IF(AND($C$3="あり", $L131&gt;=※編集不可※選択項目!$F$3, $P131=""),1,0)</f>
        <v>0</v>
      </c>
    </row>
    <row r="132" spans="1:34" ht="25.25" customHeight="1" x14ac:dyDescent="0.2">
      <c r="A132" s="231">
        <f t="shared" si="14"/>
        <v>121</v>
      </c>
      <c r="B132" s="205" t="str">
        <f t="shared" si="17"/>
        <v/>
      </c>
      <c r="C132" s="133"/>
      <c r="D132" s="128" t="str">
        <f t="shared" si="18"/>
        <v/>
      </c>
      <c r="E132" s="128" t="str">
        <f t="shared" si="19"/>
        <v/>
      </c>
      <c r="F132" s="148"/>
      <c r="G132" s="148"/>
      <c r="H132" s="134"/>
      <c r="I132" s="162" t="str">
        <f t="shared" si="20"/>
        <v/>
      </c>
      <c r="J132" s="134"/>
      <c r="K132" s="130" t="str">
        <f>IF(C132&lt;&gt;"","＜従来枠＞"&amp;※編集不可※選択項目!$F$2&amp;"　"&amp;"＜トップ性能枠＞"&amp;※編集不可※選択項目!$F$3,"")</f>
        <v/>
      </c>
      <c r="L132" s="134"/>
      <c r="M132" s="134"/>
      <c r="N132" s="134"/>
      <c r="O132" s="128" t="str">
        <f>IF(C132="","",VLOOKUP(C132,※編集不可※選択項目!$A$2:$E$3,5,FALSE))</f>
        <v/>
      </c>
      <c r="P132" s="163"/>
      <c r="Q132" s="94"/>
      <c r="R132" s="148"/>
      <c r="S132" s="149"/>
      <c r="T132" s="225" t="str">
        <f>IF($C$3&lt;&gt;"あり","-",IF(AND(P132="可",L132&gt;=※編集不可※選択項目!$F$3),"トップ性能枠対象","-"))</f>
        <v>-</v>
      </c>
      <c r="U132" s="232"/>
      <c r="V132" s="78"/>
      <c r="W132" s="161" t="str">
        <f t="shared" si="21"/>
        <v/>
      </c>
      <c r="X132" s="233"/>
      <c r="Y132" s="234"/>
      <c r="Z132" s="235"/>
      <c r="AB132" s="236">
        <f t="shared" si="15"/>
        <v>0</v>
      </c>
      <c r="AC132" s="79">
        <f>IF(AND($C132&lt;&gt;"",$C$3="あり",L132&gt;=※編集不可※選択項目!$F$3,P132=""),1,0)</f>
        <v>0</v>
      </c>
      <c r="AD132" s="236">
        <f t="shared" si="22"/>
        <v>0</v>
      </c>
      <c r="AE132" s="236" t="str">
        <f t="shared" si="16"/>
        <v/>
      </c>
      <c r="AF132" s="237">
        <f t="shared" si="23"/>
        <v>0</v>
      </c>
      <c r="AG132" s="237">
        <f t="shared" si="24"/>
        <v>0</v>
      </c>
      <c r="AH132" s="190">
        <f>IF(AND($C$3="あり", $L132&gt;=※編集不可※選択項目!$F$3, $P132=""),1,0)</f>
        <v>0</v>
      </c>
    </row>
    <row r="133" spans="1:34" ht="25.25" customHeight="1" x14ac:dyDescent="0.2">
      <c r="A133" s="231">
        <f t="shared" si="14"/>
        <v>122</v>
      </c>
      <c r="B133" s="205" t="str">
        <f t="shared" si="17"/>
        <v/>
      </c>
      <c r="C133" s="133"/>
      <c r="D133" s="128" t="str">
        <f t="shared" si="18"/>
        <v/>
      </c>
      <c r="E133" s="128" t="str">
        <f t="shared" si="19"/>
        <v/>
      </c>
      <c r="F133" s="148"/>
      <c r="G133" s="148"/>
      <c r="H133" s="134"/>
      <c r="I133" s="162" t="str">
        <f t="shared" si="20"/>
        <v/>
      </c>
      <c r="J133" s="134"/>
      <c r="K133" s="130" t="str">
        <f>IF(C133&lt;&gt;"","＜従来枠＞"&amp;※編集不可※選択項目!$F$2&amp;"　"&amp;"＜トップ性能枠＞"&amp;※編集不可※選択項目!$F$3,"")</f>
        <v/>
      </c>
      <c r="L133" s="134"/>
      <c r="M133" s="134"/>
      <c r="N133" s="134"/>
      <c r="O133" s="128" t="str">
        <f>IF(C133="","",VLOOKUP(C133,※編集不可※選択項目!$A$2:$E$3,5,FALSE))</f>
        <v/>
      </c>
      <c r="P133" s="163"/>
      <c r="Q133" s="94"/>
      <c r="R133" s="148"/>
      <c r="S133" s="149"/>
      <c r="T133" s="225" t="str">
        <f>IF($C$3&lt;&gt;"あり","-",IF(AND(P133="可",L133&gt;=※編集不可※選択項目!$F$3),"トップ性能枠対象","-"))</f>
        <v>-</v>
      </c>
      <c r="U133" s="232"/>
      <c r="V133" s="78"/>
      <c r="W133" s="161" t="str">
        <f t="shared" si="21"/>
        <v/>
      </c>
      <c r="X133" s="233"/>
      <c r="Y133" s="234"/>
      <c r="Z133" s="235"/>
      <c r="AB133" s="236">
        <f t="shared" si="15"/>
        <v>0</v>
      </c>
      <c r="AC133" s="79">
        <f>IF(AND($C133&lt;&gt;"",$C$3="あり",L133&gt;=※編集不可※選択項目!$F$3,P133=""),1,0)</f>
        <v>0</v>
      </c>
      <c r="AD133" s="236">
        <f t="shared" si="22"/>
        <v>0</v>
      </c>
      <c r="AE133" s="236" t="str">
        <f t="shared" si="16"/>
        <v/>
      </c>
      <c r="AF133" s="237">
        <f t="shared" si="23"/>
        <v>0</v>
      </c>
      <c r="AG133" s="237">
        <f t="shared" si="24"/>
        <v>0</v>
      </c>
      <c r="AH133" s="190">
        <f>IF(AND($C$3="あり", $L133&gt;=※編集不可※選択項目!$F$3, $P133=""),1,0)</f>
        <v>0</v>
      </c>
    </row>
    <row r="134" spans="1:34" ht="25.25" customHeight="1" x14ac:dyDescent="0.2">
      <c r="A134" s="231">
        <f t="shared" si="14"/>
        <v>123</v>
      </c>
      <c r="B134" s="205" t="str">
        <f t="shared" si="17"/>
        <v/>
      </c>
      <c r="C134" s="133"/>
      <c r="D134" s="128" t="str">
        <f t="shared" si="18"/>
        <v/>
      </c>
      <c r="E134" s="128" t="str">
        <f t="shared" si="19"/>
        <v/>
      </c>
      <c r="F134" s="148"/>
      <c r="G134" s="148"/>
      <c r="H134" s="134"/>
      <c r="I134" s="162" t="str">
        <f t="shared" si="20"/>
        <v/>
      </c>
      <c r="J134" s="134"/>
      <c r="K134" s="130" t="str">
        <f>IF(C134&lt;&gt;"","＜従来枠＞"&amp;※編集不可※選択項目!$F$2&amp;"　"&amp;"＜トップ性能枠＞"&amp;※編集不可※選択項目!$F$3,"")</f>
        <v/>
      </c>
      <c r="L134" s="134"/>
      <c r="M134" s="134"/>
      <c r="N134" s="134"/>
      <c r="O134" s="128" t="str">
        <f>IF(C134="","",VLOOKUP(C134,※編集不可※選択項目!$A$2:$E$3,5,FALSE))</f>
        <v/>
      </c>
      <c r="P134" s="163"/>
      <c r="Q134" s="94"/>
      <c r="R134" s="148"/>
      <c r="S134" s="149"/>
      <c r="T134" s="225" t="str">
        <f>IF($C$3&lt;&gt;"あり","-",IF(AND(P134="可",L134&gt;=※編集不可※選択項目!$F$3),"トップ性能枠対象","-"))</f>
        <v>-</v>
      </c>
      <c r="U134" s="232"/>
      <c r="V134" s="78"/>
      <c r="W134" s="161" t="str">
        <f t="shared" si="21"/>
        <v/>
      </c>
      <c r="X134" s="233"/>
      <c r="Y134" s="234"/>
      <c r="Z134" s="235"/>
      <c r="AB134" s="236">
        <f t="shared" si="15"/>
        <v>0</v>
      </c>
      <c r="AC134" s="79">
        <f>IF(AND($C134&lt;&gt;"",$C$3="あり",L134&gt;=※編集不可※選択項目!$F$3,P134=""),1,0)</f>
        <v>0</v>
      </c>
      <c r="AD134" s="236">
        <f t="shared" si="22"/>
        <v>0</v>
      </c>
      <c r="AE134" s="236" t="str">
        <f t="shared" si="16"/>
        <v/>
      </c>
      <c r="AF134" s="237">
        <f t="shared" si="23"/>
        <v>0</v>
      </c>
      <c r="AG134" s="237">
        <f t="shared" si="24"/>
        <v>0</v>
      </c>
      <c r="AH134" s="190">
        <f>IF(AND($C$3="あり", $L134&gt;=※編集不可※選択項目!$F$3, $P134=""),1,0)</f>
        <v>0</v>
      </c>
    </row>
    <row r="135" spans="1:34" ht="25.25" customHeight="1" x14ac:dyDescent="0.2">
      <c r="A135" s="231">
        <f t="shared" si="14"/>
        <v>124</v>
      </c>
      <c r="B135" s="205" t="str">
        <f t="shared" si="17"/>
        <v/>
      </c>
      <c r="C135" s="133"/>
      <c r="D135" s="128" t="str">
        <f t="shared" si="18"/>
        <v/>
      </c>
      <c r="E135" s="128" t="str">
        <f t="shared" si="19"/>
        <v/>
      </c>
      <c r="F135" s="148"/>
      <c r="G135" s="148"/>
      <c r="H135" s="134"/>
      <c r="I135" s="162" t="str">
        <f t="shared" si="20"/>
        <v/>
      </c>
      <c r="J135" s="134"/>
      <c r="K135" s="130" t="str">
        <f>IF(C135&lt;&gt;"","＜従来枠＞"&amp;※編集不可※選択項目!$F$2&amp;"　"&amp;"＜トップ性能枠＞"&amp;※編集不可※選択項目!$F$3,"")</f>
        <v/>
      </c>
      <c r="L135" s="134"/>
      <c r="M135" s="134"/>
      <c r="N135" s="134"/>
      <c r="O135" s="128" t="str">
        <f>IF(C135="","",VLOOKUP(C135,※編集不可※選択項目!$A$2:$E$3,5,FALSE))</f>
        <v/>
      </c>
      <c r="P135" s="163"/>
      <c r="Q135" s="94"/>
      <c r="R135" s="148"/>
      <c r="S135" s="149"/>
      <c r="T135" s="225" t="str">
        <f>IF($C$3&lt;&gt;"あり","-",IF(AND(P135="可",L135&gt;=※編集不可※選択項目!$F$3),"トップ性能枠対象","-"))</f>
        <v>-</v>
      </c>
      <c r="U135" s="232"/>
      <c r="V135" s="78"/>
      <c r="W135" s="161" t="str">
        <f t="shared" si="21"/>
        <v/>
      </c>
      <c r="X135" s="233"/>
      <c r="Y135" s="234"/>
      <c r="Z135" s="235"/>
      <c r="AB135" s="236">
        <f t="shared" si="15"/>
        <v>0</v>
      </c>
      <c r="AC135" s="79">
        <f>IF(AND($C135&lt;&gt;"",$C$3="あり",L135&gt;=※編集不可※選択項目!$F$3,P135=""),1,0)</f>
        <v>0</v>
      </c>
      <c r="AD135" s="236">
        <f t="shared" si="22"/>
        <v>0</v>
      </c>
      <c r="AE135" s="236" t="str">
        <f t="shared" si="16"/>
        <v/>
      </c>
      <c r="AF135" s="237">
        <f t="shared" si="23"/>
        <v>0</v>
      </c>
      <c r="AG135" s="237">
        <f t="shared" si="24"/>
        <v>0</v>
      </c>
      <c r="AH135" s="190">
        <f>IF(AND($C$3="あり", $L135&gt;=※編集不可※選択項目!$F$3, $P135=""),1,0)</f>
        <v>0</v>
      </c>
    </row>
    <row r="136" spans="1:34" ht="25.25" customHeight="1" x14ac:dyDescent="0.2">
      <c r="A136" s="231">
        <f t="shared" si="14"/>
        <v>125</v>
      </c>
      <c r="B136" s="205" t="str">
        <f t="shared" si="17"/>
        <v/>
      </c>
      <c r="C136" s="133"/>
      <c r="D136" s="128" t="str">
        <f t="shared" si="18"/>
        <v/>
      </c>
      <c r="E136" s="128" t="str">
        <f t="shared" si="19"/>
        <v/>
      </c>
      <c r="F136" s="148"/>
      <c r="G136" s="148"/>
      <c r="H136" s="134"/>
      <c r="I136" s="162" t="str">
        <f t="shared" si="20"/>
        <v/>
      </c>
      <c r="J136" s="134"/>
      <c r="K136" s="130" t="str">
        <f>IF(C136&lt;&gt;"","＜従来枠＞"&amp;※編集不可※選択項目!$F$2&amp;"　"&amp;"＜トップ性能枠＞"&amp;※編集不可※選択項目!$F$3,"")</f>
        <v/>
      </c>
      <c r="L136" s="134"/>
      <c r="M136" s="134"/>
      <c r="N136" s="134"/>
      <c r="O136" s="128" t="str">
        <f>IF(C136="","",VLOOKUP(C136,※編集不可※選択項目!$A$2:$E$3,5,FALSE))</f>
        <v/>
      </c>
      <c r="P136" s="163"/>
      <c r="Q136" s="94"/>
      <c r="R136" s="148"/>
      <c r="S136" s="149"/>
      <c r="T136" s="225" t="str">
        <f>IF($C$3&lt;&gt;"あり","-",IF(AND(P136="可",L136&gt;=※編集不可※選択項目!$F$3),"トップ性能枠対象","-"))</f>
        <v>-</v>
      </c>
      <c r="U136" s="232"/>
      <c r="V136" s="78"/>
      <c r="W136" s="161" t="str">
        <f t="shared" si="21"/>
        <v/>
      </c>
      <c r="X136" s="233"/>
      <c r="Y136" s="234"/>
      <c r="Z136" s="235"/>
      <c r="AB136" s="236">
        <f t="shared" si="15"/>
        <v>0</v>
      </c>
      <c r="AC136" s="79">
        <f>IF(AND($C136&lt;&gt;"",$C$3="あり",L136&gt;=※編集不可※選択項目!$F$3,P136=""),1,0)</f>
        <v>0</v>
      </c>
      <c r="AD136" s="236">
        <f t="shared" si="22"/>
        <v>0</v>
      </c>
      <c r="AE136" s="236" t="str">
        <f t="shared" si="16"/>
        <v/>
      </c>
      <c r="AF136" s="237">
        <f t="shared" si="23"/>
        <v>0</v>
      </c>
      <c r="AG136" s="237">
        <f t="shared" si="24"/>
        <v>0</v>
      </c>
      <c r="AH136" s="190">
        <f>IF(AND($C$3="あり", $L136&gt;=※編集不可※選択項目!$F$3, $P136=""),1,0)</f>
        <v>0</v>
      </c>
    </row>
    <row r="137" spans="1:34" ht="25.25" customHeight="1" x14ac:dyDescent="0.2">
      <c r="A137" s="231">
        <f t="shared" si="14"/>
        <v>126</v>
      </c>
      <c r="B137" s="205" t="str">
        <f t="shared" si="17"/>
        <v/>
      </c>
      <c r="C137" s="133"/>
      <c r="D137" s="128" t="str">
        <f t="shared" si="18"/>
        <v/>
      </c>
      <c r="E137" s="128" t="str">
        <f t="shared" si="19"/>
        <v/>
      </c>
      <c r="F137" s="148"/>
      <c r="G137" s="148"/>
      <c r="H137" s="134"/>
      <c r="I137" s="162" t="str">
        <f t="shared" si="20"/>
        <v/>
      </c>
      <c r="J137" s="134"/>
      <c r="K137" s="130" t="str">
        <f>IF(C137&lt;&gt;"","＜従来枠＞"&amp;※編集不可※選択項目!$F$2&amp;"　"&amp;"＜トップ性能枠＞"&amp;※編集不可※選択項目!$F$3,"")</f>
        <v/>
      </c>
      <c r="L137" s="134"/>
      <c r="M137" s="134"/>
      <c r="N137" s="134"/>
      <c r="O137" s="128" t="str">
        <f>IF(C137="","",VLOOKUP(C137,※編集不可※選択項目!$A$2:$E$3,5,FALSE))</f>
        <v/>
      </c>
      <c r="P137" s="163"/>
      <c r="Q137" s="94"/>
      <c r="R137" s="148"/>
      <c r="S137" s="149"/>
      <c r="T137" s="225" t="str">
        <f>IF($C$3&lt;&gt;"あり","-",IF(AND(P137="可",L137&gt;=※編集不可※選択項目!$F$3),"トップ性能枠対象","-"))</f>
        <v>-</v>
      </c>
      <c r="U137" s="232"/>
      <c r="V137" s="78"/>
      <c r="W137" s="161" t="str">
        <f t="shared" si="21"/>
        <v/>
      </c>
      <c r="X137" s="233"/>
      <c r="Y137" s="234"/>
      <c r="Z137" s="235"/>
      <c r="AB137" s="236">
        <f t="shared" si="15"/>
        <v>0</v>
      </c>
      <c r="AC137" s="79">
        <f>IF(AND($C137&lt;&gt;"",$C$3="あり",L137&gt;=※編集不可※選択項目!$F$3,P137=""),1,0)</f>
        <v>0</v>
      </c>
      <c r="AD137" s="236">
        <f t="shared" si="22"/>
        <v>0</v>
      </c>
      <c r="AE137" s="236" t="str">
        <f t="shared" si="16"/>
        <v/>
      </c>
      <c r="AF137" s="237">
        <f t="shared" si="23"/>
        <v>0</v>
      </c>
      <c r="AG137" s="237">
        <f t="shared" si="24"/>
        <v>0</v>
      </c>
      <c r="AH137" s="190">
        <f>IF(AND($C$3="あり", $L137&gt;=※編集不可※選択項目!$F$3, $P137=""),1,0)</f>
        <v>0</v>
      </c>
    </row>
    <row r="138" spans="1:34" ht="25.25" customHeight="1" x14ac:dyDescent="0.2">
      <c r="A138" s="231">
        <f t="shared" si="14"/>
        <v>127</v>
      </c>
      <c r="B138" s="205" t="str">
        <f t="shared" si="17"/>
        <v/>
      </c>
      <c r="C138" s="133"/>
      <c r="D138" s="128" t="str">
        <f t="shared" si="18"/>
        <v/>
      </c>
      <c r="E138" s="128" t="str">
        <f t="shared" si="19"/>
        <v/>
      </c>
      <c r="F138" s="148"/>
      <c r="G138" s="148"/>
      <c r="H138" s="134"/>
      <c r="I138" s="162" t="str">
        <f t="shared" si="20"/>
        <v/>
      </c>
      <c r="J138" s="134"/>
      <c r="K138" s="130" t="str">
        <f>IF(C138&lt;&gt;"","＜従来枠＞"&amp;※編集不可※選択項目!$F$2&amp;"　"&amp;"＜トップ性能枠＞"&amp;※編集不可※選択項目!$F$3,"")</f>
        <v/>
      </c>
      <c r="L138" s="134"/>
      <c r="M138" s="134"/>
      <c r="N138" s="134"/>
      <c r="O138" s="128" t="str">
        <f>IF(C138="","",VLOOKUP(C138,※編集不可※選択項目!$A$2:$E$3,5,FALSE))</f>
        <v/>
      </c>
      <c r="P138" s="163"/>
      <c r="Q138" s="94"/>
      <c r="R138" s="148"/>
      <c r="S138" s="149"/>
      <c r="T138" s="225" t="str">
        <f>IF($C$3&lt;&gt;"あり","-",IF(AND(P138="可",L138&gt;=※編集不可※選択項目!$F$3),"トップ性能枠対象","-"))</f>
        <v>-</v>
      </c>
      <c r="U138" s="232"/>
      <c r="V138" s="78"/>
      <c r="W138" s="161" t="str">
        <f t="shared" si="21"/>
        <v/>
      </c>
      <c r="X138" s="233"/>
      <c r="Y138" s="234"/>
      <c r="Z138" s="235"/>
      <c r="AB138" s="236">
        <f t="shared" si="15"/>
        <v>0</v>
      </c>
      <c r="AC138" s="79">
        <f>IF(AND($C138&lt;&gt;"",$C$3="あり",L138&gt;=※編集不可※選択項目!$F$3,P138=""),1,0)</f>
        <v>0</v>
      </c>
      <c r="AD138" s="236">
        <f t="shared" si="22"/>
        <v>0</v>
      </c>
      <c r="AE138" s="236" t="str">
        <f t="shared" si="16"/>
        <v/>
      </c>
      <c r="AF138" s="237">
        <f t="shared" si="23"/>
        <v>0</v>
      </c>
      <c r="AG138" s="237">
        <f t="shared" si="24"/>
        <v>0</v>
      </c>
      <c r="AH138" s="190">
        <f>IF(AND($C$3="あり", $L138&gt;=※編集不可※選択項目!$F$3, $P138=""),1,0)</f>
        <v>0</v>
      </c>
    </row>
    <row r="139" spans="1:34" ht="25.25" customHeight="1" x14ac:dyDescent="0.2">
      <c r="A139" s="231">
        <f t="shared" si="14"/>
        <v>128</v>
      </c>
      <c r="B139" s="205" t="str">
        <f t="shared" si="17"/>
        <v/>
      </c>
      <c r="C139" s="133"/>
      <c r="D139" s="128" t="str">
        <f t="shared" si="18"/>
        <v/>
      </c>
      <c r="E139" s="128" t="str">
        <f t="shared" si="19"/>
        <v/>
      </c>
      <c r="F139" s="148"/>
      <c r="G139" s="148"/>
      <c r="H139" s="134"/>
      <c r="I139" s="162" t="str">
        <f t="shared" si="20"/>
        <v/>
      </c>
      <c r="J139" s="134"/>
      <c r="K139" s="130" t="str">
        <f>IF(C139&lt;&gt;"","＜従来枠＞"&amp;※編集不可※選択項目!$F$2&amp;"　"&amp;"＜トップ性能枠＞"&amp;※編集不可※選択項目!$F$3,"")</f>
        <v/>
      </c>
      <c r="L139" s="134"/>
      <c r="M139" s="134"/>
      <c r="N139" s="134"/>
      <c r="O139" s="128" t="str">
        <f>IF(C139="","",VLOOKUP(C139,※編集不可※選択項目!$A$2:$E$3,5,FALSE))</f>
        <v/>
      </c>
      <c r="P139" s="163"/>
      <c r="Q139" s="94"/>
      <c r="R139" s="148"/>
      <c r="S139" s="149"/>
      <c r="T139" s="225" t="str">
        <f>IF($C$3&lt;&gt;"あり","-",IF(AND(P139="可",L139&gt;=※編集不可※選択項目!$F$3),"トップ性能枠対象","-"))</f>
        <v>-</v>
      </c>
      <c r="U139" s="232"/>
      <c r="V139" s="78"/>
      <c r="W139" s="161" t="str">
        <f t="shared" si="21"/>
        <v/>
      </c>
      <c r="X139" s="233"/>
      <c r="Y139" s="234"/>
      <c r="Z139" s="235"/>
      <c r="AB139" s="236">
        <f t="shared" si="15"/>
        <v>0</v>
      </c>
      <c r="AC139" s="79">
        <f>IF(AND($C139&lt;&gt;"",$C$3="あり",L139&gt;=※編集不可※選択項目!$F$3,P139=""),1,0)</f>
        <v>0</v>
      </c>
      <c r="AD139" s="236">
        <f t="shared" si="22"/>
        <v>0</v>
      </c>
      <c r="AE139" s="236" t="str">
        <f t="shared" si="16"/>
        <v/>
      </c>
      <c r="AF139" s="237">
        <f t="shared" si="23"/>
        <v>0</v>
      </c>
      <c r="AG139" s="237">
        <f t="shared" si="24"/>
        <v>0</v>
      </c>
      <c r="AH139" s="190">
        <f>IF(AND($C$3="あり", $L139&gt;=※編集不可※選択項目!$F$3, $P139=""),1,0)</f>
        <v>0</v>
      </c>
    </row>
    <row r="140" spans="1:34" ht="25.25" customHeight="1" x14ac:dyDescent="0.2">
      <c r="A140" s="231">
        <f t="shared" ref="A140:A203" si="25">ROW()-11</f>
        <v>129</v>
      </c>
      <c r="B140" s="205" t="str">
        <f t="shared" si="17"/>
        <v/>
      </c>
      <c r="C140" s="133"/>
      <c r="D140" s="128" t="str">
        <f t="shared" si="18"/>
        <v/>
      </c>
      <c r="E140" s="128" t="str">
        <f t="shared" si="19"/>
        <v/>
      </c>
      <c r="F140" s="148"/>
      <c r="G140" s="148"/>
      <c r="H140" s="134"/>
      <c r="I140" s="162" t="str">
        <f t="shared" si="20"/>
        <v/>
      </c>
      <c r="J140" s="134"/>
      <c r="K140" s="130" t="str">
        <f>IF(C140&lt;&gt;"","＜従来枠＞"&amp;※編集不可※選択項目!$F$2&amp;"　"&amp;"＜トップ性能枠＞"&amp;※編集不可※選択項目!$F$3,"")</f>
        <v/>
      </c>
      <c r="L140" s="134"/>
      <c r="M140" s="134"/>
      <c r="N140" s="134"/>
      <c r="O140" s="128" t="str">
        <f>IF(C140="","",VLOOKUP(C140,※編集不可※選択項目!$A$2:$E$3,5,FALSE))</f>
        <v/>
      </c>
      <c r="P140" s="163"/>
      <c r="Q140" s="94"/>
      <c r="R140" s="148"/>
      <c r="S140" s="149"/>
      <c r="T140" s="225" t="str">
        <f>IF($C$3&lt;&gt;"あり","-",IF(AND(P140="可",L140&gt;=※編集不可※選択項目!$F$3),"トップ性能枠対象","-"))</f>
        <v>-</v>
      </c>
      <c r="U140" s="232"/>
      <c r="V140" s="78"/>
      <c r="W140" s="161" t="str">
        <f t="shared" si="21"/>
        <v/>
      </c>
      <c r="X140" s="233"/>
      <c r="Y140" s="234"/>
      <c r="Z140" s="235"/>
      <c r="AB140" s="236">
        <f t="shared" ref="AB140:AB203" si="26">IF(AND($C140&lt;&gt;"",OR(F140="",G140="",H140="",J140="",L140="",AND(C140="蒸気ボイラ",M140=""),AND(C140="温水ボイラ",N140=""))),1,0)</f>
        <v>0</v>
      </c>
      <c r="AC140" s="79">
        <f>IF(AND($C140&lt;&gt;"",$C$3="あり",L140&gt;=※編集不可※選択項目!$F$3,P140=""),1,0)</f>
        <v>0</v>
      </c>
      <c r="AD140" s="236">
        <f t="shared" si="22"/>
        <v>0</v>
      </c>
      <c r="AE140" s="236" t="str">
        <f t="shared" ref="AE140:AE203" si="27">TEXT(IF(G140="","",G140&amp;"["&amp;H140&amp;"]"),"G/標準")</f>
        <v/>
      </c>
      <c r="AF140" s="237">
        <f t="shared" si="23"/>
        <v>0</v>
      </c>
      <c r="AG140" s="237">
        <f t="shared" si="24"/>
        <v>0</v>
      </c>
      <c r="AH140" s="190">
        <f>IF(AND($C$3="あり", $L140&gt;=※編集不可※選択項目!$F$3, $P140=""),1,0)</f>
        <v>0</v>
      </c>
    </row>
    <row r="141" spans="1:34" ht="25.25" customHeight="1" x14ac:dyDescent="0.2">
      <c r="A141" s="231">
        <f t="shared" si="25"/>
        <v>130</v>
      </c>
      <c r="B141" s="205" t="str">
        <f t="shared" ref="B141:B204" si="28">IF($C141="","","高性能ボイラ")</f>
        <v/>
      </c>
      <c r="C141" s="133"/>
      <c r="D141" s="128" t="str">
        <f t="shared" ref="D141:D204" si="29">IF($C$2="","",IF($B141&lt;&gt;"",$C$2,""))</f>
        <v/>
      </c>
      <c r="E141" s="128" t="str">
        <f t="shared" ref="E141:E204" si="30">IF($F$2="","",IF($B141&lt;&gt;"",$F$2,""))</f>
        <v/>
      </c>
      <c r="F141" s="148"/>
      <c r="G141" s="148"/>
      <c r="H141" s="134"/>
      <c r="I141" s="162" t="str">
        <f t="shared" ref="I141:I204" si="31">IF(G141="","",G141&amp;"["&amp;H141&amp;"]")</f>
        <v/>
      </c>
      <c r="J141" s="134"/>
      <c r="K141" s="130" t="str">
        <f>IF(C141&lt;&gt;"","＜従来枠＞"&amp;※編集不可※選択項目!$F$2&amp;"　"&amp;"＜トップ性能枠＞"&amp;※編集不可※選択項目!$F$3,"")</f>
        <v/>
      </c>
      <c r="L141" s="134"/>
      <c r="M141" s="134"/>
      <c r="N141" s="134"/>
      <c r="O141" s="128" t="str">
        <f>IF(C141="","",VLOOKUP(C141,※編集不可※選択項目!$A$2:$E$3,5,FALSE))</f>
        <v/>
      </c>
      <c r="P141" s="163"/>
      <c r="Q141" s="94"/>
      <c r="R141" s="148"/>
      <c r="S141" s="149"/>
      <c r="T141" s="225" t="str">
        <f>IF($C$3&lt;&gt;"あり","-",IF(AND(P141="可",L141&gt;=※編集不可※選択項目!$F$3),"トップ性能枠対象","-"))</f>
        <v>-</v>
      </c>
      <c r="U141" s="232"/>
      <c r="V141" s="78"/>
      <c r="W141" s="161" t="str">
        <f t="shared" ref="W141:W204" si="32">IF($B141="","",IF(AND($B141&lt;&gt;"",$C$3="あり"),1,0))</f>
        <v/>
      </c>
      <c r="X141" s="233"/>
      <c r="Y141" s="234"/>
      <c r="Z141" s="235"/>
      <c r="AB141" s="236">
        <f t="shared" si="26"/>
        <v>0</v>
      </c>
      <c r="AC141" s="79">
        <f>IF(AND($C141&lt;&gt;"",$C$3="あり",L141&gt;=※編集不可※選択項目!$F$3,P141=""),1,0)</f>
        <v>0</v>
      </c>
      <c r="AD141" s="236">
        <f t="shared" ref="AD141:AD204" si="33">IF(AND($G141&lt;&gt;"",COUNTIF($G141,"*■*")&gt;0,$R141=""),1,0)</f>
        <v>0</v>
      </c>
      <c r="AE141" s="236" t="str">
        <f t="shared" si="27"/>
        <v/>
      </c>
      <c r="AF141" s="237">
        <f t="shared" ref="AF141:AF204" si="34">IF(AE141="",0,COUNTIF($AE$12:$AE$311,AE141))</f>
        <v>0</v>
      </c>
      <c r="AG141" s="237">
        <f t="shared" ref="AG141:AG204" si="35">IF($L141="",0,IF(95&gt;$L141,1,0))</f>
        <v>0</v>
      </c>
      <c r="AH141" s="190">
        <f>IF(AND($C$3="あり", $L141&gt;=※編集不可※選択項目!$F$3, $P141=""),1,0)</f>
        <v>0</v>
      </c>
    </row>
    <row r="142" spans="1:34" ht="25.25" customHeight="1" x14ac:dyDescent="0.2">
      <c r="A142" s="231">
        <f t="shared" si="25"/>
        <v>131</v>
      </c>
      <c r="B142" s="205" t="str">
        <f t="shared" si="28"/>
        <v/>
      </c>
      <c r="C142" s="133"/>
      <c r="D142" s="128" t="str">
        <f t="shared" si="29"/>
        <v/>
      </c>
      <c r="E142" s="128" t="str">
        <f t="shared" si="30"/>
        <v/>
      </c>
      <c r="F142" s="148"/>
      <c r="G142" s="148"/>
      <c r="H142" s="134"/>
      <c r="I142" s="162" t="str">
        <f t="shared" si="31"/>
        <v/>
      </c>
      <c r="J142" s="134"/>
      <c r="K142" s="130" t="str">
        <f>IF(C142&lt;&gt;"","＜従来枠＞"&amp;※編集不可※選択項目!$F$2&amp;"　"&amp;"＜トップ性能枠＞"&amp;※編集不可※選択項目!$F$3,"")</f>
        <v/>
      </c>
      <c r="L142" s="134"/>
      <c r="M142" s="134"/>
      <c r="N142" s="134"/>
      <c r="O142" s="128" t="str">
        <f>IF(C142="","",VLOOKUP(C142,※編集不可※選択項目!$A$2:$E$3,5,FALSE))</f>
        <v/>
      </c>
      <c r="P142" s="163"/>
      <c r="Q142" s="94"/>
      <c r="R142" s="148"/>
      <c r="S142" s="149"/>
      <c r="T142" s="225" t="str">
        <f>IF($C$3&lt;&gt;"あり","-",IF(AND(P142="可",L142&gt;=※編集不可※選択項目!$F$3),"トップ性能枠対象","-"))</f>
        <v>-</v>
      </c>
      <c r="U142" s="232"/>
      <c r="V142" s="78"/>
      <c r="W142" s="161" t="str">
        <f t="shared" si="32"/>
        <v/>
      </c>
      <c r="X142" s="233"/>
      <c r="Y142" s="234"/>
      <c r="Z142" s="235"/>
      <c r="AB142" s="236">
        <f t="shared" si="26"/>
        <v>0</v>
      </c>
      <c r="AC142" s="79">
        <f>IF(AND($C142&lt;&gt;"",$C$3="あり",L142&gt;=※編集不可※選択項目!$F$3,P142=""),1,0)</f>
        <v>0</v>
      </c>
      <c r="AD142" s="236">
        <f t="shared" si="33"/>
        <v>0</v>
      </c>
      <c r="AE142" s="236" t="str">
        <f t="shared" si="27"/>
        <v/>
      </c>
      <c r="AF142" s="237">
        <f t="shared" si="34"/>
        <v>0</v>
      </c>
      <c r="AG142" s="237">
        <f t="shared" si="35"/>
        <v>0</v>
      </c>
      <c r="AH142" s="190">
        <f>IF(AND($C$3="あり", $L142&gt;=※編集不可※選択項目!$F$3, $P142=""),1,0)</f>
        <v>0</v>
      </c>
    </row>
    <row r="143" spans="1:34" ht="25.25" customHeight="1" x14ac:dyDescent="0.2">
      <c r="A143" s="231">
        <f t="shared" si="25"/>
        <v>132</v>
      </c>
      <c r="B143" s="205" t="str">
        <f t="shared" si="28"/>
        <v/>
      </c>
      <c r="C143" s="133"/>
      <c r="D143" s="128" t="str">
        <f t="shared" si="29"/>
        <v/>
      </c>
      <c r="E143" s="128" t="str">
        <f t="shared" si="30"/>
        <v/>
      </c>
      <c r="F143" s="148"/>
      <c r="G143" s="148"/>
      <c r="H143" s="134"/>
      <c r="I143" s="162" t="str">
        <f t="shared" si="31"/>
        <v/>
      </c>
      <c r="J143" s="134"/>
      <c r="K143" s="130" t="str">
        <f>IF(C143&lt;&gt;"","＜従来枠＞"&amp;※編集不可※選択項目!$F$2&amp;"　"&amp;"＜トップ性能枠＞"&amp;※編集不可※選択項目!$F$3,"")</f>
        <v/>
      </c>
      <c r="L143" s="134"/>
      <c r="M143" s="134"/>
      <c r="N143" s="134"/>
      <c r="O143" s="128" t="str">
        <f>IF(C143="","",VLOOKUP(C143,※編集不可※選択項目!$A$2:$E$3,5,FALSE))</f>
        <v/>
      </c>
      <c r="P143" s="163"/>
      <c r="Q143" s="94"/>
      <c r="R143" s="148"/>
      <c r="S143" s="149"/>
      <c r="T143" s="225" t="str">
        <f>IF($C$3&lt;&gt;"あり","-",IF(AND(P143="可",L143&gt;=※編集不可※選択項目!$F$3),"トップ性能枠対象","-"))</f>
        <v>-</v>
      </c>
      <c r="U143" s="232"/>
      <c r="V143" s="78"/>
      <c r="W143" s="161" t="str">
        <f t="shared" si="32"/>
        <v/>
      </c>
      <c r="X143" s="233"/>
      <c r="Y143" s="234"/>
      <c r="Z143" s="235"/>
      <c r="AB143" s="236">
        <f t="shared" si="26"/>
        <v>0</v>
      </c>
      <c r="AC143" s="79">
        <f>IF(AND($C143&lt;&gt;"",$C$3="あり",L143&gt;=※編集不可※選択項目!$F$3,P143=""),1,0)</f>
        <v>0</v>
      </c>
      <c r="AD143" s="236">
        <f t="shared" si="33"/>
        <v>0</v>
      </c>
      <c r="AE143" s="236" t="str">
        <f t="shared" si="27"/>
        <v/>
      </c>
      <c r="AF143" s="237">
        <f t="shared" si="34"/>
        <v>0</v>
      </c>
      <c r="AG143" s="237">
        <f t="shared" si="35"/>
        <v>0</v>
      </c>
      <c r="AH143" s="190">
        <f>IF(AND($C$3="あり", $L143&gt;=※編集不可※選択項目!$F$3, $P143=""),1,0)</f>
        <v>0</v>
      </c>
    </row>
    <row r="144" spans="1:34" ht="25.25" customHeight="1" x14ac:dyDescent="0.2">
      <c r="A144" s="231">
        <f t="shared" si="25"/>
        <v>133</v>
      </c>
      <c r="B144" s="205" t="str">
        <f t="shared" si="28"/>
        <v/>
      </c>
      <c r="C144" s="133"/>
      <c r="D144" s="128" t="str">
        <f t="shared" si="29"/>
        <v/>
      </c>
      <c r="E144" s="128" t="str">
        <f t="shared" si="30"/>
        <v/>
      </c>
      <c r="F144" s="148"/>
      <c r="G144" s="148"/>
      <c r="H144" s="134"/>
      <c r="I144" s="162" t="str">
        <f t="shared" si="31"/>
        <v/>
      </c>
      <c r="J144" s="134"/>
      <c r="K144" s="130" t="str">
        <f>IF(C144&lt;&gt;"","＜従来枠＞"&amp;※編集不可※選択項目!$F$2&amp;"　"&amp;"＜トップ性能枠＞"&amp;※編集不可※選択項目!$F$3,"")</f>
        <v/>
      </c>
      <c r="L144" s="134"/>
      <c r="M144" s="134"/>
      <c r="N144" s="134"/>
      <c r="O144" s="128" t="str">
        <f>IF(C144="","",VLOOKUP(C144,※編集不可※選択項目!$A$2:$E$3,5,FALSE))</f>
        <v/>
      </c>
      <c r="P144" s="163"/>
      <c r="Q144" s="94"/>
      <c r="R144" s="148"/>
      <c r="S144" s="149"/>
      <c r="T144" s="225" t="str">
        <f>IF($C$3&lt;&gt;"あり","-",IF(AND(P144="可",L144&gt;=※編集不可※選択項目!$F$3),"トップ性能枠対象","-"))</f>
        <v>-</v>
      </c>
      <c r="U144" s="232"/>
      <c r="V144" s="78"/>
      <c r="W144" s="161" t="str">
        <f t="shared" si="32"/>
        <v/>
      </c>
      <c r="X144" s="233"/>
      <c r="Y144" s="234"/>
      <c r="Z144" s="235"/>
      <c r="AB144" s="236">
        <f t="shared" si="26"/>
        <v>0</v>
      </c>
      <c r="AC144" s="79">
        <f>IF(AND($C144&lt;&gt;"",$C$3="あり",L144&gt;=※編集不可※選択項目!$F$3,P144=""),1,0)</f>
        <v>0</v>
      </c>
      <c r="AD144" s="236">
        <f t="shared" si="33"/>
        <v>0</v>
      </c>
      <c r="AE144" s="236" t="str">
        <f t="shared" si="27"/>
        <v/>
      </c>
      <c r="AF144" s="237">
        <f t="shared" si="34"/>
        <v>0</v>
      </c>
      <c r="AG144" s="237">
        <f t="shared" si="35"/>
        <v>0</v>
      </c>
      <c r="AH144" s="190">
        <f>IF(AND($C$3="あり", $L144&gt;=※編集不可※選択項目!$F$3, $P144=""),1,0)</f>
        <v>0</v>
      </c>
    </row>
    <row r="145" spans="1:34" ht="25.25" customHeight="1" x14ac:dyDescent="0.2">
      <c r="A145" s="231">
        <f t="shared" si="25"/>
        <v>134</v>
      </c>
      <c r="B145" s="205" t="str">
        <f t="shared" si="28"/>
        <v/>
      </c>
      <c r="C145" s="133"/>
      <c r="D145" s="128" t="str">
        <f t="shared" si="29"/>
        <v/>
      </c>
      <c r="E145" s="128" t="str">
        <f t="shared" si="30"/>
        <v/>
      </c>
      <c r="F145" s="148"/>
      <c r="G145" s="148"/>
      <c r="H145" s="134"/>
      <c r="I145" s="162" t="str">
        <f t="shared" si="31"/>
        <v/>
      </c>
      <c r="J145" s="134"/>
      <c r="K145" s="130" t="str">
        <f>IF(C145&lt;&gt;"","＜従来枠＞"&amp;※編集不可※選択項目!$F$2&amp;"　"&amp;"＜トップ性能枠＞"&amp;※編集不可※選択項目!$F$3,"")</f>
        <v/>
      </c>
      <c r="L145" s="134"/>
      <c r="M145" s="134"/>
      <c r="N145" s="134"/>
      <c r="O145" s="128" t="str">
        <f>IF(C145="","",VLOOKUP(C145,※編集不可※選択項目!$A$2:$E$3,5,FALSE))</f>
        <v/>
      </c>
      <c r="P145" s="163"/>
      <c r="Q145" s="94"/>
      <c r="R145" s="148"/>
      <c r="S145" s="149"/>
      <c r="T145" s="225" t="str">
        <f>IF($C$3&lt;&gt;"あり","-",IF(AND(P145="可",L145&gt;=※編集不可※選択項目!$F$3),"トップ性能枠対象","-"))</f>
        <v>-</v>
      </c>
      <c r="U145" s="232"/>
      <c r="V145" s="78"/>
      <c r="W145" s="161" t="str">
        <f t="shared" si="32"/>
        <v/>
      </c>
      <c r="X145" s="233"/>
      <c r="Y145" s="234"/>
      <c r="Z145" s="235"/>
      <c r="AB145" s="236">
        <f t="shared" si="26"/>
        <v>0</v>
      </c>
      <c r="AC145" s="79">
        <f>IF(AND($C145&lt;&gt;"",$C$3="あり",L145&gt;=※編集不可※選択項目!$F$3,P145=""),1,0)</f>
        <v>0</v>
      </c>
      <c r="AD145" s="236">
        <f t="shared" si="33"/>
        <v>0</v>
      </c>
      <c r="AE145" s="236" t="str">
        <f t="shared" si="27"/>
        <v/>
      </c>
      <c r="AF145" s="237">
        <f t="shared" si="34"/>
        <v>0</v>
      </c>
      <c r="AG145" s="237">
        <f t="shared" si="35"/>
        <v>0</v>
      </c>
      <c r="AH145" s="190">
        <f>IF(AND($C$3="あり", $L145&gt;=※編集不可※選択項目!$F$3, $P145=""),1,0)</f>
        <v>0</v>
      </c>
    </row>
    <row r="146" spans="1:34" ht="25.25" customHeight="1" x14ac:dyDescent="0.2">
      <c r="A146" s="231">
        <f t="shared" si="25"/>
        <v>135</v>
      </c>
      <c r="B146" s="205" t="str">
        <f t="shared" si="28"/>
        <v/>
      </c>
      <c r="C146" s="133"/>
      <c r="D146" s="128" t="str">
        <f t="shared" si="29"/>
        <v/>
      </c>
      <c r="E146" s="128" t="str">
        <f t="shared" si="30"/>
        <v/>
      </c>
      <c r="F146" s="148"/>
      <c r="G146" s="148"/>
      <c r="H146" s="134"/>
      <c r="I146" s="162" t="str">
        <f t="shared" si="31"/>
        <v/>
      </c>
      <c r="J146" s="134"/>
      <c r="K146" s="130" t="str">
        <f>IF(C146&lt;&gt;"","＜従来枠＞"&amp;※編集不可※選択項目!$F$2&amp;"　"&amp;"＜トップ性能枠＞"&amp;※編集不可※選択項目!$F$3,"")</f>
        <v/>
      </c>
      <c r="L146" s="134"/>
      <c r="M146" s="134"/>
      <c r="N146" s="134"/>
      <c r="O146" s="128" t="str">
        <f>IF(C146="","",VLOOKUP(C146,※編集不可※選択項目!$A$2:$E$3,5,FALSE))</f>
        <v/>
      </c>
      <c r="P146" s="163"/>
      <c r="Q146" s="94"/>
      <c r="R146" s="148"/>
      <c r="S146" s="149"/>
      <c r="T146" s="225" t="str">
        <f>IF($C$3&lt;&gt;"あり","-",IF(AND(P146="可",L146&gt;=※編集不可※選択項目!$F$3),"トップ性能枠対象","-"))</f>
        <v>-</v>
      </c>
      <c r="U146" s="232"/>
      <c r="V146" s="78"/>
      <c r="W146" s="161" t="str">
        <f t="shared" si="32"/>
        <v/>
      </c>
      <c r="X146" s="233"/>
      <c r="Y146" s="234"/>
      <c r="Z146" s="235"/>
      <c r="AB146" s="236">
        <f t="shared" si="26"/>
        <v>0</v>
      </c>
      <c r="AC146" s="79">
        <f>IF(AND($C146&lt;&gt;"",$C$3="あり",L146&gt;=※編集不可※選択項目!$F$3,P146=""),1,0)</f>
        <v>0</v>
      </c>
      <c r="AD146" s="236">
        <f t="shared" si="33"/>
        <v>0</v>
      </c>
      <c r="AE146" s="236" t="str">
        <f t="shared" si="27"/>
        <v/>
      </c>
      <c r="AF146" s="237">
        <f t="shared" si="34"/>
        <v>0</v>
      </c>
      <c r="AG146" s="237">
        <f t="shared" si="35"/>
        <v>0</v>
      </c>
      <c r="AH146" s="190">
        <f>IF(AND($C$3="あり", $L146&gt;=※編集不可※選択項目!$F$3, $P146=""),1,0)</f>
        <v>0</v>
      </c>
    </row>
    <row r="147" spans="1:34" ht="25.25" customHeight="1" x14ac:dyDescent="0.2">
      <c r="A147" s="231">
        <f t="shared" si="25"/>
        <v>136</v>
      </c>
      <c r="B147" s="205" t="str">
        <f t="shared" si="28"/>
        <v/>
      </c>
      <c r="C147" s="133"/>
      <c r="D147" s="128" t="str">
        <f t="shared" si="29"/>
        <v/>
      </c>
      <c r="E147" s="128" t="str">
        <f t="shared" si="30"/>
        <v/>
      </c>
      <c r="F147" s="148"/>
      <c r="G147" s="148"/>
      <c r="H147" s="134"/>
      <c r="I147" s="162" t="str">
        <f t="shared" si="31"/>
        <v/>
      </c>
      <c r="J147" s="134"/>
      <c r="K147" s="130" t="str">
        <f>IF(C147&lt;&gt;"","＜従来枠＞"&amp;※編集不可※選択項目!$F$2&amp;"　"&amp;"＜トップ性能枠＞"&amp;※編集不可※選択項目!$F$3,"")</f>
        <v/>
      </c>
      <c r="L147" s="134"/>
      <c r="M147" s="134"/>
      <c r="N147" s="134"/>
      <c r="O147" s="128" t="str">
        <f>IF(C147="","",VLOOKUP(C147,※編集不可※選択項目!$A$2:$E$3,5,FALSE))</f>
        <v/>
      </c>
      <c r="P147" s="163"/>
      <c r="Q147" s="94"/>
      <c r="R147" s="148"/>
      <c r="S147" s="149"/>
      <c r="T147" s="225" t="str">
        <f>IF($C$3&lt;&gt;"あり","-",IF(AND(P147="可",L147&gt;=※編集不可※選択項目!$F$3),"トップ性能枠対象","-"))</f>
        <v>-</v>
      </c>
      <c r="U147" s="232"/>
      <c r="V147" s="78"/>
      <c r="W147" s="161" t="str">
        <f t="shared" si="32"/>
        <v/>
      </c>
      <c r="X147" s="233"/>
      <c r="Y147" s="234"/>
      <c r="Z147" s="235"/>
      <c r="AB147" s="236">
        <f t="shared" si="26"/>
        <v>0</v>
      </c>
      <c r="AC147" s="79">
        <f>IF(AND($C147&lt;&gt;"",$C$3="あり",L147&gt;=※編集不可※選択項目!$F$3,P147=""),1,0)</f>
        <v>0</v>
      </c>
      <c r="AD147" s="236">
        <f t="shared" si="33"/>
        <v>0</v>
      </c>
      <c r="AE147" s="236" t="str">
        <f t="shared" si="27"/>
        <v/>
      </c>
      <c r="AF147" s="237">
        <f t="shared" si="34"/>
        <v>0</v>
      </c>
      <c r="AG147" s="237">
        <f t="shared" si="35"/>
        <v>0</v>
      </c>
      <c r="AH147" s="190">
        <f>IF(AND($C$3="あり", $L147&gt;=※編集不可※選択項目!$F$3, $P147=""),1,0)</f>
        <v>0</v>
      </c>
    </row>
    <row r="148" spans="1:34" ht="25.25" customHeight="1" x14ac:dyDescent="0.2">
      <c r="A148" s="231">
        <f t="shared" si="25"/>
        <v>137</v>
      </c>
      <c r="B148" s="205" t="str">
        <f t="shared" si="28"/>
        <v/>
      </c>
      <c r="C148" s="133"/>
      <c r="D148" s="128" t="str">
        <f t="shared" si="29"/>
        <v/>
      </c>
      <c r="E148" s="128" t="str">
        <f t="shared" si="30"/>
        <v/>
      </c>
      <c r="F148" s="148"/>
      <c r="G148" s="148"/>
      <c r="H148" s="134"/>
      <c r="I148" s="162" t="str">
        <f t="shared" si="31"/>
        <v/>
      </c>
      <c r="J148" s="134"/>
      <c r="K148" s="130" t="str">
        <f>IF(C148&lt;&gt;"","＜従来枠＞"&amp;※編集不可※選択項目!$F$2&amp;"　"&amp;"＜トップ性能枠＞"&amp;※編集不可※選択項目!$F$3,"")</f>
        <v/>
      </c>
      <c r="L148" s="134"/>
      <c r="M148" s="134"/>
      <c r="N148" s="134"/>
      <c r="O148" s="128" t="str">
        <f>IF(C148="","",VLOOKUP(C148,※編集不可※選択項目!$A$2:$E$3,5,FALSE))</f>
        <v/>
      </c>
      <c r="P148" s="163"/>
      <c r="Q148" s="94"/>
      <c r="R148" s="148"/>
      <c r="S148" s="149"/>
      <c r="T148" s="225" t="str">
        <f>IF($C$3&lt;&gt;"あり","-",IF(AND(P148="可",L148&gt;=※編集不可※選択項目!$F$3),"トップ性能枠対象","-"))</f>
        <v>-</v>
      </c>
      <c r="U148" s="232"/>
      <c r="V148" s="78"/>
      <c r="W148" s="161" t="str">
        <f t="shared" si="32"/>
        <v/>
      </c>
      <c r="X148" s="233"/>
      <c r="Y148" s="234"/>
      <c r="Z148" s="235"/>
      <c r="AB148" s="236">
        <f t="shared" si="26"/>
        <v>0</v>
      </c>
      <c r="AC148" s="79">
        <f>IF(AND($C148&lt;&gt;"",$C$3="あり",L148&gt;=※編集不可※選択項目!$F$3,P148=""),1,0)</f>
        <v>0</v>
      </c>
      <c r="AD148" s="236">
        <f t="shared" si="33"/>
        <v>0</v>
      </c>
      <c r="AE148" s="236" t="str">
        <f t="shared" si="27"/>
        <v/>
      </c>
      <c r="AF148" s="237">
        <f t="shared" si="34"/>
        <v>0</v>
      </c>
      <c r="AG148" s="237">
        <f t="shared" si="35"/>
        <v>0</v>
      </c>
      <c r="AH148" s="190">
        <f>IF(AND($C$3="あり", $L148&gt;=※編集不可※選択項目!$F$3, $P148=""),1,0)</f>
        <v>0</v>
      </c>
    </row>
    <row r="149" spans="1:34" ht="25.25" customHeight="1" x14ac:dyDescent="0.2">
      <c r="A149" s="231">
        <f t="shared" si="25"/>
        <v>138</v>
      </c>
      <c r="B149" s="205" t="str">
        <f t="shared" si="28"/>
        <v/>
      </c>
      <c r="C149" s="133"/>
      <c r="D149" s="128" t="str">
        <f t="shared" si="29"/>
        <v/>
      </c>
      <c r="E149" s="128" t="str">
        <f t="shared" si="30"/>
        <v/>
      </c>
      <c r="F149" s="148"/>
      <c r="G149" s="148"/>
      <c r="H149" s="134"/>
      <c r="I149" s="162" t="str">
        <f t="shared" si="31"/>
        <v/>
      </c>
      <c r="J149" s="134"/>
      <c r="K149" s="130" t="str">
        <f>IF(C149&lt;&gt;"","＜従来枠＞"&amp;※編集不可※選択項目!$F$2&amp;"　"&amp;"＜トップ性能枠＞"&amp;※編集不可※選択項目!$F$3,"")</f>
        <v/>
      </c>
      <c r="L149" s="134"/>
      <c r="M149" s="134"/>
      <c r="N149" s="134"/>
      <c r="O149" s="128" t="str">
        <f>IF(C149="","",VLOOKUP(C149,※編集不可※選択項目!$A$2:$E$3,5,FALSE))</f>
        <v/>
      </c>
      <c r="P149" s="163"/>
      <c r="Q149" s="94"/>
      <c r="R149" s="148"/>
      <c r="S149" s="149"/>
      <c r="T149" s="225" t="str">
        <f>IF($C$3&lt;&gt;"あり","-",IF(AND(P149="可",L149&gt;=※編集不可※選択項目!$F$3),"トップ性能枠対象","-"))</f>
        <v>-</v>
      </c>
      <c r="U149" s="232"/>
      <c r="V149" s="78"/>
      <c r="W149" s="161" t="str">
        <f t="shared" si="32"/>
        <v/>
      </c>
      <c r="X149" s="233"/>
      <c r="Y149" s="234"/>
      <c r="Z149" s="235"/>
      <c r="AB149" s="236">
        <f t="shared" si="26"/>
        <v>0</v>
      </c>
      <c r="AC149" s="79">
        <f>IF(AND($C149&lt;&gt;"",$C$3="あり",L149&gt;=※編集不可※選択項目!$F$3,P149=""),1,0)</f>
        <v>0</v>
      </c>
      <c r="AD149" s="236">
        <f t="shared" si="33"/>
        <v>0</v>
      </c>
      <c r="AE149" s="236" t="str">
        <f t="shared" si="27"/>
        <v/>
      </c>
      <c r="AF149" s="237">
        <f t="shared" si="34"/>
        <v>0</v>
      </c>
      <c r="AG149" s="237">
        <f t="shared" si="35"/>
        <v>0</v>
      </c>
      <c r="AH149" s="190">
        <f>IF(AND($C$3="あり", $L149&gt;=※編集不可※選択項目!$F$3, $P149=""),1,0)</f>
        <v>0</v>
      </c>
    </row>
    <row r="150" spans="1:34" ht="25.25" customHeight="1" x14ac:dyDescent="0.2">
      <c r="A150" s="231">
        <f t="shared" si="25"/>
        <v>139</v>
      </c>
      <c r="B150" s="205" t="str">
        <f t="shared" si="28"/>
        <v/>
      </c>
      <c r="C150" s="133"/>
      <c r="D150" s="128" t="str">
        <f t="shared" si="29"/>
        <v/>
      </c>
      <c r="E150" s="128" t="str">
        <f t="shared" si="30"/>
        <v/>
      </c>
      <c r="F150" s="148"/>
      <c r="G150" s="148"/>
      <c r="H150" s="134"/>
      <c r="I150" s="162" t="str">
        <f t="shared" si="31"/>
        <v/>
      </c>
      <c r="J150" s="134"/>
      <c r="K150" s="130" t="str">
        <f>IF(C150&lt;&gt;"","＜従来枠＞"&amp;※編集不可※選択項目!$F$2&amp;"　"&amp;"＜トップ性能枠＞"&amp;※編集不可※選択項目!$F$3,"")</f>
        <v/>
      </c>
      <c r="L150" s="134"/>
      <c r="M150" s="134"/>
      <c r="N150" s="134"/>
      <c r="O150" s="128" t="str">
        <f>IF(C150="","",VLOOKUP(C150,※編集不可※選択項目!$A$2:$E$3,5,FALSE))</f>
        <v/>
      </c>
      <c r="P150" s="163"/>
      <c r="Q150" s="94"/>
      <c r="R150" s="148"/>
      <c r="S150" s="149"/>
      <c r="T150" s="225" t="str">
        <f>IF($C$3&lt;&gt;"あり","-",IF(AND(P150="可",L150&gt;=※編集不可※選択項目!$F$3),"トップ性能枠対象","-"))</f>
        <v>-</v>
      </c>
      <c r="U150" s="232"/>
      <c r="V150" s="78"/>
      <c r="W150" s="161" t="str">
        <f t="shared" si="32"/>
        <v/>
      </c>
      <c r="X150" s="233"/>
      <c r="Y150" s="234"/>
      <c r="Z150" s="235"/>
      <c r="AB150" s="236">
        <f t="shared" si="26"/>
        <v>0</v>
      </c>
      <c r="AC150" s="79">
        <f>IF(AND($C150&lt;&gt;"",$C$3="あり",L150&gt;=※編集不可※選択項目!$F$3,P150=""),1,0)</f>
        <v>0</v>
      </c>
      <c r="AD150" s="236">
        <f t="shared" si="33"/>
        <v>0</v>
      </c>
      <c r="AE150" s="236" t="str">
        <f t="shared" si="27"/>
        <v/>
      </c>
      <c r="AF150" s="237">
        <f t="shared" si="34"/>
        <v>0</v>
      </c>
      <c r="AG150" s="237">
        <f t="shared" si="35"/>
        <v>0</v>
      </c>
      <c r="AH150" s="190">
        <f>IF(AND($C$3="あり", $L150&gt;=※編集不可※選択項目!$F$3, $P150=""),1,0)</f>
        <v>0</v>
      </c>
    </row>
    <row r="151" spans="1:34" ht="25.25" customHeight="1" x14ac:dyDescent="0.2">
      <c r="A151" s="231">
        <f t="shared" si="25"/>
        <v>140</v>
      </c>
      <c r="B151" s="205" t="str">
        <f t="shared" si="28"/>
        <v/>
      </c>
      <c r="C151" s="133"/>
      <c r="D151" s="128" t="str">
        <f t="shared" si="29"/>
        <v/>
      </c>
      <c r="E151" s="128" t="str">
        <f t="shared" si="30"/>
        <v/>
      </c>
      <c r="F151" s="148"/>
      <c r="G151" s="148"/>
      <c r="H151" s="134"/>
      <c r="I151" s="162" t="str">
        <f t="shared" si="31"/>
        <v/>
      </c>
      <c r="J151" s="134"/>
      <c r="K151" s="130" t="str">
        <f>IF(C151&lt;&gt;"","＜従来枠＞"&amp;※編集不可※選択項目!$F$2&amp;"　"&amp;"＜トップ性能枠＞"&amp;※編集不可※選択項目!$F$3,"")</f>
        <v/>
      </c>
      <c r="L151" s="134"/>
      <c r="M151" s="134"/>
      <c r="N151" s="134"/>
      <c r="O151" s="128" t="str">
        <f>IF(C151="","",VLOOKUP(C151,※編集不可※選択項目!$A$2:$E$3,5,FALSE))</f>
        <v/>
      </c>
      <c r="P151" s="163"/>
      <c r="Q151" s="94"/>
      <c r="R151" s="148"/>
      <c r="S151" s="149"/>
      <c r="T151" s="225" t="str">
        <f>IF($C$3&lt;&gt;"あり","-",IF(AND(P151="可",L151&gt;=※編集不可※選択項目!$F$3),"トップ性能枠対象","-"))</f>
        <v>-</v>
      </c>
      <c r="U151" s="232"/>
      <c r="V151" s="78"/>
      <c r="W151" s="161" t="str">
        <f t="shared" si="32"/>
        <v/>
      </c>
      <c r="X151" s="233"/>
      <c r="Y151" s="234"/>
      <c r="Z151" s="235"/>
      <c r="AB151" s="236">
        <f t="shared" si="26"/>
        <v>0</v>
      </c>
      <c r="AC151" s="79">
        <f>IF(AND($C151&lt;&gt;"",$C$3="あり",L151&gt;=※編集不可※選択項目!$F$3,P151=""),1,0)</f>
        <v>0</v>
      </c>
      <c r="AD151" s="236">
        <f t="shared" si="33"/>
        <v>0</v>
      </c>
      <c r="AE151" s="236" t="str">
        <f t="shared" si="27"/>
        <v/>
      </c>
      <c r="AF151" s="237">
        <f t="shared" si="34"/>
        <v>0</v>
      </c>
      <c r="AG151" s="237">
        <f t="shared" si="35"/>
        <v>0</v>
      </c>
      <c r="AH151" s="190">
        <f>IF(AND($C$3="あり", $L151&gt;=※編集不可※選択項目!$F$3, $P151=""),1,0)</f>
        <v>0</v>
      </c>
    </row>
    <row r="152" spans="1:34" ht="25.25" customHeight="1" x14ac:dyDescent="0.2">
      <c r="A152" s="231">
        <f t="shared" si="25"/>
        <v>141</v>
      </c>
      <c r="B152" s="205" t="str">
        <f t="shared" si="28"/>
        <v/>
      </c>
      <c r="C152" s="133"/>
      <c r="D152" s="128" t="str">
        <f t="shared" si="29"/>
        <v/>
      </c>
      <c r="E152" s="128" t="str">
        <f t="shared" si="30"/>
        <v/>
      </c>
      <c r="F152" s="148"/>
      <c r="G152" s="148"/>
      <c r="H152" s="134"/>
      <c r="I152" s="162" t="str">
        <f t="shared" si="31"/>
        <v/>
      </c>
      <c r="J152" s="134"/>
      <c r="K152" s="130" t="str">
        <f>IF(C152&lt;&gt;"","＜従来枠＞"&amp;※編集不可※選択項目!$F$2&amp;"　"&amp;"＜トップ性能枠＞"&amp;※編集不可※選択項目!$F$3,"")</f>
        <v/>
      </c>
      <c r="L152" s="134"/>
      <c r="M152" s="134"/>
      <c r="N152" s="134"/>
      <c r="O152" s="128" t="str">
        <f>IF(C152="","",VLOOKUP(C152,※編集不可※選択項目!$A$2:$E$3,5,FALSE))</f>
        <v/>
      </c>
      <c r="P152" s="163"/>
      <c r="Q152" s="94"/>
      <c r="R152" s="148"/>
      <c r="S152" s="149"/>
      <c r="T152" s="225" t="str">
        <f>IF($C$3&lt;&gt;"あり","-",IF(AND(P152="可",L152&gt;=※編集不可※選択項目!$F$3),"トップ性能枠対象","-"))</f>
        <v>-</v>
      </c>
      <c r="U152" s="232"/>
      <c r="V152" s="78"/>
      <c r="W152" s="161" t="str">
        <f t="shared" si="32"/>
        <v/>
      </c>
      <c r="X152" s="233"/>
      <c r="Y152" s="234"/>
      <c r="Z152" s="235"/>
      <c r="AB152" s="236">
        <f t="shared" si="26"/>
        <v>0</v>
      </c>
      <c r="AC152" s="79">
        <f>IF(AND($C152&lt;&gt;"",$C$3="あり",L152&gt;=※編集不可※選択項目!$F$3,P152=""),1,0)</f>
        <v>0</v>
      </c>
      <c r="AD152" s="236">
        <f t="shared" si="33"/>
        <v>0</v>
      </c>
      <c r="AE152" s="236" t="str">
        <f t="shared" si="27"/>
        <v/>
      </c>
      <c r="AF152" s="237">
        <f t="shared" si="34"/>
        <v>0</v>
      </c>
      <c r="AG152" s="237">
        <f t="shared" si="35"/>
        <v>0</v>
      </c>
      <c r="AH152" s="190">
        <f>IF(AND($C$3="あり", $L152&gt;=※編集不可※選択項目!$F$3, $P152=""),1,0)</f>
        <v>0</v>
      </c>
    </row>
    <row r="153" spans="1:34" ht="25.25" customHeight="1" x14ac:dyDescent="0.2">
      <c r="A153" s="231">
        <f t="shared" si="25"/>
        <v>142</v>
      </c>
      <c r="B153" s="205" t="str">
        <f t="shared" si="28"/>
        <v/>
      </c>
      <c r="C153" s="133"/>
      <c r="D153" s="128" t="str">
        <f t="shared" si="29"/>
        <v/>
      </c>
      <c r="E153" s="128" t="str">
        <f t="shared" si="30"/>
        <v/>
      </c>
      <c r="F153" s="148"/>
      <c r="G153" s="148"/>
      <c r="H153" s="134"/>
      <c r="I153" s="162" t="str">
        <f t="shared" si="31"/>
        <v/>
      </c>
      <c r="J153" s="134"/>
      <c r="K153" s="130" t="str">
        <f>IF(C153&lt;&gt;"","＜従来枠＞"&amp;※編集不可※選択項目!$F$2&amp;"　"&amp;"＜トップ性能枠＞"&amp;※編集不可※選択項目!$F$3,"")</f>
        <v/>
      </c>
      <c r="L153" s="134"/>
      <c r="M153" s="134"/>
      <c r="N153" s="134"/>
      <c r="O153" s="128" t="str">
        <f>IF(C153="","",VLOOKUP(C153,※編集不可※選択項目!$A$2:$E$3,5,FALSE))</f>
        <v/>
      </c>
      <c r="P153" s="163"/>
      <c r="Q153" s="94"/>
      <c r="R153" s="148"/>
      <c r="S153" s="149"/>
      <c r="T153" s="225" t="str">
        <f>IF($C$3&lt;&gt;"あり","-",IF(AND(P153="可",L153&gt;=※編集不可※選択項目!$F$3),"トップ性能枠対象","-"))</f>
        <v>-</v>
      </c>
      <c r="U153" s="232"/>
      <c r="V153" s="78"/>
      <c r="W153" s="161" t="str">
        <f t="shared" si="32"/>
        <v/>
      </c>
      <c r="X153" s="233"/>
      <c r="Y153" s="234"/>
      <c r="Z153" s="235"/>
      <c r="AB153" s="236">
        <f t="shared" si="26"/>
        <v>0</v>
      </c>
      <c r="AC153" s="79">
        <f>IF(AND($C153&lt;&gt;"",$C$3="あり",L153&gt;=※編集不可※選択項目!$F$3,P153=""),1,0)</f>
        <v>0</v>
      </c>
      <c r="AD153" s="236">
        <f t="shared" si="33"/>
        <v>0</v>
      </c>
      <c r="AE153" s="236" t="str">
        <f t="shared" si="27"/>
        <v/>
      </c>
      <c r="AF153" s="237">
        <f t="shared" si="34"/>
        <v>0</v>
      </c>
      <c r="AG153" s="237">
        <f t="shared" si="35"/>
        <v>0</v>
      </c>
      <c r="AH153" s="190">
        <f>IF(AND($C$3="あり", $L153&gt;=※編集不可※選択項目!$F$3, $P153=""),1,0)</f>
        <v>0</v>
      </c>
    </row>
    <row r="154" spans="1:34" ht="25.25" customHeight="1" x14ac:dyDescent="0.2">
      <c r="A154" s="231">
        <f t="shared" si="25"/>
        <v>143</v>
      </c>
      <c r="B154" s="205" t="str">
        <f t="shared" si="28"/>
        <v/>
      </c>
      <c r="C154" s="133"/>
      <c r="D154" s="128" t="str">
        <f t="shared" si="29"/>
        <v/>
      </c>
      <c r="E154" s="128" t="str">
        <f t="shared" si="30"/>
        <v/>
      </c>
      <c r="F154" s="148"/>
      <c r="G154" s="148"/>
      <c r="H154" s="134"/>
      <c r="I154" s="162" t="str">
        <f t="shared" si="31"/>
        <v/>
      </c>
      <c r="J154" s="134"/>
      <c r="K154" s="130" t="str">
        <f>IF(C154&lt;&gt;"","＜従来枠＞"&amp;※編集不可※選択項目!$F$2&amp;"　"&amp;"＜トップ性能枠＞"&amp;※編集不可※選択項目!$F$3,"")</f>
        <v/>
      </c>
      <c r="L154" s="134"/>
      <c r="M154" s="134"/>
      <c r="N154" s="134"/>
      <c r="O154" s="128" t="str">
        <f>IF(C154="","",VLOOKUP(C154,※編集不可※選択項目!$A$2:$E$3,5,FALSE))</f>
        <v/>
      </c>
      <c r="P154" s="163"/>
      <c r="Q154" s="94"/>
      <c r="R154" s="148"/>
      <c r="S154" s="149"/>
      <c r="T154" s="225" t="str">
        <f>IF($C$3&lt;&gt;"あり","-",IF(AND(P154="可",L154&gt;=※編集不可※選択項目!$F$3),"トップ性能枠対象","-"))</f>
        <v>-</v>
      </c>
      <c r="U154" s="232"/>
      <c r="V154" s="78"/>
      <c r="W154" s="161" t="str">
        <f t="shared" si="32"/>
        <v/>
      </c>
      <c r="X154" s="233"/>
      <c r="Y154" s="234"/>
      <c r="Z154" s="235"/>
      <c r="AB154" s="236">
        <f t="shared" si="26"/>
        <v>0</v>
      </c>
      <c r="AC154" s="79">
        <f>IF(AND($C154&lt;&gt;"",$C$3="あり",L154&gt;=※編集不可※選択項目!$F$3,P154=""),1,0)</f>
        <v>0</v>
      </c>
      <c r="AD154" s="236">
        <f t="shared" si="33"/>
        <v>0</v>
      </c>
      <c r="AE154" s="236" t="str">
        <f t="shared" si="27"/>
        <v/>
      </c>
      <c r="AF154" s="237">
        <f t="shared" si="34"/>
        <v>0</v>
      </c>
      <c r="AG154" s="237">
        <f t="shared" si="35"/>
        <v>0</v>
      </c>
      <c r="AH154" s="190">
        <f>IF(AND($C$3="あり", $L154&gt;=※編集不可※選択項目!$F$3, $P154=""),1,0)</f>
        <v>0</v>
      </c>
    </row>
    <row r="155" spans="1:34" ht="25.25" customHeight="1" x14ac:dyDescent="0.2">
      <c r="A155" s="231">
        <f t="shared" si="25"/>
        <v>144</v>
      </c>
      <c r="B155" s="205" t="str">
        <f t="shared" si="28"/>
        <v/>
      </c>
      <c r="C155" s="133"/>
      <c r="D155" s="128" t="str">
        <f t="shared" si="29"/>
        <v/>
      </c>
      <c r="E155" s="128" t="str">
        <f t="shared" si="30"/>
        <v/>
      </c>
      <c r="F155" s="148"/>
      <c r="G155" s="148"/>
      <c r="H155" s="134"/>
      <c r="I155" s="162" t="str">
        <f t="shared" si="31"/>
        <v/>
      </c>
      <c r="J155" s="134"/>
      <c r="K155" s="130" t="str">
        <f>IF(C155&lt;&gt;"","＜従来枠＞"&amp;※編集不可※選択項目!$F$2&amp;"　"&amp;"＜トップ性能枠＞"&amp;※編集不可※選択項目!$F$3,"")</f>
        <v/>
      </c>
      <c r="L155" s="134"/>
      <c r="M155" s="134"/>
      <c r="N155" s="134"/>
      <c r="O155" s="128" t="str">
        <f>IF(C155="","",VLOOKUP(C155,※編集不可※選択項目!$A$2:$E$3,5,FALSE))</f>
        <v/>
      </c>
      <c r="P155" s="163"/>
      <c r="Q155" s="94"/>
      <c r="R155" s="148"/>
      <c r="S155" s="149"/>
      <c r="T155" s="225" t="str">
        <f>IF($C$3&lt;&gt;"あり","-",IF(AND(P155="可",L155&gt;=※編集不可※選択項目!$F$3),"トップ性能枠対象","-"))</f>
        <v>-</v>
      </c>
      <c r="U155" s="232"/>
      <c r="V155" s="78"/>
      <c r="W155" s="161" t="str">
        <f t="shared" si="32"/>
        <v/>
      </c>
      <c r="X155" s="233"/>
      <c r="Y155" s="234"/>
      <c r="Z155" s="235"/>
      <c r="AB155" s="236">
        <f t="shared" si="26"/>
        <v>0</v>
      </c>
      <c r="AC155" s="79">
        <f>IF(AND($C155&lt;&gt;"",$C$3="あり",L155&gt;=※編集不可※選択項目!$F$3,P155=""),1,0)</f>
        <v>0</v>
      </c>
      <c r="AD155" s="236">
        <f t="shared" si="33"/>
        <v>0</v>
      </c>
      <c r="AE155" s="236" t="str">
        <f t="shared" si="27"/>
        <v/>
      </c>
      <c r="AF155" s="237">
        <f t="shared" si="34"/>
        <v>0</v>
      </c>
      <c r="AG155" s="237">
        <f t="shared" si="35"/>
        <v>0</v>
      </c>
      <c r="AH155" s="190">
        <f>IF(AND($C$3="あり", $L155&gt;=※編集不可※選択項目!$F$3, $P155=""),1,0)</f>
        <v>0</v>
      </c>
    </row>
    <row r="156" spans="1:34" ht="25.25" customHeight="1" x14ac:dyDescent="0.2">
      <c r="A156" s="231">
        <f t="shared" si="25"/>
        <v>145</v>
      </c>
      <c r="B156" s="205" t="str">
        <f t="shared" si="28"/>
        <v/>
      </c>
      <c r="C156" s="133"/>
      <c r="D156" s="128" t="str">
        <f t="shared" si="29"/>
        <v/>
      </c>
      <c r="E156" s="128" t="str">
        <f t="shared" si="30"/>
        <v/>
      </c>
      <c r="F156" s="148"/>
      <c r="G156" s="148"/>
      <c r="H156" s="134"/>
      <c r="I156" s="162" t="str">
        <f t="shared" si="31"/>
        <v/>
      </c>
      <c r="J156" s="134"/>
      <c r="K156" s="130" t="str">
        <f>IF(C156&lt;&gt;"","＜従来枠＞"&amp;※編集不可※選択項目!$F$2&amp;"　"&amp;"＜トップ性能枠＞"&amp;※編集不可※選択項目!$F$3,"")</f>
        <v/>
      </c>
      <c r="L156" s="134"/>
      <c r="M156" s="134"/>
      <c r="N156" s="134"/>
      <c r="O156" s="128" t="str">
        <f>IF(C156="","",VLOOKUP(C156,※編集不可※選択項目!$A$2:$E$3,5,FALSE))</f>
        <v/>
      </c>
      <c r="P156" s="163"/>
      <c r="Q156" s="94"/>
      <c r="R156" s="148"/>
      <c r="S156" s="149"/>
      <c r="T156" s="225" t="str">
        <f>IF($C$3&lt;&gt;"あり","-",IF(AND(P156="可",L156&gt;=※編集不可※選択項目!$F$3),"トップ性能枠対象","-"))</f>
        <v>-</v>
      </c>
      <c r="U156" s="232"/>
      <c r="V156" s="78"/>
      <c r="W156" s="161" t="str">
        <f t="shared" si="32"/>
        <v/>
      </c>
      <c r="X156" s="233"/>
      <c r="Y156" s="234"/>
      <c r="Z156" s="235"/>
      <c r="AB156" s="236">
        <f t="shared" si="26"/>
        <v>0</v>
      </c>
      <c r="AC156" s="79">
        <f>IF(AND($C156&lt;&gt;"",$C$3="あり",L156&gt;=※編集不可※選択項目!$F$3,P156=""),1,0)</f>
        <v>0</v>
      </c>
      <c r="AD156" s="236">
        <f t="shared" si="33"/>
        <v>0</v>
      </c>
      <c r="AE156" s="236" t="str">
        <f t="shared" si="27"/>
        <v/>
      </c>
      <c r="AF156" s="237">
        <f t="shared" si="34"/>
        <v>0</v>
      </c>
      <c r="AG156" s="237">
        <f t="shared" si="35"/>
        <v>0</v>
      </c>
      <c r="AH156" s="190">
        <f>IF(AND($C$3="あり", $L156&gt;=※編集不可※選択項目!$F$3, $P156=""),1,0)</f>
        <v>0</v>
      </c>
    </row>
    <row r="157" spans="1:34" ht="25.25" customHeight="1" x14ac:dyDescent="0.2">
      <c r="A157" s="231">
        <f t="shared" si="25"/>
        <v>146</v>
      </c>
      <c r="B157" s="205" t="str">
        <f t="shared" si="28"/>
        <v/>
      </c>
      <c r="C157" s="133"/>
      <c r="D157" s="128" t="str">
        <f t="shared" si="29"/>
        <v/>
      </c>
      <c r="E157" s="128" t="str">
        <f t="shared" si="30"/>
        <v/>
      </c>
      <c r="F157" s="148"/>
      <c r="G157" s="148"/>
      <c r="H157" s="134"/>
      <c r="I157" s="162" t="str">
        <f t="shared" si="31"/>
        <v/>
      </c>
      <c r="J157" s="134"/>
      <c r="K157" s="130" t="str">
        <f>IF(C157&lt;&gt;"","＜従来枠＞"&amp;※編集不可※選択項目!$F$2&amp;"　"&amp;"＜トップ性能枠＞"&amp;※編集不可※選択項目!$F$3,"")</f>
        <v/>
      </c>
      <c r="L157" s="134"/>
      <c r="M157" s="134"/>
      <c r="N157" s="134"/>
      <c r="O157" s="128" t="str">
        <f>IF(C157="","",VLOOKUP(C157,※編集不可※選択項目!$A$2:$E$3,5,FALSE))</f>
        <v/>
      </c>
      <c r="P157" s="163"/>
      <c r="Q157" s="94"/>
      <c r="R157" s="148"/>
      <c r="S157" s="149"/>
      <c r="T157" s="225" t="str">
        <f>IF($C$3&lt;&gt;"あり","-",IF(AND(P157="可",L157&gt;=※編集不可※選択項目!$F$3),"トップ性能枠対象","-"))</f>
        <v>-</v>
      </c>
      <c r="U157" s="232"/>
      <c r="V157" s="78"/>
      <c r="W157" s="161" t="str">
        <f t="shared" si="32"/>
        <v/>
      </c>
      <c r="X157" s="233"/>
      <c r="Y157" s="234"/>
      <c r="Z157" s="235"/>
      <c r="AB157" s="236">
        <f t="shared" si="26"/>
        <v>0</v>
      </c>
      <c r="AC157" s="79">
        <f>IF(AND($C157&lt;&gt;"",$C$3="あり",L157&gt;=※編集不可※選択項目!$F$3,P157=""),1,0)</f>
        <v>0</v>
      </c>
      <c r="AD157" s="236">
        <f t="shared" si="33"/>
        <v>0</v>
      </c>
      <c r="AE157" s="236" t="str">
        <f t="shared" si="27"/>
        <v/>
      </c>
      <c r="AF157" s="237">
        <f t="shared" si="34"/>
        <v>0</v>
      </c>
      <c r="AG157" s="237">
        <f t="shared" si="35"/>
        <v>0</v>
      </c>
      <c r="AH157" s="190">
        <f>IF(AND($C$3="あり", $L157&gt;=※編集不可※選択項目!$F$3, $P157=""),1,0)</f>
        <v>0</v>
      </c>
    </row>
    <row r="158" spans="1:34" ht="25.25" customHeight="1" x14ac:dyDescent="0.2">
      <c r="A158" s="231">
        <f t="shared" si="25"/>
        <v>147</v>
      </c>
      <c r="B158" s="205" t="str">
        <f t="shared" si="28"/>
        <v/>
      </c>
      <c r="C158" s="133"/>
      <c r="D158" s="128" t="str">
        <f t="shared" si="29"/>
        <v/>
      </c>
      <c r="E158" s="128" t="str">
        <f t="shared" si="30"/>
        <v/>
      </c>
      <c r="F158" s="148"/>
      <c r="G158" s="148"/>
      <c r="H158" s="134"/>
      <c r="I158" s="162" t="str">
        <f t="shared" si="31"/>
        <v/>
      </c>
      <c r="J158" s="134"/>
      <c r="K158" s="130" t="str">
        <f>IF(C158&lt;&gt;"","＜従来枠＞"&amp;※編集不可※選択項目!$F$2&amp;"　"&amp;"＜トップ性能枠＞"&amp;※編集不可※選択項目!$F$3,"")</f>
        <v/>
      </c>
      <c r="L158" s="134"/>
      <c r="M158" s="134"/>
      <c r="N158" s="134"/>
      <c r="O158" s="128" t="str">
        <f>IF(C158="","",VLOOKUP(C158,※編集不可※選択項目!$A$2:$E$3,5,FALSE))</f>
        <v/>
      </c>
      <c r="P158" s="163"/>
      <c r="Q158" s="94"/>
      <c r="R158" s="148"/>
      <c r="S158" s="149"/>
      <c r="T158" s="225" t="str">
        <f>IF($C$3&lt;&gt;"あり","-",IF(AND(P158="可",L158&gt;=※編集不可※選択項目!$F$3),"トップ性能枠対象","-"))</f>
        <v>-</v>
      </c>
      <c r="U158" s="232"/>
      <c r="V158" s="78"/>
      <c r="W158" s="161" t="str">
        <f t="shared" si="32"/>
        <v/>
      </c>
      <c r="X158" s="233"/>
      <c r="Y158" s="234"/>
      <c r="Z158" s="235"/>
      <c r="AB158" s="236">
        <f t="shared" si="26"/>
        <v>0</v>
      </c>
      <c r="AC158" s="79">
        <f>IF(AND($C158&lt;&gt;"",$C$3="あり",L158&gt;=※編集不可※選択項目!$F$3,P158=""),1,0)</f>
        <v>0</v>
      </c>
      <c r="AD158" s="236">
        <f t="shared" si="33"/>
        <v>0</v>
      </c>
      <c r="AE158" s="236" t="str">
        <f t="shared" si="27"/>
        <v/>
      </c>
      <c r="AF158" s="237">
        <f t="shared" si="34"/>
        <v>0</v>
      </c>
      <c r="AG158" s="237">
        <f t="shared" si="35"/>
        <v>0</v>
      </c>
      <c r="AH158" s="190">
        <f>IF(AND($C$3="あり", $L158&gt;=※編集不可※選択項目!$F$3, $P158=""),1,0)</f>
        <v>0</v>
      </c>
    </row>
    <row r="159" spans="1:34" ht="25.25" customHeight="1" x14ac:dyDescent="0.2">
      <c r="A159" s="231">
        <f t="shared" si="25"/>
        <v>148</v>
      </c>
      <c r="B159" s="205" t="str">
        <f t="shared" si="28"/>
        <v/>
      </c>
      <c r="C159" s="133"/>
      <c r="D159" s="128" t="str">
        <f t="shared" si="29"/>
        <v/>
      </c>
      <c r="E159" s="128" t="str">
        <f t="shared" si="30"/>
        <v/>
      </c>
      <c r="F159" s="148"/>
      <c r="G159" s="148"/>
      <c r="H159" s="134"/>
      <c r="I159" s="162" t="str">
        <f t="shared" si="31"/>
        <v/>
      </c>
      <c r="J159" s="134"/>
      <c r="K159" s="130" t="str">
        <f>IF(C159&lt;&gt;"","＜従来枠＞"&amp;※編集不可※選択項目!$F$2&amp;"　"&amp;"＜トップ性能枠＞"&amp;※編集不可※選択項目!$F$3,"")</f>
        <v/>
      </c>
      <c r="L159" s="134"/>
      <c r="M159" s="134"/>
      <c r="N159" s="134"/>
      <c r="O159" s="128" t="str">
        <f>IF(C159="","",VLOOKUP(C159,※編集不可※選択項目!$A$2:$E$3,5,FALSE))</f>
        <v/>
      </c>
      <c r="P159" s="163"/>
      <c r="Q159" s="94"/>
      <c r="R159" s="148"/>
      <c r="S159" s="149"/>
      <c r="T159" s="225" t="str">
        <f>IF($C$3&lt;&gt;"あり","-",IF(AND(P159="可",L159&gt;=※編集不可※選択項目!$F$3),"トップ性能枠対象","-"))</f>
        <v>-</v>
      </c>
      <c r="U159" s="232"/>
      <c r="V159" s="78"/>
      <c r="W159" s="161" t="str">
        <f t="shared" si="32"/>
        <v/>
      </c>
      <c r="X159" s="233"/>
      <c r="Y159" s="234"/>
      <c r="Z159" s="235"/>
      <c r="AB159" s="236">
        <f t="shared" si="26"/>
        <v>0</v>
      </c>
      <c r="AC159" s="79">
        <f>IF(AND($C159&lt;&gt;"",$C$3="あり",L159&gt;=※編集不可※選択項目!$F$3,P159=""),1,0)</f>
        <v>0</v>
      </c>
      <c r="AD159" s="236">
        <f t="shared" si="33"/>
        <v>0</v>
      </c>
      <c r="AE159" s="236" t="str">
        <f t="shared" si="27"/>
        <v/>
      </c>
      <c r="AF159" s="237">
        <f t="shared" si="34"/>
        <v>0</v>
      </c>
      <c r="AG159" s="237">
        <f t="shared" si="35"/>
        <v>0</v>
      </c>
      <c r="AH159" s="190">
        <f>IF(AND($C$3="あり", $L159&gt;=※編集不可※選択項目!$F$3, $P159=""),1,0)</f>
        <v>0</v>
      </c>
    </row>
    <row r="160" spans="1:34" ht="25.25" customHeight="1" x14ac:dyDescent="0.2">
      <c r="A160" s="231">
        <f t="shared" si="25"/>
        <v>149</v>
      </c>
      <c r="B160" s="205" t="str">
        <f t="shared" si="28"/>
        <v/>
      </c>
      <c r="C160" s="133"/>
      <c r="D160" s="128" t="str">
        <f t="shared" si="29"/>
        <v/>
      </c>
      <c r="E160" s="128" t="str">
        <f t="shared" si="30"/>
        <v/>
      </c>
      <c r="F160" s="148"/>
      <c r="G160" s="148"/>
      <c r="H160" s="134"/>
      <c r="I160" s="162" t="str">
        <f t="shared" si="31"/>
        <v/>
      </c>
      <c r="J160" s="134"/>
      <c r="K160" s="130" t="str">
        <f>IF(C160&lt;&gt;"","＜従来枠＞"&amp;※編集不可※選択項目!$F$2&amp;"　"&amp;"＜トップ性能枠＞"&amp;※編集不可※選択項目!$F$3,"")</f>
        <v/>
      </c>
      <c r="L160" s="134"/>
      <c r="M160" s="134"/>
      <c r="N160" s="134"/>
      <c r="O160" s="128" t="str">
        <f>IF(C160="","",VLOOKUP(C160,※編集不可※選択項目!$A$2:$E$3,5,FALSE))</f>
        <v/>
      </c>
      <c r="P160" s="163"/>
      <c r="Q160" s="94"/>
      <c r="R160" s="148"/>
      <c r="S160" s="149"/>
      <c r="T160" s="225" t="str">
        <f>IF($C$3&lt;&gt;"あり","-",IF(AND(P160="可",L160&gt;=※編集不可※選択項目!$F$3),"トップ性能枠対象","-"))</f>
        <v>-</v>
      </c>
      <c r="U160" s="232"/>
      <c r="V160" s="78"/>
      <c r="W160" s="161" t="str">
        <f t="shared" si="32"/>
        <v/>
      </c>
      <c r="X160" s="233"/>
      <c r="Y160" s="234"/>
      <c r="Z160" s="235"/>
      <c r="AB160" s="236">
        <f t="shared" si="26"/>
        <v>0</v>
      </c>
      <c r="AC160" s="79">
        <f>IF(AND($C160&lt;&gt;"",$C$3="あり",L160&gt;=※編集不可※選択項目!$F$3,P160=""),1,0)</f>
        <v>0</v>
      </c>
      <c r="AD160" s="236">
        <f t="shared" si="33"/>
        <v>0</v>
      </c>
      <c r="AE160" s="236" t="str">
        <f t="shared" si="27"/>
        <v/>
      </c>
      <c r="AF160" s="237">
        <f t="shared" si="34"/>
        <v>0</v>
      </c>
      <c r="AG160" s="237">
        <f t="shared" si="35"/>
        <v>0</v>
      </c>
      <c r="AH160" s="190">
        <f>IF(AND($C$3="あり", $L160&gt;=※編集不可※選択項目!$F$3, $P160=""),1,0)</f>
        <v>0</v>
      </c>
    </row>
    <row r="161" spans="1:34" ht="25.25" customHeight="1" x14ac:dyDescent="0.2">
      <c r="A161" s="231">
        <f t="shared" si="25"/>
        <v>150</v>
      </c>
      <c r="B161" s="205" t="str">
        <f t="shared" si="28"/>
        <v/>
      </c>
      <c r="C161" s="133"/>
      <c r="D161" s="128" t="str">
        <f t="shared" si="29"/>
        <v/>
      </c>
      <c r="E161" s="128" t="str">
        <f t="shared" si="30"/>
        <v/>
      </c>
      <c r="F161" s="148"/>
      <c r="G161" s="148"/>
      <c r="H161" s="134"/>
      <c r="I161" s="162" t="str">
        <f t="shared" si="31"/>
        <v/>
      </c>
      <c r="J161" s="134"/>
      <c r="K161" s="130" t="str">
        <f>IF(C161&lt;&gt;"","＜従来枠＞"&amp;※編集不可※選択項目!$F$2&amp;"　"&amp;"＜トップ性能枠＞"&amp;※編集不可※選択項目!$F$3,"")</f>
        <v/>
      </c>
      <c r="L161" s="134"/>
      <c r="M161" s="134"/>
      <c r="N161" s="134"/>
      <c r="O161" s="128" t="str">
        <f>IF(C161="","",VLOOKUP(C161,※編集不可※選択項目!$A$2:$E$3,5,FALSE))</f>
        <v/>
      </c>
      <c r="P161" s="163"/>
      <c r="Q161" s="94"/>
      <c r="R161" s="148"/>
      <c r="S161" s="149"/>
      <c r="T161" s="225" t="str">
        <f>IF($C$3&lt;&gt;"あり","-",IF(AND(P161="可",L161&gt;=※編集不可※選択項目!$F$3),"トップ性能枠対象","-"))</f>
        <v>-</v>
      </c>
      <c r="U161" s="232"/>
      <c r="V161" s="78"/>
      <c r="W161" s="161" t="str">
        <f t="shared" si="32"/>
        <v/>
      </c>
      <c r="X161" s="233"/>
      <c r="Y161" s="234"/>
      <c r="Z161" s="235"/>
      <c r="AB161" s="236">
        <f t="shared" si="26"/>
        <v>0</v>
      </c>
      <c r="AC161" s="79">
        <f>IF(AND($C161&lt;&gt;"",$C$3="あり",L161&gt;=※編集不可※選択項目!$F$3,P161=""),1,0)</f>
        <v>0</v>
      </c>
      <c r="AD161" s="236">
        <f t="shared" si="33"/>
        <v>0</v>
      </c>
      <c r="AE161" s="236" t="str">
        <f t="shared" si="27"/>
        <v/>
      </c>
      <c r="AF161" s="237">
        <f t="shared" si="34"/>
        <v>0</v>
      </c>
      <c r="AG161" s="237">
        <f t="shared" si="35"/>
        <v>0</v>
      </c>
      <c r="AH161" s="190">
        <f>IF(AND($C$3="あり", $L161&gt;=※編集不可※選択項目!$F$3, $P161=""),1,0)</f>
        <v>0</v>
      </c>
    </row>
    <row r="162" spans="1:34" ht="25.25" customHeight="1" x14ac:dyDescent="0.2">
      <c r="A162" s="231">
        <f t="shared" si="25"/>
        <v>151</v>
      </c>
      <c r="B162" s="205" t="str">
        <f t="shared" si="28"/>
        <v/>
      </c>
      <c r="C162" s="133"/>
      <c r="D162" s="128" t="str">
        <f t="shared" si="29"/>
        <v/>
      </c>
      <c r="E162" s="128" t="str">
        <f t="shared" si="30"/>
        <v/>
      </c>
      <c r="F162" s="148"/>
      <c r="G162" s="148"/>
      <c r="H162" s="134"/>
      <c r="I162" s="162" t="str">
        <f t="shared" si="31"/>
        <v/>
      </c>
      <c r="J162" s="134"/>
      <c r="K162" s="130" t="str">
        <f>IF(C162&lt;&gt;"","＜従来枠＞"&amp;※編集不可※選択項目!$F$2&amp;"　"&amp;"＜トップ性能枠＞"&amp;※編集不可※選択項目!$F$3,"")</f>
        <v/>
      </c>
      <c r="L162" s="134"/>
      <c r="M162" s="134"/>
      <c r="N162" s="134"/>
      <c r="O162" s="128" t="str">
        <f>IF(C162="","",VLOOKUP(C162,※編集不可※選択項目!$A$2:$E$3,5,FALSE))</f>
        <v/>
      </c>
      <c r="P162" s="163"/>
      <c r="Q162" s="94"/>
      <c r="R162" s="148"/>
      <c r="S162" s="149"/>
      <c r="T162" s="225" t="str">
        <f>IF($C$3&lt;&gt;"あり","-",IF(AND(P162="可",L162&gt;=※編集不可※選択項目!$F$3),"トップ性能枠対象","-"))</f>
        <v>-</v>
      </c>
      <c r="U162" s="232"/>
      <c r="V162" s="78"/>
      <c r="W162" s="161" t="str">
        <f t="shared" si="32"/>
        <v/>
      </c>
      <c r="X162" s="233"/>
      <c r="Y162" s="234"/>
      <c r="Z162" s="235"/>
      <c r="AB162" s="236">
        <f t="shared" si="26"/>
        <v>0</v>
      </c>
      <c r="AC162" s="79">
        <f>IF(AND($C162&lt;&gt;"",$C$3="あり",L162&gt;=※編集不可※選択項目!$F$3,P162=""),1,0)</f>
        <v>0</v>
      </c>
      <c r="AD162" s="236">
        <f t="shared" si="33"/>
        <v>0</v>
      </c>
      <c r="AE162" s="236" t="str">
        <f t="shared" si="27"/>
        <v/>
      </c>
      <c r="AF162" s="237">
        <f t="shared" si="34"/>
        <v>0</v>
      </c>
      <c r="AG162" s="237">
        <f t="shared" si="35"/>
        <v>0</v>
      </c>
      <c r="AH162" s="190">
        <f>IF(AND($C$3="あり", $L162&gt;=※編集不可※選択項目!$F$3, $P162=""),1,0)</f>
        <v>0</v>
      </c>
    </row>
    <row r="163" spans="1:34" ht="25.25" customHeight="1" x14ac:dyDescent="0.2">
      <c r="A163" s="231">
        <f t="shared" si="25"/>
        <v>152</v>
      </c>
      <c r="B163" s="205" t="str">
        <f t="shared" si="28"/>
        <v/>
      </c>
      <c r="C163" s="133"/>
      <c r="D163" s="128" t="str">
        <f t="shared" si="29"/>
        <v/>
      </c>
      <c r="E163" s="128" t="str">
        <f t="shared" si="30"/>
        <v/>
      </c>
      <c r="F163" s="148"/>
      <c r="G163" s="148"/>
      <c r="H163" s="134"/>
      <c r="I163" s="162" t="str">
        <f t="shared" si="31"/>
        <v/>
      </c>
      <c r="J163" s="134"/>
      <c r="K163" s="130" t="str">
        <f>IF(C163&lt;&gt;"","＜従来枠＞"&amp;※編集不可※選択項目!$F$2&amp;"　"&amp;"＜トップ性能枠＞"&amp;※編集不可※選択項目!$F$3,"")</f>
        <v/>
      </c>
      <c r="L163" s="134"/>
      <c r="M163" s="134"/>
      <c r="N163" s="134"/>
      <c r="O163" s="128" t="str">
        <f>IF(C163="","",VLOOKUP(C163,※編集不可※選択項目!$A$2:$E$3,5,FALSE))</f>
        <v/>
      </c>
      <c r="P163" s="163"/>
      <c r="Q163" s="94"/>
      <c r="R163" s="148"/>
      <c r="S163" s="149"/>
      <c r="T163" s="225" t="str">
        <f>IF($C$3&lt;&gt;"あり","-",IF(AND(P163="可",L163&gt;=※編集不可※選択項目!$F$3),"トップ性能枠対象","-"))</f>
        <v>-</v>
      </c>
      <c r="U163" s="232"/>
      <c r="V163" s="78"/>
      <c r="W163" s="161" t="str">
        <f t="shared" si="32"/>
        <v/>
      </c>
      <c r="X163" s="233"/>
      <c r="Y163" s="234"/>
      <c r="Z163" s="235"/>
      <c r="AB163" s="236">
        <f t="shared" si="26"/>
        <v>0</v>
      </c>
      <c r="AC163" s="79">
        <f>IF(AND($C163&lt;&gt;"",$C$3="あり",L163&gt;=※編集不可※選択項目!$F$3,P163=""),1,0)</f>
        <v>0</v>
      </c>
      <c r="AD163" s="236">
        <f t="shared" si="33"/>
        <v>0</v>
      </c>
      <c r="AE163" s="236" t="str">
        <f t="shared" si="27"/>
        <v/>
      </c>
      <c r="AF163" s="237">
        <f t="shared" si="34"/>
        <v>0</v>
      </c>
      <c r="AG163" s="237">
        <f t="shared" si="35"/>
        <v>0</v>
      </c>
      <c r="AH163" s="190">
        <f>IF(AND($C$3="あり", $L163&gt;=※編集不可※選択項目!$F$3, $P163=""),1,0)</f>
        <v>0</v>
      </c>
    </row>
    <row r="164" spans="1:34" ht="25.25" customHeight="1" x14ac:dyDescent="0.2">
      <c r="A164" s="231">
        <f t="shared" si="25"/>
        <v>153</v>
      </c>
      <c r="B164" s="205" t="str">
        <f t="shared" si="28"/>
        <v/>
      </c>
      <c r="C164" s="133"/>
      <c r="D164" s="128" t="str">
        <f t="shared" si="29"/>
        <v/>
      </c>
      <c r="E164" s="128" t="str">
        <f t="shared" si="30"/>
        <v/>
      </c>
      <c r="F164" s="148"/>
      <c r="G164" s="148"/>
      <c r="H164" s="134"/>
      <c r="I164" s="162" t="str">
        <f t="shared" si="31"/>
        <v/>
      </c>
      <c r="J164" s="134"/>
      <c r="K164" s="130" t="str">
        <f>IF(C164&lt;&gt;"","＜従来枠＞"&amp;※編集不可※選択項目!$F$2&amp;"　"&amp;"＜トップ性能枠＞"&amp;※編集不可※選択項目!$F$3,"")</f>
        <v/>
      </c>
      <c r="L164" s="134"/>
      <c r="M164" s="134"/>
      <c r="N164" s="134"/>
      <c r="O164" s="128" t="str">
        <f>IF(C164="","",VLOOKUP(C164,※編集不可※選択項目!$A$2:$E$3,5,FALSE))</f>
        <v/>
      </c>
      <c r="P164" s="163"/>
      <c r="Q164" s="94"/>
      <c r="R164" s="148"/>
      <c r="S164" s="149"/>
      <c r="T164" s="225" t="str">
        <f>IF($C$3&lt;&gt;"あり","-",IF(AND(P164="可",L164&gt;=※編集不可※選択項目!$F$3),"トップ性能枠対象","-"))</f>
        <v>-</v>
      </c>
      <c r="U164" s="232"/>
      <c r="V164" s="78"/>
      <c r="W164" s="161" t="str">
        <f t="shared" si="32"/>
        <v/>
      </c>
      <c r="X164" s="233"/>
      <c r="Y164" s="234"/>
      <c r="Z164" s="235"/>
      <c r="AB164" s="236">
        <f t="shared" si="26"/>
        <v>0</v>
      </c>
      <c r="AC164" s="79">
        <f>IF(AND($C164&lt;&gt;"",$C$3="あり",L164&gt;=※編集不可※選択項目!$F$3,P164=""),1,0)</f>
        <v>0</v>
      </c>
      <c r="AD164" s="236">
        <f t="shared" si="33"/>
        <v>0</v>
      </c>
      <c r="AE164" s="236" t="str">
        <f t="shared" si="27"/>
        <v/>
      </c>
      <c r="AF164" s="237">
        <f t="shared" si="34"/>
        <v>0</v>
      </c>
      <c r="AG164" s="237">
        <f t="shared" si="35"/>
        <v>0</v>
      </c>
      <c r="AH164" s="190">
        <f>IF(AND($C$3="あり", $L164&gt;=※編集不可※選択項目!$F$3, $P164=""),1,0)</f>
        <v>0</v>
      </c>
    </row>
    <row r="165" spans="1:34" ht="25.25" customHeight="1" x14ac:dyDescent="0.2">
      <c r="A165" s="231">
        <f t="shared" si="25"/>
        <v>154</v>
      </c>
      <c r="B165" s="205" t="str">
        <f t="shared" si="28"/>
        <v/>
      </c>
      <c r="C165" s="133"/>
      <c r="D165" s="128" t="str">
        <f t="shared" si="29"/>
        <v/>
      </c>
      <c r="E165" s="128" t="str">
        <f t="shared" si="30"/>
        <v/>
      </c>
      <c r="F165" s="148"/>
      <c r="G165" s="148"/>
      <c r="H165" s="134"/>
      <c r="I165" s="162" t="str">
        <f t="shared" si="31"/>
        <v/>
      </c>
      <c r="J165" s="134"/>
      <c r="K165" s="130" t="str">
        <f>IF(C165&lt;&gt;"","＜従来枠＞"&amp;※編集不可※選択項目!$F$2&amp;"　"&amp;"＜トップ性能枠＞"&amp;※編集不可※選択項目!$F$3,"")</f>
        <v/>
      </c>
      <c r="L165" s="134"/>
      <c r="M165" s="134"/>
      <c r="N165" s="134"/>
      <c r="O165" s="128" t="str">
        <f>IF(C165="","",VLOOKUP(C165,※編集不可※選択項目!$A$2:$E$3,5,FALSE))</f>
        <v/>
      </c>
      <c r="P165" s="163"/>
      <c r="Q165" s="94"/>
      <c r="R165" s="148"/>
      <c r="S165" s="149"/>
      <c r="T165" s="225" t="str">
        <f>IF($C$3&lt;&gt;"あり","-",IF(AND(P165="可",L165&gt;=※編集不可※選択項目!$F$3),"トップ性能枠対象","-"))</f>
        <v>-</v>
      </c>
      <c r="U165" s="232"/>
      <c r="V165" s="78"/>
      <c r="W165" s="161" t="str">
        <f t="shared" si="32"/>
        <v/>
      </c>
      <c r="X165" s="233"/>
      <c r="Y165" s="234"/>
      <c r="Z165" s="235"/>
      <c r="AB165" s="236">
        <f t="shared" si="26"/>
        <v>0</v>
      </c>
      <c r="AC165" s="79">
        <f>IF(AND($C165&lt;&gt;"",$C$3="あり",L165&gt;=※編集不可※選択項目!$F$3,P165=""),1,0)</f>
        <v>0</v>
      </c>
      <c r="AD165" s="236">
        <f t="shared" si="33"/>
        <v>0</v>
      </c>
      <c r="AE165" s="236" t="str">
        <f t="shared" si="27"/>
        <v/>
      </c>
      <c r="AF165" s="237">
        <f t="shared" si="34"/>
        <v>0</v>
      </c>
      <c r="AG165" s="237">
        <f t="shared" si="35"/>
        <v>0</v>
      </c>
      <c r="AH165" s="190">
        <f>IF(AND($C$3="あり", $L165&gt;=※編集不可※選択項目!$F$3, $P165=""),1,0)</f>
        <v>0</v>
      </c>
    </row>
    <row r="166" spans="1:34" ht="25.25" customHeight="1" x14ac:dyDescent="0.2">
      <c r="A166" s="231">
        <f t="shared" si="25"/>
        <v>155</v>
      </c>
      <c r="B166" s="205" t="str">
        <f t="shared" si="28"/>
        <v/>
      </c>
      <c r="C166" s="133"/>
      <c r="D166" s="128" t="str">
        <f t="shared" si="29"/>
        <v/>
      </c>
      <c r="E166" s="128" t="str">
        <f t="shared" si="30"/>
        <v/>
      </c>
      <c r="F166" s="148"/>
      <c r="G166" s="148"/>
      <c r="H166" s="134"/>
      <c r="I166" s="162" t="str">
        <f t="shared" si="31"/>
        <v/>
      </c>
      <c r="J166" s="134"/>
      <c r="K166" s="130" t="str">
        <f>IF(C166&lt;&gt;"","＜従来枠＞"&amp;※編集不可※選択項目!$F$2&amp;"　"&amp;"＜トップ性能枠＞"&amp;※編集不可※選択項目!$F$3,"")</f>
        <v/>
      </c>
      <c r="L166" s="134"/>
      <c r="M166" s="134"/>
      <c r="N166" s="134"/>
      <c r="O166" s="128" t="str">
        <f>IF(C166="","",VLOOKUP(C166,※編集不可※選択項目!$A$2:$E$3,5,FALSE))</f>
        <v/>
      </c>
      <c r="P166" s="163"/>
      <c r="Q166" s="94"/>
      <c r="R166" s="148"/>
      <c r="S166" s="149"/>
      <c r="T166" s="225" t="str">
        <f>IF($C$3&lt;&gt;"あり","-",IF(AND(P166="可",L166&gt;=※編集不可※選択項目!$F$3),"トップ性能枠対象","-"))</f>
        <v>-</v>
      </c>
      <c r="U166" s="232"/>
      <c r="V166" s="78"/>
      <c r="W166" s="161" t="str">
        <f t="shared" si="32"/>
        <v/>
      </c>
      <c r="X166" s="233"/>
      <c r="Y166" s="234"/>
      <c r="Z166" s="235"/>
      <c r="AB166" s="236">
        <f t="shared" si="26"/>
        <v>0</v>
      </c>
      <c r="AC166" s="79">
        <f>IF(AND($C166&lt;&gt;"",$C$3="あり",L166&gt;=※編集不可※選択項目!$F$3,P166=""),1,0)</f>
        <v>0</v>
      </c>
      <c r="AD166" s="236">
        <f t="shared" si="33"/>
        <v>0</v>
      </c>
      <c r="AE166" s="236" t="str">
        <f t="shared" si="27"/>
        <v/>
      </c>
      <c r="AF166" s="237">
        <f t="shared" si="34"/>
        <v>0</v>
      </c>
      <c r="AG166" s="237">
        <f t="shared" si="35"/>
        <v>0</v>
      </c>
      <c r="AH166" s="190">
        <f>IF(AND($C$3="あり", $L166&gt;=※編集不可※選択項目!$F$3, $P166=""),1,0)</f>
        <v>0</v>
      </c>
    </row>
    <row r="167" spans="1:34" ht="25.25" customHeight="1" x14ac:dyDescent="0.2">
      <c r="A167" s="231">
        <f t="shared" si="25"/>
        <v>156</v>
      </c>
      <c r="B167" s="205" t="str">
        <f t="shared" si="28"/>
        <v/>
      </c>
      <c r="C167" s="133"/>
      <c r="D167" s="128" t="str">
        <f t="shared" si="29"/>
        <v/>
      </c>
      <c r="E167" s="128" t="str">
        <f t="shared" si="30"/>
        <v/>
      </c>
      <c r="F167" s="148"/>
      <c r="G167" s="148"/>
      <c r="H167" s="134"/>
      <c r="I167" s="162" t="str">
        <f t="shared" si="31"/>
        <v/>
      </c>
      <c r="J167" s="134"/>
      <c r="K167" s="130" t="str">
        <f>IF(C167&lt;&gt;"","＜従来枠＞"&amp;※編集不可※選択項目!$F$2&amp;"　"&amp;"＜トップ性能枠＞"&amp;※編集不可※選択項目!$F$3,"")</f>
        <v/>
      </c>
      <c r="L167" s="134"/>
      <c r="M167" s="134"/>
      <c r="N167" s="134"/>
      <c r="O167" s="128" t="str">
        <f>IF(C167="","",VLOOKUP(C167,※編集不可※選択項目!$A$2:$E$3,5,FALSE))</f>
        <v/>
      </c>
      <c r="P167" s="163"/>
      <c r="Q167" s="94"/>
      <c r="R167" s="148"/>
      <c r="S167" s="149"/>
      <c r="T167" s="225" t="str">
        <f>IF($C$3&lt;&gt;"あり","-",IF(AND(P167="可",L167&gt;=※編集不可※選択項目!$F$3),"トップ性能枠対象","-"))</f>
        <v>-</v>
      </c>
      <c r="U167" s="232"/>
      <c r="V167" s="78"/>
      <c r="W167" s="161" t="str">
        <f t="shared" si="32"/>
        <v/>
      </c>
      <c r="X167" s="233"/>
      <c r="Y167" s="234"/>
      <c r="Z167" s="235"/>
      <c r="AB167" s="236">
        <f t="shared" si="26"/>
        <v>0</v>
      </c>
      <c r="AC167" s="79">
        <f>IF(AND($C167&lt;&gt;"",$C$3="あり",L167&gt;=※編集不可※選択項目!$F$3,P167=""),1,0)</f>
        <v>0</v>
      </c>
      <c r="AD167" s="236">
        <f t="shared" si="33"/>
        <v>0</v>
      </c>
      <c r="AE167" s="236" t="str">
        <f t="shared" si="27"/>
        <v/>
      </c>
      <c r="AF167" s="237">
        <f t="shared" si="34"/>
        <v>0</v>
      </c>
      <c r="AG167" s="237">
        <f t="shared" si="35"/>
        <v>0</v>
      </c>
      <c r="AH167" s="190">
        <f>IF(AND($C$3="あり", $L167&gt;=※編集不可※選択項目!$F$3, $P167=""),1,0)</f>
        <v>0</v>
      </c>
    </row>
    <row r="168" spans="1:34" ht="25.25" customHeight="1" x14ac:dyDescent="0.2">
      <c r="A168" s="231">
        <f t="shared" si="25"/>
        <v>157</v>
      </c>
      <c r="B168" s="205" t="str">
        <f t="shared" si="28"/>
        <v/>
      </c>
      <c r="C168" s="133"/>
      <c r="D168" s="128" t="str">
        <f t="shared" si="29"/>
        <v/>
      </c>
      <c r="E168" s="128" t="str">
        <f t="shared" si="30"/>
        <v/>
      </c>
      <c r="F168" s="148"/>
      <c r="G168" s="148"/>
      <c r="H168" s="134"/>
      <c r="I168" s="162" t="str">
        <f t="shared" si="31"/>
        <v/>
      </c>
      <c r="J168" s="134"/>
      <c r="K168" s="130" t="str">
        <f>IF(C168&lt;&gt;"","＜従来枠＞"&amp;※編集不可※選択項目!$F$2&amp;"　"&amp;"＜トップ性能枠＞"&amp;※編集不可※選択項目!$F$3,"")</f>
        <v/>
      </c>
      <c r="L168" s="134"/>
      <c r="M168" s="134"/>
      <c r="N168" s="134"/>
      <c r="O168" s="128" t="str">
        <f>IF(C168="","",VLOOKUP(C168,※編集不可※選択項目!$A$2:$E$3,5,FALSE))</f>
        <v/>
      </c>
      <c r="P168" s="163"/>
      <c r="Q168" s="94"/>
      <c r="R168" s="148"/>
      <c r="S168" s="149"/>
      <c r="T168" s="225" t="str">
        <f>IF($C$3&lt;&gt;"あり","-",IF(AND(P168="可",L168&gt;=※編集不可※選択項目!$F$3),"トップ性能枠対象","-"))</f>
        <v>-</v>
      </c>
      <c r="U168" s="232"/>
      <c r="V168" s="78"/>
      <c r="W168" s="161" t="str">
        <f t="shared" si="32"/>
        <v/>
      </c>
      <c r="X168" s="233"/>
      <c r="Y168" s="234"/>
      <c r="Z168" s="235"/>
      <c r="AB168" s="236">
        <f t="shared" si="26"/>
        <v>0</v>
      </c>
      <c r="AC168" s="79">
        <f>IF(AND($C168&lt;&gt;"",$C$3="あり",L168&gt;=※編集不可※選択項目!$F$3,P168=""),1,0)</f>
        <v>0</v>
      </c>
      <c r="AD168" s="236">
        <f t="shared" si="33"/>
        <v>0</v>
      </c>
      <c r="AE168" s="236" t="str">
        <f t="shared" si="27"/>
        <v/>
      </c>
      <c r="AF168" s="237">
        <f t="shared" si="34"/>
        <v>0</v>
      </c>
      <c r="AG168" s="237">
        <f t="shared" si="35"/>
        <v>0</v>
      </c>
      <c r="AH168" s="190">
        <f>IF(AND($C$3="あり", $L168&gt;=※編集不可※選択項目!$F$3, $P168=""),1,0)</f>
        <v>0</v>
      </c>
    </row>
    <row r="169" spans="1:34" ht="25.25" customHeight="1" x14ac:dyDescent="0.2">
      <c r="A169" s="231">
        <f t="shared" si="25"/>
        <v>158</v>
      </c>
      <c r="B169" s="205" t="str">
        <f t="shared" si="28"/>
        <v/>
      </c>
      <c r="C169" s="133"/>
      <c r="D169" s="128" t="str">
        <f t="shared" si="29"/>
        <v/>
      </c>
      <c r="E169" s="128" t="str">
        <f t="shared" si="30"/>
        <v/>
      </c>
      <c r="F169" s="148"/>
      <c r="G169" s="148"/>
      <c r="H169" s="134"/>
      <c r="I169" s="162" t="str">
        <f t="shared" si="31"/>
        <v/>
      </c>
      <c r="J169" s="134"/>
      <c r="K169" s="130" t="str">
        <f>IF(C169&lt;&gt;"","＜従来枠＞"&amp;※編集不可※選択項目!$F$2&amp;"　"&amp;"＜トップ性能枠＞"&amp;※編集不可※選択項目!$F$3,"")</f>
        <v/>
      </c>
      <c r="L169" s="134"/>
      <c r="M169" s="134"/>
      <c r="N169" s="134"/>
      <c r="O169" s="128" t="str">
        <f>IF(C169="","",VLOOKUP(C169,※編集不可※選択項目!$A$2:$E$3,5,FALSE))</f>
        <v/>
      </c>
      <c r="P169" s="163"/>
      <c r="Q169" s="94"/>
      <c r="R169" s="148"/>
      <c r="S169" s="149"/>
      <c r="T169" s="225" t="str">
        <f>IF($C$3&lt;&gt;"あり","-",IF(AND(P169="可",L169&gt;=※編集不可※選択項目!$F$3),"トップ性能枠対象","-"))</f>
        <v>-</v>
      </c>
      <c r="U169" s="232"/>
      <c r="V169" s="78"/>
      <c r="W169" s="161" t="str">
        <f t="shared" si="32"/>
        <v/>
      </c>
      <c r="X169" s="233"/>
      <c r="Y169" s="234"/>
      <c r="Z169" s="235"/>
      <c r="AB169" s="236">
        <f t="shared" si="26"/>
        <v>0</v>
      </c>
      <c r="AC169" s="79">
        <f>IF(AND($C169&lt;&gt;"",$C$3="あり",L169&gt;=※編集不可※選択項目!$F$3,P169=""),1,0)</f>
        <v>0</v>
      </c>
      <c r="AD169" s="236">
        <f t="shared" si="33"/>
        <v>0</v>
      </c>
      <c r="AE169" s="236" t="str">
        <f t="shared" si="27"/>
        <v/>
      </c>
      <c r="AF169" s="237">
        <f t="shared" si="34"/>
        <v>0</v>
      </c>
      <c r="AG169" s="237">
        <f t="shared" si="35"/>
        <v>0</v>
      </c>
      <c r="AH169" s="190">
        <f>IF(AND($C$3="あり", $L169&gt;=※編集不可※選択項目!$F$3, $P169=""),1,0)</f>
        <v>0</v>
      </c>
    </row>
    <row r="170" spans="1:34" ht="25.25" customHeight="1" x14ac:dyDescent="0.2">
      <c r="A170" s="231">
        <f t="shared" si="25"/>
        <v>159</v>
      </c>
      <c r="B170" s="205" t="str">
        <f t="shared" si="28"/>
        <v/>
      </c>
      <c r="C170" s="133"/>
      <c r="D170" s="128" t="str">
        <f t="shared" si="29"/>
        <v/>
      </c>
      <c r="E170" s="128" t="str">
        <f t="shared" si="30"/>
        <v/>
      </c>
      <c r="F170" s="148"/>
      <c r="G170" s="148"/>
      <c r="H170" s="134"/>
      <c r="I170" s="162" t="str">
        <f t="shared" si="31"/>
        <v/>
      </c>
      <c r="J170" s="134"/>
      <c r="K170" s="130" t="str">
        <f>IF(C170&lt;&gt;"","＜従来枠＞"&amp;※編集不可※選択項目!$F$2&amp;"　"&amp;"＜トップ性能枠＞"&amp;※編集不可※選択項目!$F$3,"")</f>
        <v/>
      </c>
      <c r="L170" s="134"/>
      <c r="M170" s="134"/>
      <c r="N170" s="134"/>
      <c r="O170" s="128" t="str">
        <f>IF(C170="","",VLOOKUP(C170,※編集不可※選択項目!$A$2:$E$3,5,FALSE))</f>
        <v/>
      </c>
      <c r="P170" s="163"/>
      <c r="Q170" s="94"/>
      <c r="R170" s="148"/>
      <c r="S170" s="149"/>
      <c r="T170" s="225" t="str">
        <f>IF($C$3&lt;&gt;"あり","-",IF(AND(P170="可",L170&gt;=※編集不可※選択項目!$F$3),"トップ性能枠対象","-"))</f>
        <v>-</v>
      </c>
      <c r="U170" s="232"/>
      <c r="V170" s="78"/>
      <c r="W170" s="161" t="str">
        <f t="shared" si="32"/>
        <v/>
      </c>
      <c r="X170" s="233"/>
      <c r="Y170" s="234"/>
      <c r="Z170" s="235"/>
      <c r="AB170" s="236">
        <f t="shared" si="26"/>
        <v>0</v>
      </c>
      <c r="AC170" s="79">
        <f>IF(AND($C170&lt;&gt;"",$C$3="あり",L170&gt;=※編集不可※選択項目!$F$3,P170=""),1,0)</f>
        <v>0</v>
      </c>
      <c r="AD170" s="236">
        <f t="shared" si="33"/>
        <v>0</v>
      </c>
      <c r="AE170" s="236" t="str">
        <f t="shared" si="27"/>
        <v/>
      </c>
      <c r="AF170" s="237">
        <f t="shared" si="34"/>
        <v>0</v>
      </c>
      <c r="AG170" s="237">
        <f t="shared" si="35"/>
        <v>0</v>
      </c>
      <c r="AH170" s="190">
        <f>IF(AND($C$3="あり", $L170&gt;=※編集不可※選択項目!$F$3, $P170=""),1,0)</f>
        <v>0</v>
      </c>
    </row>
    <row r="171" spans="1:34" ht="25.25" customHeight="1" x14ac:dyDescent="0.2">
      <c r="A171" s="231">
        <f t="shared" si="25"/>
        <v>160</v>
      </c>
      <c r="B171" s="205" t="str">
        <f t="shared" si="28"/>
        <v/>
      </c>
      <c r="C171" s="133"/>
      <c r="D171" s="128" t="str">
        <f t="shared" si="29"/>
        <v/>
      </c>
      <c r="E171" s="128" t="str">
        <f t="shared" si="30"/>
        <v/>
      </c>
      <c r="F171" s="148"/>
      <c r="G171" s="148"/>
      <c r="H171" s="134"/>
      <c r="I171" s="162" t="str">
        <f t="shared" si="31"/>
        <v/>
      </c>
      <c r="J171" s="134"/>
      <c r="K171" s="130" t="str">
        <f>IF(C171&lt;&gt;"","＜従来枠＞"&amp;※編集不可※選択項目!$F$2&amp;"　"&amp;"＜トップ性能枠＞"&amp;※編集不可※選択項目!$F$3,"")</f>
        <v/>
      </c>
      <c r="L171" s="134"/>
      <c r="M171" s="134"/>
      <c r="N171" s="134"/>
      <c r="O171" s="128" t="str">
        <f>IF(C171="","",VLOOKUP(C171,※編集不可※選択項目!$A$2:$E$3,5,FALSE))</f>
        <v/>
      </c>
      <c r="P171" s="163"/>
      <c r="Q171" s="94"/>
      <c r="R171" s="148"/>
      <c r="S171" s="149"/>
      <c r="T171" s="225" t="str">
        <f>IF($C$3&lt;&gt;"あり","-",IF(AND(P171="可",L171&gt;=※編集不可※選択項目!$F$3),"トップ性能枠対象","-"))</f>
        <v>-</v>
      </c>
      <c r="U171" s="232"/>
      <c r="V171" s="78"/>
      <c r="W171" s="161" t="str">
        <f t="shared" si="32"/>
        <v/>
      </c>
      <c r="X171" s="233"/>
      <c r="Y171" s="234"/>
      <c r="Z171" s="235"/>
      <c r="AB171" s="236">
        <f t="shared" si="26"/>
        <v>0</v>
      </c>
      <c r="AC171" s="79">
        <f>IF(AND($C171&lt;&gt;"",$C$3="あり",L171&gt;=※編集不可※選択項目!$F$3,P171=""),1,0)</f>
        <v>0</v>
      </c>
      <c r="AD171" s="236">
        <f t="shared" si="33"/>
        <v>0</v>
      </c>
      <c r="AE171" s="236" t="str">
        <f t="shared" si="27"/>
        <v/>
      </c>
      <c r="AF171" s="237">
        <f t="shared" si="34"/>
        <v>0</v>
      </c>
      <c r="AG171" s="237">
        <f t="shared" si="35"/>
        <v>0</v>
      </c>
      <c r="AH171" s="190">
        <f>IF(AND($C$3="あり", $L171&gt;=※編集不可※選択項目!$F$3, $P171=""),1,0)</f>
        <v>0</v>
      </c>
    </row>
    <row r="172" spans="1:34" ht="25.25" customHeight="1" x14ac:dyDescent="0.2">
      <c r="A172" s="231">
        <f t="shared" si="25"/>
        <v>161</v>
      </c>
      <c r="B172" s="205" t="str">
        <f t="shared" si="28"/>
        <v/>
      </c>
      <c r="C172" s="133"/>
      <c r="D172" s="128" t="str">
        <f t="shared" si="29"/>
        <v/>
      </c>
      <c r="E172" s="128" t="str">
        <f t="shared" si="30"/>
        <v/>
      </c>
      <c r="F172" s="148"/>
      <c r="G172" s="148"/>
      <c r="H172" s="134"/>
      <c r="I172" s="162" t="str">
        <f t="shared" si="31"/>
        <v/>
      </c>
      <c r="J172" s="134"/>
      <c r="K172" s="130" t="str">
        <f>IF(C172&lt;&gt;"","＜従来枠＞"&amp;※編集不可※選択項目!$F$2&amp;"　"&amp;"＜トップ性能枠＞"&amp;※編集不可※選択項目!$F$3,"")</f>
        <v/>
      </c>
      <c r="L172" s="134"/>
      <c r="M172" s="134"/>
      <c r="N172" s="134"/>
      <c r="O172" s="128" t="str">
        <f>IF(C172="","",VLOOKUP(C172,※編集不可※選択項目!$A$2:$E$3,5,FALSE))</f>
        <v/>
      </c>
      <c r="P172" s="163"/>
      <c r="Q172" s="94"/>
      <c r="R172" s="148"/>
      <c r="S172" s="149"/>
      <c r="T172" s="225" t="str">
        <f>IF($C$3&lt;&gt;"あり","-",IF(AND(P172="可",L172&gt;=※編集不可※選択項目!$F$3),"トップ性能枠対象","-"))</f>
        <v>-</v>
      </c>
      <c r="U172" s="232"/>
      <c r="V172" s="78"/>
      <c r="W172" s="161" t="str">
        <f t="shared" si="32"/>
        <v/>
      </c>
      <c r="X172" s="233"/>
      <c r="Y172" s="234"/>
      <c r="Z172" s="235"/>
      <c r="AB172" s="236">
        <f t="shared" si="26"/>
        <v>0</v>
      </c>
      <c r="AC172" s="79">
        <f>IF(AND($C172&lt;&gt;"",$C$3="あり",L172&gt;=※編集不可※選択項目!$F$3,P172=""),1,0)</f>
        <v>0</v>
      </c>
      <c r="AD172" s="236">
        <f t="shared" si="33"/>
        <v>0</v>
      </c>
      <c r="AE172" s="236" t="str">
        <f t="shared" si="27"/>
        <v/>
      </c>
      <c r="AF172" s="237">
        <f t="shared" si="34"/>
        <v>0</v>
      </c>
      <c r="AG172" s="237">
        <f t="shared" si="35"/>
        <v>0</v>
      </c>
      <c r="AH172" s="190">
        <f>IF(AND($C$3="あり", $L172&gt;=※編集不可※選択項目!$F$3, $P172=""),1,0)</f>
        <v>0</v>
      </c>
    </row>
    <row r="173" spans="1:34" ht="25.25" customHeight="1" x14ac:dyDescent="0.2">
      <c r="A173" s="231">
        <f t="shared" si="25"/>
        <v>162</v>
      </c>
      <c r="B173" s="205" t="str">
        <f t="shared" si="28"/>
        <v/>
      </c>
      <c r="C173" s="133"/>
      <c r="D173" s="128" t="str">
        <f t="shared" si="29"/>
        <v/>
      </c>
      <c r="E173" s="128" t="str">
        <f t="shared" si="30"/>
        <v/>
      </c>
      <c r="F173" s="148"/>
      <c r="G173" s="148"/>
      <c r="H173" s="134"/>
      <c r="I173" s="162" t="str">
        <f t="shared" si="31"/>
        <v/>
      </c>
      <c r="J173" s="134"/>
      <c r="K173" s="130" t="str">
        <f>IF(C173&lt;&gt;"","＜従来枠＞"&amp;※編集不可※選択項目!$F$2&amp;"　"&amp;"＜トップ性能枠＞"&amp;※編集不可※選択項目!$F$3,"")</f>
        <v/>
      </c>
      <c r="L173" s="134"/>
      <c r="M173" s="134"/>
      <c r="N173" s="134"/>
      <c r="O173" s="128" t="str">
        <f>IF(C173="","",VLOOKUP(C173,※編集不可※選択項目!$A$2:$E$3,5,FALSE))</f>
        <v/>
      </c>
      <c r="P173" s="163"/>
      <c r="Q173" s="94"/>
      <c r="R173" s="148"/>
      <c r="S173" s="149"/>
      <c r="T173" s="225" t="str">
        <f>IF($C$3&lt;&gt;"あり","-",IF(AND(P173="可",L173&gt;=※編集不可※選択項目!$F$3),"トップ性能枠対象","-"))</f>
        <v>-</v>
      </c>
      <c r="U173" s="232"/>
      <c r="V173" s="78"/>
      <c r="W173" s="161" t="str">
        <f t="shared" si="32"/>
        <v/>
      </c>
      <c r="X173" s="233"/>
      <c r="Y173" s="234"/>
      <c r="Z173" s="235"/>
      <c r="AB173" s="236">
        <f t="shared" si="26"/>
        <v>0</v>
      </c>
      <c r="AC173" s="79">
        <f>IF(AND($C173&lt;&gt;"",$C$3="あり",L173&gt;=※編集不可※選択項目!$F$3,P173=""),1,0)</f>
        <v>0</v>
      </c>
      <c r="AD173" s="236">
        <f t="shared" si="33"/>
        <v>0</v>
      </c>
      <c r="AE173" s="236" t="str">
        <f t="shared" si="27"/>
        <v/>
      </c>
      <c r="AF173" s="237">
        <f t="shared" si="34"/>
        <v>0</v>
      </c>
      <c r="AG173" s="237">
        <f t="shared" si="35"/>
        <v>0</v>
      </c>
      <c r="AH173" s="190">
        <f>IF(AND($C$3="あり", $L173&gt;=※編集不可※選択項目!$F$3, $P173=""),1,0)</f>
        <v>0</v>
      </c>
    </row>
    <row r="174" spans="1:34" ht="25.25" customHeight="1" x14ac:dyDescent="0.2">
      <c r="A174" s="231">
        <f t="shared" si="25"/>
        <v>163</v>
      </c>
      <c r="B174" s="205" t="str">
        <f t="shared" si="28"/>
        <v/>
      </c>
      <c r="C174" s="133"/>
      <c r="D174" s="128" t="str">
        <f t="shared" si="29"/>
        <v/>
      </c>
      <c r="E174" s="128" t="str">
        <f t="shared" si="30"/>
        <v/>
      </c>
      <c r="F174" s="148"/>
      <c r="G174" s="148"/>
      <c r="H174" s="134"/>
      <c r="I174" s="162" t="str">
        <f t="shared" si="31"/>
        <v/>
      </c>
      <c r="J174" s="134"/>
      <c r="K174" s="130" t="str">
        <f>IF(C174&lt;&gt;"","＜従来枠＞"&amp;※編集不可※選択項目!$F$2&amp;"　"&amp;"＜トップ性能枠＞"&amp;※編集不可※選択項目!$F$3,"")</f>
        <v/>
      </c>
      <c r="L174" s="134"/>
      <c r="M174" s="134"/>
      <c r="N174" s="134"/>
      <c r="O174" s="128" t="str">
        <f>IF(C174="","",VLOOKUP(C174,※編集不可※選択項目!$A$2:$E$3,5,FALSE))</f>
        <v/>
      </c>
      <c r="P174" s="163"/>
      <c r="Q174" s="94"/>
      <c r="R174" s="148"/>
      <c r="S174" s="149"/>
      <c r="T174" s="225" t="str">
        <f>IF($C$3&lt;&gt;"あり","-",IF(AND(P174="可",L174&gt;=※編集不可※選択項目!$F$3),"トップ性能枠対象","-"))</f>
        <v>-</v>
      </c>
      <c r="U174" s="232"/>
      <c r="V174" s="78"/>
      <c r="W174" s="161" t="str">
        <f t="shared" si="32"/>
        <v/>
      </c>
      <c r="X174" s="233"/>
      <c r="Y174" s="234"/>
      <c r="Z174" s="235"/>
      <c r="AB174" s="236">
        <f t="shared" si="26"/>
        <v>0</v>
      </c>
      <c r="AC174" s="79">
        <f>IF(AND($C174&lt;&gt;"",$C$3="あり",L174&gt;=※編集不可※選択項目!$F$3,P174=""),1,0)</f>
        <v>0</v>
      </c>
      <c r="AD174" s="236">
        <f t="shared" si="33"/>
        <v>0</v>
      </c>
      <c r="AE174" s="236" t="str">
        <f t="shared" si="27"/>
        <v/>
      </c>
      <c r="AF174" s="237">
        <f t="shared" si="34"/>
        <v>0</v>
      </c>
      <c r="AG174" s="237">
        <f t="shared" si="35"/>
        <v>0</v>
      </c>
      <c r="AH174" s="190">
        <f>IF(AND($C$3="あり", $L174&gt;=※編集不可※選択項目!$F$3, $P174=""),1,0)</f>
        <v>0</v>
      </c>
    </row>
    <row r="175" spans="1:34" ht="25.25" customHeight="1" x14ac:dyDescent="0.2">
      <c r="A175" s="231">
        <f t="shared" si="25"/>
        <v>164</v>
      </c>
      <c r="B175" s="205" t="str">
        <f t="shared" si="28"/>
        <v/>
      </c>
      <c r="C175" s="133"/>
      <c r="D175" s="128" t="str">
        <f t="shared" si="29"/>
        <v/>
      </c>
      <c r="E175" s="128" t="str">
        <f t="shared" si="30"/>
        <v/>
      </c>
      <c r="F175" s="148"/>
      <c r="G175" s="148"/>
      <c r="H175" s="134"/>
      <c r="I175" s="162" t="str">
        <f t="shared" si="31"/>
        <v/>
      </c>
      <c r="J175" s="134"/>
      <c r="K175" s="130" t="str">
        <f>IF(C175&lt;&gt;"","＜従来枠＞"&amp;※編集不可※選択項目!$F$2&amp;"　"&amp;"＜トップ性能枠＞"&amp;※編集不可※選択項目!$F$3,"")</f>
        <v/>
      </c>
      <c r="L175" s="134"/>
      <c r="M175" s="134"/>
      <c r="N175" s="134"/>
      <c r="O175" s="128" t="str">
        <f>IF(C175="","",VLOOKUP(C175,※編集不可※選択項目!$A$2:$E$3,5,FALSE))</f>
        <v/>
      </c>
      <c r="P175" s="163"/>
      <c r="Q175" s="94"/>
      <c r="R175" s="148"/>
      <c r="S175" s="149"/>
      <c r="T175" s="225" t="str">
        <f>IF($C$3&lt;&gt;"あり","-",IF(AND(P175="可",L175&gt;=※編集不可※選択項目!$F$3),"トップ性能枠対象","-"))</f>
        <v>-</v>
      </c>
      <c r="U175" s="232"/>
      <c r="V175" s="78"/>
      <c r="W175" s="161" t="str">
        <f t="shared" si="32"/>
        <v/>
      </c>
      <c r="X175" s="233"/>
      <c r="Y175" s="234"/>
      <c r="Z175" s="235"/>
      <c r="AB175" s="236">
        <f t="shared" si="26"/>
        <v>0</v>
      </c>
      <c r="AC175" s="79">
        <f>IF(AND($C175&lt;&gt;"",$C$3="あり",L175&gt;=※編集不可※選択項目!$F$3,P175=""),1,0)</f>
        <v>0</v>
      </c>
      <c r="AD175" s="236">
        <f t="shared" si="33"/>
        <v>0</v>
      </c>
      <c r="AE175" s="236" t="str">
        <f t="shared" si="27"/>
        <v/>
      </c>
      <c r="AF175" s="237">
        <f t="shared" si="34"/>
        <v>0</v>
      </c>
      <c r="AG175" s="237">
        <f t="shared" si="35"/>
        <v>0</v>
      </c>
      <c r="AH175" s="190">
        <f>IF(AND($C$3="あり", $L175&gt;=※編集不可※選択項目!$F$3, $P175=""),1,0)</f>
        <v>0</v>
      </c>
    </row>
    <row r="176" spans="1:34" ht="25.25" customHeight="1" x14ac:dyDescent="0.2">
      <c r="A176" s="231">
        <f t="shared" si="25"/>
        <v>165</v>
      </c>
      <c r="B176" s="205" t="str">
        <f t="shared" si="28"/>
        <v/>
      </c>
      <c r="C176" s="133"/>
      <c r="D176" s="128" t="str">
        <f t="shared" si="29"/>
        <v/>
      </c>
      <c r="E176" s="128" t="str">
        <f t="shared" si="30"/>
        <v/>
      </c>
      <c r="F176" s="148"/>
      <c r="G176" s="148"/>
      <c r="H176" s="134"/>
      <c r="I176" s="162" t="str">
        <f t="shared" si="31"/>
        <v/>
      </c>
      <c r="J176" s="134"/>
      <c r="K176" s="130" t="str">
        <f>IF(C176&lt;&gt;"","＜従来枠＞"&amp;※編集不可※選択項目!$F$2&amp;"　"&amp;"＜トップ性能枠＞"&amp;※編集不可※選択項目!$F$3,"")</f>
        <v/>
      </c>
      <c r="L176" s="134"/>
      <c r="M176" s="134"/>
      <c r="N176" s="134"/>
      <c r="O176" s="128" t="str">
        <f>IF(C176="","",VLOOKUP(C176,※編集不可※選択項目!$A$2:$E$3,5,FALSE))</f>
        <v/>
      </c>
      <c r="P176" s="163"/>
      <c r="Q176" s="94"/>
      <c r="R176" s="148"/>
      <c r="S176" s="149"/>
      <c r="T176" s="225" t="str">
        <f>IF($C$3&lt;&gt;"あり","-",IF(AND(P176="可",L176&gt;=※編集不可※選択項目!$F$3),"トップ性能枠対象","-"))</f>
        <v>-</v>
      </c>
      <c r="U176" s="232"/>
      <c r="V176" s="78"/>
      <c r="W176" s="161" t="str">
        <f t="shared" si="32"/>
        <v/>
      </c>
      <c r="X176" s="233"/>
      <c r="Y176" s="234"/>
      <c r="Z176" s="235"/>
      <c r="AB176" s="236">
        <f t="shared" si="26"/>
        <v>0</v>
      </c>
      <c r="AC176" s="79">
        <f>IF(AND($C176&lt;&gt;"",$C$3="あり",L176&gt;=※編集不可※選択項目!$F$3,P176=""),1,0)</f>
        <v>0</v>
      </c>
      <c r="AD176" s="236">
        <f t="shared" si="33"/>
        <v>0</v>
      </c>
      <c r="AE176" s="236" t="str">
        <f t="shared" si="27"/>
        <v/>
      </c>
      <c r="AF176" s="237">
        <f t="shared" si="34"/>
        <v>0</v>
      </c>
      <c r="AG176" s="237">
        <f t="shared" si="35"/>
        <v>0</v>
      </c>
      <c r="AH176" s="190">
        <f>IF(AND($C$3="あり", $L176&gt;=※編集不可※選択項目!$F$3, $P176=""),1,0)</f>
        <v>0</v>
      </c>
    </row>
    <row r="177" spans="1:34" ht="25.25" customHeight="1" x14ac:dyDescent="0.2">
      <c r="A177" s="231">
        <f t="shared" si="25"/>
        <v>166</v>
      </c>
      <c r="B177" s="205" t="str">
        <f t="shared" si="28"/>
        <v/>
      </c>
      <c r="C177" s="133"/>
      <c r="D177" s="128" t="str">
        <f t="shared" si="29"/>
        <v/>
      </c>
      <c r="E177" s="128" t="str">
        <f t="shared" si="30"/>
        <v/>
      </c>
      <c r="F177" s="148"/>
      <c r="G177" s="148"/>
      <c r="H177" s="134"/>
      <c r="I177" s="162" t="str">
        <f t="shared" si="31"/>
        <v/>
      </c>
      <c r="J177" s="134"/>
      <c r="K177" s="130" t="str">
        <f>IF(C177&lt;&gt;"","＜従来枠＞"&amp;※編集不可※選択項目!$F$2&amp;"　"&amp;"＜トップ性能枠＞"&amp;※編集不可※選択項目!$F$3,"")</f>
        <v/>
      </c>
      <c r="L177" s="134"/>
      <c r="M177" s="134"/>
      <c r="N177" s="134"/>
      <c r="O177" s="128" t="str">
        <f>IF(C177="","",VLOOKUP(C177,※編集不可※選択項目!$A$2:$E$3,5,FALSE))</f>
        <v/>
      </c>
      <c r="P177" s="163"/>
      <c r="Q177" s="94"/>
      <c r="R177" s="148"/>
      <c r="S177" s="149"/>
      <c r="T177" s="225" t="str">
        <f>IF($C$3&lt;&gt;"あり","-",IF(AND(P177="可",L177&gt;=※編集不可※選択項目!$F$3),"トップ性能枠対象","-"))</f>
        <v>-</v>
      </c>
      <c r="U177" s="232"/>
      <c r="V177" s="78"/>
      <c r="W177" s="161" t="str">
        <f t="shared" si="32"/>
        <v/>
      </c>
      <c r="X177" s="233"/>
      <c r="Y177" s="234"/>
      <c r="Z177" s="235"/>
      <c r="AB177" s="236">
        <f t="shared" si="26"/>
        <v>0</v>
      </c>
      <c r="AC177" s="79">
        <f>IF(AND($C177&lt;&gt;"",$C$3="あり",L177&gt;=※編集不可※選択項目!$F$3,P177=""),1,0)</f>
        <v>0</v>
      </c>
      <c r="AD177" s="236">
        <f t="shared" si="33"/>
        <v>0</v>
      </c>
      <c r="AE177" s="236" t="str">
        <f t="shared" si="27"/>
        <v/>
      </c>
      <c r="AF177" s="237">
        <f t="shared" si="34"/>
        <v>0</v>
      </c>
      <c r="AG177" s="237">
        <f t="shared" si="35"/>
        <v>0</v>
      </c>
      <c r="AH177" s="190">
        <f>IF(AND($C$3="あり", $L177&gt;=※編集不可※選択項目!$F$3, $P177=""),1,0)</f>
        <v>0</v>
      </c>
    </row>
    <row r="178" spans="1:34" ht="25.25" customHeight="1" x14ac:dyDescent="0.2">
      <c r="A178" s="231">
        <f t="shared" si="25"/>
        <v>167</v>
      </c>
      <c r="B178" s="205" t="str">
        <f t="shared" si="28"/>
        <v/>
      </c>
      <c r="C178" s="133"/>
      <c r="D178" s="128" t="str">
        <f t="shared" si="29"/>
        <v/>
      </c>
      <c r="E178" s="128" t="str">
        <f t="shared" si="30"/>
        <v/>
      </c>
      <c r="F178" s="148"/>
      <c r="G178" s="148"/>
      <c r="H178" s="134"/>
      <c r="I178" s="162" t="str">
        <f t="shared" si="31"/>
        <v/>
      </c>
      <c r="J178" s="134"/>
      <c r="K178" s="130" t="str">
        <f>IF(C178&lt;&gt;"","＜従来枠＞"&amp;※編集不可※選択項目!$F$2&amp;"　"&amp;"＜トップ性能枠＞"&amp;※編集不可※選択項目!$F$3,"")</f>
        <v/>
      </c>
      <c r="L178" s="134"/>
      <c r="M178" s="134"/>
      <c r="N178" s="134"/>
      <c r="O178" s="128" t="str">
        <f>IF(C178="","",VLOOKUP(C178,※編集不可※選択項目!$A$2:$E$3,5,FALSE))</f>
        <v/>
      </c>
      <c r="P178" s="163"/>
      <c r="Q178" s="94"/>
      <c r="R178" s="148"/>
      <c r="S178" s="149"/>
      <c r="T178" s="225" t="str">
        <f>IF($C$3&lt;&gt;"あり","-",IF(AND(P178="可",L178&gt;=※編集不可※選択項目!$F$3),"トップ性能枠対象","-"))</f>
        <v>-</v>
      </c>
      <c r="U178" s="232"/>
      <c r="V178" s="78"/>
      <c r="W178" s="161" t="str">
        <f t="shared" si="32"/>
        <v/>
      </c>
      <c r="X178" s="233"/>
      <c r="Y178" s="234"/>
      <c r="Z178" s="235"/>
      <c r="AB178" s="236">
        <f t="shared" si="26"/>
        <v>0</v>
      </c>
      <c r="AC178" s="79">
        <f>IF(AND($C178&lt;&gt;"",$C$3="あり",L178&gt;=※編集不可※選択項目!$F$3,P178=""),1,0)</f>
        <v>0</v>
      </c>
      <c r="AD178" s="236">
        <f t="shared" si="33"/>
        <v>0</v>
      </c>
      <c r="AE178" s="236" t="str">
        <f t="shared" si="27"/>
        <v/>
      </c>
      <c r="AF178" s="237">
        <f t="shared" si="34"/>
        <v>0</v>
      </c>
      <c r="AG178" s="237">
        <f t="shared" si="35"/>
        <v>0</v>
      </c>
      <c r="AH178" s="190">
        <f>IF(AND($C$3="あり", $L178&gt;=※編集不可※選択項目!$F$3, $P178=""),1,0)</f>
        <v>0</v>
      </c>
    </row>
    <row r="179" spans="1:34" ht="25.25" customHeight="1" x14ac:dyDescent="0.2">
      <c r="A179" s="231">
        <f t="shared" si="25"/>
        <v>168</v>
      </c>
      <c r="B179" s="205" t="str">
        <f t="shared" si="28"/>
        <v/>
      </c>
      <c r="C179" s="133"/>
      <c r="D179" s="128" t="str">
        <f t="shared" si="29"/>
        <v/>
      </c>
      <c r="E179" s="128" t="str">
        <f t="shared" si="30"/>
        <v/>
      </c>
      <c r="F179" s="148"/>
      <c r="G179" s="148"/>
      <c r="H179" s="134"/>
      <c r="I179" s="162" t="str">
        <f t="shared" si="31"/>
        <v/>
      </c>
      <c r="J179" s="134"/>
      <c r="K179" s="130" t="str">
        <f>IF(C179&lt;&gt;"","＜従来枠＞"&amp;※編集不可※選択項目!$F$2&amp;"　"&amp;"＜トップ性能枠＞"&amp;※編集不可※選択項目!$F$3,"")</f>
        <v/>
      </c>
      <c r="L179" s="134"/>
      <c r="M179" s="134"/>
      <c r="N179" s="134"/>
      <c r="O179" s="128" t="str">
        <f>IF(C179="","",VLOOKUP(C179,※編集不可※選択項目!$A$2:$E$3,5,FALSE))</f>
        <v/>
      </c>
      <c r="P179" s="163"/>
      <c r="Q179" s="94"/>
      <c r="R179" s="148"/>
      <c r="S179" s="149"/>
      <c r="T179" s="225" t="str">
        <f>IF($C$3&lt;&gt;"あり","-",IF(AND(P179="可",L179&gt;=※編集不可※選択項目!$F$3),"トップ性能枠対象","-"))</f>
        <v>-</v>
      </c>
      <c r="U179" s="232"/>
      <c r="V179" s="78"/>
      <c r="W179" s="161" t="str">
        <f t="shared" si="32"/>
        <v/>
      </c>
      <c r="X179" s="233"/>
      <c r="Y179" s="234"/>
      <c r="Z179" s="235"/>
      <c r="AB179" s="236">
        <f t="shared" si="26"/>
        <v>0</v>
      </c>
      <c r="AC179" s="79">
        <f>IF(AND($C179&lt;&gt;"",$C$3="あり",L179&gt;=※編集不可※選択項目!$F$3,P179=""),1,0)</f>
        <v>0</v>
      </c>
      <c r="AD179" s="236">
        <f t="shared" si="33"/>
        <v>0</v>
      </c>
      <c r="AE179" s="236" t="str">
        <f t="shared" si="27"/>
        <v/>
      </c>
      <c r="AF179" s="237">
        <f t="shared" si="34"/>
        <v>0</v>
      </c>
      <c r="AG179" s="237">
        <f t="shared" si="35"/>
        <v>0</v>
      </c>
      <c r="AH179" s="190">
        <f>IF(AND($C$3="あり", $L179&gt;=※編集不可※選択項目!$F$3, $P179=""),1,0)</f>
        <v>0</v>
      </c>
    </row>
    <row r="180" spans="1:34" ht="25.25" customHeight="1" x14ac:dyDescent="0.2">
      <c r="A180" s="231">
        <f t="shared" si="25"/>
        <v>169</v>
      </c>
      <c r="B180" s="205" t="str">
        <f t="shared" si="28"/>
        <v/>
      </c>
      <c r="C180" s="133"/>
      <c r="D180" s="128" t="str">
        <f t="shared" si="29"/>
        <v/>
      </c>
      <c r="E180" s="128" t="str">
        <f t="shared" si="30"/>
        <v/>
      </c>
      <c r="F180" s="148"/>
      <c r="G180" s="148"/>
      <c r="H180" s="134"/>
      <c r="I180" s="162" t="str">
        <f t="shared" si="31"/>
        <v/>
      </c>
      <c r="J180" s="134"/>
      <c r="K180" s="130" t="str">
        <f>IF(C180&lt;&gt;"","＜従来枠＞"&amp;※編集不可※選択項目!$F$2&amp;"　"&amp;"＜トップ性能枠＞"&amp;※編集不可※選択項目!$F$3,"")</f>
        <v/>
      </c>
      <c r="L180" s="134"/>
      <c r="M180" s="134"/>
      <c r="N180" s="134"/>
      <c r="O180" s="128" t="str">
        <f>IF(C180="","",VLOOKUP(C180,※編集不可※選択項目!$A$2:$E$3,5,FALSE))</f>
        <v/>
      </c>
      <c r="P180" s="163"/>
      <c r="Q180" s="94"/>
      <c r="R180" s="148"/>
      <c r="S180" s="149"/>
      <c r="T180" s="225" t="str">
        <f>IF($C$3&lt;&gt;"あり","-",IF(AND(P180="可",L180&gt;=※編集不可※選択項目!$F$3),"トップ性能枠対象","-"))</f>
        <v>-</v>
      </c>
      <c r="U180" s="232"/>
      <c r="V180" s="78"/>
      <c r="W180" s="161" t="str">
        <f t="shared" si="32"/>
        <v/>
      </c>
      <c r="X180" s="233"/>
      <c r="Y180" s="234"/>
      <c r="Z180" s="235"/>
      <c r="AB180" s="236">
        <f t="shared" si="26"/>
        <v>0</v>
      </c>
      <c r="AC180" s="79">
        <f>IF(AND($C180&lt;&gt;"",$C$3="あり",L180&gt;=※編集不可※選択項目!$F$3,P180=""),1,0)</f>
        <v>0</v>
      </c>
      <c r="AD180" s="236">
        <f t="shared" si="33"/>
        <v>0</v>
      </c>
      <c r="AE180" s="236" t="str">
        <f t="shared" si="27"/>
        <v/>
      </c>
      <c r="AF180" s="237">
        <f t="shared" si="34"/>
        <v>0</v>
      </c>
      <c r="AG180" s="237">
        <f t="shared" si="35"/>
        <v>0</v>
      </c>
      <c r="AH180" s="190">
        <f>IF(AND($C$3="あり", $L180&gt;=※編集不可※選択項目!$F$3, $P180=""),1,0)</f>
        <v>0</v>
      </c>
    </row>
    <row r="181" spans="1:34" ht="25.25" customHeight="1" x14ac:dyDescent="0.2">
      <c r="A181" s="231">
        <f t="shared" si="25"/>
        <v>170</v>
      </c>
      <c r="B181" s="205" t="str">
        <f t="shared" si="28"/>
        <v/>
      </c>
      <c r="C181" s="133"/>
      <c r="D181" s="128" t="str">
        <f t="shared" si="29"/>
        <v/>
      </c>
      <c r="E181" s="128" t="str">
        <f t="shared" si="30"/>
        <v/>
      </c>
      <c r="F181" s="148"/>
      <c r="G181" s="148"/>
      <c r="H181" s="134"/>
      <c r="I181" s="162" t="str">
        <f t="shared" si="31"/>
        <v/>
      </c>
      <c r="J181" s="134"/>
      <c r="K181" s="130" t="str">
        <f>IF(C181&lt;&gt;"","＜従来枠＞"&amp;※編集不可※選択項目!$F$2&amp;"　"&amp;"＜トップ性能枠＞"&amp;※編集不可※選択項目!$F$3,"")</f>
        <v/>
      </c>
      <c r="L181" s="134"/>
      <c r="M181" s="134"/>
      <c r="N181" s="134"/>
      <c r="O181" s="128" t="str">
        <f>IF(C181="","",VLOOKUP(C181,※編集不可※選択項目!$A$2:$E$3,5,FALSE))</f>
        <v/>
      </c>
      <c r="P181" s="163"/>
      <c r="Q181" s="94"/>
      <c r="R181" s="148"/>
      <c r="S181" s="149"/>
      <c r="T181" s="225" t="str">
        <f>IF($C$3&lt;&gt;"あり","-",IF(AND(P181="可",L181&gt;=※編集不可※選択項目!$F$3),"トップ性能枠対象","-"))</f>
        <v>-</v>
      </c>
      <c r="U181" s="232"/>
      <c r="V181" s="78"/>
      <c r="W181" s="161" t="str">
        <f t="shared" si="32"/>
        <v/>
      </c>
      <c r="X181" s="233"/>
      <c r="Y181" s="234"/>
      <c r="Z181" s="235"/>
      <c r="AB181" s="236">
        <f t="shared" si="26"/>
        <v>0</v>
      </c>
      <c r="AC181" s="79">
        <f>IF(AND($C181&lt;&gt;"",$C$3="あり",L181&gt;=※編集不可※選択項目!$F$3,P181=""),1,0)</f>
        <v>0</v>
      </c>
      <c r="AD181" s="236">
        <f t="shared" si="33"/>
        <v>0</v>
      </c>
      <c r="AE181" s="236" t="str">
        <f t="shared" si="27"/>
        <v/>
      </c>
      <c r="AF181" s="237">
        <f t="shared" si="34"/>
        <v>0</v>
      </c>
      <c r="AG181" s="237">
        <f t="shared" si="35"/>
        <v>0</v>
      </c>
      <c r="AH181" s="190">
        <f>IF(AND($C$3="あり", $L181&gt;=※編集不可※選択項目!$F$3, $P181=""),1,0)</f>
        <v>0</v>
      </c>
    </row>
    <row r="182" spans="1:34" ht="25.25" customHeight="1" x14ac:dyDescent="0.2">
      <c r="A182" s="231">
        <f t="shared" si="25"/>
        <v>171</v>
      </c>
      <c r="B182" s="205" t="str">
        <f t="shared" si="28"/>
        <v/>
      </c>
      <c r="C182" s="133"/>
      <c r="D182" s="128" t="str">
        <f t="shared" si="29"/>
        <v/>
      </c>
      <c r="E182" s="128" t="str">
        <f t="shared" si="30"/>
        <v/>
      </c>
      <c r="F182" s="148"/>
      <c r="G182" s="148"/>
      <c r="H182" s="134"/>
      <c r="I182" s="162" t="str">
        <f t="shared" si="31"/>
        <v/>
      </c>
      <c r="J182" s="134"/>
      <c r="K182" s="130" t="str">
        <f>IF(C182&lt;&gt;"","＜従来枠＞"&amp;※編集不可※選択項目!$F$2&amp;"　"&amp;"＜トップ性能枠＞"&amp;※編集不可※選択項目!$F$3,"")</f>
        <v/>
      </c>
      <c r="L182" s="134"/>
      <c r="M182" s="134"/>
      <c r="N182" s="134"/>
      <c r="O182" s="128" t="str">
        <f>IF(C182="","",VLOOKUP(C182,※編集不可※選択項目!$A$2:$E$3,5,FALSE))</f>
        <v/>
      </c>
      <c r="P182" s="163"/>
      <c r="Q182" s="94"/>
      <c r="R182" s="148"/>
      <c r="S182" s="149"/>
      <c r="T182" s="225" t="str">
        <f>IF($C$3&lt;&gt;"あり","-",IF(AND(P182="可",L182&gt;=※編集不可※選択項目!$F$3),"トップ性能枠対象","-"))</f>
        <v>-</v>
      </c>
      <c r="U182" s="232"/>
      <c r="V182" s="78"/>
      <c r="W182" s="161" t="str">
        <f t="shared" si="32"/>
        <v/>
      </c>
      <c r="X182" s="233"/>
      <c r="Y182" s="234"/>
      <c r="Z182" s="235"/>
      <c r="AB182" s="236">
        <f t="shared" si="26"/>
        <v>0</v>
      </c>
      <c r="AC182" s="79">
        <f>IF(AND($C182&lt;&gt;"",$C$3="あり",L182&gt;=※編集不可※選択項目!$F$3,P182=""),1,0)</f>
        <v>0</v>
      </c>
      <c r="AD182" s="236">
        <f t="shared" si="33"/>
        <v>0</v>
      </c>
      <c r="AE182" s="236" t="str">
        <f t="shared" si="27"/>
        <v/>
      </c>
      <c r="AF182" s="237">
        <f t="shared" si="34"/>
        <v>0</v>
      </c>
      <c r="AG182" s="237">
        <f t="shared" si="35"/>
        <v>0</v>
      </c>
      <c r="AH182" s="190">
        <f>IF(AND($C$3="あり", $L182&gt;=※編集不可※選択項目!$F$3, $P182=""),1,0)</f>
        <v>0</v>
      </c>
    </row>
    <row r="183" spans="1:34" ht="25.25" customHeight="1" x14ac:dyDescent="0.2">
      <c r="A183" s="231">
        <f t="shared" si="25"/>
        <v>172</v>
      </c>
      <c r="B183" s="205" t="str">
        <f t="shared" si="28"/>
        <v/>
      </c>
      <c r="C183" s="133"/>
      <c r="D183" s="128" t="str">
        <f t="shared" si="29"/>
        <v/>
      </c>
      <c r="E183" s="128" t="str">
        <f t="shared" si="30"/>
        <v/>
      </c>
      <c r="F183" s="148"/>
      <c r="G183" s="148"/>
      <c r="H183" s="134"/>
      <c r="I183" s="162" t="str">
        <f t="shared" si="31"/>
        <v/>
      </c>
      <c r="J183" s="134"/>
      <c r="K183" s="130" t="str">
        <f>IF(C183&lt;&gt;"","＜従来枠＞"&amp;※編集不可※選択項目!$F$2&amp;"　"&amp;"＜トップ性能枠＞"&amp;※編集不可※選択項目!$F$3,"")</f>
        <v/>
      </c>
      <c r="L183" s="134"/>
      <c r="M183" s="134"/>
      <c r="N183" s="134"/>
      <c r="O183" s="128" t="str">
        <f>IF(C183="","",VLOOKUP(C183,※編集不可※選択項目!$A$2:$E$3,5,FALSE))</f>
        <v/>
      </c>
      <c r="P183" s="163"/>
      <c r="Q183" s="94"/>
      <c r="R183" s="148"/>
      <c r="S183" s="149"/>
      <c r="T183" s="225" t="str">
        <f>IF($C$3&lt;&gt;"あり","-",IF(AND(P183="可",L183&gt;=※編集不可※選択項目!$F$3),"トップ性能枠対象","-"))</f>
        <v>-</v>
      </c>
      <c r="U183" s="232"/>
      <c r="V183" s="78"/>
      <c r="W183" s="161" t="str">
        <f t="shared" si="32"/>
        <v/>
      </c>
      <c r="X183" s="233"/>
      <c r="Y183" s="234"/>
      <c r="Z183" s="235"/>
      <c r="AB183" s="236">
        <f t="shared" si="26"/>
        <v>0</v>
      </c>
      <c r="AC183" s="79">
        <f>IF(AND($C183&lt;&gt;"",$C$3="あり",L183&gt;=※編集不可※選択項目!$F$3,P183=""),1,0)</f>
        <v>0</v>
      </c>
      <c r="AD183" s="236">
        <f t="shared" si="33"/>
        <v>0</v>
      </c>
      <c r="AE183" s="236" t="str">
        <f t="shared" si="27"/>
        <v/>
      </c>
      <c r="AF183" s="237">
        <f t="shared" si="34"/>
        <v>0</v>
      </c>
      <c r="AG183" s="237">
        <f t="shared" si="35"/>
        <v>0</v>
      </c>
      <c r="AH183" s="190">
        <f>IF(AND($C$3="あり", $L183&gt;=※編集不可※選択項目!$F$3, $P183=""),1,0)</f>
        <v>0</v>
      </c>
    </row>
    <row r="184" spans="1:34" ht="25.25" customHeight="1" x14ac:dyDescent="0.2">
      <c r="A184" s="231">
        <f t="shared" si="25"/>
        <v>173</v>
      </c>
      <c r="B184" s="205" t="str">
        <f t="shared" si="28"/>
        <v/>
      </c>
      <c r="C184" s="133"/>
      <c r="D184" s="128" t="str">
        <f t="shared" si="29"/>
        <v/>
      </c>
      <c r="E184" s="128" t="str">
        <f t="shared" si="30"/>
        <v/>
      </c>
      <c r="F184" s="148"/>
      <c r="G184" s="148"/>
      <c r="H184" s="134"/>
      <c r="I184" s="162" t="str">
        <f t="shared" si="31"/>
        <v/>
      </c>
      <c r="J184" s="134"/>
      <c r="K184" s="130" t="str">
        <f>IF(C184&lt;&gt;"","＜従来枠＞"&amp;※編集不可※選択項目!$F$2&amp;"　"&amp;"＜トップ性能枠＞"&amp;※編集不可※選択項目!$F$3,"")</f>
        <v/>
      </c>
      <c r="L184" s="134"/>
      <c r="M184" s="134"/>
      <c r="N184" s="134"/>
      <c r="O184" s="128" t="str">
        <f>IF(C184="","",VLOOKUP(C184,※編集不可※選択項目!$A$2:$E$3,5,FALSE))</f>
        <v/>
      </c>
      <c r="P184" s="163"/>
      <c r="Q184" s="94"/>
      <c r="R184" s="148"/>
      <c r="S184" s="149"/>
      <c r="T184" s="225" t="str">
        <f>IF($C$3&lt;&gt;"あり","-",IF(AND(P184="可",L184&gt;=※編集不可※選択項目!$F$3),"トップ性能枠対象","-"))</f>
        <v>-</v>
      </c>
      <c r="U184" s="232"/>
      <c r="V184" s="78"/>
      <c r="W184" s="161" t="str">
        <f t="shared" si="32"/>
        <v/>
      </c>
      <c r="X184" s="233"/>
      <c r="Y184" s="234"/>
      <c r="Z184" s="235"/>
      <c r="AB184" s="236">
        <f t="shared" si="26"/>
        <v>0</v>
      </c>
      <c r="AC184" s="79">
        <f>IF(AND($C184&lt;&gt;"",$C$3="あり",L184&gt;=※編集不可※選択項目!$F$3,P184=""),1,0)</f>
        <v>0</v>
      </c>
      <c r="AD184" s="236">
        <f t="shared" si="33"/>
        <v>0</v>
      </c>
      <c r="AE184" s="236" t="str">
        <f t="shared" si="27"/>
        <v/>
      </c>
      <c r="AF184" s="237">
        <f t="shared" si="34"/>
        <v>0</v>
      </c>
      <c r="AG184" s="237">
        <f t="shared" si="35"/>
        <v>0</v>
      </c>
      <c r="AH184" s="190">
        <f>IF(AND($C$3="あり", $L184&gt;=※編集不可※選択項目!$F$3, $P184=""),1,0)</f>
        <v>0</v>
      </c>
    </row>
    <row r="185" spans="1:34" ht="25.25" customHeight="1" x14ac:dyDescent="0.2">
      <c r="A185" s="231">
        <f t="shared" si="25"/>
        <v>174</v>
      </c>
      <c r="B185" s="205" t="str">
        <f t="shared" si="28"/>
        <v/>
      </c>
      <c r="C185" s="133"/>
      <c r="D185" s="128" t="str">
        <f t="shared" si="29"/>
        <v/>
      </c>
      <c r="E185" s="128" t="str">
        <f t="shared" si="30"/>
        <v/>
      </c>
      <c r="F185" s="148"/>
      <c r="G185" s="148"/>
      <c r="H185" s="134"/>
      <c r="I185" s="162" t="str">
        <f t="shared" si="31"/>
        <v/>
      </c>
      <c r="J185" s="134"/>
      <c r="K185" s="130" t="str">
        <f>IF(C185&lt;&gt;"","＜従来枠＞"&amp;※編集不可※選択項目!$F$2&amp;"　"&amp;"＜トップ性能枠＞"&amp;※編集不可※選択項目!$F$3,"")</f>
        <v/>
      </c>
      <c r="L185" s="134"/>
      <c r="M185" s="134"/>
      <c r="N185" s="134"/>
      <c r="O185" s="128" t="str">
        <f>IF(C185="","",VLOOKUP(C185,※編集不可※選択項目!$A$2:$E$3,5,FALSE))</f>
        <v/>
      </c>
      <c r="P185" s="163"/>
      <c r="Q185" s="94"/>
      <c r="R185" s="148"/>
      <c r="S185" s="149"/>
      <c r="T185" s="225" t="str">
        <f>IF($C$3&lt;&gt;"あり","-",IF(AND(P185="可",L185&gt;=※編集不可※選択項目!$F$3),"トップ性能枠対象","-"))</f>
        <v>-</v>
      </c>
      <c r="U185" s="232"/>
      <c r="V185" s="78"/>
      <c r="W185" s="161" t="str">
        <f t="shared" si="32"/>
        <v/>
      </c>
      <c r="X185" s="233"/>
      <c r="Y185" s="234"/>
      <c r="Z185" s="235"/>
      <c r="AB185" s="236">
        <f t="shared" si="26"/>
        <v>0</v>
      </c>
      <c r="AC185" s="79">
        <f>IF(AND($C185&lt;&gt;"",$C$3="あり",L185&gt;=※編集不可※選択項目!$F$3,P185=""),1,0)</f>
        <v>0</v>
      </c>
      <c r="AD185" s="236">
        <f t="shared" si="33"/>
        <v>0</v>
      </c>
      <c r="AE185" s="236" t="str">
        <f t="shared" si="27"/>
        <v/>
      </c>
      <c r="AF185" s="237">
        <f t="shared" si="34"/>
        <v>0</v>
      </c>
      <c r="AG185" s="237">
        <f t="shared" si="35"/>
        <v>0</v>
      </c>
      <c r="AH185" s="190">
        <f>IF(AND($C$3="あり", $L185&gt;=※編集不可※選択項目!$F$3, $P185=""),1,0)</f>
        <v>0</v>
      </c>
    </row>
    <row r="186" spans="1:34" ht="25.25" customHeight="1" x14ac:dyDescent="0.2">
      <c r="A186" s="231">
        <f t="shared" si="25"/>
        <v>175</v>
      </c>
      <c r="B186" s="205" t="str">
        <f t="shared" si="28"/>
        <v/>
      </c>
      <c r="C186" s="133"/>
      <c r="D186" s="128" t="str">
        <f t="shared" si="29"/>
        <v/>
      </c>
      <c r="E186" s="128" t="str">
        <f t="shared" si="30"/>
        <v/>
      </c>
      <c r="F186" s="148"/>
      <c r="G186" s="148"/>
      <c r="H186" s="134"/>
      <c r="I186" s="162" t="str">
        <f t="shared" si="31"/>
        <v/>
      </c>
      <c r="J186" s="134"/>
      <c r="K186" s="130" t="str">
        <f>IF(C186&lt;&gt;"","＜従来枠＞"&amp;※編集不可※選択項目!$F$2&amp;"　"&amp;"＜トップ性能枠＞"&amp;※編集不可※選択項目!$F$3,"")</f>
        <v/>
      </c>
      <c r="L186" s="134"/>
      <c r="M186" s="134"/>
      <c r="N186" s="134"/>
      <c r="O186" s="128" t="str">
        <f>IF(C186="","",VLOOKUP(C186,※編集不可※選択項目!$A$2:$E$3,5,FALSE))</f>
        <v/>
      </c>
      <c r="P186" s="163"/>
      <c r="Q186" s="94"/>
      <c r="R186" s="148"/>
      <c r="S186" s="149"/>
      <c r="T186" s="225" t="str">
        <f>IF($C$3&lt;&gt;"あり","-",IF(AND(P186="可",L186&gt;=※編集不可※選択項目!$F$3),"トップ性能枠対象","-"))</f>
        <v>-</v>
      </c>
      <c r="U186" s="232"/>
      <c r="V186" s="78"/>
      <c r="W186" s="161" t="str">
        <f t="shared" si="32"/>
        <v/>
      </c>
      <c r="X186" s="233"/>
      <c r="Y186" s="234"/>
      <c r="Z186" s="235"/>
      <c r="AB186" s="236">
        <f t="shared" si="26"/>
        <v>0</v>
      </c>
      <c r="AC186" s="79">
        <f>IF(AND($C186&lt;&gt;"",$C$3="あり",L186&gt;=※編集不可※選択項目!$F$3,P186=""),1,0)</f>
        <v>0</v>
      </c>
      <c r="AD186" s="236">
        <f t="shared" si="33"/>
        <v>0</v>
      </c>
      <c r="AE186" s="236" t="str">
        <f t="shared" si="27"/>
        <v/>
      </c>
      <c r="AF186" s="237">
        <f t="shared" si="34"/>
        <v>0</v>
      </c>
      <c r="AG186" s="237">
        <f t="shared" si="35"/>
        <v>0</v>
      </c>
      <c r="AH186" s="190">
        <f>IF(AND($C$3="あり", $L186&gt;=※編集不可※選択項目!$F$3, $P186=""),1,0)</f>
        <v>0</v>
      </c>
    </row>
    <row r="187" spans="1:34" ht="25.25" customHeight="1" x14ac:dyDescent="0.2">
      <c r="A187" s="231">
        <f t="shared" si="25"/>
        <v>176</v>
      </c>
      <c r="B187" s="205" t="str">
        <f t="shared" si="28"/>
        <v/>
      </c>
      <c r="C187" s="133"/>
      <c r="D187" s="128" t="str">
        <f t="shared" si="29"/>
        <v/>
      </c>
      <c r="E187" s="128" t="str">
        <f t="shared" si="30"/>
        <v/>
      </c>
      <c r="F187" s="148"/>
      <c r="G187" s="148"/>
      <c r="H187" s="134"/>
      <c r="I187" s="162" t="str">
        <f t="shared" si="31"/>
        <v/>
      </c>
      <c r="J187" s="134"/>
      <c r="K187" s="130" t="str">
        <f>IF(C187&lt;&gt;"","＜従来枠＞"&amp;※編集不可※選択項目!$F$2&amp;"　"&amp;"＜トップ性能枠＞"&amp;※編集不可※選択項目!$F$3,"")</f>
        <v/>
      </c>
      <c r="L187" s="134"/>
      <c r="M187" s="134"/>
      <c r="N187" s="134"/>
      <c r="O187" s="128" t="str">
        <f>IF(C187="","",VLOOKUP(C187,※編集不可※選択項目!$A$2:$E$3,5,FALSE))</f>
        <v/>
      </c>
      <c r="P187" s="163"/>
      <c r="Q187" s="94"/>
      <c r="R187" s="148"/>
      <c r="S187" s="149"/>
      <c r="T187" s="225" t="str">
        <f>IF($C$3&lt;&gt;"あり","-",IF(AND(P187="可",L187&gt;=※編集不可※選択項目!$F$3),"トップ性能枠対象","-"))</f>
        <v>-</v>
      </c>
      <c r="U187" s="232"/>
      <c r="V187" s="78"/>
      <c r="W187" s="161" t="str">
        <f t="shared" si="32"/>
        <v/>
      </c>
      <c r="X187" s="233"/>
      <c r="Y187" s="234"/>
      <c r="Z187" s="235"/>
      <c r="AB187" s="236">
        <f t="shared" si="26"/>
        <v>0</v>
      </c>
      <c r="AC187" s="79">
        <f>IF(AND($C187&lt;&gt;"",$C$3="あり",L187&gt;=※編集不可※選択項目!$F$3,P187=""),1,0)</f>
        <v>0</v>
      </c>
      <c r="AD187" s="236">
        <f t="shared" si="33"/>
        <v>0</v>
      </c>
      <c r="AE187" s="236" t="str">
        <f t="shared" si="27"/>
        <v/>
      </c>
      <c r="AF187" s="237">
        <f t="shared" si="34"/>
        <v>0</v>
      </c>
      <c r="AG187" s="237">
        <f t="shared" si="35"/>
        <v>0</v>
      </c>
      <c r="AH187" s="190">
        <f>IF(AND($C$3="あり", $L187&gt;=※編集不可※選択項目!$F$3, $P187=""),1,0)</f>
        <v>0</v>
      </c>
    </row>
    <row r="188" spans="1:34" ht="25.25" customHeight="1" x14ac:dyDescent="0.2">
      <c r="A188" s="231">
        <f t="shared" si="25"/>
        <v>177</v>
      </c>
      <c r="B188" s="205" t="str">
        <f t="shared" si="28"/>
        <v/>
      </c>
      <c r="C188" s="133"/>
      <c r="D188" s="128" t="str">
        <f t="shared" si="29"/>
        <v/>
      </c>
      <c r="E188" s="128" t="str">
        <f t="shared" si="30"/>
        <v/>
      </c>
      <c r="F188" s="148"/>
      <c r="G188" s="148"/>
      <c r="H188" s="134"/>
      <c r="I188" s="162" t="str">
        <f t="shared" si="31"/>
        <v/>
      </c>
      <c r="J188" s="134"/>
      <c r="K188" s="130" t="str">
        <f>IF(C188&lt;&gt;"","＜従来枠＞"&amp;※編集不可※選択項目!$F$2&amp;"　"&amp;"＜トップ性能枠＞"&amp;※編集不可※選択項目!$F$3,"")</f>
        <v/>
      </c>
      <c r="L188" s="134"/>
      <c r="M188" s="134"/>
      <c r="N188" s="134"/>
      <c r="O188" s="128" t="str">
        <f>IF(C188="","",VLOOKUP(C188,※編集不可※選択項目!$A$2:$E$3,5,FALSE))</f>
        <v/>
      </c>
      <c r="P188" s="163"/>
      <c r="Q188" s="94"/>
      <c r="R188" s="148"/>
      <c r="S188" s="149"/>
      <c r="T188" s="225" t="str">
        <f>IF($C$3&lt;&gt;"あり","-",IF(AND(P188="可",L188&gt;=※編集不可※選択項目!$F$3),"トップ性能枠対象","-"))</f>
        <v>-</v>
      </c>
      <c r="U188" s="232"/>
      <c r="V188" s="78"/>
      <c r="W188" s="161" t="str">
        <f t="shared" si="32"/>
        <v/>
      </c>
      <c r="X188" s="233"/>
      <c r="Y188" s="234"/>
      <c r="Z188" s="235"/>
      <c r="AB188" s="236">
        <f t="shared" si="26"/>
        <v>0</v>
      </c>
      <c r="AC188" s="79">
        <f>IF(AND($C188&lt;&gt;"",$C$3="あり",L188&gt;=※編集不可※選択項目!$F$3,P188=""),1,0)</f>
        <v>0</v>
      </c>
      <c r="AD188" s="236">
        <f t="shared" si="33"/>
        <v>0</v>
      </c>
      <c r="AE188" s="236" t="str">
        <f t="shared" si="27"/>
        <v/>
      </c>
      <c r="AF188" s="237">
        <f t="shared" si="34"/>
        <v>0</v>
      </c>
      <c r="AG188" s="237">
        <f t="shared" si="35"/>
        <v>0</v>
      </c>
      <c r="AH188" s="190">
        <f>IF(AND($C$3="あり", $L188&gt;=※編集不可※選択項目!$F$3, $P188=""),1,0)</f>
        <v>0</v>
      </c>
    </row>
    <row r="189" spans="1:34" ht="25.25" customHeight="1" x14ac:dyDescent="0.2">
      <c r="A189" s="231">
        <f t="shared" si="25"/>
        <v>178</v>
      </c>
      <c r="B189" s="205" t="str">
        <f t="shared" si="28"/>
        <v/>
      </c>
      <c r="C189" s="133"/>
      <c r="D189" s="128" t="str">
        <f t="shared" si="29"/>
        <v/>
      </c>
      <c r="E189" s="128" t="str">
        <f t="shared" si="30"/>
        <v/>
      </c>
      <c r="F189" s="148"/>
      <c r="G189" s="148"/>
      <c r="H189" s="134"/>
      <c r="I189" s="162" t="str">
        <f t="shared" si="31"/>
        <v/>
      </c>
      <c r="J189" s="134"/>
      <c r="K189" s="130" t="str">
        <f>IF(C189&lt;&gt;"","＜従来枠＞"&amp;※編集不可※選択項目!$F$2&amp;"　"&amp;"＜トップ性能枠＞"&amp;※編集不可※選択項目!$F$3,"")</f>
        <v/>
      </c>
      <c r="L189" s="134"/>
      <c r="M189" s="134"/>
      <c r="N189" s="134"/>
      <c r="O189" s="128" t="str">
        <f>IF(C189="","",VLOOKUP(C189,※編集不可※選択項目!$A$2:$E$3,5,FALSE))</f>
        <v/>
      </c>
      <c r="P189" s="163"/>
      <c r="Q189" s="94"/>
      <c r="R189" s="148"/>
      <c r="S189" s="149"/>
      <c r="T189" s="225" t="str">
        <f>IF($C$3&lt;&gt;"あり","-",IF(AND(P189="可",L189&gt;=※編集不可※選択項目!$F$3),"トップ性能枠対象","-"))</f>
        <v>-</v>
      </c>
      <c r="U189" s="232"/>
      <c r="V189" s="78"/>
      <c r="W189" s="161" t="str">
        <f t="shared" si="32"/>
        <v/>
      </c>
      <c r="X189" s="233"/>
      <c r="Y189" s="234"/>
      <c r="Z189" s="235"/>
      <c r="AB189" s="236">
        <f t="shared" si="26"/>
        <v>0</v>
      </c>
      <c r="AC189" s="79">
        <f>IF(AND($C189&lt;&gt;"",$C$3="あり",L189&gt;=※編集不可※選択項目!$F$3,P189=""),1,0)</f>
        <v>0</v>
      </c>
      <c r="AD189" s="236">
        <f t="shared" si="33"/>
        <v>0</v>
      </c>
      <c r="AE189" s="236" t="str">
        <f t="shared" si="27"/>
        <v/>
      </c>
      <c r="AF189" s="237">
        <f t="shared" si="34"/>
        <v>0</v>
      </c>
      <c r="AG189" s="237">
        <f t="shared" si="35"/>
        <v>0</v>
      </c>
      <c r="AH189" s="190">
        <f>IF(AND($C$3="あり", $L189&gt;=※編集不可※選択項目!$F$3, $P189=""),1,0)</f>
        <v>0</v>
      </c>
    </row>
    <row r="190" spans="1:34" ht="25.25" customHeight="1" x14ac:dyDescent="0.2">
      <c r="A190" s="231">
        <f t="shared" si="25"/>
        <v>179</v>
      </c>
      <c r="B190" s="205" t="str">
        <f t="shared" si="28"/>
        <v/>
      </c>
      <c r="C190" s="133"/>
      <c r="D190" s="128" t="str">
        <f t="shared" si="29"/>
        <v/>
      </c>
      <c r="E190" s="128" t="str">
        <f t="shared" si="30"/>
        <v/>
      </c>
      <c r="F190" s="148"/>
      <c r="G190" s="148"/>
      <c r="H190" s="134"/>
      <c r="I190" s="162" t="str">
        <f t="shared" si="31"/>
        <v/>
      </c>
      <c r="J190" s="134"/>
      <c r="K190" s="130" t="str">
        <f>IF(C190&lt;&gt;"","＜従来枠＞"&amp;※編集不可※選択項目!$F$2&amp;"　"&amp;"＜トップ性能枠＞"&amp;※編集不可※選択項目!$F$3,"")</f>
        <v/>
      </c>
      <c r="L190" s="134"/>
      <c r="M190" s="134"/>
      <c r="N190" s="134"/>
      <c r="O190" s="128" t="str">
        <f>IF(C190="","",VLOOKUP(C190,※編集不可※選択項目!$A$2:$E$3,5,FALSE))</f>
        <v/>
      </c>
      <c r="P190" s="163"/>
      <c r="Q190" s="94"/>
      <c r="R190" s="148"/>
      <c r="S190" s="149"/>
      <c r="T190" s="225" t="str">
        <f>IF($C$3&lt;&gt;"あり","-",IF(AND(P190="可",L190&gt;=※編集不可※選択項目!$F$3),"トップ性能枠対象","-"))</f>
        <v>-</v>
      </c>
      <c r="U190" s="232"/>
      <c r="V190" s="78"/>
      <c r="W190" s="161" t="str">
        <f t="shared" si="32"/>
        <v/>
      </c>
      <c r="X190" s="233"/>
      <c r="Y190" s="234"/>
      <c r="Z190" s="235"/>
      <c r="AB190" s="236">
        <f t="shared" si="26"/>
        <v>0</v>
      </c>
      <c r="AC190" s="79">
        <f>IF(AND($C190&lt;&gt;"",$C$3="あり",L190&gt;=※編集不可※選択項目!$F$3,P190=""),1,0)</f>
        <v>0</v>
      </c>
      <c r="AD190" s="236">
        <f t="shared" si="33"/>
        <v>0</v>
      </c>
      <c r="AE190" s="236" t="str">
        <f t="shared" si="27"/>
        <v/>
      </c>
      <c r="AF190" s="237">
        <f t="shared" si="34"/>
        <v>0</v>
      </c>
      <c r="AG190" s="237">
        <f t="shared" si="35"/>
        <v>0</v>
      </c>
      <c r="AH190" s="190">
        <f>IF(AND($C$3="あり", $L190&gt;=※編集不可※選択項目!$F$3, $P190=""),1,0)</f>
        <v>0</v>
      </c>
    </row>
    <row r="191" spans="1:34" ht="25.25" customHeight="1" x14ac:dyDescent="0.2">
      <c r="A191" s="231">
        <f t="shared" si="25"/>
        <v>180</v>
      </c>
      <c r="B191" s="205" t="str">
        <f t="shared" si="28"/>
        <v/>
      </c>
      <c r="C191" s="133"/>
      <c r="D191" s="128" t="str">
        <f t="shared" si="29"/>
        <v/>
      </c>
      <c r="E191" s="128" t="str">
        <f t="shared" si="30"/>
        <v/>
      </c>
      <c r="F191" s="148"/>
      <c r="G191" s="148"/>
      <c r="H191" s="134"/>
      <c r="I191" s="162" t="str">
        <f t="shared" si="31"/>
        <v/>
      </c>
      <c r="J191" s="134"/>
      <c r="K191" s="130" t="str">
        <f>IF(C191&lt;&gt;"","＜従来枠＞"&amp;※編集不可※選択項目!$F$2&amp;"　"&amp;"＜トップ性能枠＞"&amp;※編集不可※選択項目!$F$3,"")</f>
        <v/>
      </c>
      <c r="L191" s="134"/>
      <c r="M191" s="134"/>
      <c r="N191" s="134"/>
      <c r="O191" s="128" t="str">
        <f>IF(C191="","",VLOOKUP(C191,※編集不可※選択項目!$A$2:$E$3,5,FALSE))</f>
        <v/>
      </c>
      <c r="P191" s="163"/>
      <c r="Q191" s="94"/>
      <c r="R191" s="148"/>
      <c r="S191" s="149"/>
      <c r="T191" s="225" t="str">
        <f>IF($C$3&lt;&gt;"あり","-",IF(AND(P191="可",L191&gt;=※編集不可※選択項目!$F$3),"トップ性能枠対象","-"))</f>
        <v>-</v>
      </c>
      <c r="U191" s="232"/>
      <c r="V191" s="78"/>
      <c r="W191" s="161" t="str">
        <f t="shared" si="32"/>
        <v/>
      </c>
      <c r="X191" s="233"/>
      <c r="Y191" s="234"/>
      <c r="Z191" s="235"/>
      <c r="AB191" s="236">
        <f t="shared" si="26"/>
        <v>0</v>
      </c>
      <c r="AC191" s="79">
        <f>IF(AND($C191&lt;&gt;"",$C$3="あり",L191&gt;=※編集不可※選択項目!$F$3,P191=""),1,0)</f>
        <v>0</v>
      </c>
      <c r="AD191" s="236">
        <f t="shared" si="33"/>
        <v>0</v>
      </c>
      <c r="AE191" s="236" t="str">
        <f t="shared" si="27"/>
        <v/>
      </c>
      <c r="AF191" s="237">
        <f t="shared" si="34"/>
        <v>0</v>
      </c>
      <c r="AG191" s="237">
        <f t="shared" si="35"/>
        <v>0</v>
      </c>
      <c r="AH191" s="190">
        <f>IF(AND($C$3="あり", $L191&gt;=※編集不可※選択項目!$F$3, $P191=""),1,0)</f>
        <v>0</v>
      </c>
    </row>
    <row r="192" spans="1:34" ht="25.25" customHeight="1" x14ac:dyDescent="0.2">
      <c r="A192" s="231">
        <f t="shared" si="25"/>
        <v>181</v>
      </c>
      <c r="B192" s="205" t="str">
        <f t="shared" si="28"/>
        <v/>
      </c>
      <c r="C192" s="133"/>
      <c r="D192" s="128" t="str">
        <f t="shared" si="29"/>
        <v/>
      </c>
      <c r="E192" s="128" t="str">
        <f t="shared" si="30"/>
        <v/>
      </c>
      <c r="F192" s="148"/>
      <c r="G192" s="148"/>
      <c r="H192" s="134"/>
      <c r="I192" s="162" t="str">
        <f t="shared" si="31"/>
        <v/>
      </c>
      <c r="J192" s="134"/>
      <c r="K192" s="130" t="str">
        <f>IF(C192&lt;&gt;"","＜従来枠＞"&amp;※編集不可※選択項目!$F$2&amp;"　"&amp;"＜トップ性能枠＞"&amp;※編集不可※選択項目!$F$3,"")</f>
        <v/>
      </c>
      <c r="L192" s="134"/>
      <c r="M192" s="134"/>
      <c r="N192" s="134"/>
      <c r="O192" s="128" t="str">
        <f>IF(C192="","",VLOOKUP(C192,※編集不可※選択項目!$A$2:$E$3,5,FALSE))</f>
        <v/>
      </c>
      <c r="P192" s="163"/>
      <c r="Q192" s="94"/>
      <c r="R192" s="148"/>
      <c r="S192" s="149"/>
      <c r="T192" s="225" t="str">
        <f>IF($C$3&lt;&gt;"あり","-",IF(AND(P192="可",L192&gt;=※編集不可※選択項目!$F$3),"トップ性能枠対象","-"))</f>
        <v>-</v>
      </c>
      <c r="U192" s="232"/>
      <c r="V192" s="78"/>
      <c r="W192" s="161" t="str">
        <f t="shared" si="32"/>
        <v/>
      </c>
      <c r="X192" s="233"/>
      <c r="Y192" s="234"/>
      <c r="Z192" s="235"/>
      <c r="AB192" s="236">
        <f t="shared" si="26"/>
        <v>0</v>
      </c>
      <c r="AC192" s="79">
        <f>IF(AND($C192&lt;&gt;"",$C$3="あり",L192&gt;=※編集不可※選択項目!$F$3,P192=""),1,0)</f>
        <v>0</v>
      </c>
      <c r="AD192" s="236">
        <f t="shared" si="33"/>
        <v>0</v>
      </c>
      <c r="AE192" s="236" t="str">
        <f t="shared" si="27"/>
        <v/>
      </c>
      <c r="AF192" s="237">
        <f t="shared" si="34"/>
        <v>0</v>
      </c>
      <c r="AG192" s="237">
        <f t="shared" si="35"/>
        <v>0</v>
      </c>
      <c r="AH192" s="190">
        <f>IF(AND($C$3="あり", $L192&gt;=※編集不可※選択項目!$F$3, $P192=""),1,0)</f>
        <v>0</v>
      </c>
    </row>
    <row r="193" spans="1:34" ht="25.25" customHeight="1" x14ac:dyDescent="0.2">
      <c r="A193" s="231">
        <f t="shared" si="25"/>
        <v>182</v>
      </c>
      <c r="B193" s="205" t="str">
        <f t="shared" si="28"/>
        <v/>
      </c>
      <c r="C193" s="133"/>
      <c r="D193" s="128" t="str">
        <f t="shared" si="29"/>
        <v/>
      </c>
      <c r="E193" s="128" t="str">
        <f t="shared" si="30"/>
        <v/>
      </c>
      <c r="F193" s="148"/>
      <c r="G193" s="148"/>
      <c r="H193" s="134"/>
      <c r="I193" s="162" t="str">
        <f t="shared" si="31"/>
        <v/>
      </c>
      <c r="J193" s="134"/>
      <c r="K193" s="130" t="str">
        <f>IF(C193&lt;&gt;"","＜従来枠＞"&amp;※編集不可※選択項目!$F$2&amp;"　"&amp;"＜トップ性能枠＞"&amp;※編集不可※選択項目!$F$3,"")</f>
        <v/>
      </c>
      <c r="L193" s="134"/>
      <c r="M193" s="134"/>
      <c r="N193" s="134"/>
      <c r="O193" s="128" t="str">
        <f>IF(C193="","",VLOOKUP(C193,※編集不可※選択項目!$A$2:$E$3,5,FALSE))</f>
        <v/>
      </c>
      <c r="P193" s="163"/>
      <c r="Q193" s="94"/>
      <c r="R193" s="148"/>
      <c r="S193" s="149"/>
      <c r="T193" s="225" t="str">
        <f>IF($C$3&lt;&gt;"あり","-",IF(AND(P193="可",L193&gt;=※編集不可※選択項目!$F$3),"トップ性能枠対象","-"))</f>
        <v>-</v>
      </c>
      <c r="U193" s="232"/>
      <c r="V193" s="78"/>
      <c r="W193" s="161" t="str">
        <f t="shared" si="32"/>
        <v/>
      </c>
      <c r="X193" s="233"/>
      <c r="Y193" s="234"/>
      <c r="Z193" s="235"/>
      <c r="AB193" s="236">
        <f t="shared" si="26"/>
        <v>0</v>
      </c>
      <c r="AC193" s="79">
        <f>IF(AND($C193&lt;&gt;"",$C$3="あり",L193&gt;=※編集不可※選択項目!$F$3,P193=""),1,0)</f>
        <v>0</v>
      </c>
      <c r="AD193" s="236">
        <f t="shared" si="33"/>
        <v>0</v>
      </c>
      <c r="AE193" s="236" t="str">
        <f t="shared" si="27"/>
        <v/>
      </c>
      <c r="AF193" s="237">
        <f t="shared" si="34"/>
        <v>0</v>
      </c>
      <c r="AG193" s="237">
        <f t="shared" si="35"/>
        <v>0</v>
      </c>
      <c r="AH193" s="190">
        <f>IF(AND($C$3="あり", $L193&gt;=※編集不可※選択項目!$F$3, $P193=""),1,0)</f>
        <v>0</v>
      </c>
    </row>
    <row r="194" spans="1:34" ht="25.25" customHeight="1" x14ac:dyDescent="0.2">
      <c r="A194" s="231">
        <f t="shared" si="25"/>
        <v>183</v>
      </c>
      <c r="B194" s="205" t="str">
        <f t="shared" si="28"/>
        <v/>
      </c>
      <c r="C194" s="133"/>
      <c r="D194" s="128" t="str">
        <f t="shared" si="29"/>
        <v/>
      </c>
      <c r="E194" s="128" t="str">
        <f t="shared" si="30"/>
        <v/>
      </c>
      <c r="F194" s="148"/>
      <c r="G194" s="148"/>
      <c r="H194" s="134"/>
      <c r="I194" s="162" t="str">
        <f t="shared" si="31"/>
        <v/>
      </c>
      <c r="J194" s="134"/>
      <c r="K194" s="130" t="str">
        <f>IF(C194&lt;&gt;"","＜従来枠＞"&amp;※編集不可※選択項目!$F$2&amp;"　"&amp;"＜トップ性能枠＞"&amp;※編集不可※選択項目!$F$3,"")</f>
        <v/>
      </c>
      <c r="L194" s="134"/>
      <c r="M194" s="134"/>
      <c r="N194" s="134"/>
      <c r="O194" s="128" t="str">
        <f>IF(C194="","",VLOOKUP(C194,※編集不可※選択項目!$A$2:$E$3,5,FALSE))</f>
        <v/>
      </c>
      <c r="P194" s="163"/>
      <c r="Q194" s="94"/>
      <c r="R194" s="148"/>
      <c r="S194" s="149"/>
      <c r="T194" s="225" t="str">
        <f>IF($C$3&lt;&gt;"あり","-",IF(AND(P194="可",L194&gt;=※編集不可※選択項目!$F$3),"トップ性能枠対象","-"))</f>
        <v>-</v>
      </c>
      <c r="U194" s="232"/>
      <c r="V194" s="78"/>
      <c r="W194" s="161" t="str">
        <f t="shared" si="32"/>
        <v/>
      </c>
      <c r="X194" s="233"/>
      <c r="Y194" s="234"/>
      <c r="Z194" s="235"/>
      <c r="AB194" s="236">
        <f t="shared" si="26"/>
        <v>0</v>
      </c>
      <c r="AC194" s="79">
        <f>IF(AND($C194&lt;&gt;"",$C$3="あり",L194&gt;=※編集不可※選択項目!$F$3,P194=""),1,0)</f>
        <v>0</v>
      </c>
      <c r="AD194" s="236">
        <f t="shared" si="33"/>
        <v>0</v>
      </c>
      <c r="AE194" s="236" t="str">
        <f t="shared" si="27"/>
        <v/>
      </c>
      <c r="AF194" s="237">
        <f t="shared" si="34"/>
        <v>0</v>
      </c>
      <c r="AG194" s="237">
        <f t="shared" si="35"/>
        <v>0</v>
      </c>
      <c r="AH194" s="190">
        <f>IF(AND($C$3="あり", $L194&gt;=※編集不可※選択項目!$F$3, $P194=""),1,0)</f>
        <v>0</v>
      </c>
    </row>
    <row r="195" spans="1:34" ht="25.25" customHeight="1" x14ac:dyDescent="0.2">
      <c r="A195" s="231">
        <f t="shared" si="25"/>
        <v>184</v>
      </c>
      <c r="B195" s="205" t="str">
        <f t="shared" si="28"/>
        <v/>
      </c>
      <c r="C195" s="133"/>
      <c r="D195" s="128" t="str">
        <f t="shared" si="29"/>
        <v/>
      </c>
      <c r="E195" s="128" t="str">
        <f t="shared" si="30"/>
        <v/>
      </c>
      <c r="F195" s="148"/>
      <c r="G195" s="148"/>
      <c r="H195" s="134"/>
      <c r="I195" s="162" t="str">
        <f t="shared" si="31"/>
        <v/>
      </c>
      <c r="J195" s="134"/>
      <c r="K195" s="130" t="str">
        <f>IF(C195&lt;&gt;"","＜従来枠＞"&amp;※編集不可※選択項目!$F$2&amp;"　"&amp;"＜トップ性能枠＞"&amp;※編集不可※選択項目!$F$3,"")</f>
        <v/>
      </c>
      <c r="L195" s="134"/>
      <c r="M195" s="134"/>
      <c r="N195" s="134"/>
      <c r="O195" s="128" t="str">
        <f>IF(C195="","",VLOOKUP(C195,※編集不可※選択項目!$A$2:$E$3,5,FALSE))</f>
        <v/>
      </c>
      <c r="P195" s="163"/>
      <c r="Q195" s="94"/>
      <c r="R195" s="148"/>
      <c r="S195" s="149"/>
      <c r="T195" s="225" t="str">
        <f>IF($C$3&lt;&gt;"あり","-",IF(AND(P195="可",L195&gt;=※編集不可※選択項目!$F$3),"トップ性能枠対象","-"))</f>
        <v>-</v>
      </c>
      <c r="U195" s="232"/>
      <c r="V195" s="78"/>
      <c r="W195" s="161" t="str">
        <f t="shared" si="32"/>
        <v/>
      </c>
      <c r="X195" s="233"/>
      <c r="Y195" s="234"/>
      <c r="Z195" s="235"/>
      <c r="AB195" s="236">
        <f t="shared" si="26"/>
        <v>0</v>
      </c>
      <c r="AC195" s="79">
        <f>IF(AND($C195&lt;&gt;"",$C$3="あり",L195&gt;=※編集不可※選択項目!$F$3,P195=""),1,0)</f>
        <v>0</v>
      </c>
      <c r="AD195" s="236">
        <f t="shared" si="33"/>
        <v>0</v>
      </c>
      <c r="AE195" s="236" t="str">
        <f t="shared" si="27"/>
        <v/>
      </c>
      <c r="AF195" s="237">
        <f t="shared" si="34"/>
        <v>0</v>
      </c>
      <c r="AG195" s="237">
        <f t="shared" si="35"/>
        <v>0</v>
      </c>
      <c r="AH195" s="190">
        <f>IF(AND($C$3="あり", $L195&gt;=※編集不可※選択項目!$F$3, $P195=""),1,0)</f>
        <v>0</v>
      </c>
    </row>
    <row r="196" spans="1:34" ht="25.25" customHeight="1" x14ac:dyDescent="0.2">
      <c r="A196" s="231">
        <f t="shared" si="25"/>
        <v>185</v>
      </c>
      <c r="B196" s="205" t="str">
        <f t="shared" si="28"/>
        <v/>
      </c>
      <c r="C196" s="133"/>
      <c r="D196" s="128" t="str">
        <f t="shared" si="29"/>
        <v/>
      </c>
      <c r="E196" s="128" t="str">
        <f t="shared" si="30"/>
        <v/>
      </c>
      <c r="F196" s="148"/>
      <c r="G196" s="148"/>
      <c r="H196" s="134"/>
      <c r="I196" s="162" t="str">
        <f t="shared" si="31"/>
        <v/>
      </c>
      <c r="J196" s="134"/>
      <c r="K196" s="130" t="str">
        <f>IF(C196&lt;&gt;"","＜従来枠＞"&amp;※編集不可※選択項目!$F$2&amp;"　"&amp;"＜トップ性能枠＞"&amp;※編集不可※選択項目!$F$3,"")</f>
        <v/>
      </c>
      <c r="L196" s="134"/>
      <c r="M196" s="134"/>
      <c r="N196" s="134"/>
      <c r="O196" s="128" t="str">
        <f>IF(C196="","",VLOOKUP(C196,※編集不可※選択項目!$A$2:$E$3,5,FALSE))</f>
        <v/>
      </c>
      <c r="P196" s="163"/>
      <c r="Q196" s="94"/>
      <c r="R196" s="148"/>
      <c r="S196" s="149"/>
      <c r="T196" s="225" t="str">
        <f>IF($C$3&lt;&gt;"あり","-",IF(AND(P196="可",L196&gt;=※編集不可※選択項目!$F$3),"トップ性能枠対象","-"))</f>
        <v>-</v>
      </c>
      <c r="U196" s="232"/>
      <c r="V196" s="78"/>
      <c r="W196" s="161" t="str">
        <f t="shared" si="32"/>
        <v/>
      </c>
      <c r="X196" s="233"/>
      <c r="Y196" s="234"/>
      <c r="Z196" s="235"/>
      <c r="AB196" s="236">
        <f t="shared" si="26"/>
        <v>0</v>
      </c>
      <c r="AC196" s="79">
        <f>IF(AND($C196&lt;&gt;"",$C$3="あり",L196&gt;=※編集不可※選択項目!$F$3,P196=""),1,0)</f>
        <v>0</v>
      </c>
      <c r="AD196" s="236">
        <f t="shared" si="33"/>
        <v>0</v>
      </c>
      <c r="AE196" s="236" t="str">
        <f t="shared" si="27"/>
        <v/>
      </c>
      <c r="AF196" s="237">
        <f t="shared" si="34"/>
        <v>0</v>
      </c>
      <c r="AG196" s="237">
        <f t="shared" si="35"/>
        <v>0</v>
      </c>
      <c r="AH196" s="190">
        <f>IF(AND($C$3="あり", $L196&gt;=※編集不可※選択項目!$F$3, $P196=""),1,0)</f>
        <v>0</v>
      </c>
    </row>
    <row r="197" spans="1:34" ht="25.25" customHeight="1" x14ac:dyDescent="0.2">
      <c r="A197" s="231">
        <f t="shared" si="25"/>
        <v>186</v>
      </c>
      <c r="B197" s="205" t="str">
        <f t="shared" si="28"/>
        <v/>
      </c>
      <c r="C197" s="133"/>
      <c r="D197" s="128" t="str">
        <f t="shared" si="29"/>
        <v/>
      </c>
      <c r="E197" s="128" t="str">
        <f t="shared" si="30"/>
        <v/>
      </c>
      <c r="F197" s="148"/>
      <c r="G197" s="148"/>
      <c r="H197" s="134"/>
      <c r="I197" s="162" t="str">
        <f t="shared" si="31"/>
        <v/>
      </c>
      <c r="J197" s="134"/>
      <c r="K197" s="130" t="str">
        <f>IF(C197&lt;&gt;"","＜従来枠＞"&amp;※編集不可※選択項目!$F$2&amp;"　"&amp;"＜トップ性能枠＞"&amp;※編集不可※選択項目!$F$3,"")</f>
        <v/>
      </c>
      <c r="L197" s="134"/>
      <c r="M197" s="134"/>
      <c r="N197" s="134"/>
      <c r="O197" s="128" t="str">
        <f>IF(C197="","",VLOOKUP(C197,※編集不可※選択項目!$A$2:$E$3,5,FALSE))</f>
        <v/>
      </c>
      <c r="P197" s="163"/>
      <c r="Q197" s="94"/>
      <c r="R197" s="148"/>
      <c r="S197" s="149"/>
      <c r="T197" s="225" t="str">
        <f>IF($C$3&lt;&gt;"あり","-",IF(AND(P197="可",L197&gt;=※編集不可※選択項目!$F$3),"トップ性能枠対象","-"))</f>
        <v>-</v>
      </c>
      <c r="U197" s="232"/>
      <c r="V197" s="78"/>
      <c r="W197" s="161" t="str">
        <f t="shared" si="32"/>
        <v/>
      </c>
      <c r="X197" s="233"/>
      <c r="Y197" s="234"/>
      <c r="Z197" s="235"/>
      <c r="AB197" s="236">
        <f t="shared" si="26"/>
        <v>0</v>
      </c>
      <c r="AC197" s="79">
        <f>IF(AND($C197&lt;&gt;"",$C$3="あり",L197&gt;=※編集不可※選択項目!$F$3,P197=""),1,0)</f>
        <v>0</v>
      </c>
      <c r="AD197" s="236">
        <f t="shared" si="33"/>
        <v>0</v>
      </c>
      <c r="AE197" s="236" t="str">
        <f t="shared" si="27"/>
        <v/>
      </c>
      <c r="AF197" s="237">
        <f t="shared" si="34"/>
        <v>0</v>
      </c>
      <c r="AG197" s="237">
        <f t="shared" si="35"/>
        <v>0</v>
      </c>
      <c r="AH197" s="190">
        <f>IF(AND($C$3="あり", $L197&gt;=※編集不可※選択項目!$F$3, $P197=""),1,0)</f>
        <v>0</v>
      </c>
    </row>
    <row r="198" spans="1:34" ht="25.25" customHeight="1" x14ac:dyDescent="0.2">
      <c r="A198" s="231">
        <f t="shared" si="25"/>
        <v>187</v>
      </c>
      <c r="B198" s="205" t="str">
        <f t="shared" si="28"/>
        <v/>
      </c>
      <c r="C198" s="133"/>
      <c r="D198" s="128" t="str">
        <f t="shared" si="29"/>
        <v/>
      </c>
      <c r="E198" s="128" t="str">
        <f t="shared" si="30"/>
        <v/>
      </c>
      <c r="F198" s="148"/>
      <c r="G198" s="148"/>
      <c r="H198" s="134"/>
      <c r="I198" s="162" t="str">
        <f t="shared" si="31"/>
        <v/>
      </c>
      <c r="J198" s="134"/>
      <c r="K198" s="130" t="str">
        <f>IF(C198&lt;&gt;"","＜従来枠＞"&amp;※編集不可※選択項目!$F$2&amp;"　"&amp;"＜トップ性能枠＞"&amp;※編集不可※選択項目!$F$3,"")</f>
        <v/>
      </c>
      <c r="L198" s="134"/>
      <c r="M198" s="134"/>
      <c r="N198" s="134"/>
      <c r="O198" s="128" t="str">
        <f>IF(C198="","",VLOOKUP(C198,※編集不可※選択項目!$A$2:$E$3,5,FALSE))</f>
        <v/>
      </c>
      <c r="P198" s="163"/>
      <c r="Q198" s="94"/>
      <c r="R198" s="148"/>
      <c r="S198" s="149"/>
      <c r="T198" s="225" t="str">
        <f>IF($C$3&lt;&gt;"あり","-",IF(AND(P198="可",L198&gt;=※編集不可※選択項目!$F$3),"トップ性能枠対象","-"))</f>
        <v>-</v>
      </c>
      <c r="U198" s="232"/>
      <c r="V198" s="78"/>
      <c r="W198" s="161" t="str">
        <f t="shared" si="32"/>
        <v/>
      </c>
      <c r="X198" s="233"/>
      <c r="Y198" s="234"/>
      <c r="Z198" s="235"/>
      <c r="AB198" s="236">
        <f t="shared" si="26"/>
        <v>0</v>
      </c>
      <c r="AC198" s="79">
        <f>IF(AND($C198&lt;&gt;"",$C$3="あり",L198&gt;=※編集不可※選択項目!$F$3,P198=""),1,0)</f>
        <v>0</v>
      </c>
      <c r="AD198" s="236">
        <f t="shared" si="33"/>
        <v>0</v>
      </c>
      <c r="AE198" s="236" t="str">
        <f t="shared" si="27"/>
        <v/>
      </c>
      <c r="AF198" s="237">
        <f t="shared" si="34"/>
        <v>0</v>
      </c>
      <c r="AG198" s="237">
        <f t="shared" si="35"/>
        <v>0</v>
      </c>
      <c r="AH198" s="190">
        <f>IF(AND($C$3="あり", $L198&gt;=※編集不可※選択項目!$F$3, $P198=""),1,0)</f>
        <v>0</v>
      </c>
    </row>
    <row r="199" spans="1:34" ht="25.25" customHeight="1" x14ac:dyDescent="0.2">
      <c r="A199" s="231">
        <f t="shared" si="25"/>
        <v>188</v>
      </c>
      <c r="B199" s="205" t="str">
        <f t="shared" si="28"/>
        <v/>
      </c>
      <c r="C199" s="133"/>
      <c r="D199" s="128" t="str">
        <f t="shared" si="29"/>
        <v/>
      </c>
      <c r="E199" s="128" t="str">
        <f t="shared" si="30"/>
        <v/>
      </c>
      <c r="F199" s="148"/>
      <c r="G199" s="148"/>
      <c r="H199" s="134"/>
      <c r="I199" s="162" t="str">
        <f t="shared" si="31"/>
        <v/>
      </c>
      <c r="J199" s="134"/>
      <c r="K199" s="130" t="str">
        <f>IF(C199&lt;&gt;"","＜従来枠＞"&amp;※編集不可※選択項目!$F$2&amp;"　"&amp;"＜トップ性能枠＞"&amp;※編集不可※選択項目!$F$3,"")</f>
        <v/>
      </c>
      <c r="L199" s="134"/>
      <c r="M199" s="134"/>
      <c r="N199" s="134"/>
      <c r="O199" s="128" t="str">
        <f>IF(C199="","",VLOOKUP(C199,※編集不可※選択項目!$A$2:$E$3,5,FALSE))</f>
        <v/>
      </c>
      <c r="P199" s="163"/>
      <c r="Q199" s="94"/>
      <c r="R199" s="148"/>
      <c r="S199" s="149"/>
      <c r="T199" s="225" t="str">
        <f>IF($C$3&lt;&gt;"あり","-",IF(AND(P199="可",L199&gt;=※編集不可※選択項目!$F$3),"トップ性能枠対象","-"))</f>
        <v>-</v>
      </c>
      <c r="U199" s="232"/>
      <c r="V199" s="78"/>
      <c r="W199" s="161" t="str">
        <f t="shared" si="32"/>
        <v/>
      </c>
      <c r="X199" s="233"/>
      <c r="Y199" s="234"/>
      <c r="Z199" s="235"/>
      <c r="AB199" s="236">
        <f t="shared" si="26"/>
        <v>0</v>
      </c>
      <c r="AC199" s="79">
        <f>IF(AND($C199&lt;&gt;"",$C$3="あり",L199&gt;=※編集不可※選択項目!$F$3,P199=""),1,0)</f>
        <v>0</v>
      </c>
      <c r="AD199" s="236">
        <f t="shared" si="33"/>
        <v>0</v>
      </c>
      <c r="AE199" s="236" t="str">
        <f t="shared" si="27"/>
        <v/>
      </c>
      <c r="AF199" s="237">
        <f t="shared" si="34"/>
        <v>0</v>
      </c>
      <c r="AG199" s="237">
        <f t="shared" si="35"/>
        <v>0</v>
      </c>
      <c r="AH199" s="190">
        <f>IF(AND($C$3="あり", $L199&gt;=※編集不可※選択項目!$F$3, $P199=""),1,0)</f>
        <v>0</v>
      </c>
    </row>
    <row r="200" spans="1:34" ht="25.25" customHeight="1" x14ac:dyDescent="0.2">
      <c r="A200" s="231">
        <f t="shared" si="25"/>
        <v>189</v>
      </c>
      <c r="B200" s="205" t="str">
        <f t="shared" si="28"/>
        <v/>
      </c>
      <c r="C200" s="133"/>
      <c r="D200" s="128" t="str">
        <f t="shared" si="29"/>
        <v/>
      </c>
      <c r="E200" s="128" t="str">
        <f t="shared" si="30"/>
        <v/>
      </c>
      <c r="F200" s="148"/>
      <c r="G200" s="148"/>
      <c r="H200" s="134"/>
      <c r="I200" s="162" t="str">
        <f t="shared" si="31"/>
        <v/>
      </c>
      <c r="J200" s="134"/>
      <c r="K200" s="130" t="str">
        <f>IF(C200&lt;&gt;"","＜従来枠＞"&amp;※編集不可※選択項目!$F$2&amp;"　"&amp;"＜トップ性能枠＞"&amp;※編集不可※選択項目!$F$3,"")</f>
        <v/>
      </c>
      <c r="L200" s="134"/>
      <c r="M200" s="134"/>
      <c r="N200" s="134"/>
      <c r="O200" s="128" t="str">
        <f>IF(C200="","",VLOOKUP(C200,※編集不可※選択項目!$A$2:$E$3,5,FALSE))</f>
        <v/>
      </c>
      <c r="P200" s="163"/>
      <c r="Q200" s="94"/>
      <c r="R200" s="148"/>
      <c r="S200" s="149"/>
      <c r="T200" s="225" t="str">
        <f>IF($C$3&lt;&gt;"あり","-",IF(AND(P200="可",L200&gt;=※編集不可※選択項目!$F$3),"トップ性能枠対象","-"))</f>
        <v>-</v>
      </c>
      <c r="U200" s="232"/>
      <c r="V200" s="78"/>
      <c r="W200" s="161" t="str">
        <f t="shared" si="32"/>
        <v/>
      </c>
      <c r="X200" s="233"/>
      <c r="Y200" s="234"/>
      <c r="Z200" s="235"/>
      <c r="AB200" s="236">
        <f t="shared" si="26"/>
        <v>0</v>
      </c>
      <c r="AC200" s="79">
        <f>IF(AND($C200&lt;&gt;"",$C$3="あり",L200&gt;=※編集不可※選択項目!$F$3,P200=""),1,0)</f>
        <v>0</v>
      </c>
      <c r="AD200" s="236">
        <f t="shared" si="33"/>
        <v>0</v>
      </c>
      <c r="AE200" s="236" t="str">
        <f t="shared" si="27"/>
        <v/>
      </c>
      <c r="AF200" s="237">
        <f t="shared" si="34"/>
        <v>0</v>
      </c>
      <c r="AG200" s="237">
        <f t="shared" si="35"/>
        <v>0</v>
      </c>
      <c r="AH200" s="190">
        <f>IF(AND($C$3="あり", $L200&gt;=※編集不可※選択項目!$F$3, $P200=""),1,0)</f>
        <v>0</v>
      </c>
    </row>
    <row r="201" spans="1:34" ht="25.25" customHeight="1" x14ac:dyDescent="0.2">
      <c r="A201" s="231">
        <f t="shared" si="25"/>
        <v>190</v>
      </c>
      <c r="B201" s="205" t="str">
        <f t="shared" si="28"/>
        <v/>
      </c>
      <c r="C201" s="133"/>
      <c r="D201" s="128" t="str">
        <f t="shared" si="29"/>
        <v/>
      </c>
      <c r="E201" s="128" t="str">
        <f t="shared" si="30"/>
        <v/>
      </c>
      <c r="F201" s="148"/>
      <c r="G201" s="148"/>
      <c r="H201" s="134"/>
      <c r="I201" s="162" t="str">
        <f t="shared" si="31"/>
        <v/>
      </c>
      <c r="J201" s="134"/>
      <c r="K201" s="130" t="str">
        <f>IF(C201&lt;&gt;"","＜従来枠＞"&amp;※編集不可※選択項目!$F$2&amp;"　"&amp;"＜トップ性能枠＞"&amp;※編集不可※選択項目!$F$3,"")</f>
        <v/>
      </c>
      <c r="L201" s="134"/>
      <c r="M201" s="134"/>
      <c r="N201" s="134"/>
      <c r="O201" s="128" t="str">
        <f>IF(C201="","",VLOOKUP(C201,※編集不可※選択項目!$A$2:$E$3,5,FALSE))</f>
        <v/>
      </c>
      <c r="P201" s="163"/>
      <c r="Q201" s="94"/>
      <c r="R201" s="148"/>
      <c r="S201" s="149"/>
      <c r="T201" s="225" t="str">
        <f>IF($C$3&lt;&gt;"あり","-",IF(AND(P201="可",L201&gt;=※編集不可※選択項目!$F$3),"トップ性能枠対象","-"))</f>
        <v>-</v>
      </c>
      <c r="U201" s="232"/>
      <c r="V201" s="78"/>
      <c r="W201" s="161" t="str">
        <f t="shared" si="32"/>
        <v/>
      </c>
      <c r="X201" s="233"/>
      <c r="Y201" s="234"/>
      <c r="Z201" s="235"/>
      <c r="AB201" s="236">
        <f t="shared" si="26"/>
        <v>0</v>
      </c>
      <c r="AC201" s="79">
        <f>IF(AND($C201&lt;&gt;"",$C$3="あり",L201&gt;=※編集不可※選択項目!$F$3,P201=""),1,0)</f>
        <v>0</v>
      </c>
      <c r="AD201" s="236">
        <f t="shared" si="33"/>
        <v>0</v>
      </c>
      <c r="AE201" s="236" t="str">
        <f t="shared" si="27"/>
        <v/>
      </c>
      <c r="AF201" s="237">
        <f t="shared" si="34"/>
        <v>0</v>
      </c>
      <c r="AG201" s="237">
        <f t="shared" si="35"/>
        <v>0</v>
      </c>
      <c r="AH201" s="190">
        <f>IF(AND($C$3="あり", $L201&gt;=※編集不可※選択項目!$F$3, $P201=""),1,0)</f>
        <v>0</v>
      </c>
    </row>
    <row r="202" spans="1:34" ht="25.25" customHeight="1" x14ac:dyDescent="0.2">
      <c r="A202" s="231">
        <f t="shared" si="25"/>
        <v>191</v>
      </c>
      <c r="B202" s="205" t="str">
        <f t="shared" si="28"/>
        <v/>
      </c>
      <c r="C202" s="133"/>
      <c r="D202" s="128" t="str">
        <f t="shared" si="29"/>
        <v/>
      </c>
      <c r="E202" s="128" t="str">
        <f t="shared" si="30"/>
        <v/>
      </c>
      <c r="F202" s="148"/>
      <c r="G202" s="148"/>
      <c r="H202" s="134"/>
      <c r="I202" s="162" t="str">
        <f t="shared" si="31"/>
        <v/>
      </c>
      <c r="J202" s="134"/>
      <c r="K202" s="130" t="str">
        <f>IF(C202&lt;&gt;"","＜従来枠＞"&amp;※編集不可※選択項目!$F$2&amp;"　"&amp;"＜トップ性能枠＞"&amp;※編集不可※選択項目!$F$3,"")</f>
        <v/>
      </c>
      <c r="L202" s="134"/>
      <c r="M202" s="134"/>
      <c r="N202" s="134"/>
      <c r="O202" s="128" t="str">
        <f>IF(C202="","",VLOOKUP(C202,※編集不可※選択項目!$A$2:$E$3,5,FALSE))</f>
        <v/>
      </c>
      <c r="P202" s="163"/>
      <c r="Q202" s="94"/>
      <c r="R202" s="148"/>
      <c r="S202" s="149"/>
      <c r="T202" s="225" t="str">
        <f>IF($C$3&lt;&gt;"あり","-",IF(AND(P202="可",L202&gt;=※編集不可※選択項目!$F$3),"トップ性能枠対象","-"))</f>
        <v>-</v>
      </c>
      <c r="U202" s="232"/>
      <c r="V202" s="78"/>
      <c r="W202" s="161" t="str">
        <f t="shared" si="32"/>
        <v/>
      </c>
      <c r="X202" s="233"/>
      <c r="Y202" s="234"/>
      <c r="Z202" s="235"/>
      <c r="AB202" s="236">
        <f t="shared" si="26"/>
        <v>0</v>
      </c>
      <c r="AC202" s="79">
        <f>IF(AND($C202&lt;&gt;"",$C$3="あり",L202&gt;=※編集不可※選択項目!$F$3,P202=""),1,0)</f>
        <v>0</v>
      </c>
      <c r="AD202" s="236">
        <f t="shared" si="33"/>
        <v>0</v>
      </c>
      <c r="AE202" s="236" t="str">
        <f t="shared" si="27"/>
        <v/>
      </c>
      <c r="AF202" s="237">
        <f t="shared" si="34"/>
        <v>0</v>
      </c>
      <c r="AG202" s="237">
        <f t="shared" si="35"/>
        <v>0</v>
      </c>
      <c r="AH202" s="190">
        <f>IF(AND($C$3="あり", $L202&gt;=※編集不可※選択項目!$F$3, $P202=""),1,0)</f>
        <v>0</v>
      </c>
    </row>
    <row r="203" spans="1:34" ht="25.25" customHeight="1" x14ac:dyDescent="0.2">
      <c r="A203" s="231">
        <f t="shared" si="25"/>
        <v>192</v>
      </c>
      <c r="B203" s="205" t="str">
        <f t="shared" si="28"/>
        <v/>
      </c>
      <c r="C203" s="133"/>
      <c r="D203" s="128" t="str">
        <f t="shared" si="29"/>
        <v/>
      </c>
      <c r="E203" s="128" t="str">
        <f t="shared" si="30"/>
        <v/>
      </c>
      <c r="F203" s="148"/>
      <c r="G203" s="148"/>
      <c r="H203" s="134"/>
      <c r="I203" s="162" t="str">
        <f t="shared" si="31"/>
        <v/>
      </c>
      <c r="J203" s="134"/>
      <c r="K203" s="130" t="str">
        <f>IF(C203&lt;&gt;"","＜従来枠＞"&amp;※編集不可※選択項目!$F$2&amp;"　"&amp;"＜トップ性能枠＞"&amp;※編集不可※選択項目!$F$3,"")</f>
        <v/>
      </c>
      <c r="L203" s="134"/>
      <c r="M203" s="134"/>
      <c r="N203" s="134"/>
      <c r="O203" s="128" t="str">
        <f>IF(C203="","",VLOOKUP(C203,※編集不可※選択項目!$A$2:$E$3,5,FALSE))</f>
        <v/>
      </c>
      <c r="P203" s="163"/>
      <c r="Q203" s="94"/>
      <c r="R203" s="148"/>
      <c r="S203" s="149"/>
      <c r="T203" s="225" t="str">
        <f>IF($C$3&lt;&gt;"あり","-",IF(AND(P203="可",L203&gt;=※編集不可※選択項目!$F$3),"トップ性能枠対象","-"))</f>
        <v>-</v>
      </c>
      <c r="U203" s="232"/>
      <c r="V203" s="78"/>
      <c r="W203" s="161" t="str">
        <f t="shared" si="32"/>
        <v/>
      </c>
      <c r="X203" s="233"/>
      <c r="Y203" s="234"/>
      <c r="Z203" s="235"/>
      <c r="AB203" s="236">
        <f t="shared" si="26"/>
        <v>0</v>
      </c>
      <c r="AC203" s="79">
        <f>IF(AND($C203&lt;&gt;"",$C$3="あり",L203&gt;=※編集不可※選択項目!$F$3,P203=""),1,0)</f>
        <v>0</v>
      </c>
      <c r="AD203" s="236">
        <f t="shared" si="33"/>
        <v>0</v>
      </c>
      <c r="AE203" s="236" t="str">
        <f t="shared" si="27"/>
        <v/>
      </c>
      <c r="AF203" s="237">
        <f t="shared" si="34"/>
        <v>0</v>
      </c>
      <c r="AG203" s="237">
        <f t="shared" si="35"/>
        <v>0</v>
      </c>
      <c r="AH203" s="190">
        <f>IF(AND($C$3="あり", $L203&gt;=※編集不可※選択項目!$F$3, $P203=""),1,0)</f>
        <v>0</v>
      </c>
    </row>
    <row r="204" spans="1:34" ht="25.25" customHeight="1" x14ac:dyDescent="0.2">
      <c r="A204" s="231">
        <f t="shared" ref="A204:A267" si="36">ROW()-11</f>
        <v>193</v>
      </c>
      <c r="B204" s="205" t="str">
        <f t="shared" si="28"/>
        <v/>
      </c>
      <c r="C204" s="133"/>
      <c r="D204" s="128" t="str">
        <f t="shared" si="29"/>
        <v/>
      </c>
      <c r="E204" s="128" t="str">
        <f t="shared" si="30"/>
        <v/>
      </c>
      <c r="F204" s="148"/>
      <c r="G204" s="148"/>
      <c r="H204" s="134"/>
      <c r="I204" s="162" t="str">
        <f t="shared" si="31"/>
        <v/>
      </c>
      <c r="J204" s="134"/>
      <c r="K204" s="130" t="str">
        <f>IF(C204&lt;&gt;"","＜従来枠＞"&amp;※編集不可※選択項目!$F$2&amp;"　"&amp;"＜トップ性能枠＞"&amp;※編集不可※選択項目!$F$3,"")</f>
        <v/>
      </c>
      <c r="L204" s="134"/>
      <c r="M204" s="134"/>
      <c r="N204" s="134"/>
      <c r="O204" s="128" t="str">
        <f>IF(C204="","",VLOOKUP(C204,※編集不可※選択項目!$A$2:$E$3,5,FALSE))</f>
        <v/>
      </c>
      <c r="P204" s="163"/>
      <c r="Q204" s="94"/>
      <c r="R204" s="148"/>
      <c r="S204" s="149"/>
      <c r="T204" s="225" t="str">
        <f>IF($C$3&lt;&gt;"あり","-",IF(AND(P204="可",L204&gt;=※編集不可※選択項目!$F$3),"トップ性能枠対象","-"))</f>
        <v>-</v>
      </c>
      <c r="U204" s="232"/>
      <c r="V204" s="78"/>
      <c r="W204" s="161" t="str">
        <f t="shared" si="32"/>
        <v/>
      </c>
      <c r="X204" s="233"/>
      <c r="Y204" s="234"/>
      <c r="Z204" s="235"/>
      <c r="AB204" s="236">
        <f t="shared" ref="AB204:AB267" si="37">IF(AND($C204&lt;&gt;"",OR(F204="",G204="",H204="",J204="",L204="",AND(C204="蒸気ボイラ",M204=""),AND(C204="温水ボイラ",N204=""))),1,0)</f>
        <v>0</v>
      </c>
      <c r="AC204" s="79">
        <f>IF(AND($C204&lt;&gt;"",$C$3="あり",L204&gt;=※編集不可※選択項目!$F$3,P204=""),1,0)</f>
        <v>0</v>
      </c>
      <c r="AD204" s="236">
        <f t="shared" si="33"/>
        <v>0</v>
      </c>
      <c r="AE204" s="236" t="str">
        <f t="shared" ref="AE204:AE267" si="38">TEXT(IF(G204="","",G204&amp;"["&amp;H204&amp;"]"),"G/標準")</f>
        <v/>
      </c>
      <c r="AF204" s="237">
        <f t="shared" si="34"/>
        <v>0</v>
      </c>
      <c r="AG204" s="237">
        <f t="shared" si="35"/>
        <v>0</v>
      </c>
      <c r="AH204" s="190">
        <f>IF(AND($C$3="あり", $L204&gt;=※編集不可※選択項目!$F$3, $P204=""),1,0)</f>
        <v>0</v>
      </c>
    </row>
    <row r="205" spans="1:34" ht="25.25" customHeight="1" x14ac:dyDescent="0.2">
      <c r="A205" s="231">
        <f t="shared" si="36"/>
        <v>194</v>
      </c>
      <c r="B205" s="205" t="str">
        <f t="shared" ref="B205:B268" si="39">IF($C205="","","高性能ボイラ")</f>
        <v/>
      </c>
      <c r="C205" s="133"/>
      <c r="D205" s="128" t="str">
        <f t="shared" ref="D205:D268" si="40">IF($C$2="","",IF($B205&lt;&gt;"",$C$2,""))</f>
        <v/>
      </c>
      <c r="E205" s="128" t="str">
        <f t="shared" ref="E205:E268" si="41">IF($F$2="","",IF($B205&lt;&gt;"",$F$2,""))</f>
        <v/>
      </c>
      <c r="F205" s="148"/>
      <c r="G205" s="148"/>
      <c r="H205" s="134"/>
      <c r="I205" s="162" t="str">
        <f t="shared" ref="I205:I268" si="42">IF(G205="","",G205&amp;"["&amp;H205&amp;"]")</f>
        <v/>
      </c>
      <c r="J205" s="134"/>
      <c r="K205" s="130" t="str">
        <f>IF(C205&lt;&gt;"","＜従来枠＞"&amp;※編集不可※選択項目!$F$2&amp;"　"&amp;"＜トップ性能枠＞"&amp;※編集不可※選択項目!$F$3,"")</f>
        <v/>
      </c>
      <c r="L205" s="134"/>
      <c r="M205" s="134"/>
      <c r="N205" s="134"/>
      <c r="O205" s="128" t="str">
        <f>IF(C205="","",VLOOKUP(C205,※編集不可※選択項目!$A$2:$E$3,5,FALSE))</f>
        <v/>
      </c>
      <c r="P205" s="163"/>
      <c r="Q205" s="94"/>
      <c r="R205" s="148"/>
      <c r="S205" s="149"/>
      <c r="T205" s="225" t="str">
        <f>IF($C$3&lt;&gt;"あり","-",IF(AND(P205="可",L205&gt;=※編集不可※選択項目!$F$3),"トップ性能枠対象","-"))</f>
        <v>-</v>
      </c>
      <c r="U205" s="232"/>
      <c r="V205" s="78"/>
      <c r="W205" s="161" t="str">
        <f t="shared" ref="W205:W268" si="43">IF($B205="","",IF(AND($B205&lt;&gt;"",$C$3="あり"),1,0))</f>
        <v/>
      </c>
      <c r="X205" s="233"/>
      <c r="Y205" s="234"/>
      <c r="Z205" s="235"/>
      <c r="AB205" s="236">
        <f t="shared" si="37"/>
        <v>0</v>
      </c>
      <c r="AC205" s="79">
        <f>IF(AND($C205&lt;&gt;"",$C$3="あり",L205&gt;=※編集不可※選択項目!$F$3,P205=""),1,0)</f>
        <v>0</v>
      </c>
      <c r="AD205" s="236">
        <f t="shared" ref="AD205:AD268" si="44">IF(AND($G205&lt;&gt;"",COUNTIF($G205,"*■*")&gt;0,$R205=""),1,0)</f>
        <v>0</v>
      </c>
      <c r="AE205" s="236" t="str">
        <f t="shared" si="38"/>
        <v/>
      </c>
      <c r="AF205" s="237">
        <f t="shared" ref="AF205:AF268" si="45">IF(AE205="",0,COUNTIF($AE$12:$AE$311,AE205))</f>
        <v>0</v>
      </c>
      <c r="AG205" s="237">
        <f t="shared" ref="AG205:AG268" si="46">IF($L205="",0,IF(95&gt;$L205,1,0))</f>
        <v>0</v>
      </c>
      <c r="AH205" s="190">
        <f>IF(AND($C$3="あり", $L205&gt;=※編集不可※選択項目!$F$3, $P205=""),1,0)</f>
        <v>0</v>
      </c>
    </row>
    <row r="206" spans="1:34" ht="25.25" customHeight="1" x14ac:dyDescent="0.2">
      <c r="A206" s="231">
        <f t="shared" si="36"/>
        <v>195</v>
      </c>
      <c r="B206" s="205" t="str">
        <f t="shared" si="39"/>
        <v/>
      </c>
      <c r="C206" s="133"/>
      <c r="D206" s="128" t="str">
        <f t="shared" si="40"/>
        <v/>
      </c>
      <c r="E206" s="128" t="str">
        <f t="shared" si="41"/>
        <v/>
      </c>
      <c r="F206" s="148"/>
      <c r="G206" s="148"/>
      <c r="H206" s="134"/>
      <c r="I206" s="162" t="str">
        <f t="shared" si="42"/>
        <v/>
      </c>
      <c r="J206" s="134"/>
      <c r="K206" s="130" t="str">
        <f>IF(C206&lt;&gt;"","＜従来枠＞"&amp;※編集不可※選択項目!$F$2&amp;"　"&amp;"＜トップ性能枠＞"&amp;※編集不可※選択項目!$F$3,"")</f>
        <v/>
      </c>
      <c r="L206" s="134"/>
      <c r="M206" s="134"/>
      <c r="N206" s="134"/>
      <c r="O206" s="128" t="str">
        <f>IF(C206="","",VLOOKUP(C206,※編集不可※選択項目!$A$2:$E$3,5,FALSE))</f>
        <v/>
      </c>
      <c r="P206" s="163"/>
      <c r="Q206" s="94"/>
      <c r="R206" s="148"/>
      <c r="S206" s="149"/>
      <c r="T206" s="225" t="str">
        <f>IF($C$3&lt;&gt;"あり","-",IF(AND(P206="可",L206&gt;=※編集不可※選択項目!$F$3),"トップ性能枠対象","-"))</f>
        <v>-</v>
      </c>
      <c r="U206" s="232"/>
      <c r="V206" s="78"/>
      <c r="W206" s="161" t="str">
        <f t="shared" si="43"/>
        <v/>
      </c>
      <c r="X206" s="233"/>
      <c r="Y206" s="234"/>
      <c r="Z206" s="235"/>
      <c r="AB206" s="236">
        <f t="shared" si="37"/>
        <v>0</v>
      </c>
      <c r="AC206" s="79">
        <f>IF(AND($C206&lt;&gt;"",$C$3="あり",L206&gt;=※編集不可※選択項目!$F$3,P206=""),1,0)</f>
        <v>0</v>
      </c>
      <c r="AD206" s="236">
        <f t="shared" si="44"/>
        <v>0</v>
      </c>
      <c r="AE206" s="236" t="str">
        <f t="shared" si="38"/>
        <v/>
      </c>
      <c r="AF206" s="237">
        <f t="shared" si="45"/>
        <v>0</v>
      </c>
      <c r="AG206" s="237">
        <f t="shared" si="46"/>
        <v>0</v>
      </c>
      <c r="AH206" s="190">
        <f>IF(AND($C$3="あり", $L206&gt;=※編集不可※選択項目!$F$3, $P206=""),1,0)</f>
        <v>0</v>
      </c>
    </row>
    <row r="207" spans="1:34" ht="25.25" customHeight="1" x14ac:dyDescent="0.2">
      <c r="A207" s="231">
        <f t="shared" si="36"/>
        <v>196</v>
      </c>
      <c r="B207" s="205" t="str">
        <f t="shared" si="39"/>
        <v/>
      </c>
      <c r="C207" s="133"/>
      <c r="D207" s="128" t="str">
        <f t="shared" si="40"/>
        <v/>
      </c>
      <c r="E207" s="128" t="str">
        <f t="shared" si="41"/>
        <v/>
      </c>
      <c r="F207" s="148"/>
      <c r="G207" s="148"/>
      <c r="H207" s="134"/>
      <c r="I207" s="162" t="str">
        <f t="shared" si="42"/>
        <v/>
      </c>
      <c r="J207" s="134"/>
      <c r="K207" s="130" t="str">
        <f>IF(C207&lt;&gt;"","＜従来枠＞"&amp;※編集不可※選択項目!$F$2&amp;"　"&amp;"＜トップ性能枠＞"&amp;※編集不可※選択項目!$F$3,"")</f>
        <v/>
      </c>
      <c r="L207" s="134"/>
      <c r="M207" s="134"/>
      <c r="N207" s="134"/>
      <c r="O207" s="128" t="str">
        <f>IF(C207="","",VLOOKUP(C207,※編集不可※選択項目!$A$2:$E$3,5,FALSE))</f>
        <v/>
      </c>
      <c r="P207" s="163"/>
      <c r="Q207" s="94"/>
      <c r="R207" s="148"/>
      <c r="S207" s="149"/>
      <c r="T207" s="225" t="str">
        <f>IF($C$3&lt;&gt;"あり","-",IF(AND(P207="可",L207&gt;=※編集不可※選択項目!$F$3),"トップ性能枠対象","-"))</f>
        <v>-</v>
      </c>
      <c r="U207" s="232"/>
      <c r="V207" s="78"/>
      <c r="W207" s="161" t="str">
        <f t="shared" si="43"/>
        <v/>
      </c>
      <c r="X207" s="233"/>
      <c r="Y207" s="234"/>
      <c r="Z207" s="235"/>
      <c r="AB207" s="236">
        <f t="shared" si="37"/>
        <v>0</v>
      </c>
      <c r="AC207" s="79">
        <f>IF(AND($C207&lt;&gt;"",$C$3="あり",L207&gt;=※編集不可※選択項目!$F$3,P207=""),1,0)</f>
        <v>0</v>
      </c>
      <c r="AD207" s="236">
        <f t="shared" si="44"/>
        <v>0</v>
      </c>
      <c r="AE207" s="236" t="str">
        <f t="shared" si="38"/>
        <v/>
      </c>
      <c r="AF207" s="237">
        <f t="shared" si="45"/>
        <v>0</v>
      </c>
      <c r="AG207" s="237">
        <f t="shared" si="46"/>
        <v>0</v>
      </c>
      <c r="AH207" s="190">
        <f>IF(AND($C$3="あり", $L207&gt;=※編集不可※選択項目!$F$3, $P207=""),1,0)</f>
        <v>0</v>
      </c>
    </row>
    <row r="208" spans="1:34" ht="25.25" customHeight="1" x14ac:dyDescent="0.2">
      <c r="A208" s="231">
        <f t="shared" si="36"/>
        <v>197</v>
      </c>
      <c r="B208" s="205" t="str">
        <f t="shared" si="39"/>
        <v/>
      </c>
      <c r="C208" s="133"/>
      <c r="D208" s="128" t="str">
        <f t="shared" si="40"/>
        <v/>
      </c>
      <c r="E208" s="128" t="str">
        <f t="shared" si="41"/>
        <v/>
      </c>
      <c r="F208" s="148"/>
      <c r="G208" s="148"/>
      <c r="H208" s="134"/>
      <c r="I208" s="162" t="str">
        <f t="shared" si="42"/>
        <v/>
      </c>
      <c r="J208" s="134"/>
      <c r="K208" s="130" t="str">
        <f>IF(C208&lt;&gt;"","＜従来枠＞"&amp;※編集不可※選択項目!$F$2&amp;"　"&amp;"＜トップ性能枠＞"&amp;※編集不可※選択項目!$F$3,"")</f>
        <v/>
      </c>
      <c r="L208" s="134"/>
      <c r="M208" s="134"/>
      <c r="N208" s="134"/>
      <c r="O208" s="128" t="str">
        <f>IF(C208="","",VLOOKUP(C208,※編集不可※選択項目!$A$2:$E$3,5,FALSE))</f>
        <v/>
      </c>
      <c r="P208" s="163"/>
      <c r="Q208" s="94"/>
      <c r="R208" s="148"/>
      <c r="S208" s="149"/>
      <c r="T208" s="225" t="str">
        <f>IF($C$3&lt;&gt;"あり","-",IF(AND(P208="可",L208&gt;=※編集不可※選択項目!$F$3),"トップ性能枠対象","-"))</f>
        <v>-</v>
      </c>
      <c r="U208" s="232"/>
      <c r="V208" s="78"/>
      <c r="W208" s="161" t="str">
        <f t="shared" si="43"/>
        <v/>
      </c>
      <c r="X208" s="233"/>
      <c r="Y208" s="234"/>
      <c r="Z208" s="235"/>
      <c r="AB208" s="236">
        <f t="shared" si="37"/>
        <v>0</v>
      </c>
      <c r="AC208" s="79">
        <f>IF(AND($C208&lt;&gt;"",$C$3="あり",L208&gt;=※編集不可※選択項目!$F$3,P208=""),1,0)</f>
        <v>0</v>
      </c>
      <c r="AD208" s="236">
        <f t="shared" si="44"/>
        <v>0</v>
      </c>
      <c r="AE208" s="236" t="str">
        <f t="shared" si="38"/>
        <v/>
      </c>
      <c r="AF208" s="237">
        <f t="shared" si="45"/>
        <v>0</v>
      </c>
      <c r="AG208" s="237">
        <f t="shared" si="46"/>
        <v>0</v>
      </c>
      <c r="AH208" s="190">
        <f>IF(AND($C$3="あり", $L208&gt;=※編集不可※選択項目!$F$3, $P208=""),1,0)</f>
        <v>0</v>
      </c>
    </row>
    <row r="209" spans="1:34" ht="25.25" customHeight="1" x14ac:dyDescent="0.2">
      <c r="A209" s="231">
        <f t="shared" si="36"/>
        <v>198</v>
      </c>
      <c r="B209" s="205" t="str">
        <f t="shared" si="39"/>
        <v/>
      </c>
      <c r="C209" s="133"/>
      <c r="D209" s="128" t="str">
        <f t="shared" si="40"/>
        <v/>
      </c>
      <c r="E209" s="128" t="str">
        <f t="shared" si="41"/>
        <v/>
      </c>
      <c r="F209" s="148"/>
      <c r="G209" s="148"/>
      <c r="H209" s="134"/>
      <c r="I209" s="162" t="str">
        <f t="shared" si="42"/>
        <v/>
      </c>
      <c r="J209" s="134"/>
      <c r="K209" s="130" t="str">
        <f>IF(C209&lt;&gt;"","＜従来枠＞"&amp;※編集不可※選択項目!$F$2&amp;"　"&amp;"＜トップ性能枠＞"&amp;※編集不可※選択項目!$F$3,"")</f>
        <v/>
      </c>
      <c r="L209" s="134"/>
      <c r="M209" s="134"/>
      <c r="N209" s="134"/>
      <c r="O209" s="128" t="str">
        <f>IF(C209="","",VLOOKUP(C209,※編集不可※選択項目!$A$2:$E$3,5,FALSE))</f>
        <v/>
      </c>
      <c r="P209" s="163"/>
      <c r="Q209" s="94"/>
      <c r="R209" s="148"/>
      <c r="S209" s="149"/>
      <c r="T209" s="225" t="str">
        <f>IF($C$3&lt;&gt;"あり","-",IF(AND(P209="可",L209&gt;=※編集不可※選択項目!$F$3),"トップ性能枠対象","-"))</f>
        <v>-</v>
      </c>
      <c r="U209" s="232"/>
      <c r="V209" s="78"/>
      <c r="W209" s="161" t="str">
        <f t="shared" si="43"/>
        <v/>
      </c>
      <c r="X209" s="233"/>
      <c r="Y209" s="234"/>
      <c r="Z209" s="235"/>
      <c r="AB209" s="236">
        <f t="shared" si="37"/>
        <v>0</v>
      </c>
      <c r="AC209" s="79">
        <f>IF(AND($C209&lt;&gt;"",$C$3="あり",L209&gt;=※編集不可※選択項目!$F$3,P209=""),1,0)</f>
        <v>0</v>
      </c>
      <c r="AD209" s="236">
        <f t="shared" si="44"/>
        <v>0</v>
      </c>
      <c r="AE209" s="236" t="str">
        <f t="shared" si="38"/>
        <v/>
      </c>
      <c r="AF209" s="237">
        <f t="shared" si="45"/>
        <v>0</v>
      </c>
      <c r="AG209" s="237">
        <f t="shared" si="46"/>
        <v>0</v>
      </c>
      <c r="AH209" s="190">
        <f>IF(AND($C$3="あり", $L209&gt;=※編集不可※選択項目!$F$3, $P209=""),1,0)</f>
        <v>0</v>
      </c>
    </row>
    <row r="210" spans="1:34" ht="25.25" customHeight="1" x14ac:dyDescent="0.2">
      <c r="A210" s="231">
        <f t="shared" si="36"/>
        <v>199</v>
      </c>
      <c r="B210" s="205" t="str">
        <f t="shared" si="39"/>
        <v/>
      </c>
      <c r="C210" s="133"/>
      <c r="D210" s="128" t="str">
        <f t="shared" si="40"/>
        <v/>
      </c>
      <c r="E210" s="128" t="str">
        <f t="shared" si="41"/>
        <v/>
      </c>
      <c r="F210" s="148"/>
      <c r="G210" s="148"/>
      <c r="H210" s="134"/>
      <c r="I210" s="162" t="str">
        <f t="shared" si="42"/>
        <v/>
      </c>
      <c r="J210" s="134"/>
      <c r="K210" s="130" t="str">
        <f>IF(C210&lt;&gt;"","＜従来枠＞"&amp;※編集不可※選択項目!$F$2&amp;"　"&amp;"＜トップ性能枠＞"&amp;※編集不可※選択項目!$F$3,"")</f>
        <v/>
      </c>
      <c r="L210" s="134"/>
      <c r="M210" s="134"/>
      <c r="N210" s="134"/>
      <c r="O210" s="128" t="str">
        <f>IF(C210="","",VLOOKUP(C210,※編集不可※選択項目!$A$2:$E$3,5,FALSE))</f>
        <v/>
      </c>
      <c r="P210" s="163"/>
      <c r="Q210" s="94"/>
      <c r="R210" s="148"/>
      <c r="S210" s="149"/>
      <c r="T210" s="225" t="str">
        <f>IF($C$3&lt;&gt;"あり","-",IF(AND(P210="可",L210&gt;=※編集不可※選択項目!$F$3),"トップ性能枠対象","-"))</f>
        <v>-</v>
      </c>
      <c r="U210" s="232"/>
      <c r="V210" s="78"/>
      <c r="W210" s="161" t="str">
        <f t="shared" si="43"/>
        <v/>
      </c>
      <c r="X210" s="233"/>
      <c r="Y210" s="234"/>
      <c r="Z210" s="235"/>
      <c r="AB210" s="236">
        <f t="shared" si="37"/>
        <v>0</v>
      </c>
      <c r="AC210" s="79">
        <f>IF(AND($C210&lt;&gt;"",$C$3="あり",L210&gt;=※編集不可※選択項目!$F$3,P210=""),1,0)</f>
        <v>0</v>
      </c>
      <c r="AD210" s="236">
        <f t="shared" si="44"/>
        <v>0</v>
      </c>
      <c r="AE210" s="236" t="str">
        <f t="shared" si="38"/>
        <v/>
      </c>
      <c r="AF210" s="237">
        <f t="shared" si="45"/>
        <v>0</v>
      </c>
      <c r="AG210" s="237">
        <f t="shared" si="46"/>
        <v>0</v>
      </c>
      <c r="AH210" s="190">
        <f>IF(AND($C$3="あり", $L210&gt;=※編集不可※選択項目!$F$3, $P210=""),1,0)</f>
        <v>0</v>
      </c>
    </row>
    <row r="211" spans="1:34" ht="25.25" customHeight="1" x14ac:dyDescent="0.2">
      <c r="A211" s="231">
        <f t="shared" si="36"/>
        <v>200</v>
      </c>
      <c r="B211" s="205" t="str">
        <f t="shared" si="39"/>
        <v/>
      </c>
      <c r="C211" s="133"/>
      <c r="D211" s="128" t="str">
        <f t="shared" si="40"/>
        <v/>
      </c>
      <c r="E211" s="128" t="str">
        <f t="shared" si="41"/>
        <v/>
      </c>
      <c r="F211" s="148"/>
      <c r="G211" s="148"/>
      <c r="H211" s="134"/>
      <c r="I211" s="162" t="str">
        <f t="shared" si="42"/>
        <v/>
      </c>
      <c r="J211" s="134"/>
      <c r="K211" s="130" t="str">
        <f>IF(C211&lt;&gt;"","＜従来枠＞"&amp;※編集不可※選択項目!$F$2&amp;"　"&amp;"＜トップ性能枠＞"&amp;※編集不可※選択項目!$F$3,"")</f>
        <v/>
      </c>
      <c r="L211" s="134"/>
      <c r="M211" s="134"/>
      <c r="N211" s="134"/>
      <c r="O211" s="128" t="str">
        <f>IF(C211="","",VLOOKUP(C211,※編集不可※選択項目!$A$2:$E$3,5,FALSE))</f>
        <v/>
      </c>
      <c r="P211" s="163"/>
      <c r="Q211" s="94"/>
      <c r="R211" s="148"/>
      <c r="S211" s="149"/>
      <c r="T211" s="225" t="str">
        <f>IF($C$3&lt;&gt;"あり","-",IF(AND(P211="可",L211&gt;=※編集不可※選択項目!$F$3),"トップ性能枠対象","-"))</f>
        <v>-</v>
      </c>
      <c r="U211" s="232"/>
      <c r="V211" s="78"/>
      <c r="W211" s="161" t="str">
        <f t="shared" si="43"/>
        <v/>
      </c>
      <c r="X211" s="233"/>
      <c r="Y211" s="234"/>
      <c r="Z211" s="235"/>
      <c r="AB211" s="236">
        <f t="shared" si="37"/>
        <v>0</v>
      </c>
      <c r="AC211" s="79">
        <f>IF(AND($C211&lt;&gt;"",$C$3="あり",L211&gt;=※編集不可※選択項目!$F$3,P211=""),1,0)</f>
        <v>0</v>
      </c>
      <c r="AD211" s="236">
        <f t="shared" si="44"/>
        <v>0</v>
      </c>
      <c r="AE211" s="236" t="str">
        <f t="shared" si="38"/>
        <v/>
      </c>
      <c r="AF211" s="237">
        <f t="shared" si="45"/>
        <v>0</v>
      </c>
      <c r="AG211" s="237">
        <f t="shared" si="46"/>
        <v>0</v>
      </c>
      <c r="AH211" s="190">
        <f>IF(AND($C$3="あり", $L211&gt;=※編集不可※選択項目!$F$3, $P211=""),1,0)</f>
        <v>0</v>
      </c>
    </row>
    <row r="212" spans="1:34" ht="25.25" customHeight="1" x14ac:dyDescent="0.2">
      <c r="A212" s="231">
        <f t="shared" si="36"/>
        <v>201</v>
      </c>
      <c r="B212" s="205" t="str">
        <f t="shared" si="39"/>
        <v/>
      </c>
      <c r="C212" s="133"/>
      <c r="D212" s="128" t="str">
        <f t="shared" si="40"/>
        <v/>
      </c>
      <c r="E212" s="128" t="str">
        <f t="shared" si="41"/>
        <v/>
      </c>
      <c r="F212" s="148"/>
      <c r="G212" s="148"/>
      <c r="H212" s="134"/>
      <c r="I212" s="162" t="str">
        <f t="shared" si="42"/>
        <v/>
      </c>
      <c r="J212" s="134"/>
      <c r="K212" s="130" t="str">
        <f>IF(C212&lt;&gt;"","＜従来枠＞"&amp;※編集不可※選択項目!$F$2&amp;"　"&amp;"＜トップ性能枠＞"&amp;※編集不可※選択項目!$F$3,"")</f>
        <v/>
      </c>
      <c r="L212" s="134"/>
      <c r="M212" s="134"/>
      <c r="N212" s="134"/>
      <c r="O212" s="128" t="str">
        <f>IF(C212="","",VLOOKUP(C212,※編集不可※選択項目!$A$2:$E$3,5,FALSE))</f>
        <v/>
      </c>
      <c r="P212" s="163"/>
      <c r="Q212" s="94"/>
      <c r="R212" s="148"/>
      <c r="S212" s="149"/>
      <c r="T212" s="225" t="str">
        <f>IF($C$3&lt;&gt;"あり","-",IF(AND(P212="可",L212&gt;=※編集不可※選択項目!$F$3),"トップ性能枠対象","-"))</f>
        <v>-</v>
      </c>
      <c r="U212" s="232"/>
      <c r="V212" s="78"/>
      <c r="W212" s="161" t="str">
        <f t="shared" si="43"/>
        <v/>
      </c>
      <c r="X212" s="233"/>
      <c r="Y212" s="234"/>
      <c r="Z212" s="235"/>
      <c r="AB212" s="236">
        <f t="shared" si="37"/>
        <v>0</v>
      </c>
      <c r="AC212" s="79">
        <f>IF(AND($C212&lt;&gt;"",$C$3="あり",L212&gt;=※編集不可※選択項目!$F$3,P212=""),1,0)</f>
        <v>0</v>
      </c>
      <c r="AD212" s="236">
        <f t="shared" si="44"/>
        <v>0</v>
      </c>
      <c r="AE212" s="236" t="str">
        <f t="shared" si="38"/>
        <v/>
      </c>
      <c r="AF212" s="237">
        <f t="shared" si="45"/>
        <v>0</v>
      </c>
      <c r="AG212" s="237">
        <f t="shared" si="46"/>
        <v>0</v>
      </c>
      <c r="AH212" s="190">
        <f>IF(AND($C$3="あり", $L212&gt;=※編集不可※選択項目!$F$3, $P212=""),1,0)</f>
        <v>0</v>
      </c>
    </row>
    <row r="213" spans="1:34" ht="25.25" customHeight="1" x14ac:dyDescent="0.2">
      <c r="A213" s="231">
        <f t="shared" si="36"/>
        <v>202</v>
      </c>
      <c r="B213" s="205" t="str">
        <f t="shared" si="39"/>
        <v/>
      </c>
      <c r="C213" s="133"/>
      <c r="D213" s="128" t="str">
        <f t="shared" si="40"/>
        <v/>
      </c>
      <c r="E213" s="128" t="str">
        <f t="shared" si="41"/>
        <v/>
      </c>
      <c r="F213" s="148"/>
      <c r="G213" s="148"/>
      <c r="H213" s="134"/>
      <c r="I213" s="162" t="str">
        <f t="shared" si="42"/>
        <v/>
      </c>
      <c r="J213" s="134"/>
      <c r="K213" s="130" t="str">
        <f>IF(C213&lt;&gt;"","＜従来枠＞"&amp;※編集不可※選択項目!$F$2&amp;"　"&amp;"＜トップ性能枠＞"&amp;※編集不可※選択項目!$F$3,"")</f>
        <v/>
      </c>
      <c r="L213" s="134"/>
      <c r="M213" s="134"/>
      <c r="N213" s="134"/>
      <c r="O213" s="128" t="str">
        <f>IF(C213="","",VLOOKUP(C213,※編集不可※選択項目!$A$2:$E$3,5,FALSE))</f>
        <v/>
      </c>
      <c r="P213" s="163"/>
      <c r="Q213" s="94"/>
      <c r="R213" s="148"/>
      <c r="S213" s="149"/>
      <c r="T213" s="225" t="str">
        <f>IF($C$3&lt;&gt;"あり","-",IF(AND(P213="可",L213&gt;=※編集不可※選択項目!$F$3),"トップ性能枠対象","-"))</f>
        <v>-</v>
      </c>
      <c r="U213" s="232"/>
      <c r="V213" s="78"/>
      <c r="W213" s="161" t="str">
        <f t="shared" si="43"/>
        <v/>
      </c>
      <c r="X213" s="233"/>
      <c r="Y213" s="234"/>
      <c r="Z213" s="235"/>
      <c r="AB213" s="236">
        <f t="shared" si="37"/>
        <v>0</v>
      </c>
      <c r="AC213" s="79">
        <f>IF(AND($C213&lt;&gt;"",$C$3="あり",L213&gt;=※編集不可※選択項目!$F$3,P213=""),1,0)</f>
        <v>0</v>
      </c>
      <c r="AD213" s="236">
        <f t="shared" si="44"/>
        <v>0</v>
      </c>
      <c r="AE213" s="236" t="str">
        <f t="shared" si="38"/>
        <v/>
      </c>
      <c r="AF213" s="237">
        <f t="shared" si="45"/>
        <v>0</v>
      </c>
      <c r="AG213" s="237">
        <f t="shared" si="46"/>
        <v>0</v>
      </c>
      <c r="AH213" s="190">
        <f>IF(AND($C$3="あり", $L213&gt;=※編集不可※選択項目!$F$3, $P213=""),1,0)</f>
        <v>0</v>
      </c>
    </row>
    <row r="214" spans="1:34" ht="25.25" customHeight="1" x14ac:dyDescent="0.2">
      <c r="A214" s="231">
        <f t="shared" si="36"/>
        <v>203</v>
      </c>
      <c r="B214" s="205" t="str">
        <f t="shared" si="39"/>
        <v/>
      </c>
      <c r="C214" s="133"/>
      <c r="D214" s="128" t="str">
        <f t="shared" si="40"/>
        <v/>
      </c>
      <c r="E214" s="128" t="str">
        <f t="shared" si="41"/>
        <v/>
      </c>
      <c r="F214" s="148"/>
      <c r="G214" s="148"/>
      <c r="H214" s="134"/>
      <c r="I214" s="162" t="str">
        <f t="shared" si="42"/>
        <v/>
      </c>
      <c r="J214" s="134"/>
      <c r="K214" s="130" t="str">
        <f>IF(C214&lt;&gt;"","＜従来枠＞"&amp;※編集不可※選択項目!$F$2&amp;"　"&amp;"＜トップ性能枠＞"&amp;※編集不可※選択項目!$F$3,"")</f>
        <v/>
      </c>
      <c r="L214" s="134"/>
      <c r="M214" s="134"/>
      <c r="N214" s="134"/>
      <c r="O214" s="128" t="str">
        <f>IF(C214="","",VLOOKUP(C214,※編集不可※選択項目!$A$2:$E$3,5,FALSE))</f>
        <v/>
      </c>
      <c r="P214" s="163"/>
      <c r="Q214" s="94"/>
      <c r="R214" s="148"/>
      <c r="S214" s="149"/>
      <c r="T214" s="225" t="str">
        <f>IF($C$3&lt;&gt;"あり","-",IF(AND(P214="可",L214&gt;=※編集不可※選択項目!$F$3),"トップ性能枠対象","-"))</f>
        <v>-</v>
      </c>
      <c r="U214" s="232"/>
      <c r="V214" s="78"/>
      <c r="W214" s="161" t="str">
        <f t="shared" si="43"/>
        <v/>
      </c>
      <c r="X214" s="233"/>
      <c r="Y214" s="234"/>
      <c r="Z214" s="235"/>
      <c r="AB214" s="236">
        <f t="shared" si="37"/>
        <v>0</v>
      </c>
      <c r="AC214" s="79">
        <f>IF(AND($C214&lt;&gt;"",$C$3="あり",L214&gt;=※編集不可※選択項目!$F$3,P214=""),1,0)</f>
        <v>0</v>
      </c>
      <c r="AD214" s="236">
        <f t="shared" si="44"/>
        <v>0</v>
      </c>
      <c r="AE214" s="236" t="str">
        <f t="shared" si="38"/>
        <v/>
      </c>
      <c r="AF214" s="237">
        <f t="shared" si="45"/>
        <v>0</v>
      </c>
      <c r="AG214" s="237">
        <f t="shared" si="46"/>
        <v>0</v>
      </c>
      <c r="AH214" s="190">
        <f>IF(AND($C$3="あり", $L214&gt;=※編集不可※選択項目!$F$3, $P214=""),1,0)</f>
        <v>0</v>
      </c>
    </row>
    <row r="215" spans="1:34" ht="25.25" customHeight="1" x14ac:dyDescent="0.2">
      <c r="A215" s="231">
        <f t="shared" si="36"/>
        <v>204</v>
      </c>
      <c r="B215" s="205" t="str">
        <f t="shared" si="39"/>
        <v/>
      </c>
      <c r="C215" s="133"/>
      <c r="D215" s="128" t="str">
        <f t="shared" si="40"/>
        <v/>
      </c>
      <c r="E215" s="128" t="str">
        <f t="shared" si="41"/>
        <v/>
      </c>
      <c r="F215" s="148"/>
      <c r="G215" s="148"/>
      <c r="H215" s="134"/>
      <c r="I215" s="162" t="str">
        <f t="shared" si="42"/>
        <v/>
      </c>
      <c r="J215" s="134"/>
      <c r="K215" s="130" t="str">
        <f>IF(C215&lt;&gt;"","＜従来枠＞"&amp;※編集不可※選択項目!$F$2&amp;"　"&amp;"＜トップ性能枠＞"&amp;※編集不可※選択項目!$F$3,"")</f>
        <v/>
      </c>
      <c r="L215" s="134"/>
      <c r="M215" s="134"/>
      <c r="N215" s="134"/>
      <c r="O215" s="128" t="str">
        <f>IF(C215="","",VLOOKUP(C215,※編集不可※選択項目!$A$2:$E$3,5,FALSE))</f>
        <v/>
      </c>
      <c r="P215" s="163"/>
      <c r="Q215" s="94"/>
      <c r="R215" s="148"/>
      <c r="S215" s="149"/>
      <c r="T215" s="225" t="str">
        <f>IF($C$3&lt;&gt;"あり","-",IF(AND(P215="可",L215&gt;=※編集不可※選択項目!$F$3),"トップ性能枠対象","-"))</f>
        <v>-</v>
      </c>
      <c r="U215" s="232"/>
      <c r="V215" s="78"/>
      <c r="W215" s="161" t="str">
        <f t="shared" si="43"/>
        <v/>
      </c>
      <c r="X215" s="233"/>
      <c r="Y215" s="234"/>
      <c r="Z215" s="235"/>
      <c r="AB215" s="236">
        <f t="shared" si="37"/>
        <v>0</v>
      </c>
      <c r="AC215" s="79">
        <f>IF(AND($C215&lt;&gt;"",$C$3="あり",L215&gt;=※編集不可※選択項目!$F$3,P215=""),1,0)</f>
        <v>0</v>
      </c>
      <c r="AD215" s="236">
        <f t="shared" si="44"/>
        <v>0</v>
      </c>
      <c r="AE215" s="236" t="str">
        <f t="shared" si="38"/>
        <v/>
      </c>
      <c r="AF215" s="237">
        <f t="shared" si="45"/>
        <v>0</v>
      </c>
      <c r="AG215" s="237">
        <f t="shared" si="46"/>
        <v>0</v>
      </c>
      <c r="AH215" s="190">
        <f>IF(AND($C$3="あり", $L215&gt;=※編集不可※選択項目!$F$3, $P215=""),1,0)</f>
        <v>0</v>
      </c>
    </row>
    <row r="216" spans="1:34" ht="25.25" customHeight="1" x14ac:dyDescent="0.2">
      <c r="A216" s="231">
        <f t="shared" si="36"/>
        <v>205</v>
      </c>
      <c r="B216" s="205" t="str">
        <f t="shared" si="39"/>
        <v/>
      </c>
      <c r="C216" s="133"/>
      <c r="D216" s="128" t="str">
        <f t="shared" si="40"/>
        <v/>
      </c>
      <c r="E216" s="128" t="str">
        <f t="shared" si="41"/>
        <v/>
      </c>
      <c r="F216" s="148"/>
      <c r="G216" s="148"/>
      <c r="H216" s="134"/>
      <c r="I216" s="162" t="str">
        <f t="shared" si="42"/>
        <v/>
      </c>
      <c r="J216" s="134"/>
      <c r="K216" s="130" t="str">
        <f>IF(C216&lt;&gt;"","＜従来枠＞"&amp;※編集不可※選択項目!$F$2&amp;"　"&amp;"＜トップ性能枠＞"&amp;※編集不可※選択項目!$F$3,"")</f>
        <v/>
      </c>
      <c r="L216" s="134"/>
      <c r="M216" s="134"/>
      <c r="N216" s="134"/>
      <c r="O216" s="128" t="str">
        <f>IF(C216="","",VLOOKUP(C216,※編集不可※選択項目!$A$2:$E$3,5,FALSE))</f>
        <v/>
      </c>
      <c r="P216" s="163"/>
      <c r="Q216" s="94"/>
      <c r="R216" s="148"/>
      <c r="S216" s="149"/>
      <c r="T216" s="225" t="str">
        <f>IF($C$3&lt;&gt;"あり","-",IF(AND(P216="可",L216&gt;=※編集不可※選択項目!$F$3),"トップ性能枠対象","-"))</f>
        <v>-</v>
      </c>
      <c r="U216" s="232"/>
      <c r="V216" s="78"/>
      <c r="W216" s="161" t="str">
        <f t="shared" si="43"/>
        <v/>
      </c>
      <c r="X216" s="233"/>
      <c r="Y216" s="234"/>
      <c r="Z216" s="235"/>
      <c r="AB216" s="236">
        <f t="shared" si="37"/>
        <v>0</v>
      </c>
      <c r="AC216" s="79">
        <f>IF(AND($C216&lt;&gt;"",$C$3="あり",L216&gt;=※編集不可※選択項目!$F$3,P216=""),1,0)</f>
        <v>0</v>
      </c>
      <c r="AD216" s="236">
        <f t="shared" si="44"/>
        <v>0</v>
      </c>
      <c r="AE216" s="236" t="str">
        <f t="shared" si="38"/>
        <v/>
      </c>
      <c r="AF216" s="237">
        <f t="shared" si="45"/>
        <v>0</v>
      </c>
      <c r="AG216" s="237">
        <f t="shared" si="46"/>
        <v>0</v>
      </c>
      <c r="AH216" s="190">
        <f>IF(AND($C$3="あり", $L216&gt;=※編集不可※選択項目!$F$3, $P216=""),1,0)</f>
        <v>0</v>
      </c>
    </row>
    <row r="217" spans="1:34" ht="25.25" customHeight="1" x14ac:dyDescent="0.2">
      <c r="A217" s="231">
        <f t="shared" si="36"/>
        <v>206</v>
      </c>
      <c r="B217" s="205" t="str">
        <f t="shared" si="39"/>
        <v/>
      </c>
      <c r="C217" s="133"/>
      <c r="D217" s="128" t="str">
        <f t="shared" si="40"/>
        <v/>
      </c>
      <c r="E217" s="128" t="str">
        <f t="shared" si="41"/>
        <v/>
      </c>
      <c r="F217" s="148"/>
      <c r="G217" s="148"/>
      <c r="H217" s="134"/>
      <c r="I217" s="162" t="str">
        <f t="shared" si="42"/>
        <v/>
      </c>
      <c r="J217" s="134"/>
      <c r="K217" s="130" t="str">
        <f>IF(C217&lt;&gt;"","＜従来枠＞"&amp;※編集不可※選択項目!$F$2&amp;"　"&amp;"＜トップ性能枠＞"&amp;※編集不可※選択項目!$F$3,"")</f>
        <v/>
      </c>
      <c r="L217" s="134"/>
      <c r="M217" s="134"/>
      <c r="N217" s="134"/>
      <c r="O217" s="128" t="str">
        <f>IF(C217="","",VLOOKUP(C217,※編集不可※選択項目!$A$2:$E$3,5,FALSE))</f>
        <v/>
      </c>
      <c r="P217" s="163"/>
      <c r="Q217" s="94"/>
      <c r="R217" s="148"/>
      <c r="S217" s="149"/>
      <c r="T217" s="225" t="str">
        <f>IF($C$3&lt;&gt;"あり","-",IF(AND(P217="可",L217&gt;=※編集不可※選択項目!$F$3),"トップ性能枠対象","-"))</f>
        <v>-</v>
      </c>
      <c r="U217" s="232"/>
      <c r="V217" s="78"/>
      <c r="W217" s="161" t="str">
        <f t="shared" si="43"/>
        <v/>
      </c>
      <c r="X217" s="233"/>
      <c r="Y217" s="234"/>
      <c r="Z217" s="235"/>
      <c r="AB217" s="236">
        <f t="shared" si="37"/>
        <v>0</v>
      </c>
      <c r="AC217" s="79">
        <f>IF(AND($C217&lt;&gt;"",$C$3="あり",L217&gt;=※編集不可※選択項目!$F$3,P217=""),1,0)</f>
        <v>0</v>
      </c>
      <c r="AD217" s="236">
        <f t="shared" si="44"/>
        <v>0</v>
      </c>
      <c r="AE217" s="236" t="str">
        <f t="shared" si="38"/>
        <v/>
      </c>
      <c r="AF217" s="237">
        <f t="shared" si="45"/>
        <v>0</v>
      </c>
      <c r="AG217" s="237">
        <f t="shared" si="46"/>
        <v>0</v>
      </c>
      <c r="AH217" s="190">
        <f>IF(AND($C$3="あり", $L217&gt;=※編集不可※選択項目!$F$3, $P217=""),1,0)</f>
        <v>0</v>
      </c>
    </row>
    <row r="218" spans="1:34" ht="25.25" customHeight="1" x14ac:dyDescent="0.2">
      <c r="A218" s="231">
        <f t="shared" si="36"/>
        <v>207</v>
      </c>
      <c r="B218" s="205" t="str">
        <f t="shared" si="39"/>
        <v/>
      </c>
      <c r="C218" s="133"/>
      <c r="D218" s="128" t="str">
        <f t="shared" si="40"/>
        <v/>
      </c>
      <c r="E218" s="128" t="str">
        <f t="shared" si="41"/>
        <v/>
      </c>
      <c r="F218" s="148"/>
      <c r="G218" s="148"/>
      <c r="H218" s="134"/>
      <c r="I218" s="162" t="str">
        <f t="shared" si="42"/>
        <v/>
      </c>
      <c r="J218" s="134"/>
      <c r="K218" s="130" t="str">
        <f>IF(C218&lt;&gt;"","＜従来枠＞"&amp;※編集不可※選択項目!$F$2&amp;"　"&amp;"＜トップ性能枠＞"&amp;※編集不可※選択項目!$F$3,"")</f>
        <v/>
      </c>
      <c r="L218" s="134"/>
      <c r="M218" s="134"/>
      <c r="N218" s="134"/>
      <c r="O218" s="128" t="str">
        <f>IF(C218="","",VLOOKUP(C218,※編集不可※選択項目!$A$2:$E$3,5,FALSE))</f>
        <v/>
      </c>
      <c r="P218" s="163"/>
      <c r="Q218" s="94"/>
      <c r="R218" s="148"/>
      <c r="S218" s="149"/>
      <c r="T218" s="225" t="str">
        <f>IF($C$3&lt;&gt;"あり","-",IF(AND(P218="可",L218&gt;=※編集不可※選択項目!$F$3),"トップ性能枠対象","-"))</f>
        <v>-</v>
      </c>
      <c r="U218" s="232"/>
      <c r="V218" s="78"/>
      <c r="W218" s="161" t="str">
        <f t="shared" si="43"/>
        <v/>
      </c>
      <c r="X218" s="233"/>
      <c r="Y218" s="234"/>
      <c r="Z218" s="235"/>
      <c r="AB218" s="236">
        <f t="shared" si="37"/>
        <v>0</v>
      </c>
      <c r="AC218" s="79">
        <f>IF(AND($C218&lt;&gt;"",$C$3="あり",L218&gt;=※編集不可※選択項目!$F$3,P218=""),1,0)</f>
        <v>0</v>
      </c>
      <c r="AD218" s="236">
        <f t="shared" si="44"/>
        <v>0</v>
      </c>
      <c r="AE218" s="236" t="str">
        <f t="shared" si="38"/>
        <v/>
      </c>
      <c r="AF218" s="237">
        <f t="shared" si="45"/>
        <v>0</v>
      </c>
      <c r="AG218" s="237">
        <f t="shared" si="46"/>
        <v>0</v>
      </c>
      <c r="AH218" s="190">
        <f>IF(AND($C$3="あり", $L218&gt;=※編集不可※選択項目!$F$3, $P218=""),1,0)</f>
        <v>0</v>
      </c>
    </row>
    <row r="219" spans="1:34" ht="25.25" customHeight="1" x14ac:dyDescent="0.2">
      <c r="A219" s="231">
        <f t="shared" si="36"/>
        <v>208</v>
      </c>
      <c r="B219" s="205" t="str">
        <f t="shared" si="39"/>
        <v/>
      </c>
      <c r="C219" s="133"/>
      <c r="D219" s="128" t="str">
        <f t="shared" si="40"/>
        <v/>
      </c>
      <c r="E219" s="128" t="str">
        <f t="shared" si="41"/>
        <v/>
      </c>
      <c r="F219" s="148"/>
      <c r="G219" s="148"/>
      <c r="H219" s="134"/>
      <c r="I219" s="162" t="str">
        <f t="shared" si="42"/>
        <v/>
      </c>
      <c r="J219" s="134"/>
      <c r="K219" s="130" t="str">
        <f>IF(C219&lt;&gt;"","＜従来枠＞"&amp;※編集不可※選択項目!$F$2&amp;"　"&amp;"＜トップ性能枠＞"&amp;※編集不可※選択項目!$F$3,"")</f>
        <v/>
      </c>
      <c r="L219" s="134"/>
      <c r="M219" s="134"/>
      <c r="N219" s="134"/>
      <c r="O219" s="128" t="str">
        <f>IF(C219="","",VLOOKUP(C219,※編集不可※選択項目!$A$2:$E$3,5,FALSE))</f>
        <v/>
      </c>
      <c r="P219" s="163"/>
      <c r="Q219" s="94"/>
      <c r="R219" s="148"/>
      <c r="S219" s="149"/>
      <c r="T219" s="225" t="str">
        <f>IF($C$3&lt;&gt;"あり","-",IF(AND(P219="可",L219&gt;=※編集不可※選択項目!$F$3),"トップ性能枠対象","-"))</f>
        <v>-</v>
      </c>
      <c r="U219" s="232"/>
      <c r="V219" s="78"/>
      <c r="W219" s="161" t="str">
        <f t="shared" si="43"/>
        <v/>
      </c>
      <c r="X219" s="233"/>
      <c r="Y219" s="234"/>
      <c r="Z219" s="235"/>
      <c r="AB219" s="236">
        <f t="shared" si="37"/>
        <v>0</v>
      </c>
      <c r="AC219" s="79">
        <f>IF(AND($C219&lt;&gt;"",$C$3="あり",L219&gt;=※編集不可※選択項目!$F$3,P219=""),1,0)</f>
        <v>0</v>
      </c>
      <c r="AD219" s="236">
        <f t="shared" si="44"/>
        <v>0</v>
      </c>
      <c r="AE219" s="236" t="str">
        <f t="shared" si="38"/>
        <v/>
      </c>
      <c r="AF219" s="237">
        <f t="shared" si="45"/>
        <v>0</v>
      </c>
      <c r="AG219" s="237">
        <f t="shared" si="46"/>
        <v>0</v>
      </c>
      <c r="AH219" s="190">
        <f>IF(AND($C$3="あり", $L219&gt;=※編集不可※選択項目!$F$3, $P219=""),1,0)</f>
        <v>0</v>
      </c>
    </row>
    <row r="220" spans="1:34" ht="25.25" customHeight="1" x14ac:dyDescent="0.2">
      <c r="A220" s="231">
        <f t="shared" si="36"/>
        <v>209</v>
      </c>
      <c r="B220" s="205" t="str">
        <f t="shared" si="39"/>
        <v/>
      </c>
      <c r="C220" s="133"/>
      <c r="D220" s="128" t="str">
        <f t="shared" si="40"/>
        <v/>
      </c>
      <c r="E220" s="128" t="str">
        <f t="shared" si="41"/>
        <v/>
      </c>
      <c r="F220" s="148"/>
      <c r="G220" s="148"/>
      <c r="H220" s="134"/>
      <c r="I220" s="162" t="str">
        <f t="shared" si="42"/>
        <v/>
      </c>
      <c r="J220" s="134"/>
      <c r="K220" s="130" t="str">
        <f>IF(C220&lt;&gt;"","＜従来枠＞"&amp;※編集不可※選択項目!$F$2&amp;"　"&amp;"＜トップ性能枠＞"&amp;※編集不可※選択項目!$F$3,"")</f>
        <v/>
      </c>
      <c r="L220" s="134"/>
      <c r="M220" s="134"/>
      <c r="N220" s="134"/>
      <c r="O220" s="128" t="str">
        <f>IF(C220="","",VLOOKUP(C220,※編集不可※選択項目!$A$2:$E$3,5,FALSE))</f>
        <v/>
      </c>
      <c r="P220" s="163"/>
      <c r="Q220" s="94"/>
      <c r="R220" s="148"/>
      <c r="S220" s="149"/>
      <c r="T220" s="225" t="str">
        <f>IF($C$3&lt;&gt;"あり","-",IF(AND(P220="可",L220&gt;=※編集不可※選択項目!$F$3),"トップ性能枠対象","-"))</f>
        <v>-</v>
      </c>
      <c r="U220" s="232"/>
      <c r="V220" s="78"/>
      <c r="W220" s="161" t="str">
        <f t="shared" si="43"/>
        <v/>
      </c>
      <c r="X220" s="233"/>
      <c r="Y220" s="234"/>
      <c r="Z220" s="235"/>
      <c r="AB220" s="236">
        <f t="shared" si="37"/>
        <v>0</v>
      </c>
      <c r="AC220" s="79">
        <f>IF(AND($C220&lt;&gt;"",$C$3="あり",L220&gt;=※編集不可※選択項目!$F$3,P220=""),1,0)</f>
        <v>0</v>
      </c>
      <c r="AD220" s="236">
        <f t="shared" si="44"/>
        <v>0</v>
      </c>
      <c r="AE220" s="236" t="str">
        <f t="shared" si="38"/>
        <v/>
      </c>
      <c r="AF220" s="237">
        <f t="shared" si="45"/>
        <v>0</v>
      </c>
      <c r="AG220" s="237">
        <f t="shared" si="46"/>
        <v>0</v>
      </c>
      <c r="AH220" s="190">
        <f>IF(AND($C$3="あり", $L220&gt;=※編集不可※選択項目!$F$3, $P220=""),1,0)</f>
        <v>0</v>
      </c>
    </row>
    <row r="221" spans="1:34" ht="25.25" customHeight="1" x14ac:dyDescent="0.2">
      <c r="A221" s="231">
        <f t="shared" si="36"/>
        <v>210</v>
      </c>
      <c r="B221" s="205" t="str">
        <f t="shared" si="39"/>
        <v/>
      </c>
      <c r="C221" s="133"/>
      <c r="D221" s="128" t="str">
        <f t="shared" si="40"/>
        <v/>
      </c>
      <c r="E221" s="128" t="str">
        <f t="shared" si="41"/>
        <v/>
      </c>
      <c r="F221" s="148"/>
      <c r="G221" s="148"/>
      <c r="H221" s="134"/>
      <c r="I221" s="162" t="str">
        <f t="shared" si="42"/>
        <v/>
      </c>
      <c r="J221" s="134"/>
      <c r="K221" s="130" t="str">
        <f>IF(C221&lt;&gt;"","＜従来枠＞"&amp;※編集不可※選択項目!$F$2&amp;"　"&amp;"＜トップ性能枠＞"&amp;※編集不可※選択項目!$F$3,"")</f>
        <v/>
      </c>
      <c r="L221" s="134"/>
      <c r="M221" s="134"/>
      <c r="N221" s="134"/>
      <c r="O221" s="128" t="str">
        <f>IF(C221="","",VLOOKUP(C221,※編集不可※選択項目!$A$2:$E$3,5,FALSE))</f>
        <v/>
      </c>
      <c r="P221" s="163"/>
      <c r="Q221" s="94"/>
      <c r="R221" s="148"/>
      <c r="S221" s="149"/>
      <c r="T221" s="225" t="str">
        <f>IF($C$3&lt;&gt;"あり","-",IF(AND(P221="可",L221&gt;=※編集不可※選択項目!$F$3),"トップ性能枠対象","-"))</f>
        <v>-</v>
      </c>
      <c r="U221" s="232"/>
      <c r="V221" s="78"/>
      <c r="W221" s="161" t="str">
        <f t="shared" si="43"/>
        <v/>
      </c>
      <c r="X221" s="233"/>
      <c r="Y221" s="234"/>
      <c r="Z221" s="235"/>
      <c r="AB221" s="236">
        <f t="shared" si="37"/>
        <v>0</v>
      </c>
      <c r="AC221" s="79">
        <f>IF(AND($C221&lt;&gt;"",$C$3="あり",L221&gt;=※編集不可※選択項目!$F$3,P221=""),1,0)</f>
        <v>0</v>
      </c>
      <c r="AD221" s="236">
        <f t="shared" si="44"/>
        <v>0</v>
      </c>
      <c r="AE221" s="236" t="str">
        <f t="shared" si="38"/>
        <v/>
      </c>
      <c r="AF221" s="237">
        <f t="shared" si="45"/>
        <v>0</v>
      </c>
      <c r="AG221" s="237">
        <f t="shared" si="46"/>
        <v>0</v>
      </c>
      <c r="AH221" s="190">
        <f>IF(AND($C$3="あり", $L221&gt;=※編集不可※選択項目!$F$3, $P221=""),1,0)</f>
        <v>0</v>
      </c>
    </row>
    <row r="222" spans="1:34" ht="25.25" customHeight="1" x14ac:dyDescent="0.2">
      <c r="A222" s="231">
        <f t="shared" si="36"/>
        <v>211</v>
      </c>
      <c r="B222" s="205" t="str">
        <f t="shared" si="39"/>
        <v/>
      </c>
      <c r="C222" s="133"/>
      <c r="D222" s="128" t="str">
        <f t="shared" si="40"/>
        <v/>
      </c>
      <c r="E222" s="128" t="str">
        <f t="shared" si="41"/>
        <v/>
      </c>
      <c r="F222" s="148"/>
      <c r="G222" s="148"/>
      <c r="H222" s="134"/>
      <c r="I222" s="162" t="str">
        <f t="shared" si="42"/>
        <v/>
      </c>
      <c r="J222" s="134"/>
      <c r="K222" s="130" t="str">
        <f>IF(C222&lt;&gt;"","＜従来枠＞"&amp;※編集不可※選択項目!$F$2&amp;"　"&amp;"＜トップ性能枠＞"&amp;※編集不可※選択項目!$F$3,"")</f>
        <v/>
      </c>
      <c r="L222" s="134"/>
      <c r="M222" s="134"/>
      <c r="N222" s="134"/>
      <c r="O222" s="128" t="str">
        <f>IF(C222="","",VLOOKUP(C222,※編集不可※選択項目!$A$2:$E$3,5,FALSE))</f>
        <v/>
      </c>
      <c r="P222" s="163"/>
      <c r="Q222" s="94"/>
      <c r="R222" s="148"/>
      <c r="S222" s="149"/>
      <c r="T222" s="225" t="str">
        <f>IF($C$3&lt;&gt;"あり","-",IF(AND(P222="可",L222&gt;=※編集不可※選択項目!$F$3),"トップ性能枠対象","-"))</f>
        <v>-</v>
      </c>
      <c r="U222" s="232"/>
      <c r="V222" s="78"/>
      <c r="W222" s="161" t="str">
        <f t="shared" si="43"/>
        <v/>
      </c>
      <c r="X222" s="233"/>
      <c r="Y222" s="234"/>
      <c r="Z222" s="235"/>
      <c r="AB222" s="236">
        <f t="shared" si="37"/>
        <v>0</v>
      </c>
      <c r="AC222" s="79">
        <f>IF(AND($C222&lt;&gt;"",$C$3="あり",L222&gt;=※編集不可※選択項目!$F$3,P222=""),1,0)</f>
        <v>0</v>
      </c>
      <c r="AD222" s="236">
        <f t="shared" si="44"/>
        <v>0</v>
      </c>
      <c r="AE222" s="236" t="str">
        <f t="shared" si="38"/>
        <v/>
      </c>
      <c r="AF222" s="237">
        <f t="shared" si="45"/>
        <v>0</v>
      </c>
      <c r="AG222" s="237">
        <f t="shared" si="46"/>
        <v>0</v>
      </c>
      <c r="AH222" s="190">
        <f>IF(AND($C$3="あり", $L222&gt;=※編集不可※選択項目!$F$3, $P222=""),1,0)</f>
        <v>0</v>
      </c>
    </row>
    <row r="223" spans="1:34" ht="25.25" customHeight="1" x14ac:dyDescent="0.2">
      <c r="A223" s="231">
        <f t="shared" si="36"/>
        <v>212</v>
      </c>
      <c r="B223" s="205" t="str">
        <f t="shared" si="39"/>
        <v/>
      </c>
      <c r="C223" s="133"/>
      <c r="D223" s="128" t="str">
        <f t="shared" si="40"/>
        <v/>
      </c>
      <c r="E223" s="128" t="str">
        <f t="shared" si="41"/>
        <v/>
      </c>
      <c r="F223" s="148"/>
      <c r="G223" s="148"/>
      <c r="H223" s="134"/>
      <c r="I223" s="162" t="str">
        <f t="shared" si="42"/>
        <v/>
      </c>
      <c r="J223" s="134"/>
      <c r="K223" s="130" t="str">
        <f>IF(C223&lt;&gt;"","＜従来枠＞"&amp;※編集不可※選択項目!$F$2&amp;"　"&amp;"＜トップ性能枠＞"&amp;※編集不可※選択項目!$F$3,"")</f>
        <v/>
      </c>
      <c r="L223" s="134"/>
      <c r="M223" s="134"/>
      <c r="N223" s="134"/>
      <c r="O223" s="128" t="str">
        <f>IF(C223="","",VLOOKUP(C223,※編集不可※選択項目!$A$2:$E$3,5,FALSE))</f>
        <v/>
      </c>
      <c r="P223" s="163"/>
      <c r="Q223" s="94"/>
      <c r="R223" s="148"/>
      <c r="S223" s="149"/>
      <c r="T223" s="225" t="str">
        <f>IF($C$3&lt;&gt;"あり","-",IF(AND(P223="可",L223&gt;=※編集不可※選択項目!$F$3),"トップ性能枠対象","-"))</f>
        <v>-</v>
      </c>
      <c r="U223" s="232"/>
      <c r="V223" s="78"/>
      <c r="W223" s="161" t="str">
        <f t="shared" si="43"/>
        <v/>
      </c>
      <c r="X223" s="233"/>
      <c r="Y223" s="234"/>
      <c r="Z223" s="235"/>
      <c r="AB223" s="236">
        <f t="shared" si="37"/>
        <v>0</v>
      </c>
      <c r="AC223" s="79">
        <f>IF(AND($C223&lt;&gt;"",$C$3="あり",L223&gt;=※編集不可※選択項目!$F$3,P223=""),1,0)</f>
        <v>0</v>
      </c>
      <c r="AD223" s="236">
        <f t="shared" si="44"/>
        <v>0</v>
      </c>
      <c r="AE223" s="236" t="str">
        <f t="shared" si="38"/>
        <v/>
      </c>
      <c r="AF223" s="237">
        <f t="shared" si="45"/>
        <v>0</v>
      </c>
      <c r="AG223" s="237">
        <f t="shared" si="46"/>
        <v>0</v>
      </c>
      <c r="AH223" s="190">
        <f>IF(AND($C$3="あり", $L223&gt;=※編集不可※選択項目!$F$3, $P223=""),1,0)</f>
        <v>0</v>
      </c>
    </row>
    <row r="224" spans="1:34" ht="25.25" customHeight="1" x14ac:dyDescent="0.2">
      <c r="A224" s="231">
        <f t="shared" si="36"/>
        <v>213</v>
      </c>
      <c r="B224" s="205" t="str">
        <f t="shared" si="39"/>
        <v/>
      </c>
      <c r="C224" s="133"/>
      <c r="D224" s="128" t="str">
        <f t="shared" si="40"/>
        <v/>
      </c>
      <c r="E224" s="128" t="str">
        <f t="shared" si="41"/>
        <v/>
      </c>
      <c r="F224" s="148"/>
      <c r="G224" s="148"/>
      <c r="H224" s="134"/>
      <c r="I224" s="162" t="str">
        <f t="shared" si="42"/>
        <v/>
      </c>
      <c r="J224" s="134"/>
      <c r="K224" s="130" t="str">
        <f>IF(C224&lt;&gt;"","＜従来枠＞"&amp;※編集不可※選択項目!$F$2&amp;"　"&amp;"＜トップ性能枠＞"&amp;※編集不可※選択項目!$F$3,"")</f>
        <v/>
      </c>
      <c r="L224" s="134"/>
      <c r="M224" s="134"/>
      <c r="N224" s="134"/>
      <c r="O224" s="128" t="str">
        <f>IF(C224="","",VLOOKUP(C224,※編集不可※選択項目!$A$2:$E$3,5,FALSE))</f>
        <v/>
      </c>
      <c r="P224" s="163"/>
      <c r="Q224" s="94"/>
      <c r="R224" s="148"/>
      <c r="S224" s="149"/>
      <c r="T224" s="225" t="str">
        <f>IF($C$3&lt;&gt;"あり","-",IF(AND(P224="可",L224&gt;=※編集不可※選択項目!$F$3),"トップ性能枠対象","-"))</f>
        <v>-</v>
      </c>
      <c r="U224" s="232"/>
      <c r="V224" s="78"/>
      <c r="W224" s="161" t="str">
        <f t="shared" si="43"/>
        <v/>
      </c>
      <c r="X224" s="233"/>
      <c r="Y224" s="234"/>
      <c r="Z224" s="235"/>
      <c r="AB224" s="236">
        <f t="shared" si="37"/>
        <v>0</v>
      </c>
      <c r="AC224" s="79">
        <f>IF(AND($C224&lt;&gt;"",$C$3="あり",L224&gt;=※編集不可※選択項目!$F$3,P224=""),1,0)</f>
        <v>0</v>
      </c>
      <c r="AD224" s="236">
        <f t="shared" si="44"/>
        <v>0</v>
      </c>
      <c r="AE224" s="236" t="str">
        <f t="shared" si="38"/>
        <v/>
      </c>
      <c r="AF224" s="237">
        <f t="shared" si="45"/>
        <v>0</v>
      </c>
      <c r="AG224" s="237">
        <f t="shared" si="46"/>
        <v>0</v>
      </c>
      <c r="AH224" s="190">
        <f>IF(AND($C$3="あり", $L224&gt;=※編集不可※選択項目!$F$3, $P224=""),1,0)</f>
        <v>0</v>
      </c>
    </row>
    <row r="225" spans="1:34" ht="25.25" customHeight="1" x14ac:dyDescent="0.2">
      <c r="A225" s="231">
        <f t="shared" si="36"/>
        <v>214</v>
      </c>
      <c r="B225" s="205" t="str">
        <f t="shared" si="39"/>
        <v/>
      </c>
      <c r="C225" s="133"/>
      <c r="D225" s="128" t="str">
        <f t="shared" si="40"/>
        <v/>
      </c>
      <c r="E225" s="128" t="str">
        <f t="shared" si="41"/>
        <v/>
      </c>
      <c r="F225" s="148"/>
      <c r="G225" s="148"/>
      <c r="H225" s="134"/>
      <c r="I225" s="162" t="str">
        <f t="shared" si="42"/>
        <v/>
      </c>
      <c r="J225" s="134"/>
      <c r="K225" s="130" t="str">
        <f>IF(C225&lt;&gt;"","＜従来枠＞"&amp;※編集不可※選択項目!$F$2&amp;"　"&amp;"＜トップ性能枠＞"&amp;※編集不可※選択項目!$F$3,"")</f>
        <v/>
      </c>
      <c r="L225" s="134"/>
      <c r="M225" s="134"/>
      <c r="N225" s="134"/>
      <c r="O225" s="128" t="str">
        <f>IF(C225="","",VLOOKUP(C225,※編集不可※選択項目!$A$2:$E$3,5,FALSE))</f>
        <v/>
      </c>
      <c r="P225" s="163"/>
      <c r="Q225" s="94"/>
      <c r="R225" s="148"/>
      <c r="S225" s="149"/>
      <c r="T225" s="225" t="str">
        <f>IF($C$3&lt;&gt;"あり","-",IF(AND(P225="可",L225&gt;=※編集不可※選択項目!$F$3),"トップ性能枠対象","-"))</f>
        <v>-</v>
      </c>
      <c r="U225" s="232"/>
      <c r="V225" s="78"/>
      <c r="W225" s="161" t="str">
        <f t="shared" si="43"/>
        <v/>
      </c>
      <c r="X225" s="233"/>
      <c r="Y225" s="234"/>
      <c r="Z225" s="235"/>
      <c r="AB225" s="236">
        <f t="shared" si="37"/>
        <v>0</v>
      </c>
      <c r="AC225" s="79">
        <f>IF(AND($C225&lt;&gt;"",$C$3="あり",L225&gt;=※編集不可※選択項目!$F$3,P225=""),1,0)</f>
        <v>0</v>
      </c>
      <c r="AD225" s="236">
        <f t="shared" si="44"/>
        <v>0</v>
      </c>
      <c r="AE225" s="236" t="str">
        <f t="shared" si="38"/>
        <v/>
      </c>
      <c r="AF225" s="237">
        <f t="shared" si="45"/>
        <v>0</v>
      </c>
      <c r="AG225" s="237">
        <f t="shared" si="46"/>
        <v>0</v>
      </c>
      <c r="AH225" s="190">
        <f>IF(AND($C$3="あり", $L225&gt;=※編集不可※選択項目!$F$3, $P225=""),1,0)</f>
        <v>0</v>
      </c>
    </row>
    <row r="226" spans="1:34" ht="25.25" customHeight="1" x14ac:dyDescent="0.2">
      <c r="A226" s="231">
        <f t="shared" si="36"/>
        <v>215</v>
      </c>
      <c r="B226" s="205" t="str">
        <f t="shared" si="39"/>
        <v/>
      </c>
      <c r="C226" s="133"/>
      <c r="D226" s="128" t="str">
        <f t="shared" si="40"/>
        <v/>
      </c>
      <c r="E226" s="128" t="str">
        <f t="shared" si="41"/>
        <v/>
      </c>
      <c r="F226" s="148"/>
      <c r="G226" s="148"/>
      <c r="H226" s="134"/>
      <c r="I226" s="162" t="str">
        <f t="shared" si="42"/>
        <v/>
      </c>
      <c r="J226" s="134"/>
      <c r="K226" s="130" t="str">
        <f>IF(C226&lt;&gt;"","＜従来枠＞"&amp;※編集不可※選択項目!$F$2&amp;"　"&amp;"＜トップ性能枠＞"&amp;※編集不可※選択項目!$F$3,"")</f>
        <v/>
      </c>
      <c r="L226" s="134"/>
      <c r="M226" s="134"/>
      <c r="N226" s="134"/>
      <c r="O226" s="128" t="str">
        <f>IF(C226="","",VLOOKUP(C226,※編集不可※選択項目!$A$2:$E$3,5,FALSE))</f>
        <v/>
      </c>
      <c r="P226" s="163"/>
      <c r="Q226" s="94"/>
      <c r="R226" s="148"/>
      <c r="S226" s="149"/>
      <c r="T226" s="225" t="str">
        <f>IF($C$3&lt;&gt;"あり","-",IF(AND(P226="可",L226&gt;=※編集不可※選択項目!$F$3),"トップ性能枠対象","-"))</f>
        <v>-</v>
      </c>
      <c r="U226" s="232"/>
      <c r="V226" s="78"/>
      <c r="W226" s="161" t="str">
        <f t="shared" si="43"/>
        <v/>
      </c>
      <c r="X226" s="233"/>
      <c r="Y226" s="234"/>
      <c r="Z226" s="235"/>
      <c r="AB226" s="236">
        <f t="shared" si="37"/>
        <v>0</v>
      </c>
      <c r="AC226" s="79">
        <f>IF(AND($C226&lt;&gt;"",$C$3="あり",L226&gt;=※編集不可※選択項目!$F$3,P226=""),1,0)</f>
        <v>0</v>
      </c>
      <c r="AD226" s="236">
        <f t="shared" si="44"/>
        <v>0</v>
      </c>
      <c r="AE226" s="236" t="str">
        <f t="shared" si="38"/>
        <v/>
      </c>
      <c r="AF226" s="237">
        <f t="shared" si="45"/>
        <v>0</v>
      </c>
      <c r="AG226" s="237">
        <f t="shared" si="46"/>
        <v>0</v>
      </c>
      <c r="AH226" s="190">
        <f>IF(AND($C$3="あり", $L226&gt;=※編集不可※選択項目!$F$3, $P226=""),1,0)</f>
        <v>0</v>
      </c>
    </row>
    <row r="227" spans="1:34" ht="25.25" customHeight="1" x14ac:dyDescent="0.2">
      <c r="A227" s="231">
        <f t="shared" si="36"/>
        <v>216</v>
      </c>
      <c r="B227" s="205" t="str">
        <f t="shared" si="39"/>
        <v/>
      </c>
      <c r="C227" s="133"/>
      <c r="D227" s="128" t="str">
        <f t="shared" si="40"/>
        <v/>
      </c>
      <c r="E227" s="128" t="str">
        <f t="shared" si="41"/>
        <v/>
      </c>
      <c r="F227" s="148"/>
      <c r="G227" s="148"/>
      <c r="H227" s="134"/>
      <c r="I227" s="162" t="str">
        <f t="shared" si="42"/>
        <v/>
      </c>
      <c r="J227" s="134"/>
      <c r="K227" s="130" t="str">
        <f>IF(C227&lt;&gt;"","＜従来枠＞"&amp;※編集不可※選択項目!$F$2&amp;"　"&amp;"＜トップ性能枠＞"&amp;※編集不可※選択項目!$F$3,"")</f>
        <v/>
      </c>
      <c r="L227" s="134"/>
      <c r="M227" s="134"/>
      <c r="N227" s="134"/>
      <c r="O227" s="128" t="str">
        <f>IF(C227="","",VLOOKUP(C227,※編集不可※選択項目!$A$2:$E$3,5,FALSE))</f>
        <v/>
      </c>
      <c r="P227" s="163"/>
      <c r="Q227" s="94"/>
      <c r="R227" s="148"/>
      <c r="S227" s="149"/>
      <c r="T227" s="225" t="str">
        <f>IF($C$3&lt;&gt;"あり","-",IF(AND(P227="可",L227&gt;=※編集不可※選択項目!$F$3),"トップ性能枠対象","-"))</f>
        <v>-</v>
      </c>
      <c r="U227" s="232"/>
      <c r="V227" s="78"/>
      <c r="W227" s="161" t="str">
        <f t="shared" si="43"/>
        <v/>
      </c>
      <c r="X227" s="233"/>
      <c r="Y227" s="234"/>
      <c r="Z227" s="235"/>
      <c r="AB227" s="236">
        <f t="shared" si="37"/>
        <v>0</v>
      </c>
      <c r="AC227" s="79">
        <f>IF(AND($C227&lt;&gt;"",$C$3="あり",L227&gt;=※編集不可※選択項目!$F$3,P227=""),1,0)</f>
        <v>0</v>
      </c>
      <c r="AD227" s="236">
        <f t="shared" si="44"/>
        <v>0</v>
      </c>
      <c r="AE227" s="236" t="str">
        <f t="shared" si="38"/>
        <v/>
      </c>
      <c r="AF227" s="237">
        <f t="shared" si="45"/>
        <v>0</v>
      </c>
      <c r="AG227" s="237">
        <f t="shared" si="46"/>
        <v>0</v>
      </c>
      <c r="AH227" s="190">
        <f>IF(AND($C$3="あり", $L227&gt;=※編集不可※選択項目!$F$3, $P227=""),1,0)</f>
        <v>0</v>
      </c>
    </row>
    <row r="228" spans="1:34" ht="25.25" customHeight="1" x14ac:dyDescent="0.2">
      <c r="A228" s="231">
        <f t="shared" si="36"/>
        <v>217</v>
      </c>
      <c r="B228" s="205" t="str">
        <f t="shared" si="39"/>
        <v/>
      </c>
      <c r="C228" s="133"/>
      <c r="D228" s="128" t="str">
        <f t="shared" si="40"/>
        <v/>
      </c>
      <c r="E228" s="128" t="str">
        <f t="shared" si="41"/>
        <v/>
      </c>
      <c r="F228" s="148"/>
      <c r="G228" s="148"/>
      <c r="H228" s="134"/>
      <c r="I228" s="162" t="str">
        <f t="shared" si="42"/>
        <v/>
      </c>
      <c r="J228" s="134"/>
      <c r="K228" s="130" t="str">
        <f>IF(C228&lt;&gt;"","＜従来枠＞"&amp;※編集不可※選択項目!$F$2&amp;"　"&amp;"＜トップ性能枠＞"&amp;※編集不可※選択項目!$F$3,"")</f>
        <v/>
      </c>
      <c r="L228" s="134"/>
      <c r="M228" s="134"/>
      <c r="N228" s="134"/>
      <c r="O228" s="128" t="str">
        <f>IF(C228="","",VLOOKUP(C228,※編集不可※選択項目!$A$2:$E$3,5,FALSE))</f>
        <v/>
      </c>
      <c r="P228" s="163"/>
      <c r="Q228" s="94"/>
      <c r="R228" s="148"/>
      <c r="S228" s="149"/>
      <c r="T228" s="225" t="str">
        <f>IF($C$3&lt;&gt;"あり","-",IF(AND(P228="可",L228&gt;=※編集不可※選択項目!$F$3),"トップ性能枠対象","-"))</f>
        <v>-</v>
      </c>
      <c r="U228" s="232"/>
      <c r="V228" s="78"/>
      <c r="W228" s="161" t="str">
        <f t="shared" si="43"/>
        <v/>
      </c>
      <c r="X228" s="233"/>
      <c r="Y228" s="234"/>
      <c r="Z228" s="235"/>
      <c r="AB228" s="236">
        <f t="shared" si="37"/>
        <v>0</v>
      </c>
      <c r="AC228" s="79">
        <f>IF(AND($C228&lt;&gt;"",$C$3="あり",L228&gt;=※編集不可※選択項目!$F$3,P228=""),1,0)</f>
        <v>0</v>
      </c>
      <c r="AD228" s="236">
        <f t="shared" si="44"/>
        <v>0</v>
      </c>
      <c r="AE228" s="236" t="str">
        <f t="shared" si="38"/>
        <v/>
      </c>
      <c r="AF228" s="237">
        <f t="shared" si="45"/>
        <v>0</v>
      </c>
      <c r="AG228" s="237">
        <f t="shared" si="46"/>
        <v>0</v>
      </c>
      <c r="AH228" s="190">
        <f>IF(AND($C$3="あり", $L228&gt;=※編集不可※選択項目!$F$3, $P228=""),1,0)</f>
        <v>0</v>
      </c>
    </row>
    <row r="229" spans="1:34" ht="25.25" customHeight="1" x14ac:dyDescent="0.2">
      <c r="A229" s="231">
        <f t="shared" si="36"/>
        <v>218</v>
      </c>
      <c r="B229" s="205" t="str">
        <f t="shared" si="39"/>
        <v/>
      </c>
      <c r="C229" s="133"/>
      <c r="D229" s="128" t="str">
        <f t="shared" si="40"/>
        <v/>
      </c>
      <c r="E229" s="128" t="str">
        <f t="shared" si="41"/>
        <v/>
      </c>
      <c r="F229" s="148"/>
      <c r="G229" s="148"/>
      <c r="H229" s="134"/>
      <c r="I229" s="162" t="str">
        <f t="shared" si="42"/>
        <v/>
      </c>
      <c r="J229" s="134"/>
      <c r="K229" s="130" t="str">
        <f>IF(C229&lt;&gt;"","＜従来枠＞"&amp;※編集不可※選択項目!$F$2&amp;"　"&amp;"＜トップ性能枠＞"&amp;※編集不可※選択項目!$F$3,"")</f>
        <v/>
      </c>
      <c r="L229" s="134"/>
      <c r="M229" s="134"/>
      <c r="N229" s="134"/>
      <c r="O229" s="128" t="str">
        <f>IF(C229="","",VLOOKUP(C229,※編集不可※選択項目!$A$2:$E$3,5,FALSE))</f>
        <v/>
      </c>
      <c r="P229" s="163"/>
      <c r="Q229" s="94"/>
      <c r="R229" s="148"/>
      <c r="S229" s="149"/>
      <c r="T229" s="225" t="str">
        <f>IF($C$3&lt;&gt;"あり","-",IF(AND(P229="可",L229&gt;=※編集不可※選択項目!$F$3),"トップ性能枠対象","-"))</f>
        <v>-</v>
      </c>
      <c r="U229" s="232"/>
      <c r="V229" s="78"/>
      <c r="W229" s="161" t="str">
        <f t="shared" si="43"/>
        <v/>
      </c>
      <c r="X229" s="233"/>
      <c r="Y229" s="234"/>
      <c r="Z229" s="235"/>
      <c r="AB229" s="236">
        <f t="shared" si="37"/>
        <v>0</v>
      </c>
      <c r="AC229" s="79">
        <f>IF(AND($C229&lt;&gt;"",$C$3="あり",L229&gt;=※編集不可※選択項目!$F$3,P229=""),1,0)</f>
        <v>0</v>
      </c>
      <c r="AD229" s="236">
        <f t="shared" si="44"/>
        <v>0</v>
      </c>
      <c r="AE229" s="236" t="str">
        <f t="shared" si="38"/>
        <v/>
      </c>
      <c r="AF229" s="237">
        <f t="shared" si="45"/>
        <v>0</v>
      </c>
      <c r="AG229" s="237">
        <f t="shared" si="46"/>
        <v>0</v>
      </c>
      <c r="AH229" s="190">
        <f>IF(AND($C$3="あり", $L229&gt;=※編集不可※選択項目!$F$3, $P229=""),1,0)</f>
        <v>0</v>
      </c>
    </row>
    <row r="230" spans="1:34" ht="25.25" customHeight="1" x14ac:dyDescent="0.2">
      <c r="A230" s="231">
        <f t="shared" si="36"/>
        <v>219</v>
      </c>
      <c r="B230" s="205" t="str">
        <f t="shared" si="39"/>
        <v/>
      </c>
      <c r="C230" s="133"/>
      <c r="D230" s="128" t="str">
        <f t="shared" si="40"/>
        <v/>
      </c>
      <c r="E230" s="128" t="str">
        <f t="shared" si="41"/>
        <v/>
      </c>
      <c r="F230" s="148"/>
      <c r="G230" s="148"/>
      <c r="H230" s="134"/>
      <c r="I230" s="162" t="str">
        <f t="shared" si="42"/>
        <v/>
      </c>
      <c r="J230" s="134"/>
      <c r="K230" s="130" t="str">
        <f>IF(C230&lt;&gt;"","＜従来枠＞"&amp;※編集不可※選択項目!$F$2&amp;"　"&amp;"＜トップ性能枠＞"&amp;※編集不可※選択項目!$F$3,"")</f>
        <v/>
      </c>
      <c r="L230" s="134"/>
      <c r="M230" s="134"/>
      <c r="N230" s="134"/>
      <c r="O230" s="128" t="str">
        <f>IF(C230="","",VLOOKUP(C230,※編集不可※選択項目!$A$2:$E$3,5,FALSE))</f>
        <v/>
      </c>
      <c r="P230" s="163"/>
      <c r="Q230" s="94"/>
      <c r="R230" s="148"/>
      <c r="S230" s="149"/>
      <c r="T230" s="225" t="str">
        <f>IF($C$3&lt;&gt;"あり","-",IF(AND(P230="可",L230&gt;=※編集不可※選択項目!$F$3),"トップ性能枠対象","-"))</f>
        <v>-</v>
      </c>
      <c r="U230" s="232"/>
      <c r="V230" s="78"/>
      <c r="W230" s="161" t="str">
        <f t="shared" si="43"/>
        <v/>
      </c>
      <c r="X230" s="233"/>
      <c r="Y230" s="234"/>
      <c r="Z230" s="235"/>
      <c r="AB230" s="236">
        <f t="shared" si="37"/>
        <v>0</v>
      </c>
      <c r="AC230" s="79">
        <f>IF(AND($C230&lt;&gt;"",$C$3="あり",L230&gt;=※編集不可※選択項目!$F$3,P230=""),1,0)</f>
        <v>0</v>
      </c>
      <c r="AD230" s="236">
        <f t="shared" si="44"/>
        <v>0</v>
      </c>
      <c r="AE230" s="236" t="str">
        <f t="shared" si="38"/>
        <v/>
      </c>
      <c r="AF230" s="237">
        <f t="shared" si="45"/>
        <v>0</v>
      </c>
      <c r="AG230" s="237">
        <f t="shared" si="46"/>
        <v>0</v>
      </c>
      <c r="AH230" s="190">
        <f>IF(AND($C$3="あり", $L230&gt;=※編集不可※選択項目!$F$3, $P230=""),1,0)</f>
        <v>0</v>
      </c>
    </row>
    <row r="231" spans="1:34" ht="25.25" customHeight="1" x14ac:dyDescent="0.2">
      <c r="A231" s="231">
        <f t="shared" si="36"/>
        <v>220</v>
      </c>
      <c r="B231" s="205" t="str">
        <f t="shared" si="39"/>
        <v/>
      </c>
      <c r="C231" s="133"/>
      <c r="D231" s="128" t="str">
        <f t="shared" si="40"/>
        <v/>
      </c>
      <c r="E231" s="128" t="str">
        <f t="shared" si="41"/>
        <v/>
      </c>
      <c r="F231" s="148"/>
      <c r="G231" s="148"/>
      <c r="H231" s="134"/>
      <c r="I231" s="162" t="str">
        <f t="shared" si="42"/>
        <v/>
      </c>
      <c r="J231" s="134"/>
      <c r="K231" s="130" t="str">
        <f>IF(C231&lt;&gt;"","＜従来枠＞"&amp;※編集不可※選択項目!$F$2&amp;"　"&amp;"＜トップ性能枠＞"&amp;※編集不可※選択項目!$F$3,"")</f>
        <v/>
      </c>
      <c r="L231" s="134"/>
      <c r="M231" s="134"/>
      <c r="N231" s="134"/>
      <c r="O231" s="128" t="str">
        <f>IF(C231="","",VLOOKUP(C231,※編集不可※選択項目!$A$2:$E$3,5,FALSE))</f>
        <v/>
      </c>
      <c r="P231" s="163"/>
      <c r="Q231" s="94"/>
      <c r="R231" s="148"/>
      <c r="S231" s="149"/>
      <c r="T231" s="225" t="str">
        <f>IF($C$3&lt;&gt;"あり","-",IF(AND(P231="可",L231&gt;=※編集不可※選択項目!$F$3),"トップ性能枠対象","-"))</f>
        <v>-</v>
      </c>
      <c r="U231" s="232"/>
      <c r="V231" s="78"/>
      <c r="W231" s="161" t="str">
        <f t="shared" si="43"/>
        <v/>
      </c>
      <c r="X231" s="233"/>
      <c r="Y231" s="234"/>
      <c r="Z231" s="235"/>
      <c r="AB231" s="236">
        <f t="shared" si="37"/>
        <v>0</v>
      </c>
      <c r="AC231" s="79">
        <f>IF(AND($C231&lt;&gt;"",$C$3="あり",L231&gt;=※編集不可※選択項目!$F$3,P231=""),1,0)</f>
        <v>0</v>
      </c>
      <c r="AD231" s="236">
        <f t="shared" si="44"/>
        <v>0</v>
      </c>
      <c r="AE231" s="236" t="str">
        <f t="shared" si="38"/>
        <v/>
      </c>
      <c r="AF231" s="237">
        <f t="shared" si="45"/>
        <v>0</v>
      </c>
      <c r="AG231" s="237">
        <f t="shared" si="46"/>
        <v>0</v>
      </c>
      <c r="AH231" s="190">
        <f>IF(AND($C$3="あり", $L231&gt;=※編集不可※選択項目!$F$3, $P231=""),1,0)</f>
        <v>0</v>
      </c>
    </row>
    <row r="232" spans="1:34" ht="25.25" customHeight="1" x14ac:dyDescent="0.2">
      <c r="A232" s="231">
        <f t="shared" si="36"/>
        <v>221</v>
      </c>
      <c r="B232" s="205" t="str">
        <f t="shared" si="39"/>
        <v/>
      </c>
      <c r="C232" s="133"/>
      <c r="D232" s="128" t="str">
        <f t="shared" si="40"/>
        <v/>
      </c>
      <c r="E232" s="128" t="str">
        <f t="shared" si="41"/>
        <v/>
      </c>
      <c r="F232" s="148"/>
      <c r="G232" s="148"/>
      <c r="H232" s="134"/>
      <c r="I232" s="162" t="str">
        <f t="shared" si="42"/>
        <v/>
      </c>
      <c r="J232" s="134"/>
      <c r="K232" s="130" t="str">
        <f>IF(C232&lt;&gt;"","＜従来枠＞"&amp;※編集不可※選択項目!$F$2&amp;"　"&amp;"＜トップ性能枠＞"&amp;※編集不可※選択項目!$F$3,"")</f>
        <v/>
      </c>
      <c r="L232" s="134"/>
      <c r="M232" s="134"/>
      <c r="N232" s="134"/>
      <c r="O232" s="128" t="str">
        <f>IF(C232="","",VLOOKUP(C232,※編集不可※選択項目!$A$2:$E$3,5,FALSE))</f>
        <v/>
      </c>
      <c r="P232" s="163"/>
      <c r="Q232" s="94"/>
      <c r="R232" s="148"/>
      <c r="S232" s="149"/>
      <c r="T232" s="225" t="str">
        <f>IF($C$3&lt;&gt;"あり","-",IF(AND(P232="可",L232&gt;=※編集不可※選択項目!$F$3),"トップ性能枠対象","-"))</f>
        <v>-</v>
      </c>
      <c r="U232" s="232"/>
      <c r="V232" s="78"/>
      <c r="W232" s="161" t="str">
        <f t="shared" si="43"/>
        <v/>
      </c>
      <c r="X232" s="233"/>
      <c r="Y232" s="234"/>
      <c r="Z232" s="235"/>
      <c r="AB232" s="236">
        <f t="shared" si="37"/>
        <v>0</v>
      </c>
      <c r="AC232" s="79">
        <f>IF(AND($C232&lt;&gt;"",$C$3="あり",L232&gt;=※編集不可※選択項目!$F$3,P232=""),1,0)</f>
        <v>0</v>
      </c>
      <c r="AD232" s="236">
        <f t="shared" si="44"/>
        <v>0</v>
      </c>
      <c r="AE232" s="236" t="str">
        <f t="shared" si="38"/>
        <v/>
      </c>
      <c r="AF232" s="237">
        <f t="shared" si="45"/>
        <v>0</v>
      </c>
      <c r="AG232" s="237">
        <f t="shared" si="46"/>
        <v>0</v>
      </c>
      <c r="AH232" s="190">
        <f>IF(AND($C$3="あり", $L232&gt;=※編集不可※選択項目!$F$3, $P232=""),1,0)</f>
        <v>0</v>
      </c>
    </row>
    <row r="233" spans="1:34" ht="25.25" customHeight="1" x14ac:dyDescent="0.2">
      <c r="A233" s="231">
        <f t="shared" si="36"/>
        <v>222</v>
      </c>
      <c r="B233" s="205" t="str">
        <f t="shared" si="39"/>
        <v/>
      </c>
      <c r="C233" s="133"/>
      <c r="D233" s="128" t="str">
        <f t="shared" si="40"/>
        <v/>
      </c>
      <c r="E233" s="128" t="str">
        <f t="shared" si="41"/>
        <v/>
      </c>
      <c r="F233" s="148"/>
      <c r="G233" s="148"/>
      <c r="H233" s="134"/>
      <c r="I233" s="162" t="str">
        <f t="shared" si="42"/>
        <v/>
      </c>
      <c r="J233" s="134"/>
      <c r="K233" s="130" t="str">
        <f>IF(C233&lt;&gt;"","＜従来枠＞"&amp;※編集不可※選択項目!$F$2&amp;"　"&amp;"＜トップ性能枠＞"&amp;※編集不可※選択項目!$F$3,"")</f>
        <v/>
      </c>
      <c r="L233" s="134"/>
      <c r="M233" s="134"/>
      <c r="N233" s="134"/>
      <c r="O233" s="128" t="str">
        <f>IF(C233="","",VLOOKUP(C233,※編集不可※選択項目!$A$2:$E$3,5,FALSE))</f>
        <v/>
      </c>
      <c r="P233" s="163"/>
      <c r="Q233" s="94"/>
      <c r="R233" s="148"/>
      <c r="S233" s="149"/>
      <c r="T233" s="225" t="str">
        <f>IF($C$3&lt;&gt;"あり","-",IF(AND(P233="可",L233&gt;=※編集不可※選択項目!$F$3),"トップ性能枠対象","-"))</f>
        <v>-</v>
      </c>
      <c r="U233" s="232"/>
      <c r="V233" s="78"/>
      <c r="W233" s="161" t="str">
        <f t="shared" si="43"/>
        <v/>
      </c>
      <c r="X233" s="233"/>
      <c r="Y233" s="234"/>
      <c r="Z233" s="235"/>
      <c r="AB233" s="236">
        <f t="shared" si="37"/>
        <v>0</v>
      </c>
      <c r="AC233" s="79">
        <f>IF(AND($C233&lt;&gt;"",$C$3="あり",L233&gt;=※編集不可※選択項目!$F$3,P233=""),1,0)</f>
        <v>0</v>
      </c>
      <c r="AD233" s="236">
        <f t="shared" si="44"/>
        <v>0</v>
      </c>
      <c r="AE233" s="236" t="str">
        <f t="shared" si="38"/>
        <v/>
      </c>
      <c r="AF233" s="237">
        <f t="shared" si="45"/>
        <v>0</v>
      </c>
      <c r="AG233" s="237">
        <f t="shared" si="46"/>
        <v>0</v>
      </c>
      <c r="AH233" s="190">
        <f>IF(AND($C$3="あり", $L233&gt;=※編集不可※選択項目!$F$3, $P233=""),1,0)</f>
        <v>0</v>
      </c>
    </row>
    <row r="234" spans="1:34" ht="25.25" customHeight="1" x14ac:dyDescent="0.2">
      <c r="A234" s="231">
        <f t="shared" si="36"/>
        <v>223</v>
      </c>
      <c r="B234" s="205" t="str">
        <f t="shared" si="39"/>
        <v/>
      </c>
      <c r="C234" s="133"/>
      <c r="D234" s="128" t="str">
        <f t="shared" si="40"/>
        <v/>
      </c>
      <c r="E234" s="128" t="str">
        <f t="shared" si="41"/>
        <v/>
      </c>
      <c r="F234" s="148"/>
      <c r="G234" s="148"/>
      <c r="H234" s="134"/>
      <c r="I234" s="162" t="str">
        <f t="shared" si="42"/>
        <v/>
      </c>
      <c r="J234" s="134"/>
      <c r="K234" s="130" t="str">
        <f>IF(C234&lt;&gt;"","＜従来枠＞"&amp;※編集不可※選択項目!$F$2&amp;"　"&amp;"＜トップ性能枠＞"&amp;※編集不可※選択項目!$F$3,"")</f>
        <v/>
      </c>
      <c r="L234" s="134"/>
      <c r="M234" s="134"/>
      <c r="N234" s="134"/>
      <c r="O234" s="128" t="str">
        <f>IF(C234="","",VLOOKUP(C234,※編集不可※選択項目!$A$2:$E$3,5,FALSE))</f>
        <v/>
      </c>
      <c r="P234" s="163"/>
      <c r="Q234" s="94"/>
      <c r="R234" s="148"/>
      <c r="S234" s="149"/>
      <c r="T234" s="225" t="str">
        <f>IF($C$3&lt;&gt;"あり","-",IF(AND(P234="可",L234&gt;=※編集不可※選択項目!$F$3),"トップ性能枠対象","-"))</f>
        <v>-</v>
      </c>
      <c r="U234" s="232"/>
      <c r="V234" s="78"/>
      <c r="W234" s="161" t="str">
        <f t="shared" si="43"/>
        <v/>
      </c>
      <c r="X234" s="233"/>
      <c r="Y234" s="234"/>
      <c r="Z234" s="235"/>
      <c r="AB234" s="236">
        <f t="shared" si="37"/>
        <v>0</v>
      </c>
      <c r="AC234" s="79">
        <f>IF(AND($C234&lt;&gt;"",$C$3="あり",L234&gt;=※編集不可※選択項目!$F$3,P234=""),1,0)</f>
        <v>0</v>
      </c>
      <c r="AD234" s="236">
        <f t="shared" si="44"/>
        <v>0</v>
      </c>
      <c r="AE234" s="236" t="str">
        <f t="shared" si="38"/>
        <v/>
      </c>
      <c r="AF234" s="237">
        <f t="shared" si="45"/>
        <v>0</v>
      </c>
      <c r="AG234" s="237">
        <f t="shared" si="46"/>
        <v>0</v>
      </c>
      <c r="AH234" s="190">
        <f>IF(AND($C$3="あり", $L234&gt;=※編集不可※選択項目!$F$3, $P234=""),1,0)</f>
        <v>0</v>
      </c>
    </row>
    <row r="235" spans="1:34" ht="25.25" customHeight="1" x14ac:dyDescent="0.2">
      <c r="A235" s="231">
        <f t="shared" si="36"/>
        <v>224</v>
      </c>
      <c r="B235" s="205" t="str">
        <f t="shared" si="39"/>
        <v/>
      </c>
      <c r="C235" s="133"/>
      <c r="D235" s="128" t="str">
        <f t="shared" si="40"/>
        <v/>
      </c>
      <c r="E235" s="128" t="str">
        <f t="shared" si="41"/>
        <v/>
      </c>
      <c r="F235" s="148"/>
      <c r="G235" s="148"/>
      <c r="H235" s="134"/>
      <c r="I235" s="162" t="str">
        <f t="shared" si="42"/>
        <v/>
      </c>
      <c r="J235" s="134"/>
      <c r="K235" s="130" t="str">
        <f>IF(C235&lt;&gt;"","＜従来枠＞"&amp;※編集不可※選択項目!$F$2&amp;"　"&amp;"＜トップ性能枠＞"&amp;※編集不可※選択項目!$F$3,"")</f>
        <v/>
      </c>
      <c r="L235" s="134"/>
      <c r="M235" s="134"/>
      <c r="N235" s="134"/>
      <c r="O235" s="128" t="str">
        <f>IF(C235="","",VLOOKUP(C235,※編集不可※選択項目!$A$2:$E$3,5,FALSE))</f>
        <v/>
      </c>
      <c r="P235" s="163"/>
      <c r="Q235" s="94"/>
      <c r="R235" s="148"/>
      <c r="S235" s="149"/>
      <c r="T235" s="225" t="str">
        <f>IF($C$3&lt;&gt;"あり","-",IF(AND(P235="可",L235&gt;=※編集不可※選択項目!$F$3),"トップ性能枠対象","-"))</f>
        <v>-</v>
      </c>
      <c r="U235" s="232"/>
      <c r="V235" s="78"/>
      <c r="W235" s="161" t="str">
        <f t="shared" si="43"/>
        <v/>
      </c>
      <c r="X235" s="233"/>
      <c r="Y235" s="234"/>
      <c r="Z235" s="235"/>
      <c r="AB235" s="236">
        <f t="shared" si="37"/>
        <v>0</v>
      </c>
      <c r="AC235" s="79">
        <f>IF(AND($C235&lt;&gt;"",$C$3="あり",L235&gt;=※編集不可※選択項目!$F$3,P235=""),1,0)</f>
        <v>0</v>
      </c>
      <c r="AD235" s="236">
        <f t="shared" si="44"/>
        <v>0</v>
      </c>
      <c r="AE235" s="236" t="str">
        <f t="shared" si="38"/>
        <v/>
      </c>
      <c r="AF235" s="237">
        <f t="shared" si="45"/>
        <v>0</v>
      </c>
      <c r="AG235" s="237">
        <f t="shared" si="46"/>
        <v>0</v>
      </c>
      <c r="AH235" s="190">
        <f>IF(AND($C$3="あり", $L235&gt;=※編集不可※選択項目!$F$3, $P235=""),1,0)</f>
        <v>0</v>
      </c>
    </row>
    <row r="236" spans="1:34" ht="25.25" customHeight="1" x14ac:dyDescent="0.2">
      <c r="A236" s="231">
        <f t="shared" si="36"/>
        <v>225</v>
      </c>
      <c r="B236" s="205" t="str">
        <f t="shared" si="39"/>
        <v/>
      </c>
      <c r="C236" s="133"/>
      <c r="D236" s="128" t="str">
        <f t="shared" si="40"/>
        <v/>
      </c>
      <c r="E236" s="128" t="str">
        <f t="shared" si="41"/>
        <v/>
      </c>
      <c r="F236" s="148"/>
      <c r="G236" s="148"/>
      <c r="H236" s="134"/>
      <c r="I236" s="162" t="str">
        <f t="shared" si="42"/>
        <v/>
      </c>
      <c r="J236" s="134"/>
      <c r="K236" s="130" t="str">
        <f>IF(C236&lt;&gt;"","＜従来枠＞"&amp;※編集不可※選択項目!$F$2&amp;"　"&amp;"＜トップ性能枠＞"&amp;※編集不可※選択項目!$F$3,"")</f>
        <v/>
      </c>
      <c r="L236" s="134"/>
      <c r="M236" s="134"/>
      <c r="N236" s="134"/>
      <c r="O236" s="128" t="str">
        <f>IF(C236="","",VLOOKUP(C236,※編集不可※選択項目!$A$2:$E$3,5,FALSE))</f>
        <v/>
      </c>
      <c r="P236" s="163"/>
      <c r="Q236" s="94"/>
      <c r="R236" s="148"/>
      <c r="S236" s="149"/>
      <c r="T236" s="225" t="str">
        <f>IF($C$3&lt;&gt;"あり","-",IF(AND(P236="可",L236&gt;=※編集不可※選択項目!$F$3),"トップ性能枠対象","-"))</f>
        <v>-</v>
      </c>
      <c r="U236" s="232"/>
      <c r="V236" s="78"/>
      <c r="W236" s="161" t="str">
        <f t="shared" si="43"/>
        <v/>
      </c>
      <c r="X236" s="233"/>
      <c r="Y236" s="234"/>
      <c r="Z236" s="235"/>
      <c r="AB236" s="236">
        <f t="shared" si="37"/>
        <v>0</v>
      </c>
      <c r="AC236" s="79">
        <f>IF(AND($C236&lt;&gt;"",$C$3="あり",L236&gt;=※編集不可※選択項目!$F$3,P236=""),1,0)</f>
        <v>0</v>
      </c>
      <c r="AD236" s="236">
        <f t="shared" si="44"/>
        <v>0</v>
      </c>
      <c r="AE236" s="236" t="str">
        <f t="shared" si="38"/>
        <v/>
      </c>
      <c r="AF236" s="237">
        <f t="shared" si="45"/>
        <v>0</v>
      </c>
      <c r="AG236" s="237">
        <f t="shared" si="46"/>
        <v>0</v>
      </c>
      <c r="AH236" s="190">
        <f>IF(AND($C$3="あり", $L236&gt;=※編集不可※選択項目!$F$3, $P236=""),1,0)</f>
        <v>0</v>
      </c>
    </row>
    <row r="237" spans="1:34" ht="25.25" customHeight="1" x14ac:dyDescent="0.2">
      <c r="A237" s="231">
        <f t="shared" si="36"/>
        <v>226</v>
      </c>
      <c r="B237" s="205" t="str">
        <f t="shared" si="39"/>
        <v/>
      </c>
      <c r="C237" s="133"/>
      <c r="D237" s="128" t="str">
        <f t="shared" si="40"/>
        <v/>
      </c>
      <c r="E237" s="128" t="str">
        <f t="shared" si="41"/>
        <v/>
      </c>
      <c r="F237" s="148"/>
      <c r="G237" s="148"/>
      <c r="H237" s="134"/>
      <c r="I237" s="162" t="str">
        <f t="shared" si="42"/>
        <v/>
      </c>
      <c r="J237" s="134"/>
      <c r="K237" s="130" t="str">
        <f>IF(C237&lt;&gt;"","＜従来枠＞"&amp;※編集不可※選択項目!$F$2&amp;"　"&amp;"＜トップ性能枠＞"&amp;※編集不可※選択項目!$F$3,"")</f>
        <v/>
      </c>
      <c r="L237" s="134"/>
      <c r="M237" s="134"/>
      <c r="N237" s="134"/>
      <c r="O237" s="128" t="str">
        <f>IF(C237="","",VLOOKUP(C237,※編集不可※選択項目!$A$2:$E$3,5,FALSE))</f>
        <v/>
      </c>
      <c r="P237" s="163"/>
      <c r="Q237" s="94"/>
      <c r="R237" s="148"/>
      <c r="S237" s="149"/>
      <c r="T237" s="225" t="str">
        <f>IF($C$3&lt;&gt;"あり","-",IF(AND(P237="可",L237&gt;=※編集不可※選択項目!$F$3),"トップ性能枠対象","-"))</f>
        <v>-</v>
      </c>
      <c r="U237" s="232"/>
      <c r="V237" s="78"/>
      <c r="W237" s="161" t="str">
        <f t="shared" si="43"/>
        <v/>
      </c>
      <c r="X237" s="233"/>
      <c r="Y237" s="234"/>
      <c r="Z237" s="235"/>
      <c r="AB237" s="236">
        <f t="shared" si="37"/>
        <v>0</v>
      </c>
      <c r="AC237" s="79">
        <f>IF(AND($C237&lt;&gt;"",$C$3="あり",L237&gt;=※編集不可※選択項目!$F$3,P237=""),1,0)</f>
        <v>0</v>
      </c>
      <c r="AD237" s="236">
        <f t="shared" si="44"/>
        <v>0</v>
      </c>
      <c r="AE237" s="236" t="str">
        <f t="shared" si="38"/>
        <v/>
      </c>
      <c r="AF237" s="237">
        <f t="shared" si="45"/>
        <v>0</v>
      </c>
      <c r="AG237" s="237">
        <f t="shared" si="46"/>
        <v>0</v>
      </c>
      <c r="AH237" s="190">
        <f>IF(AND($C$3="あり", $L237&gt;=※編集不可※選択項目!$F$3, $P237=""),1,0)</f>
        <v>0</v>
      </c>
    </row>
    <row r="238" spans="1:34" ht="25.25" customHeight="1" x14ac:dyDescent="0.2">
      <c r="A238" s="231">
        <f t="shared" si="36"/>
        <v>227</v>
      </c>
      <c r="B238" s="205" t="str">
        <f t="shared" si="39"/>
        <v/>
      </c>
      <c r="C238" s="133"/>
      <c r="D238" s="128" t="str">
        <f t="shared" si="40"/>
        <v/>
      </c>
      <c r="E238" s="128" t="str">
        <f t="shared" si="41"/>
        <v/>
      </c>
      <c r="F238" s="148"/>
      <c r="G238" s="148"/>
      <c r="H238" s="134"/>
      <c r="I238" s="162" t="str">
        <f t="shared" si="42"/>
        <v/>
      </c>
      <c r="J238" s="134"/>
      <c r="K238" s="130" t="str">
        <f>IF(C238&lt;&gt;"","＜従来枠＞"&amp;※編集不可※選択項目!$F$2&amp;"　"&amp;"＜トップ性能枠＞"&amp;※編集不可※選択項目!$F$3,"")</f>
        <v/>
      </c>
      <c r="L238" s="134"/>
      <c r="M238" s="134"/>
      <c r="N238" s="134"/>
      <c r="O238" s="128" t="str">
        <f>IF(C238="","",VLOOKUP(C238,※編集不可※選択項目!$A$2:$E$3,5,FALSE))</f>
        <v/>
      </c>
      <c r="P238" s="163"/>
      <c r="Q238" s="94"/>
      <c r="R238" s="148"/>
      <c r="S238" s="149"/>
      <c r="T238" s="225" t="str">
        <f>IF($C$3&lt;&gt;"あり","-",IF(AND(P238="可",L238&gt;=※編集不可※選択項目!$F$3),"トップ性能枠対象","-"))</f>
        <v>-</v>
      </c>
      <c r="U238" s="232"/>
      <c r="V238" s="78"/>
      <c r="W238" s="161" t="str">
        <f t="shared" si="43"/>
        <v/>
      </c>
      <c r="X238" s="233"/>
      <c r="Y238" s="234"/>
      <c r="Z238" s="235"/>
      <c r="AB238" s="236">
        <f t="shared" si="37"/>
        <v>0</v>
      </c>
      <c r="AC238" s="79">
        <f>IF(AND($C238&lt;&gt;"",$C$3="あり",L238&gt;=※編集不可※選択項目!$F$3,P238=""),1,0)</f>
        <v>0</v>
      </c>
      <c r="AD238" s="236">
        <f t="shared" si="44"/>
        <v>0</v>
      </c>
      <c r="AE238" s="236" t="str">
        <f t="shared" si="38"/>
        <v/>
      </c>
      <c r="AF238" s="237">
        <f t="shared" si="45"/>
        <v>0</v>
      </c>
      <c r="AG238" s="237">
        <f t="shared" si="46"/>
        <v>0</v>
      </c>
      <c r="AH238" s="190">
        <f>IF(AND($C$3="あり", $L238&gt;=※編集不可※選択項目!$F$3, $P238=""),1,0)</f>
        <v>0</v>
      </c>
    </row>
    <row r="239" spans="1:34" ht="25.25" customHeight="1" x14ac:dyDescent="0.2">
      <c r="A239" s="231">
        <f t="shared" si="36"/>
        <v>228</v>
      </c>
      <c r="B239" s="205" t="str">
        <f t="shared" si="39"/>
        <v/>
      </c>
      <c r="C239" s="133"/>
      <c r="D239" s="128" t="str">
        <f t="shared" si="40"/>
        <v/>
      </c>
      <c r="E239" s="128" t="str">
        <f t="shared" si="41"/>
        <v/>
      </c>
      <c r="F239" s="148"/>
      <c r="G239" s="148"/>
      <c r="H239" s="134"/>
      <c r="I239" s="162" t="str">
        <f t="shared" si="42"/>
        <v/>
      </c>
      <c r="J239" s="134"/>
      <c r="K239" s="130" t="str">
        <f>IF(C239&lt;&gt;"","＜従来枠＞"&amp;※編集不可※選択項目!$F$2&amp;"　"&amp;"＜トップ性能枠＞"&amp;※編集不可※選択項目!$F$3,"")</f>
        <v/>
      </c>
      <c r="L239" s="134"/>
      <c r="M239" s="134"/>
      <c r="N239" s="134"/>
      <c r="O239" s="128" t="str">
        <f>IF(C239="","",VLOOKUP(C239,※編集不可※選択項目!$A$2:$E$3,5,FALSE))</f>
        <v/>
      </c>
      <c r="P239" s="163"/>
      <c r="Q239" s="94"/>
      <c r="R239" s="148"/>
      <c r="S239" s="149"/>
      <c r="T239" s="225" t="str">
        <f>IF($C$3&lt;&gt;"あり","-",IF(AND(P239="可",L239&gt;=※編集不可※選択項目!$F$3),"トップ性能枠対象","-"))</f>
        <v>-</v>
      </c>
      <c r="U239" s="232"/>
      <c r="V239" s="78"/>
      <c r="W239" s="161" t="str">
        <f t="shared" si="43"/>
        <v/>
      </c>
      <c r="X239" s="233"/>
      <c r="Y239" s="234"/>
      <c r="Z239" s="235"/>
      <c r="AB239" s="236">
        <f t="shared" si="37"/>
        <v>0</v>
      </c>
      <c r="AC239" s="79">
        <f>IF(AND($C239&lt;&gt;"",$C$3="あり",L239&gt;=※編集不可※選択項目!$F$3,P239=""),1,0)</f>
        <v>0</v>
      </c>
      <c r="AD239" s="236">
        <f t="shared" si="44"/>
        <v>0</v>
      </c>
      <c r="AE239" s="236" t="str">
        <f t="shared" si="38"/>
        <v/>
      </c>
      <c r="AF239" s="237">
        <f t="shared" si="45"/>
        <v>0</v>
      </c>
      <c r="AG239" s="237">
        <f t="shared" si="46"/>
        <v>0</v>
      </c>
      <c r="AH239" s="190">
        <f>IF(AND($C$3="あり", $L239&gt;=※編集不可※選択項目!$F$3, $P239=""),1,0)</f>
        <v>0</v>
      </c>
    </row>
    <row r="240" spans="1:34" ht="25.25" customHeight="1" x14ac:dyDescent="0.2">
      <c r="A240" s="231">
        <f t="shared" si="36"/>
        <v>229</v>
      </c>
      <c r="B240" s="205" t="str">
        <f t="shared" si="39"/>
        <v/>
      </c>
      <c r="C240" s="133"/>
      <c r="D240" s="128" t="str">
        <f t="shared" si="40"/>
        <v/>
      </c>
      <c r="E240" s="128" t="str">
        <f t="shared" si="41"/>
        <v/>
      </c>
      <c r="F240" s="148"/>
      <c r="G240" s="148"/>
      <c r="H240" s="134"/>
      <c r="I240" s="162" t="str">
        <f t="shared" si="42"/>
        <v/>
      </c>
      <c r="J240" s="134"/>
      <c r="K240" s="130" t="str">
        <f>IF(C240&lt;&gt;"","＜従来枠＞"&amp;※編集不可※選択項目!$F$2&amp;"　"&amp;"＜トップ性能枠＞"&amp;※編集不可※選択項目!$F$3,"")</f>
        <v/>
      </c>
      <c r="L240" s="134"/>
      <c r="M240" s="134"/>
      <c r="N240" s="134"/>
      <c r="O240" s="128" t="str">
        <f>IF(C240="","",VLOOKUP(C240,※編集不可※選択項目!$A$2:$E$3,5,FALSE))</f>
        <v/>
      </c>
      <c r="P240" s="163"/>
      <c r="Q240" s="94"/>
      <c r="R240" s="148"/>
      <c r="S240" s="149"/>
      <c r="T240" s="225" t="str">
        <f>IF($C$3&lt;&gt;"あり","-",IF(AND(P240="可",L240&gt;=※編集不可※選択項目!$F$3),"トップ性能枠対象","-"))</f>
        <v>-</v>
      </c>
      <c r="U240" s="232"/>
      <c r="V240" s="78"/>
      <c r="W240" s="161" t="str">
        <f t="shared" si="43"/>
        <v/>
      </c>
      <c r="X240" s="233"/>
      <c r="Y240" s="234"/>
      <c r="Z240" s="235"/>
      <c r="AB240" s="236">
        <f t="shared" si="37"/>
        <v>0</v>
      </c>
      <c r="AC240" s="79">
        <f>IF(AND($C240&lt;&gt;"",$C$3="あり",L240&gt;=※編集不可※選択項目!$F$3,P240=""),1,0)</f>
        <v>0</v>
      </c>
      <c r="AD240" s="236">
        <f t="shared" si="44"/>
        <v>0</v>
      </c>
      <c r="AE240" s="236" t="str">
        <f t="shared" si="38"/>
        <v/>
      </c>
      <c r="AF240" s="237">
        <f t="shared" si="45"/>
        <v>0</v>
      </c>
      <c r="AG240" s="237">
        <f t="shared" si="46"/>
        <v>0</v>
      </c>
      <c r="AH240" s="190">
        <f>IF(AND($C$3="あり", $L240&gt;=※編集不可※選択項目!$F$3, $P240=""),1,0)</f>
        <v>0</v>
      </c>
    </row>
    <row r="241" spans="1:34" ht="25.25" customHeight="1" x14ac:dyDescent="0.2">
      <c r="A241" s="231">
        <f t="shared" si="36"/>
        <v>230</v>
      </c>
      <c r="B241" s="205" t="str">
        <f t="shared" si="39"/>
        <v/>
      </c>
      <c r="C241" s="133"/>
      <c r="D241" s="128" t="str">
        <f t="shared" si="40"/>
        <v/>
      </c>
      <c r="E241" s="128" t="str">
        <f t="shared" si="41"/>
        <v/>
      </c>
      <c r="F241" s="148"/>
      <c r="G241" s="148"/>
      <c r="H241" s="134"/>
      <c r="I241" s="162" t="str">
        <f t="shared" si="42"/>
        <v/>
      </c>
      <c r="J241" s="134"/>
      <c r="K241" s="130" t="str">
        <f>IF(C241&lt;&gt;"","＜従来枠＞"&amp;※編集不可※選択項目!$F$2&amp;"　"&amp;"＜トップ性能枠＞"&amp;※編集不可※選択項目!$F$3,"")</f>
        <v/>
      </c>
      <c r="L241" s="134"/>
      <c r="M241" s="134"/>
      <c r="N241" s="134"/>
      <c r="O241" s="128" t="str">
        <f>IF(C241="","",VLOOKUP(C241,※編集不可※選択項目!$A$2:$E$3,5,FALSE))</f>
        <v/>
      </c>
      <c r="P241" s="163"/>
      <c r="Q241" s="94"/>
      <c r="R241" s="148"/>
      <c r="S241" s="149"/>
      <c r="T241" s="225" t="str">
        <f>IF($C$3&lt;&gt;"あり","-",IF(AND(P241="可",L241&gt;=※編集不可※選択項目!$F$3),"トップ性能枠対象","-"))</f>
        <v>-</v>
      </c>
      <c r="U241" s="232"/>
      <c r="V241" s="78"/>
      <c r="W241" s="161" t="str">
        <f t="shared" si="43"/>
        <v/>
      </c>
      <c r="X241" s="233"/>
      <c r="Y241" s="234"/>
      <c r="Z241" s="235"/>
      <c r="AB241" s="236">
        <f t="shared" si="37"/>
        <v>0</v>
      </c>
      <c r="AC241" s="79">
        <f>IF(AND($C241&lt;&gt;"",$C$3="あり",L241&gt;=※編集不可※選択項目!$F$3,P241=""),1,0)</f>
        <v>0</v>
      </c>
      <c r="AD241" s="236">
        <f t="shared" si="44"/>
        <v>0</v>
      </c>
      <c r="AE241" s="236" t="str">
        <f t="shared" si="38"/>
        <v/>
      </c>
      <c r="AF241" s="237">
        <f t="shared" si="45"/>
        <v>0</v>
      </c>
      <c r="AG241" s="237">
        <f t="shared" si="46"/>
        <v>0</v>
      </c>
      <c r="AH241" s="190">
        <f>IF(AND($C$3="あり", $L241&gt;=※編集不可※選択項目!$F$3, $P241=""),1,0)</f>
        <v>0</v>
      </c>
    </row>
    <row r="242" spans="1:34" ht="25.25" customHeight="1" x14ac:dyDescent="0.2">
      <c r="A242" s="231">
        <f t="shared" si="36"/>
        <v>231</v>
      </c>
      <c r="B242" s="205" t="str">
        <f t="shared" si="39"/>
        <v/>
      </c>
      <c r="C242" s="133"/>
      <c r="D242" s="128" t="str">
        <f t="shared" si="40"/>
        <v/>
      </c>
      <c r="E242" s="128" t="str">
        <f t="shared" si="41"/>
        <v/>
      </c>
      <c r="F242" s="148"/>
      <c r="G242" s="148"/>
      <c r="H242" s="134"/>
      <c r="I242" s="162" t="str">
        <f t="shared" si="42"/>
        <v/>
      </c>
      <c r="J242" s="134"/>
      <c r="K242" s="130" t="str">
        <f>IF(C242&lt;&gt;"","＜従来枠＞"&amp;※編集不可※選択項目!$F$2&amp;"　"&amp;"＜トップ性能枠＞"&amp;※編集不可※選択項目!$F$3,"")</f>
        <v/>
      </c>
      <c r="L242" s="134"/>
      <c r="M242" s="134"/>
      <c r="N242" s="134"/>
      <c r="O242" s="128" t="str">
        <f>IF(C242="","",VLOOKUP(C242,※編集不可※選択項目!$A$2:$E$3,5,FALSE))</f>
        <v/>
      </c>
      <c r="P242" s="163"/>
      <c r="Q242" s="94"/>
      <c r="R242" s="148"/>
      <c r="S242" s="149"/>
      <c r="T242" s="225" t="str">
        <f>IF($C$3&lt;&gt;"あり","-",IF(AND(P242="可",L242&gt;=※編集不可※選択項目!$F$3),"トップ性能枠対象","-"))</f>
        <v>-</v>
      </c>
      <c r="U242" s="232"/>
      <c r="V242" s="78"/>
      <c r="W242" s="161" t="str">
        <f t="shared" si="43"/>
        <v/>
      </c>
      <c r="X242" s="233"/>
      <c r="Y242" s="234"/>
      <c r="Z242" s="235"/>
      <c r="AB242" s="236">
        <f t="shared" si="37"/>
        <v>0</v>
      </c>
      <c r="AC242" s="79">
        <f>IF(AND($C242&lt;&gt;"",$C$3="あり",L242&gt;=※編集不可※選択項目!$F$3,P242=""),1,0)</f>
        <v>0</v>
      </c>
      <c r="AD242" s="236">
        <f t="shared" si="44"/>
        <v>0</v>
      </c>
      <c r="AE242" s="236" t="str">
        <f t="shared" si="38"/>
        <v/>
      </c>
      <c r="AF242" s="237">
        <f t="shared" si="45"/>
        <v>0</v>
      </c>
      <c r="AG242" s="237">
        <f t="shared" si="46"/>
        <v>0</v>
      </c>
      <c r="AH242" s="190">
        <f>IF(AND($C$3="あり", $L242&gt;=※編集不可※選択項目!$F$3, $P242=""),1,0)</f>
        <v>0</v>
      </c>
    </row>
    <row r="243" spans="1:34" ht="25.25" customHeight="1" x14ac:dyDescent="0.2">
      <c r="A243" s="231">
        <f t="shared" si="36"/>
        <v>232</v>
      </c>
      <c r="B243" s="205" t="str">
        <f t="shared" si="39"/>
        <v/>
      </c>
      <c r="C243" s="133"/>
      <c r="D243" s="128" t="str">
        <f t="shared" si="40"/>
        <v/>
      </c>
      <c r="E243" s="128" t="str">
        <f t="shared" si="41"/>
        <v/>
      </c>
      <c r="F243" s="148"/>
      <c r="G243" s="148"/>
      <c r="H243" s="134"/>
      <c r="I243" s="162" t="str">
        <f t="shared" si="42"/>
        <v/>
      </c>
      <c r="J243" s="134"/>
      <c r="K243" s="130" t="str">
        <f>IF(C243&lt;&gt;"","＜従来枠＞"&amp;※編集不可※選択項目!$F$2&amp;"　"&amp;"＜トップ性能枠＞"&amp;※編集不可※選択項目!$F$3,"")</f>
        <v/>
      </c>
      <c r="L243" s="134"/>
      <c r="M243" s="134"/>
      <c r="N243" s="134"/>
      <c r="O243" s="128" t="str">
        <f>IF(C243="","",VLOOKUP(C243,※編集不可※選択項目!$A$2:$E$3,5,FALSE))</f>
        <v/>
      </c>
      <c r="P243" s="163"/>
      <c r="Q243" s="94"/>
      <c r="R243" s="148"/>
      <c r="S243" s="149"/>
      <c r="T243" s="225" t="str">
        <f>IF($C$3&lt;&gt;"あり","-",IF(AND(P243="可",L243&gt;=※編集不可※選択項目!$F$3),"トップ性能枠対象","-"))</f>
        <v>-</v>
      </c>
      <c r="U243" s="232"/>
      <c r="V243" s="78"/>
      <c r="W243" s="161" t="str">
        <f t="shared" si="43"/>
        <v/>
      </c>
      <c r="X243" s="233"/>
      <c r="Y243" s="234"/>
      <c r="Z243" s="235"/>
      <c r="AB243" s="236">
        <f t="shared" si="37"/>
        <v>0</v>
      </c>
      <c r="AC243" s="79">
        <f>IF(AND($C243&lt;&gt;"",$C$3="あり",L243&gt;=※編集不可※選択項目!$F$3,P243=""),1,0)</f>
        <v>0</v>
      </c>
      <c r="AD243" s="236">
        <f t="shared" si="44"/>
        <v>0</v>
      </c>
      <c r="AE243" s="236" t="str">
        <f t="shared" si="38"/>
        <v/>
      </c>
      <c r="AF243" s="237">
        <f t="shared" si="45"/>
        <v>0</v>
      </c>
      <c r="AG243" s="237">
        <f t="shared" si="46"/>
        <v>0</v>
      </c>
      <c r="AH243" s="190">
        <f>IF(AND($C$3="あり", $L243&gt;=※編集不可※選択項目!$F$3, $P243=""),1,0)</f>
        <v>0</v>
      </c>
    </row>
    <row r="244" spans="1:34" ht="25.25" customHeight="1" x14ac:dyDescent="0.2">
      <c r="A244" s="231">
        <f t="shared" si="36"/>
        <v>233</v>
      </c>
      <c r="B244" s="205" t="str">
        <f t="shared" si="39"/>
        <v/>
      </c>
      <c r="C244" s="133"/>
      <c r="D244" s="128" t="str">
        <f t="shared" si="40"/>
        <v/>
      </c>
      <c r="E244" s="128" t="str">
        <f t="shared" si="41"/>
        <v/>
      </c>
      <c r="F244" s="148"/>
      <c r="G244" s="148"/>
      <c r="H244" s="134"/>
      <c r="I244" s="162" t="str">
        <f t="shared" si="42"/>
        <v/>
      </c>
      <c r="J244" s="134"/>
      <c r="K244" s="130" t="str">
        <f>IF(C244&lt;&gt;"","＜従来枠＞"&amp;※編集不可※選択項目!$F$2&amp;"　"&amp;"＜トップ性能枠＞"&amp;※編集不可※選択項目!$F$3,"")</f>
        <v/>
      </c>
      <c r="L244" s="134"/>
      <c r="M244" s="134"/>
      <c r="N244" s="134"/>
      <c r="O244" s="128" t="str">
        <f>IF(C244="","",VLOOKUP(C244,※編集不可※選択項目!$A$2:$E$3,5,FALSE))</f>
        <v/>
      </c>
      <c r="P244" s="163"/>
      <c r="Q244" s="94"/>
      <c r="R244" s="148"/>
      <c r="S244" s="149"/>
      <c r="T244" s="225" t="str">
        <f>IF($C$3&lt;&gt;"あり","-",IF(AND(P244="可",L244&gt;=※編集不可※選択項目!$F$3),"トップ性能枠対象","-"))</f>
        <v>-</v>
      </c>
      <c r="U244" s="232"/>
      <c r="V244" s="78"/>
      <c r="W244" s="161" t="str">
        <f t="shared" si="43"/>
        <v/>
      </c>
      <c r="X244" s="233"/>
      <c r="Y244" s="234"/>
      <c r="Z244" s="235"/>
      <c r="AB244" s="236">
        <f t="shared" si="37"/>
        <v>0</v>
      </c>
      <c r="AC244" s="79">
        <f>IF(AND($C244&lt;&gt;"",$C$3="あり",L244&gt;=※編集不可※選択項目!$F$3,P244=""),1,0)</f>
        <v>0</v>
      </c>
      <c r="AD244" s="236">
        <f t="shared" si="44"/>
        <v>0</v>
      </c>
      <c r="AE244" s="236" t="str">
        <f t="shared" si="38"/>
        <v/>
      </c>
      <c r="AF244" s="237">
        <f t="shared" si="45"/>
        <v>0</v>
      </c>
      <c r="AG244" s="237">
        <f t="shared" si="46"/>
        <v>0</v>
      </c>
      <c r="AH244" s="190">
        <f>IF(AND($C$3="あり", $L244&gt;=※編集不可※選択項目!$F$3, $P244=""),1,0)</f>
        <v>0</v>
      </c>
    </row>
    <row r="245" spans="1:34" ht="25.25" customHeight="1" x14ac:dyDescent="0.2">
      <c r="A245" s="231">
        <f t="shared" si="36"/>
        <v>234</v>
      </c>
      <c r="B245" s="205" t="str">
        <f t="shared" si="39"/>
        <v/>
      </c>
      <c r="C245" s="133"/>
      <c r="D245" s="128" t="str">
        <f t="shared" si="40"/>
        <v/>
      </c>
      <c r="E245" s="128" t="str">
        <f t="shared" si="41"/>
        <v/>
      </c>
      <c r="F245" s="148"/>
      <c r="G245" s="148"/>
      <c r="H245" s="134"/>
      <c r="I245" s="162" t="str">
        <f t="shared" si="42"/>
        <v/>
      </c>
      <c r="J245" s="134"/>
      <c r="K245" s="130" t="str">
        <f>IF(C245&lt;&gt;"","＜従来枠＞"&amp;※編集不可※選択項目!$F$2&amp;"　"&amp;"＜トップ性能枠＞"&amp;※編集不可※選択項目!$F$3,"")</f>
        <v/>
      </c>
      <c r="L245" s="134"/>
      <c r="M245" s="134"/>
      <c r="N245" s="134"/>
      <c r="O245" s="128" t="str">
        <f>IF(C245="","",VLOOKUP(C245,※編集不可※選択項目!$A$2:$E$3,5,FALSE))</f>
        <v/>
      </c>
      <c r="P245" s="163"/>
      <c r="Q245" s="94"/>
      <c r="R245" s="148"/>
      <c r="S245" s="149"/>
      <c r="T245" s="225" t="str">
        <f>IF($C$3&lt;&gt;"あり","-",IF(AND(P245="可",L245&gt;=※編集不可※選択項目!$F$3),"トップ性能枠対象","-"))</f>
        <v>-</v>
      </c>
      <c r="U245" s="232"/>
      <c r="V245" s="78"/>
      <c r="W245" s="161" t="str">
        <f t="shared" si="43"/>
        <v/>
      </c>
      <c r="X245" s="233"/>
      <c r="Y245" s="234"/>
      <c r="Z245" s="235"/>
      <c r="AB245" s="236">
        <f t="shared" si="37"/>
        <v>0</v>
      </c>
      <c r="AC245" s="79">
        <f>IF(AND($C245&lt;&gt;"",$C$3="あり",L245&gt;=※編集不可※選択項目!$F$3,P245=""),1,0)</f>
        <v>0</v>
      </c>
      <c r="AD245" s="236">
        <f t="shared" si="44"/>
        <v>0</v>
      </c>
      <c r="AE245" s="236" t="str">
        <f t="shared" si="38"/>
        <v/>
      </c>
      <c r="AF245" s="237">
        <f t="shared" si="45"/>
        <v>0</v>
      </c>
      <c r="AG245" s="237">
        <f t="shared" si="46"/>
        <v>0</v>
      </c>
      <c r="AH245" s="190">
        <f>IF(AND($C$3="あり", $L245&gt;=※編集不可※選択項目!$F$3, $P245=""),1,0)</f>
        <v>0</v>
      </c>
    </row>
    <row r="246" spans="1:34" ht="25.25" customHeight="1" x14ac:dyDescent="0.2">
      <c r="A246" s="231">
        <f t="shared" si="36"/>
        <v>235</v>
      </c>
      <c r="B246" s="205" t="str">
        <f t="shared" si="39"/>
        <v/>
      </c>
      <c r="C246" s="133"/>
      <c r="D246" s="128" t="str">
        <f t="shared" si="40"/>
        <v/>
      </c>
      <c r="E246" s="128" t="str">
        <f t="shared" si="41"/>
        <v/>
      </c>
      <c r="F246" s="148"/>
      <c r="G246" s="148"/>
      <c r="H246" s="134"/>
      <c r="I246" s="162" t="str">
        <f t="shared" si="42"/>
        <v/>
      </c>
      <c r="J246" s="134"/>
      <c r="K246" s="130" t="str">
        <f>IF(C246&lt;&gt;"","＜従来枠＞"&amp;※編集不可※選択項目!$F$2&amp;"　"&amp;"＜トップ性能枠＞"&amp;※編集不可※選択項目!$F$3,"")</f>
        <v/>
      </c>
      <c r="L246" s="134"/>
      <c r="M246" s="134"/>
      <c r="N246" s="134"/>
      <c r="O246" s="128" t="str">
        <f>IF(C246="","",VLOOKUP(C246,※編集不可※選択項目!$A$2:$E$3,5,FALSE))</f>
        <v/>
      </c>
      <c r="P246" s="163"/>
      <c r="Q246" s="94"/>
      <c r="R246" s="148"/>
      <c r="S246" s="149"/>
      <c r="T246" s="225" t="str">
        <f>IF($C$3&lt;&gt;"あり","-",IF(AND(P246="可",L246&gt;=※編集不可※選択項目!$F$3),"トップ性能枠対象","-"))</f>
        <v>-</v>
      </c>
      <c r="U246" s="232"/>
      <c r="V246" s="78"/>
      <c r="W246" s="161" t="str">
        <f t="shared" si="43"/>
        <v/>
      </c>
      <c r="X246" s="233"/>
      <c r="Y246" s="234"/>
      <c r="Z246" s="235"/>
      <c r="AB246" s="236">
        <f t="shared" si="37"/>
        <v>0</v>
      </c>
      <c r="AC246" s="79">
        <f>IF(AND($C246&lt;&gt;"",$C$3="あり",L246&gt;=※編集不可※選択項目!$F$3,P246=""),1,0)</f>
        <v>0</v>
      </c>
      <c r="AD246" s="236">
        <f t="shared" si="44"/>
        <v>0</v>
      </c>
      <c r="AE246" s="236" t="str">
        <f t="shared" si="38"/>
        <v/>
      </c>
      <c r="AF246" s="237">
        <f t="shared" si="45"/>
        <v>0</v>
      </c>
      <c r="AG246" s="237">
        <f t="shared" si="46"/>
        <v>0</v>
      </c>
      <c r="AH246" s="190">
        <f>IF(AND($C$3="あり", $L246&gt;=※編集不可※選択項目!$F$3, $P246=""),1,0)</f>
        <v>0</v>
      </c>
    </row>
    <row r="247" spans="1:34" ht="25.25" customHeight="1" x14ac:dyDescent="0.2">
      <c r="A247" s="231">
        <f t="shared" si="36"/>
        <v>236</v>
      </c>
      <c r="B247" s="205" t="str">
        <f t="shared" si="39"/>
        <v/>
      </c>
      <c r="C247" s="133"/>
      <c r="D247" s="128" t="str">
        <f t="shared" si="40"/>
        <v/>
      </c>
      <c r="E247" s="128" t="str">
        <f t="shared" si="41"/>
        <v/>
      </c>
      <c r="F247" s="148"/>
      <c r="G247" s="148"/>
      <c r="H247" s="134"/>
      <c r="I247" s="162" t="str">
        <f t="shared" si="42"/>
        <v/>
      </c>
      <c r="J247" s="134"/>
      <c r="K247" s="130" t="str">
        <f>IF(C247&lt;&gt;"","＜従来枠＞"&amp;※編集不可※選択項目!$F$2&amp;"　"&amp;"＜トップ性能枠＞"&amp;※編集不可※選択項目!$F$3,"")</f>
        <v/>
      </c>
      <c r="L247" s="134"/>
      <c r="M247" s="134"/>
      <c r="N247" s="134"/>
      <c r="O247" s="128" t="str">
        <f>IF(C247="","",VLOOKUP(C247,※編集不可※選択項目!$A$2:$E$3,5,FALSE))</f>
        <v/>
      </c>
      <c r="P247" s="163"/>
      <c r="Q247" s="94"/>
      <c r="R247" s="148"/>
      <c r="S247" s="149"/>
      <c r="T247" s="225" t="str">
        <f>IF($C$3&lt;&gt;"あり","-",IF(AND(P247="可",L247&gt;=※編集不可※選択項目!$F$3),"トップ性能枠対象","-"))</f>
        <v>-</v>
      </c>
      <c r="U247" s="232"/>
      <c r="V247" s="78"/>
      <c r="W247" s="161" t="str">
        <f t="shared" si="43"/>
        <v/>
      </c>
      <c r="X247" s="233"/>
      <c r="Y247" s="234"/>
      <c r="Z247" s="235"/>
      <c r="AB247" s="236">
        <f t="shared" si="37"/>
        <v>0</v>
      </c>
      <c r="AC247" s="79">
        <f>IF(AND($C247&lt;&gt;"",$C$3="あり",L247&gt;=※編集不可※選択項目!$F$3,P247=""),1,0)</f>
        <v>0</v>
      </c>
      <c r="AD247" s="236">
        <f t="shared" si="44"/>
        <v>0</v>
      </c>
      <c r="AE247" s="236" t="str">
        <f t="shared" si="38"/>
        <v/>
      </c>
      <c r="AF247" s="237">
        <f t="shared" si="45"/>
        <v>0</v>
      </c>
      <c r="AG247" s="237">
        <f t="shared" si="46"/>
        <v>0</v>
      </c>
      <c r="AH247" s="190">
        <f>IF(AND($C$3="あり", $L247&gt;=※編集不可※選択項目!$F$3, $P247=""),1,0)</f>
        <v>0</v>
      </c>
    </row>
    <row r="248" spans="1:34" ht="25.25" customHeight="1" x14ac:dyDescent="0.2">
      <c r="A248" s="231">
        <f t="shared" si="36"/>
        <v>237</v>
      </c>
      <c r="B248" s="205" t="str">
        <f t="shared" si="39"/>
        <v/>
      </c>
      <c r="C248" s="133"/>
      <c r="D248" s="128" t="str">
        <f t="shared" si="40"/>
        <v/>
      </c>
      <c r="E248" s="128" t="str">
        <f t="shared" si="41"/>
        <v/>
      </c>
      <c r="F248" s="148"/>
      <c r="G248" s="148"/>
      <c r="H248" s="134"/>
      <c r="I248" s="162" t="str">
        <f t="shared" si="42"/>
        <v/>
      </c>
      <c r="J248" s="134"/>
      <c r="K248" s="130" t="str">
        <f>IF(C248&lt;&gt;"","＜従来枠＞"&amp;※編集不可※選択項目!$F$2&amp;"　"&amp;"＜トップ性能枠＞"&amp;※編集不可※選択項目!$F$3,"")</f>
        <v/>
      </c>
      <c r="L248" s="134"/>
      <c r="M248" s="134"/>
      <c r="N248" s="134"/>
      <c r="O248" s="128" t="str">
        <f>IF(C248="","",VLOOKUP(C248,※編集不可※選択項目!$A$2:$E$3,5,FALSE))</f>
        <v/>
      </c>
      <c r="P248" s="163"/>
      <c r="Q248" s="94"/>
      <c r="R248" s="148"/>
      <c r="S248" s="149"/>
      <c r="T248" s="225" t="str">
        <f>IF($C$3&lt;&gt;"あり","-",IF(AND(P248="可",L248&gt;=※編集不可※選択項目!$F$3),"トップ性能枠対象","-"))</f>
        <v>-</v>
      </c>
      <c r="U248" s="232"/>
      <c r="V248" s="78"/>
      <c r="W248" s="161" t="str">
        <f t="shared" si="43"/>
        <v/>
      </c>
      <c r="X248" s="233"/>
      <c r="Y248" s="234"/>
      <c r="Z248" s="235"/>
      <c r="AB248" s="236">
        <f t="shared" si="37"/>
        <v>0</v>
      </c>
      <c r="AC248" s="79">
        <f>IF(AND($C248&lt;&gt;"",$C$3="あり",L248&gt;=※編集不可※選択項目!$F$3,P248=""),1,0)</f>
        <v>0</v>
      </c>
      <c r="AD248" s="236">
        <f t="shared" si="44"/>
        <v>0</v>
      </c>
      <c r="AE248" s="236" t="str">
        <f t="shared" si="38"/>
        <v/>
      </c>
      <c r="AF248" s="237">
        <f t="shared" si="45"/>
        <v>0</v>
      </c>
      <c r="AG248" s="237">
        <f t="shared" si="46"/>
        <v>0</v>
      </c>
      <c r="AH248" s="190">
        <f>IF(AND($C$3="あり", $L248&gt;=※編集不可※選択項目!$F$3, $P248=""),1,0)</f>
        <v>0</v>
      </c>
    </row>
    <row r="249" spans="1:34" ht="25.25" customHeight="1" x14ac:dyDescent="0.2">
      <c r="A249" s="231">
        <f t="shared" si="36"/>
        <v>238</v>
      </c>
      <c r="B249" s="205" t="str">
        <f t="shared" si="39"/>
        <v/>
      </c>
      <c r="C249" s="133"/>
      <c r="D249" s="128" t="str">
        <f t="shared" si="40"/>
        <v/>
      </c>
      <c r="E249" s="128" t="str">
        <f t="shared" si="41"/>
        <v/>
      </c>
      <c r="F249" s="148"/>
      <c r="G249" s="148"/>
      <c r="H249" s="134"/>
      <c r="I249" s="162" t="str">
        <f t="shared" si="42"/>
        <v/>
      </c>
      <c r="J249" s="134"/>
      <c r="K249" s="130" t="str">
        <f>IF(C249&lt;&gt;"","＜従来枠＞"&amp;※編集不可※選択項目!$F$2&amp;"　"&amp;"＜トップ性能枠＞"&amp;※編集不可※選択項目!$F$3,"")</f>
        <v/>
      </c>
      <c r="L249" s="134"/>
      <c r="M249" s="134"/>
      <c r="N249" s="134"/>
      <c r="O249" s="128" t="str">
        <f>IF(C249="","",VLOOKUP(C249,※編集不可※選択項目!$A$2:$E$3,5,FALSE))</f>
        <v/>
      </c>
      <c r="P249" s="163"/>
      <c r="Q249" s="94"/>
      <c r="R249" s="148"/>
      <c r="S249" s="149"/>
      <c r="T249" s="225" t="str">
        <f>IF($C$3&lt;&gt;"あり","-",IF(AND(P249="可",L249&gt;=※編集不可※選択項目!$F$3),"トップ性能枠対象","-"))</f>
        <v>-</v>
      </c>
      <c r="U249" s="232"/>
      <c r="V249" s="78"/>
      <c r="W249" s="161" t="str">
        <f t="shared" si="43"/>
        <v/>
      </c>
      <c r="X249" s="233"/>
      <c r="Y249" s="234"/>
      <c r="Z249" s="235"/>
      <c r="AB249" s="236">
        <f t="shared" si="37"/>
        <v>0</v>
      </c>
      <c r="AC249" s="79">
        <f>IF(AND($C249&lt;&gt;"",$C$3="あり",L249&gt;=※編集不可※選択項目!$F$3,P249=""),1,0)</f>
        <v>0</v>
      </c>
      <c r="AD249" s="236">
        <f t="shared" si="44"/>
        <v>0</v>
      </c>
      <c r="AE249" s="236" t="str">
        <f t="shared" si="38"/>
        <v/>
      </c>
      <c r="AF249" s="237">
        <f t="shared" si="45"/>
        <v>0</v>
      </c>
      <c r="AG249" s="237">
        <f t="shared" si="46"/>
        <v>0</v>
      </c>
      <c r="AH249" s="190">
        <f>IF(AND($C$3="あり", $L249&gt;=※編集不可※選択項目!$F$3, $P249=""),1,0)</f>
        <v>0</v>
      </c>
    </row>
    <row r="250" spans="1:34" ht="25.25" customHeight="1" x14ac:dyDescent="0.2">
      <c r="A250" s="231">
        <f t="shared" si="36"/>
        <v>239</v>
      </c>
      <c r="B250" s="205" t="str">
        <f t="shared" si="39"/>
        <v/>
      </c>
      <c r="C250" s="133"/>
      <c r="D250" s="128" t="str">
        <f t="shared" si="40"/>
        <v/>
      </c>
      <c r="E250" s="128" t="str">
        <f t="shared" si="41"/>
        <v/>
      </c>
      <c r="F250" s="148"/>
      <c r="G250" s="148"/>
      <c r="H250" s="134"/>
      <c r="I250" s="162" t="str">
        <f t="shared" si="42"/>
        <v/>
      </c>
      <c r="J250" s="134"/>
      <c r="K250" s="130" t="str">
        <f>IF(C250&lt;&gt;"","＜従来枠＞"&amp;※編集不可※選択項目!$F$2&amp;"　"&amp;"＜トップ性能枠＞"&amp;※編集不可※選択項目!$F$3,"")</f>
        <v/>
      </c>
      <c r="L250" s="134"/>
      <c r="M250" s="134"/>
      <c r="N250" s="134"/>
      <c r="O250" s="128" t="str">
        <f>IF(C250="","",VLOOKUP(C250,※編集不可※選択項目!$A$2:$E$3,5,FALSE))</f>
        <v/>
      </c>
      <c r="P250" s="163"/>
      <c r="Q250" s="94"/>
      <c r="R250" s="148"/>
      <c r="S250" s="149"/>
      <c r="T250" s="225" t="str">
        <f>IF($C$3&lt;&gt;"あり","-",IF(AND(P250="可",L250&gt;=※編集不可※選択項目!$F$3),"トップ性能枠対象","-"))</f>
        <v>-</v>
      </c>
      <c r="U250" s="232"/>
      <c r="V250" s="78"/>
      <c r="W250" s="161" t="str">
        <f t="shared" si="43"/>
        <v/>
      </c>
      <c r="X250" s="233"/>
      <c r="Y250" s="234"/>
      <c r="Z250" s="235"/>
      <c r="AB250" s="236">
        <f t="shared" si="37"/>
        <v>0</v>
      </c>
      <c r="AC250" s="79">
        <f>IF(AND($C250&lt;&gt;"",$C$3="あり",L250&gt;=※編集不可※選択項目!$F$3,P250=""),1,0)</f>
        <v>0</v>
      </c>
      <c r="AD250" s="236">
        <f t="shared" si="44"/>
        <v>0</v>
      </c>
      <c r="AE250" s="236" t="str">
        <f t="shared" si="38"/>
        <v/>
      </c>
      <c r="AF250" s="237">
        <f t="shared" si="45"/>
        <v>0</v>
      </c>
      <c r="AG250" s="237">
        <f t="shared" si="46"/>
        <v>0</v>
      </c>
      <c r="AH250" s="190">
        <f>IF(AND($C$3="あり", $L250&gt;=※編集不可※選択項目!$F$3, $P250=""),1,0)</f>
        <v>0</v>
      </c>
    </row>
    <row r="251" spans="1:34" ht="25.25" customHeight="1" x14ac:dyDescent="0.2">
      <c r="A251" s="231">
        <f t="shared" si="36"/>
        <v>240</v>
      </c>
      <c r="B251" s="205" t="str">
        <f t="shared" si="39"/>
        <v/>
      </c>
      <c r="C251" s="133"/>
      <c r="D251" s="128" t="str">
        <f t="shared" si="40"/>
        <v/>
      </c>
      <c r="E251" s="128" t="str">
        <f t="shared" si="41"/>
        <v/>
      </c>
      <c r="F251" s="148"/>
      <c r="G251" s="148"/>
      <c r="H251" s="134"/>
      <c r="I251" s="162" t="str">
        <f t="shared" si="42"/>
        <v/>
      </c>
      <c r="J251" s="134"/>
      <c r="K251" s="130" t="str">
        <f>IF(C251&lt;&gt;"","＜従来枠＞"&amp;※編集不可※選択項目!$F$2&amp;"　"&amp;"＜トップ性能枠＞"&amp;※編集不可※選択項目!$F$3,"")</f>
        <v/>
      </c>
      <c r="L251" s="134"/>
      <c r="M251" s="134"/>
      <c r="N251" s="134"/>
      <c r="O251" s="128" t="str">
        <f>IF(C251="","",VLOOKUP(C251,※編集不可※選択項目!$A$2:$E$3,5,FALSE))</f>
        <v/>
      </c>
      <c r="P251" s="163"/>
      <c r="Q251" s="94"/>
      <c r="R251" s="148"/>
      <c r="S251" s="149"/>
      <c r="T251" s="225" t="str">
        <f>IF($C$3&lt;&gt;"あり","-",IF(AND(P251="可",L251&gt;=※編集不可※選択項目!$F$3),"トップ性能枠対象","-"))</f>
        <v>-</v>
      </c>
      <c r="U251" s="232"/>
      <c r="V251" s="78"/>
      <c r="W251" s="161" t="str">
        <f t="shared" si="43"/>
        <v/>
      </c>
      <c r="X251" s="233"/>
      <c r="Y251" s="234"/>
      <c r="Z251" s="235"/>
      <c r="AB251" s="236">
        <f t="shared" si="37"/>
        <v>0</v>
      </c>
      <c r="AC251" s="79">
        <f>IF(AND($C251&lt;&gt;"",$C$3="あり",L251&gt;=※編集不可※選択項目!$F$3,P251=""),1,0)</f>
        <v>0</v>
      </c>
      <c r="AD251" s="236">
        <f t="shared" si="44"/>
        <v>0</v>
      </c>
      <c r="AE251" s="236" t="str">
        <f t="shared" si="38"/>
        <v/>
      </c>
      <c r="AF251" s="237">
        <f t="shared" si="45"/>
        <v>0</v>
      </c>
      <c r="AG251" s="237">
        <f t="shared" si="46"/>
        <v>0</v>
      </c>
      <c r="AH251" s="190">
        <f>IF(AND($C$3="あり", $L251&gt;=※編集不可※選択項目!$F$3, $P251=""),1,0)</f>
        <v>0</v>
      </c>
    </row>
    <row r="252" spans="1:34" ht="25.25" customHeight="1" x14ac:dyDescent="0.2">
      <c r="A252" s="231">
        <f t="shared" si="36"/>
        <v>241</v>
      </c>
      <c r="B252" s="205" t="str">
        <f t="shared" si="39"/>
        <v/>
      </c>
      <c r="C252" s="133"/>
      <c r="D252" s="128" t="str">
        <f t="shared" si="40"/>
        <v/>
      </c>
      <c r="E252" s="128" t="str">
        <f t="shared" si="41"/>
        <v/>
      </c>
      <c r="F252" s="148"/>
      <c r="G252" s="148"/>
      <c r="H252" s="134"/>
      <c r="I252" s="162" t="str">
        <f t="shared" si="42"/>
        <v/>
      </c>
      <c r="J252" s="134"/>
      <c r="K252" s="130" t="str">
        <f>IF(C252&lt;&gt;"","＜従来枠＞"&amp;※編集不可※選択項目!$F$2&amp;"　"&amp;"＜トップ性能枠＞"&amp;※編集不可※選択項目!$F$3,"")</f>
        <v/>
      </c>
      <c r="L252" s="134"/>
      <c r="M252" s="134"/>
      <c r="N252" s="134"/>
      <c r="O252" s="128" t="str">
        <f>IF(C252="","",VLOOKUP(C252,※編集不可※選択項目!$A$2:$E$3,5,FALSE))</f>
        <v/>
      </c>
      <c r="P252" s="163"/>
      <c r="Q252" s="94"/>
      <c r="R252" s="148"/>
      <c r="S252" s="149"/>
      <c r="T252" s="225" t="str">
        <f>IF($C$3&lt;&gt;"あり","-",IF(AND(P252="可",L252&gt;=※編集不可※選択項目!$F$3),"トップ性能枠対象","-"))</f>
        <v>-</v>
      </c>
      <c r="U252" s="232"/>
      <c r="V252" s="78"/>
      <c r="W252" s="161" t="str">
        <f t="shared" si="43"/>
        <v/>
      </c>
      <c r="X252" s="233"/>
      <c r="Y252" s="234"/>
      <c r="Z252" s="235"/>
      <c r="AB252" s="236">
        <f t="shared" si="37"/>
        <v>0</v>
      </c>
      <c r="AC252" s="79">
        <f>IF(AND($C252&lt;&gt;"",$C$3="あり",L252&gt;=※編集不可※選択項目!$F$3,P252=""),1,0)</f>
        <v>0</v>
      </c>
      <c r="AD252" s="236">
        <f t="shared" si="44"/>
        <v>0</v>
      </c>
      <c r="AE252" s="236" t="str">
        <f t="shared" si="38"/>
        <v/>
      </c>
      <c r="AF252" s="237">
        <f t="shared" si="45"/>
        <v>0</v>
      </c>
      <c r="AG252" s="237">
        <f t="shared" si="46"/>
        <v>0</v>
      </c>
      <c r="AH252" s="190">
        <f>IF(AND($C$3="あり", $L252&gt;=※編集不可※選択項目!$F$3, $P252=""),1,0)</f>
        <v>0</v>
      </c>
    </row>
    <row r="253" spans="1:34" ht="25.25" customHeight="1" x14ac:dyDescent="0.2">
      <c r="A253" s="231">
        <f t="shared" si="36"/>
        <v>242</v>
      </c>
      <c r="B253" s="205" t="str">
        <f t="shared" si="39"/>
        <v/>
      </c>
      <c r="C253" s="133"/>
      <c r="D253" s="128" t="str">
        <f t="shared" si="40"/>
        <v/>
      </c>
      <c r="E253" s="128" t="str">
        <f t="shared" si="41"/>
        <v/>
      </c>
      <c r="F253" s="148"/>
      <c r="G253" s="148"/>
      <c r="H253" s="134"/>
      <c r="I253" s="162" t="str">
        <f t="shared" si="42"/>
        <v/>
      </c>
      <c r="J253" s="134"/>
      <c r="K253" s="130" t="str">
        <f>IF(C253&lt;&gt;"","＜従来枠＞"&amp;※編集不可※選択項目!$F$2&amp;"　"&amp;"＜トップ性能枠＞"&amp;※編集不可※選択項目!$F$3,"")</f>
        <v/>
      </c>
      <c r="L253" s="134"/>
      <c r="M253" s="134"/>
      <c r="N253" s="134"/>
      <c r="O253" s="128" t="str">
        <f>IF(C253="","",VLOOKUP(C253,※編集不可※選択項目!$A$2:$E$3,5,FALSE))</f>
        <v/>
      </c>
      <c r="P253" s="163"/>
      <c r="Q253" s="94"/>
      <c r="R253" s="148"/>
      <c r="S253" s="149"/>
      <c r="T253" s="225" t="str">
        <f>IF($C$3&lt;&gt;"あり","-",IF(AND(P253="可",L253&gt;=※編集不可※選択項目!$F$3),"トップ性能枠対象","-"))</f>
        <v>-</v>
      </c>
      <c r="U253" s="232"/>
      <c r="V253" s="78"/>
      <c r="W253" s="161" t="str">
        <f t="shared" si="43"/>
        <v/>
      </c>
      <c r="X253" s="233"/>
      <c r="Y253" s="234"/>
      <c r="Z253" s="235"/>
      <c r="AB253" s="236">
        <f t="shared" si="37"/>
        <v>0</v>
      </c>
      <c r="AC253" s="79">
        <f>IF(AND($C253&lt;&gt;"",$C$3="あり",L253&gt;=※編集不可※選択項目!$F$3,P253=""),1,0)</f>
        <v>0</v>
      </c>
      <c r="AD253" s="236">
        <f t="shared" si="44"/>
        <v>0</v>
      </c>
      <c r="AE253" s="236" t="str">
        <f t="shared" si="38"/>
        <v/>
      </c>
      <c r="AF253" s="237">
        <f t="shared" si="45"/>
        <v>0</v>
      </c>
      <c r="AG253" s="237">
        <f t="shared" si="46"/>
        <v>0</v>
      </c>
      <c r="AH253" s="190">
        <f>IF(AND($C$3="あり", $L253&gt;=※編集不可※選択項目!$F$3, $P253=""),1,0)</f>
        <v>0</v>
      </c>
    </row>
    <row r="254" spans="1:34" ht="25.25" customHeight="1" x14ac:dyDescent="0.2">
      <c r="A254" s="231">
        <f t="shared" si="36"/>
        <v>243</v>
      </c>
      <c r="B254" s="205" t="str">
        <f t="shared" si="39"/>
        <v/>
      </c>
      <c r="C254" s="133"/>
      <c r="D254" s="128" t="str">
        <f t="shared" si="40"/>
        <v/>
      </c>
      <c r="E254" s="128" t="str">
        <f t="shared" si="41"/>
        <v/>
      </c>
      <c r="F254" s="148"/>
      <c r="G254" s="148"/>
      <c r="H254" s="134"/>
      <c r="I254" s="162" t="str">
        <f t="shared" si="42"/>
        <v/>
      </c>
      <c r="J254" s="134"/>
      <c r="K254" s="130" t="str">
        <f>IF(C254&lt;&gt;"","＜従来枠＞"&amp;※編集不可※選択項目!$F$2&amp;"　"&amp;"＜トップ性能枠＞"&amp;※編集不可※選択項目!$F$3,"")</f>
        <v/>
      </c>
      <c r="L254" s="134"/>
      <c r="M254" s="134"/>
      <c r="N254" s="134"/>
      <c r="O254" s="128" t="str">
        <f>IF(C254="","",VLOOKUP(C254,※編集不可※選択項目!$A$2:$E$3,5,FALSE))</f>
        <v/>
      </c>
      <c r="P254" s="163"/>
      <c r="Q254" s="94"/>
      <c r="R254" s="148"/>
      <c r="S254" s="149"/>
      <c r="T254" s="225" t="str">
        <f>IF($C$3&lt;&gt;"あり","-",IF(AND(P254="可",L254&gt;=※編集不可※選択項目!$F$3),"トップ性能枠対象","-"))</f>
        <v>-</v>
      </c>
      <c r="U254" s="232"/>
      <c r="V254" s="78"/>
      <c r="W254" s="161" t="str">
        <f t="shared" si="43"/>
        <v/>
      </c>
      <c r="X254" s="233"/>
      <c r="Y254" s="234"/>
      <c r="Z254" s="235"/>
      <c r="AB254" s="236">
        <f t="shared" si="37"/>
        <v>0</v>
      </c>
      <c r="AC254" s="79">
        <f>IF(AND($C254&lt;&gt;"",$C$3="あり",L254&gt;=※編集不可※選択項目!$F$3,P254=""),1,0)</f>
        <v>0</v>
      </c>
      <c r="AD254" s="236">
        <f t="shared" si="44"/>
        <v>0</v>
      </c>
      <c r="AE254" s="236" t="str">
        <f t="shared" si="38"/>
        <v/>
      </c>
      <c r="AF254" s="237">
        <f t="shared" si="45"/>
        <v>0</v>
      </c>
      <c r="AG254" s="237">
        <f t="shared" si="46"/>
        <v>0</v>
      </c>
      <c r="AH254" s="190">
        <f>IF(AND($C$3="あり", $L254&gt;=※編集不可※選択項目!$F$3, $P254=""),1,0)</f>
        <v>0</v>
      </c>
    </row>
    <row r="255" spans="1:34" ht="25.25" customHeight="1" x14ac:dyDescent="0.2">
      <c r="A255" s="231">
        <f t="shared" si="36"/>
        <v>244</v>
      </c>
      <c r="B255" s="205" t="str">
        <f t="shared" si="39"/>
        <v/>
      </c>
      <c r="C255" s="133"/>
      <c r="D255" s="128" t="str">
        <f t="shared" si="40"/>
        <v/>
      </c>
      <c r="E255" s="128" t="str">
        <f t="shared" si="41"/>
        <v/>
      </c>
      <c r="F255" s="148"/>
      <c r="G255" s="148"/>
      <c r="H255" s="134"/>
      <c r="I255" s="162" t="str">
        <f t="shared" si="42"/>
        <v/>
      </c>
      <c r="J255" s="134"/>
      <c r="K255" s="130" t="str">
        <f>IF(C255&lt;&gt;"","＜従来枠＞"&amp;※編集不可※選択項目!$F$2&amp;"　"&amp;"＜トップ性能枠＞"&amp;※編集不可※選択項目!$F$3,"")</f>
        <v/>
      </c>
      <c r="L255" s="134"/>
      <c r="M255" s="134"/>
      <c r="N255" s="134"/>
      <c r="O255" s="128" t="str">
        <f>IF(C255="","",VLOOKUP(C255,※編集不可※選択項目!$A$2:$E$3,5,FALSE))</f>
        <v/>
      </c>
      <c r="P255" s="163"/>
      <c r="Q255" s="94"/>
      <c r="R255" s="148"/>
      <c r="S255" s="149"/>
      <c r="T255" s="225" t="str">
        <f>IF($C$3&lt;&gt;"あり","-",IF(AND(P255="可",L255&gt;=※編集不可※選択項目!$F$3),"トップ性能枠対象","-"))</f>
        <v>-</v>
      </c>
      <c r="U255" s="232"/>
      <c r="V255" s="78"/>
      <c r="W255" s="161" t="str">
        <f t="shared" si="43"/>
        <v/>
      </c>
      <c r="X255" s="233"/>
      <c r="Y255" s="234"/>
      <c r="Z255" s="235"/>
      <c r="AB255" s="236">
        <f t="shared" si="37"/>
        <v>0</v>
      </c>
      <c r="AC255" s="79">
        <f>IF(AND($C255&lt;&gt;"",$C$3="あり",L255&gt;=※編集不可※選択項目!$F$3,P255=""),1,0)</f>
        <v>0</v>
      </c>
      <c r="AD255" s="236">
        <f t="shared" si="44"/>
        <v>0</v>
      </c>
      <c r="AE255" s="236" t="str">
        <f t="shared" si="38"/>
        <v/>
      </c>
      <c r="AF255" s="237">
        <f t="shared" si="45"/>
        <v>0</v>
      </c>
      <c r="AG255" s="237">
        <f t="shared" si="46"/>
        <v>0</v>
      </c>
      <c r="AH255" s="190">
        <f>IF(AND($C$3="あり", $L255&gt;=※編集不可※選択項目!$F$3, $P255=""),1,0)</f>
        <v>0</v>
      </c>
    </row>
    <row r="256" spans="1:34" ht="25.25" customHeight="1" x14ac:dyDescent="0.2">
      <c r="A256" s="231">
        <f t="shared" si="36"/>
        <v>245</v>
      </c>
      <c r="B256" s="205" t="str">
        <f t="shared" si="39"/>
        <v/>
      </c>
      <c r="C256" s="133"/>
      <c r="D256" s="128" t="str">
        <f t="shared" si="40"/>
        <v/>
      </c>
      <c r="E256" s="128" t="str">
        <f t="shared" si="41"/>
        <v/>
      </c>
      <c r="F256" s="148"/>
      <c r="G256" s="148"/>
      <c r="H256" s="134"/>
      <c r="I256" s="162" t="str">
        <f t="shared" si="42"/>
        <v/>
      </c>
      <c r="J256" s="134"/>
      <c r="K256" s="130" t="str">
        <f>IF(C256&lt;&gt;"","＜従来枠＞"&amp;※編集不可※選択項目!$F$2&amp;"　"&amp;"＜トップ性能枠＞"&amp;※編集不可※選択項目!$F$3,"")</f>
        <v/>
      </c>
      <c r="L256" s="134"/>
      <c r="M256" s="134"/>
      <c r="N256" s="134"/>
      <c r="O256" s="128" t="str">
        <f>IF(C256="","",VLOOKUP(C256,※編集不可※選択項目!$A$2:$E$3,5,FALSE))</f>
        <v/>
      </c>
      <c r="P256" s="163"/>
      <c r="Q256" s="94"/>
      <c r="R256" s="148"/>
      <c r="S256" s="149"/>
      <c r="T256" s="225" t="str">
        <f>IF($C$3&lt;&gt;"あり","-",IF(AND(P256="可",L256&gt;=※編集不可※選択項目!$F$3),"トップ性能枠対象","-"))</f>
        <v>-</v>
      </c>
      <c r="U256" s="232"/>
      <c r="V256" s="78"/>
      <c r="W256" s="161" t="str">
        <f t="shared" si="43"/>
        <v/>
      </c>
      <c r="X256" s="233"/>
      <c r="Y256" s="234"/>
      <c r="Z256" s="235"/>
      <c r="AB256" s="236">
        <f t="shared" si="37"/>
        <v>0</v>
      </c>
      <c r="AC256" s="79">
        <f>IF(AND($C256&lt;&gt;"",$C$3="あり",L256&gt;=※編集不可※選択項目!$F$3,P256=""),1,0)</f>
        <v>0</v>
      </c>
      <c r="AD256" s="236">
        <f t="shared" si="44"/>
        <v>0</v>
      </c>
      <c r="AE256" s="236" t="str">
        <f t="shared" si="38"/>
        <v/>
      </c>
      <c r="AF256" s="237">
        <f t="shared" si="45"/>
        <v>0</v>
      </c>
      <c r="AG256" s="237">
        <f t="shared" si="46"/>
        <v>0</v>
      </c>
      <c r="AH256" s="190">
        <f>IF(AND($C$3="あり", $L256&gt;=※編集不可※選択項目!$F$3, $P256=""),1,0)</f>
        <v>0</v>
      </c>
    </row>
    <row r="257" spans="1:34" ht="25.25" customHeight="1" x14ac:dyDescent="0.2">
      <c r="A257" s="231">
        <f t="shared" si="36"/>
        <v>246</v>
      </c>
      <c r="B257" s="205" t="str">
        <f t="shared" si="39"/>
        <v/>
      </c>
      <c r="C257" s="133"/>
      <c r="D257" s="128" t="str">
        <f t="shared" si="40"/>
        <v/>
      </c>
      <c r="E257" s="128" t="str">
        <f t="shared" si="41"/>
        <v/>
      </c>
      <c r="F257" s="148"/>
      <c r="G257" s="148"/>
      <c r="H257" s="134"/>
      <c r="I257" s="162" t="str">
        <f t="shared" si="42"/>
        <v/>
      </c>
      <c r="J257" s="134"/>
      <c r="K257" s="130" t="str">
        <f>IF(C257&lt;&gt;"","＜従来枠＞"&amp;※編集不可※選択項目!$F$2&amp;"　"&amp;"＜トップ性能枠＞"&amp;※編集不可※選択項目!$F$3,"")</f>
        <v/>
      </c>
      <c r="L257" s="134"/>
      <c r="M257" s="134"/>
      <c r="N257" s="134"/>
      <c r="O257" s="128" t="str">
        <f>IF(C257="","",VLOOKUP(C257,※編集不可※選択項目!$A$2:$E$3,5,FALSE))</f>
        <v/>
      </c>
      <c r="P257" s="163"/>
      <c r="Q257" s="94"/>
      <c r="R257" s="148"/>
      <c r="S257" s="149"/>
      <c r="T257" s="225" t="str">
        <f>IF($C$3&lt;&gt;"あり","-",IF(AND(P257="可",L257&gt;=※編集不可※選択項目!$F$3),"トップ性能枠対象","-"))</f>
        <v>-</v>
      </c>
      <c r="U257" s="232"/>
      <c r="V257" s="78"/>
      <c r="W257" s="161" t="str">
        <f t="shared" si="43"/>
        <v/>
      </c>
      <c r="X257" s="233"/>
      <c r="Y257" s="234"/>
      <c r="Z257" s="235"/>
      <c r="AB257" s="236">
        <f t="shared" si="37"/>
        <v>0</v>
      </c>
      <c r="AC257" s="79">
        <f>IF(AND($C257&lt;&gt;"",$C$3="あり",L257&gt;=※編集不可※選択項目!$F$3,P257=""),1,0)</f>
        <v>0</v>
      </c>
      <c r="AD257" s="236">
        <f t="shared" si="44"/>
        <v>0</v>
      </c>
      <c r="AE257" s="236" t="str">
        <f t="shared" si="38"/>
        <v/>
      </c>
      <c r="AF257" s="237">
        <f t="shared" si="45"/>
        <v>0</v>
      </c>
      <c r="AG257" s="237">
        <f t="shared" si="46"/>
        <v>0</v>
      </c>
      <c r="AH257" s="190">
        <f>IF(AND($C$3="あり", $L257&gt;=※編集不可※選択項目!$F$3, $P257=""),1,0)</f>
        <v>0</v>
      </c>
    </row>
    <row r="258" spans="1:34" ht="25.25" customHeight="1" x14ac:dyDescent="0.2">
      <c r="A258" s="231">
        <f t="shared" si="36"/>
        <v>247</v>
      </c>
      <c r="B258" s="205" t="str">
        <f t="shared" si="39"/>
        <v/>
      </c>
      <c r="C258" s="133"/>
      <c r="D258" s="128" t="str">
        <f t="shared" si="40"/>
        <v/>
      </c>
      <c r="E258" s="128" t="str">
        <f t="shared" si="41"/>
        <v/>
      </c>
      <c r="F258" s="148"/>
      <c r="G258" s="148"/>
      <c r="H258" s="134"/>
      <c r="I258" s="162" t="str">
        <f t="shared" si="42"/>
        <v/>
      </c>
      <c r="J258" s="134"/>
      <c r="K258" s="130" t="str">
        <f>IF(C258&lt;&gt;"","＜従来枠＞"&amp;※編集不可※選択項目!$F$2&amp;"　"&amp;"＜トップ性能枠＞"&amp;※編集不可※選択項目!$F$3,"")</f>
        <v/>
      </c>
      <c r="L258" s="134"/>
      <c r="M258" s="134"/>
      <c r="N258" s="134"/>
      <c r="O258" s="128" t="str">
        <f>IF(C258="","",VLOOKUP(C258,※編集不可※選択項目!$A$2:$E$3,5,FALSE))</f>
        <v/>
      </c>
      <c r="P258" s="163"/>
      <c r="Q258" s="94"/>
      <c r="R258" s="148"/>
      <c r="S258" s="149"/>
      <c r="T258" s="225" t="str">
        <f>IF($C$3&lt;&gt;"あり","-",IF(AND(P258="可",L258&gt;=※編集不可※選択項目!$F$3),"トップ性能枠対象","-"))</f>
        <v>-</v>
      </c>
      <c r="U258" s="232"/>
      <c r="V258" s="78"/>
      <c r="W258" s="161" t="str">
        <f t="shared" si="43"/>
        <v/>
      </c>
      <c r="X258" s="233"/>
      <c r="Y258" s="234"/>
      <c r="Z258" s="235"/>
      <c r="AB258" s="236">
        <f t="shared" si="37"/>
        <v>0</v>
      </c>
      <c r="AC258" s="79">
        <f>IF(AND($C258&lt;&gt;"",$C$3="あり",L258&gt;=※編集不可※選択項目!$F$3,P258=""),1,0)</f>
        <v>0</v>
      </c>
      <c r="AD258" s="236">
        <f t="shared" si="44"/>
        <v>0</v>
      </c>
      <c r="AE258" s="236" t="str">
        <f t="shared" si="38"/>
        <v/>
      </c>
      <c r="AF258" s="237">
        <f t="shared" si="45"/>
        <v>0</v>
      </c>
      <c r="AG258" s="237">
        <f t="shared" si="46"/>
        <v>0</v>
      </c>
      <c r="AH258" s="190">
        <f>IF(AND($C$3="あり", $L258&gt;=※編集不可※選択項目!$F$3, $P258=""),1,0)</f>
        <v>0</v>
      </c>
    </row>
    <row r="259" spans="1:34" ht="25.25" customHeight="1" x14ac:dyDescent="0.2">
      <c r="A259" s="231">
        <f t="shared" si="36"/>
        <v>248</v>
      </c>
      <c r="B259" s="205" t="str">
        <f t="shared" si="39"/>
        <v/>
      </c>
      <c r="C259" s="133"/>
      <c r="D259" s="128" t="str">
        <f t="shared" si="40"/>
        <v/>
      </c>
      <c r="E259" s="128" t="str">
        <f t="shared" si="41"/>
        <v/>
      </c>
      <c r="F259" s="148"/>
      <c r="G259" s="148"/>
      <c r="H259" s="134"/>
      <c r="I259" s="162" t="str">
        <f t="shared" si="42"/>
        <v/>
      </c>
      <c r="J259" s="134"/>
      <c r="K259" s="130" t="str">
        <f>IF(C259&lt;&gt;"","＜従来枠＞"&amp;※編集不可※選択項目!$F$2&amp;"　"&amp;"＜トップ性能枠＞"&amp;※編集不可※選択項目!$F$3,"")</f>
        <v/>
      </c>
      <c r="L259" s="134"/>
      <c r="M259" s="134"/>
      <c r="N259" s="134"/>
      <c r="O259" s="128" t="str">
        <f>IF(C259="","",VLOOKUP(C259,※編集不可※選択項目!$A$2:$E$3,5,FALSE))</f>
        <v/>
      </c>
      <c r="P259" s="163"/>
      <c r="Q259" s="94"/>
      <c r="R259" s="148"/>
      <c r="S259" s="149"/>
      <c r="T259" s="225" t="str">
        <f>IF($C$3&lt;&gt;"あり","-",IF(AND(P259="可",L259&gt;=※編集不可※選択項目!$F$3),"トップ性能枠対象","-"))</f>
        <v>-</v>
      </c>
      <c r="U259" s="232"/>
      <c r="V259" s="78"/>
      <c r="W259" s="161" t="str">
        <f t="shared" si="43"/>
        <v/>
      </c>
      <c r="X259" s="233"/>
      <c r="Y259" s="234"/>
      <c r="Z259" s="235"/>
      <c r="AB259" s="236">
        <f t="shared" si="37"/>
        <v>0</v>
      </c>
      <c r="AC259" s="79">
        <f>IF(AND($C259&lt;&gt;"",$C$3="あり",L259&gt;=※編集不可※選択項目!$F$3,P259=""),1,0)</f>
        <v>0</v>
      </c>
      <c r="AD259" s="236">
        <f t="shared" si="44"/>
        <v>0</v>
      </c>
      <c r="AE259" s="236" t="str">
        <f t="shared" si="38"/>
        <v/>
      </c>
      <c r="AF259" s="237">
        <f t="shared" si="45"/>
        <v>0</v>
      </c>
      <c r="AG259" s="237">
        <f t="shared" si="46"/>
        <v>0</v>
      </c>
      <c r="AH259" s="190">
        <f>IF(AND($C$3="あり", $L259&gt;=※編集不可※選択項目!$F$3, $P259=""),1,0)</f>
        <v>0</v>
      </c>
    </row>
    <row r="260" spans="1:34" ht="25.25" customHeight="1" x14ac:dyDescent="0.2">
      <c r="A260" s="231">
        <f t="shared" si="36"/>
        <v>249</v>
      </c>
      <c r="B260" s="205" t="str">
        <f t="shared" si="39"/>
        <v/>
      </c>
      <c r="C260" s="133"/>
      <c r="D260" s="128" t="str">
        <f t="shared" si="40"/>
        <v/>
      </c>
      <c r="E260" s="128" t="str">
        <f t="shared" si="41"/>
        <v/>
      </c>
      <c r="F260" s="148"/>
      <c r="G260" s="148"/>
      <c r="H260" s="134"/>
      <c r="I260" s="162" t="str">
        <f t="shared" si="42"/>
        <v/>
      </c>
      <c r="J260" s="134"/>
      <c r="K260" s="130" t="str">
        <f>IF(C260&lt;&gt;"","＜従来枠＞"&amp;※編集不可※選択項目!$F$2&amp;"　"&amp;"＜トップ性能枠＞"&amp;※編集不可※選択項目!$F$3,"")</f>
        <v/>
      </c>
      <c r="L260" s="134"/>
      <c r="M260" s="134"/>
      <c r="N260" s="134"/>
      <c r="O260" s="128" t="str">
        <f>IF(C260="","",VLOOKUP(C260,※編集不可※選択項目!$A$2:$E$3,5,FALSE))</f>
        <v/>
      </c>
      <c r="P260" s="163"/>
      <c r="Q260" s="94"/>
      <c r="R260" s="148"/>
      <c r="S260" s="149"/>
      <c r="T260" s="225" t="str">
        <f>IF($C$3&lt;&gt;"あり","-",IF(AND(P260="可",L260&gt;=※編集不可※選択項目!$F$3),"トップ性能枠対象","-"))</f>
        <v>-</v>
      </c>
      <c r="U260" s="232"/>
      <c r="V260" s="78"/>
      <c r="W260" s="161" t="str">
        <f t="shared" si="43"/>
        <v/>
      </c>
      <c r="X260" s="233"/>
      <c r="Y260" s="234"/>
      <c r="Z260" s="235"/>
      <c r="AB260" s="236">
        <f t="shared" si="37"/>
        <v>0</v>
      </c>
      <c r="AC260" s="79">
        <f>IF(AND($C260&lt;&gt;"",$C$3="あり",L260&gt;=※編集不可※選択項目!$F$3,P260=""),1,0)</f>
        <v>0</v>
      </c>
      <c r="AD260" s="236">
        <f t="shared" si="44"/>
        <v>0</v>
      </c>
      <c r="AE260" s="236" t="str">
        <f t="shared" si="38"/>
        <v/>
      </c>
      <c r="AF260" s="237">
        <f t="shared" si="45"/>
        <v>0</v>
      </c>
      <c r="AG260" s="237">
        <f t="shared" si="46"/>
        <v>0</v>
      </c>
      <c r="AH260" s="190">
        <f>IF(AND($C$3="あり", $L260&gt;=※編集不可※選択項目!$F$3, $P260=""),1,0)</f>
        <v>0</v>
      </c>
    </row>
    <row r="261" spans="1:34" ht="25.25" customHeight="1" x14ac:dyDescent="0.2">
      <c r="A261" s="231">
        <f t="shared" si="36"/>
        <v>250</v>
      </c>
      <c r="B261" s="205" t="str">
        <f t="shared" si="39"/>
        <v/>
      </c>
      <c r="C261" s="133"/>
      <c r="D261" s="128" t="str">
        <f t="shared" si="40"/>
        <v/>
      </c>
      <c r="E261" s="128" t="str">
        <f t="shared" si="41"/>
        <v/>
      </c>
      <c r="F261" s="148"/>
      <c r="G261" s="148"/>
      <c r="H261" s="134"/>
      <c r="I261" s="162" t="str">
        <f t="shared" si="42"/>
        <v/>
      </c>
      <c r="J261" s="134"/>
      <c r="K261" s="130" t="str">
        <f>IF(C261&lt;&gt;"","＜従来枠＞"&amp;※編集不可※選択項目!$F$2&amp;"　"&amp;"＜トップ性能枠＞"&amp;※編集不可※選択項目!$F$3,"")</f>
        <v/>
      </c>
      <c r="L261" s="134"/>
      <c r="M261" s="134"/>
      <c r="N261" s="134"/>
      <c r="O261" s="128" t="str">
        <f>IF(C261="","",VLOOKUP(C261,※編集不可※選択項目!$A$2:$E$3,5,FALSE))</f>
        <v/>
      </c>
      <c r="P261" s="163"/>
      <c r="Q261" s="94"/>
      <c r="R261" s="148"/>
      <c r="S261" s="149"/>
      <c r="T261" s="225" t="str">
        <f>IF($C$3&lt;&gt;"あり","-",IF(AND(P261="可",L261&gt;=※編集不可※選択項目!$F$3),"トップ性能枠対象","-"))</f>
        <v>-</v>
      </c>
      <c r="U261" s="232"/>
      <c r="V261" s="78"/>
      <c r="W261" s="161" t="str">
        <f t="shared" si="43"/>
        <v/>
      </c>
      <c r="X261" s="233"/>
      <c r="Y261" s="234"/>
      <c r="Z261" s="235"/>
      <c r="AB261" s="236">
        <f t="shared" si="37"/>
        <v>0</v>
      </c>
      <c r="AC261" s="79">
        <f>IF(AND($C261&lt;&gt;"",$C$3="あり",L261&gt;=※編集不可※選択項目!$F$3,P261=""),1,0)</f>
        <v>0</v>
      </c>
      <c r="AD261" s="236">
        <f t="shared" si="44"/>
        <v>0</v>
      </c>
      <c r="AE261" s="236" t="str">
        <f t="shared" si="38"/>
        <v/>
      </c>
      <c r="AF261" s="237">
        <f t="shared" si="45"/>
        <v>0</v>
      </c>
      <c r="AG261" s="237">
        <f t="shared" si="46"/>
        <v>0</v>
      </c>
      <c r="AH261" s="190">
        <f>IF(AND($C$3="あり", $L261&gt;=※編集不可※選択項目!$F$3, $P261=""),1,0)</f>
        <v>0</v>
      </c>
    </row>
    <row r="262" spans="1:34" ht="25.25" customHeight="1" x14ac:dyDescent="0.2">
      <c r="A262" s="231">
        <f t="shared" si="36"/>
        <v>251</v>
      </c>
      <c r="B262" s="205" t="str">
        <f t="shared" si="39"/>
        <v/>
      </c>
      <c r="C262" s="133"/>
      <c r="D262" s="128" t="str">
        <f t="shared" si="40"/>
        <v/>
      </c>
      <c r="E262" s="128" t="str">
        <f t="shared" si="41"/>
        <v/>
      </c>
      <c r="F262" s="148"/>
      <c r="G262" s="148"/>
      <c r="H262" s="134"/>
      <c r="I262" s="162" t="str">
        <f t="shared" si="42"/>
        <v/>
      </c>
      <c r="J262" s="134"/>
      <c r="K262" s="130" t="str">
        <f>IF(C262&lt;&gt;"","＜従来枠＞"&amp;※編集不可※選択項目!$F$2&amp;"　"&amp;"＜トップ性能枠＞"&amp;※編集不可※選択項目!$F$3,"")</f>
        <v/>
      </c>
      <c r="L262" s="134"/>
      <c r="M262" s="134"/>
      <c r="N262" s="134"/>
      <c r="O262" s="128" t="str">
        <f>IF(C262="","",VLOOKUP(C262,※編集不可※選択項目!$A$2:$E$3,5,FALSE))</f>
        <v/>
      </c>
      <c r="P262" s="163"/>
      <c r="Q262" s="94"/>
      <c r="R262" s="148"/>
      <c r="S262" s="149"/>
      <c r="T262" s="225" t="str">
        <f>IF($C$3&lt;&gt;"あり","-",IF(AND(P262="可",L262&gt;=※編集不可※選択項目!$F$3),"トップ性能枠対象","-"))</f>
        <v>-</v>
      </c>
      <c r="U262" s="232"/>
      <c r="V262" s="78"/>
      <c r="W262" s="161" t="str">
        <f t="shared" si="43"/>
        <v/>
      </c>
      <c r="X262" s="233"/>
      <c r="Y262" s="234"/>
      <c r="Z262" s="235"/>
      <c r="AB262" s="236">
        <f t="shared" si="37"/>
        <v>0</v>
      </c>
      <c r="AC262" s="79">
        <f>IF(AND($C262&lt;&gt;"",$C$3="あり",L262&gt;=※編集不可※選択項目!$F$3,P262=""),1,0)</f>
        <v>0</v>
      </c>
      <c r="AD262" s="236">
        <f t="shared" si="44"/>
        <v>0</v>
      </c>
      <c r="AE262" s="236" t="str">
        <f t="shared" si="38"/>
        <v/>
      </c>
      <c r="AF262" s="237">
        <f t="shared" si="45"/>
        <v>0</v>
      </c>
      <c r="AG262" s="237">
        <f t="shared" si="46"/>
        <v>0</v>
      </c>
      <c r="AH262" s="190">
        <f>IF(AND($C$3="あり", $L262&gt;=※編集不可※選択項目!$F$3, $P262=""),1,0)</f>
        <v>0</v>
      </c>
    </row>
    <row r="263" spans="1:34" ht="25.25" customHeight="1" x14ac:dyDescent="0.2">
      <c r="A263" s="231">
        <f t="shared" si="36"/>
        <v>252</v>
      </c>
      <c r="B263" s="205" t="str">
        <f t="shared" si="39"/>
        <v/>
      </c>
      <c r="C263" s="133"/>
      <c r="D263" s="128" t="str">
        <f t="shared" si="40"/>
        <v/>
      </c>
      <c r="E263" s="128" t="str">
        <f t="shared" si="41"/>
        <v/>
      </c>
      <c r="F263" s="148"/>
      <c r="G263" s="148"/>
      <c r="H263" s="134"/>
      <c r="I263" s="162" t="str">
        <f t="shared" si="42"/>
        <v/>
      </c>
      <c r="J263" s="134"/>
      <c r="K263" s="130" t="str">
        <f>IF(C263&lt;&gt;"","＜従来枠＞"&amp;※編集不可※選択項目!$F$2&amp;"　"&amp;"＜トップ性能枠＞"&amp;※編集不可※選択項目!$F$3,"")</f>
        <v/>
      </c>
      <c r="L263" s="134"/>
      <c r="M263" s="134"/>
      <c r="N263" s="134"/>
      <c r="O263" s="128" t="str">
        <f>IF(C263="","",VLOOKUP(C263,※編集不可※選択項目!$A$2:$E$3,5,FALSE))</f>
        <v/>
      </c>
      <c r="P263" s="163"/>
      <c r="Q263" s="94"/>
      <c r="R263" s="148"/>
      <c r="S263" s="149"/>
      <c r="T263" s="225" t="str">
        <f>IF($C$3&lt;&gt;"あり","-",IF(AND(P263="可",L263&gt;=※編集不可※選択項目!$F$3),"トップ性能枠対象","-"))</f>
        <v>-</v>
      </c>
      <c r="U263" s="232"/>
      <c r="V263" s="78"/>
      <c r="W263" s="161" t="str">
        <f t="shared" si="43"/>
        <v/>
      </c>
      <c r="X263" s="233"/>
      <c r="Y263" s="234"/>
      <c r="Z263" s="235"/>
      <c r="AB263" s="236">
        <f t="shared" si="37"/>
        <v>0</v>
      </c>
      <c r="AC263" s="79">
        <f>IF(AND($C263&lt;&gt;"",$C$3="あり",L263&gt;=※編集不可※選択項目!$F$3,P263=""),1,0)</f>
        <v>0</v>
      </c>
      <c r="AD263" s="236">
        <f t="shared" si="44"/>
        <v>0</v>
      </c>
      <c r="AE263" s="236" t="str">
        <f t="shared" si="38"/>
        <v/>
      </c>
      <c r="AF263" s="237">
        <f t="shared" si="45"/>
        <v>0</v>
      </c>
      <c r="AG263" s="237">
        <f t="shared" si="46"/>
        <v>0</v>
      </c>
      <c r="AH263" s="190">
        <f>IF(AND($C$3="あり", $L263&gt;=※編集不可※選択項目!$F$3, $P263=""),1,0)</f>
        <v>0</v>
      </c>
    </row>
    <row r="264" spans="1:34" ht="25.25" customHeight="1" x14ac:dyDescent="0.2">
      <c r="A264" s="231">
        <f t="shared" si="36"/>
        <v>253</v>
      </c>
      <c r="B264" s="205" t="str">
        <f t="shared" si="39"/>
        <v/>
      </c>
      <c r="C264" s="133"/>
      <c r="D264" s="128" t="str">
        <f t="shared" si="40"/>
        <v/>
      </c>
      <c r="E264" s="128" t="str">
        <f t="shared" si="41"/>
        <v/>
      </c>
      <c r="F264" s="148"/>
      <c r="G264" s="148"/>
      <c r="H264" s="134"/>
      <c r="I264" s="162" t="str">
        <f t="shared" si="42"/>
        <v/>
      </c>
      <c r="J264" s="134"/>
      <c r="K264" s="130" t="str">
        <f>IF(C264&lt;&gt;"","＜従来枠＞"&amp;※編集不可※選択項目!$F$2&amp;"　"&amp;"＜トップ性能枠＞"&amp;※編集不可※選択項目!$F$3,"")</f>
        <v/>
      </c>
      <c r="L264" s="134"/>
      <c r="M264" s="134"/>
      <c r="N264" s="134"/>
      <c r="O264" s="128" t="str">
        <f>IF(C264="","",VLOOKUP(C264,※編集不可※選択項目!$A$2:$E$3,5,FALSE))</f>
        <v/>
      </c>
      <c r="P264" s="163"/>
      <c r="Q264" s="94"/>
      <c r="R264" s="148"/>
      <c r="S264" s="149"/>
      <c r="T264" s="225" t="str">
        <f>IF($C$3&lt;&gt;"あり","-",IF(AND(P264="可",L264&gt;=※編集不可※選択項目!$F$3),"トップ性能枠対象","-"))</f>
        <v>-</v>
      </c>
      <c r="U264" s="232"/>
      <c r="V264" s="78"/>
      <c r="W264" s="161" t="str">
        <f t="shared" si="43"/>
        <v/>
      </c>
      <c r="X264" s="233"/>
      <c r="Y264" s="234"/>
      <c r="Z264" s="235"/>
      <c r="AB264" s="236">
        <f t="shared" si="37"/>
        <v>0</v>
      </c>
      <c r="AC264" s="79">
        <f>IF(AND($C264&lt;&gt;"",$C$3="あり",L264&gt;=※編集不可※選択項目!$F$3,P264=""),1,0)</f>
        <v>0</v>
      </c>
      <c r="AD264" s="236">
        <f t="shared" si="44"/>
        <v>0</v>
      </c>
      <c r="AE264" s="236" t="str">
        <f t="shared" si="38"/>
        <v/>
      </c>
      <c r="AF264" s="237">
        <f t="shared" si="45"/>
        <v>0</v>
      </c>
      <c r="AG264" s="237">
        <f t="shared" si="46"/>
        <v>0</v>
      </c>
      <c r="AH264" s="190">
        <f>IF(AND($C$3="あり", $L264&gt;=※編集不可※選択項目!$F$3, $P264=""),1,0)</f>
        <v>0</v>
      </c>
    </row>
    <row r="265" spans="1:34" ht="25.25" customHeight="1" x14ac:dyDescent="0.2">
      <c r="A265" s="231">
        <f t="shared" si="36"/>
        <v>254</v>
      </c>
      <c r="B265" s="205" t="str">
        <f t="shared" si="39"/>
        <v/>
      </c>
      <c r="C265" s="133"/>
      <c r="D265" s="128" t="str">
        <f t="shared" si="40"/>
        <v/>
      </c>
      <c r="E265" s="128" t="str">
        <f t="shared" si="41"/>
        <v/>
      </c>
      <c r="F265" s="148"/>
      <c r="G265" s="148"/>
      <c r="H265" s="134"/>
      <c r="I265" s="162" t="str">
        <f t="shared" si="42"/>
        <v/>
      </c>
      <c r="J265" s="134"/>
      <c r="K265" s="130" t="str">
        <f>IF(C265&lt;&gt;"","＜従来枠＞"&amp;※編集不可※選択項目!$F$2&amp;"　"&amp;"＜トップ性能枠＞"&amp;※編集不可※選択項目!$F$3,"")</f>
        <v/>
      </c>
      <c r="L265" s="134"/>
      <c r="M265" s="134"/>
      <c r="N265" s="134"/>
      <c r="O265" s="128" t="str">
        <f>IF(C265="","",VLOOKUP(C265,※編集不可※選択項目!$A$2:$E$3,5,FALSE))</f>
        <v/>
      </c>
      <c r="P265" s="163"/>
      <c r="Q265" s="94"/>
      <c r="R265" s="148"/>
      <c r="S265" s="149"/>
      <c r="T265" s="225" t="str">
        <f>IF($C$3&lt;&gt;"あり","-",IF(AND(P265="可",L265&gt;=※編集不可※選択項目!$F$3),"トップ性能枠対象","-"))</f>
        <v>-</v>
      </c>
      <c r="U265" s="232"/>
      <c r="V265" s="78"/>
      <c r="W265" s="161" t="str">
        <f t="shared" si="43"/>
        <v/>
      </c>
      <c r="X265" s="233"/>
      <c r="Y265" s="234"/>
      <c r="Z265" s="235"/>
      <c r="AB265" s="236">
        <f t="shared" si="37"/>
        <v>0</v>
      </c>
      <c r="AC265" s="79">
        <f>IF(AND($C265&lt;&gt;"",$C$3="あり",L265&gt;=※編集不可※選択項目!$F$3,P265=""),1,0)</f>
        <v>0</v>
      </c>
      <c r="AD265" s="236">
        <f t="shared" si="44"/>
        <v>0</v>
      </c>
      <c r="AE265" s="236" t="str">
        <f t="shared" si="38"/>
        <v/>
      </c>
      <c r="AF265" s="237">
        <f t="shared" si="45"/>
        <v>0</v>
      </c>
      <c r="AG265" s="237">
        <f t="shared" si="46"/>
        <v>0</v>
      </c>
      <c r="AH265" s="190">
        <f>IF(AND($C$3="あり", $L265&gt;=※編集不可※選択項目!$F$3, $P265=""),1,0)</f>
        <v>0</v>
      </c>
    </row>
    <row r="266" spans="1:34" ht="25.25" customHeight="1" x14ac:dyDescent="0.2">
      <c r="A266" s="231">
        <f t="shared" si="36"/>
        <v>255</v>
      </c>
      <c r="B266" s="205" t="str">
        <f t="shared" si="39"/>
        <v/>
      </c>
      <c r="C266" s="133"/>
      <c r="D266" s="128" t="str">
        <f t="shared" si="40"/>
        <v/>
      </c>
      <c r="E266" s="128" t="str">
        <f t="shared" si="41"/>
        <v/>
      </c>
      <c r="F266" s="148"/>
      <c r="G266" s="148"/>
      <c r="H266" s="134"/>
      <c r="I266" s="162" t="str">
        <f t="shared" si="42"/>
        <v/>
      </c>
      <c r="J266" s="134"/>
      <c r="K266" s="130" t="str">
        <f>IF(C266&lt;&gt;"","＜従来枠＞"&amp;※編集不可※選択項目!$F$2&amp;"　"&amp;"＜トップ性能枠＞"&amp;※編集不可※選択項目!$F$3,"")</f>
        <v/>
      </c>
      <c r="L266" s="134"/>
      <c r="M266" s="134"/>
      <c r="N266" s="134"/>
      <c r="O266" s="128" t="str">
        <f>IF(C266="","",VLOOKUP(C266,※編集不可※選択項目!$A$2:$E$3,5,FALSE))</f>
        <v/>
      </c>
      <c r="P266" s="163"/>
      <c r="Q266" s="94"/>
      <c r="R266" s="148"/>
      <c r="S266" s="149"/>
      <c r="T266" s="225" t="str">
        <f>IF($C$3&lt;&gt;"あり","-",IF(AND(P266="可",L266&gt;=※編集不可※選択項目!$F$3),"トップ性能枠対象","-"))</f>
        <v>-</v>
      </c>
      <c r="U266" s="232"/>
      <c r="V266" s="78"/>
      <c r="W266" s="161" t="str">
        <f t="shared" si="43"/>
        <v/>
      </c>
      <c r="X266" s="233"/>
      <c r="Y266" s="234"/>
      <c r="Z266" s="235"/>
      <c r="AB266" s="236">
        <f t="shared" si="37"/>
        <v>0</v>
      </c>
      <c r="AC266" s="79">
        <f>IF(AND($C266&lt;&gt;"",$C$3="あり",L266&gt;=※編集不可※選択項目!$F$3,P266=""),1,0)</f>
        <v>0</v>
      </c>
      <c r="AD266" s="236">
        <f t="shared" si="44"/>
        <v>0</v>
      </c>
      <c r="AE266" s="236" t="str">
        <f t="shared" si="38"/>
        <v/>
      </c>
      <c r="AF266" s="237">
        <f t="shared" si="45"/>
        <v>0</v>
      </c>
      <c r="AG266" s="237">
        <f t="shared" si="46"/>
        <v>0</v>
      </c>
      <c r="AH266" s="190">
        <f>IF(AND($C$3="あり", $L266&gt;=※編集不可※選択項目!$F$3, $P266=""),1,0)</f>
        <v>0</v>
      </c>
    </row>
    <row r="267" spans="1:34" ht="25.25" customHeight="1" x14ac:dyDescent="0.2">
      <c r="A267" s="231">
        <f t="shared" si="36"/>
        <v>256</v>
      </c>
      <c r="B267" s="205" t="str">
        <f t="shared" si="39"/>
        <v/>
      </c>
      <c r="C267" s="133"/>
      <c r="D267" s="128" t="str">
        <f t="shared" si="40"/>
        <v/>
      </c>
      <c r="E267" s="128" t="str">
        <f t="shared" si="41"/>
        <v/>
      </c>
      <c r="F267" s="148"/>
      <c r="G267" s="148"/>
      <c r="H267" s="134"/>
      <c r="I267" s="162" t="str">
        <f t="shared" si="42"/>
        <v/>
      </c>
      <c r="J267" s="134"/>
      <c r="K267" s="130" t="str">
        <f>IF(C267&lt;&gt;"","＜従来枠＞"&amp;※編集不可※選択項目!$F$2&amp;"　"&amp;"＜トップ性能枠＞"&amp;※編集不可※選択項目!$F$3,"")</f>
        <v/>
      </c>
      <c r="L267" s="134"/>
      <c r="M267" s="134"/>
      <c r="N267" s="134"/>
      <c r="O267" s="128" t="str">
        <f>IF(C267="","",VLOOKUP(C267,※編集不可※選択項目!$A$2:$E$3,5,FALSE))</f>
        <v/>
      </c>
      <c r="P267" s="163"/>
      <c r="Q267" s="94"/>
      <c r="R267" s="148"/>
      <c r="S267" s="149"/>
      <c r="T267" s="225" t="str">
        <f>IF($C$3&lt;&gt;"あり","-",IF(AND(P267="可",L267&gt;=※編集不可※選択項目!$F$3),"トップ性能枠対象","-"))</f>
        <v>-</v>
      </c>
      <c r="U267" s="232"/>
      <c r="V267" s="78"/>
      <c r="W267" s="161" t="str">
        <f t="shared" si="43"/>
        <v/>
      </c>
      <c r="X267" s="233"/>
      <c r="Y267" s="234"/>
      <c r="Z267" s="235"/>
      <c r="AB267" s="236">
        <f t="shared" si="37"/>
        <v>0</v>
      </c>
      <c r="AC267" s="79">
        <f>IF(AND($C267&lt;&gt;"",$C$3="あり",L267&gt;=※編集不可※選択項目!$F$3,P267=""),1,0)</f>
        <v>0</v>
      </c>
      <c r="AD267" s="236">
        <f t="shared" si="44"/>
        <v>0</v>
      </c>
      <c r="AE267" s="236" t="str">
        <f t="shared" si="38"/>
        <v/>
      </c>
      <c r="AF267" s="237">
        <f t="shared" si="45"/>
        <v>0</v>
      </c>
      <c r="AG267" s="237">
        <f t="shared" si="46"/>
        <v>0</v>
      </c>
      <c r="AH267" s="190">
        <f>IF(AND($C$3="あり", $L267&gt;=※編集不可※選択項目!$F$3, $P267=""),1,0)</f>
        <v>0</v>
      </c>
    </row>
    <row r="268" spans="1:34" ht="25.25" customHeight="1" x14ac:dyDescent="0.2">
      <c r="A268" s="231">
        <f t="shared" ref="A268:A311" si="47">ROW()-11</f>
        <v>257</v>
      </c>
      <c r="B268" s="205" t="str">
        <f t="shared" si="39"/>
        <v/>
      </c>
      <c r="C268" s="133"/>
      <c r="D268" s="128" t="str">
        <f t="shared" si="40"/>
        <v/>
      </c>
      <c r="E268" s="128" t="str">
        <f t="shared" si="41"/>
        <v/>
      </c>
      <c r="F268" s="148"/>
      <c r="G268" s="148"/>
      <c r="H268" s="134"/>
      <c r="I268" s="162" t="str">
        <f t="shared" si="42"/>
        <v/>
      </c>
      <c r="J268" s="134"/>
      <c r="K268" s="130" t="str">
        <f>IF(C268&lt;&gt;"","＜従来枠＞"&amp;※編集不可※選択項目!$F$2&amp;"　"&amp;"＜トップ性能枠＞"&amp;※編集不可※選択項目!$F$3,"")</f>
        <v/>
      </c>
      <c r="L268" s="134"/>
      <c r="M268" s="134"/>
      <c r="N268" s="134"/>
      <c r="O268" s="128" t="str">
        <f>IF(C268="","",VLOOKUP(C268,※編集不可※選択項目!$A$2:$E$3,5,FALSE))</f>
        <v/>
      </c>
      <c r="P268" s="163"/>
      <c r="Q268" s="94"/>
      <c r="R268" s="148"/>
      <c r="S268" s="149"/>
      <c r="T268" s="225" t="str">
        <f>IF($C$3&lt;&gt;"あり","-",IF(AND(P268="可",L268&gt;=※編集不可※選択項目!$F$3),"トップ性能枠対象","-"))</f>
        <v>-</v>
      </c>
      <c r="U268" s="232"/>
      <c r="V268" s="78"/>
      <c r="W268" s="161" t="str">
        <f t="shared" si="43"/>
        <v/>
      </c>
      <c r="X268" s="233"/>
      <c r="Y268" s="234"/>
      <c r="Z268" s="235"/>
      <c r="AB268" s="236">
        <f t="shared" ref="AB268:AB311" si="48">IF(AND($C268&lt;&gt;"",OR(F268="",G268="",H268="",J268="",L268="",AND(C268="蒸気ボイラ",M268=""),AND(C268="温水ボイラ",N268=""))),1,0)</f>
        <v>0</v>
      </c>
      <c r="AC268" s="79">
        <f>IF(AND($C268&lt;&gt;"",$C$3="あり",L268&gt;=※編集不可※選択項目!$F$3,P268=""),1,0)</f>
        <v>0</v>
      </c>
      <c r="AD268" s="236">
        <f t="shared" si="44"/>
        <v>0</v>
      </c>
      <c r="AE268" s="236" t="str">
        <f t="shared" ref="AE268:AE311" si="49">TEXT(IF(G268="","",G268&amp;"["&amp;H268&amp;"]"),"G/標準")</f>
        <v/>
      </c>
      <c r="AF268" s="237">
        <f t="shared" si="45"/>
        <v>0</v>
      </c>
      <c r="AG268" s="237">
        <f t="shared" si="46"/>
        <v>0</v>
      </c>
      <c r="AH268" s="190">
        <f>IF(AND($C$3="あり", $L268&gt;=※編集不可※選択項目!$F$3, $P268=""),1,0)</f>
        <v>0</v>
      </c>
    </row>
    <row r="269" spans="1:34" ht="25.25" customHeight="1" x14ac:dyDescent="0.2">
      <c r="A269" s="231">
        <f t="shared" si="47"/>
        <v>258</v>
      </c>
      <c r="B269" s="205" t="str">
        <f t="shared" ref="B269:B311" si="50">IF($C269="","","高性能ボイラ")</f>
        <v/>
      </c>
      <c r="C269" s="133"/>
      <c r="D269" s="128" t="str">
        <f t="shared" ref="D269:D311" si="51">IF($C$2="","",IF($B269&lt;&gt;"",$C$2,""))</f>
        <v/>
      </c>
      <c r="E269" s="128" t="str">
        <f t="shared" ref="E269:E311" si="52">IF($F$2="","",IF($B269&lt;&gt;"",$F$2,""))</f>
        <v/>
      </c>
      <c r="F269" s="148"/>
      <c r="G269" s="148"/>
      <c r="H269" s="134"/>
      <c r="I269" s="162" t="str">
        <f t="shared" ref="I269:I311" si="53">IF(G269="","",G269&amp;"["&amp;H269&amp;"]")</f>
        <v/>
      </c>
      <c r="J269" s="134"/>
      <c r="K269" s="130" t="str">
        <f>IF(C269&lt;&gt;"","＜従来枠＞"&amp;※編集不可※選択項目!$F$2&amp;"　"&amp;"＜トップ性能枠＞"&amp;※編集不可※選択項目!$F$3,"")</f>
        <v/>
      </c>
      <c r="L269" s="134"/>
      <c r="M269" s="134"/>
      <c r="N269" s="134"/>
      <c r="O269" s="128" t="str">
        <f>IF(C269="","",VLOOKUP(C269,※編集不可※選択項目!$A$2:$E$3,5,FALSE))</f>
        <v/>
      </c>
      <c r="P269" s="163"/>
      <c r="Q269" s="94"/>
      <c r="R269" s="148"/>
      <c r="S269" s="149"/>
      <c r="T269" s="225" t="str">
        <f>IF($C$3&lt;&gt;"あり","-",IF(AND(P269="可",L269&gt;=※編集不可※選択項目!$F$3),"トップ性能枠対象","-"))</f>
        <v>-</v>
      </c>
      <c r="U269" s="232"/>
      <c r="V269" s="78"/>
      <c r="W269" s="161" t="str">
        <f t="shared" ref="W269:W311" si="54">IF($B269="","",IF(AND($B269&lt;&gt;"",$C$3="あり"),1,0))</f>
        <v/>
      </c>
      <c r="X269" s="233"/>
      <c r="Y269" s="234"/>
      <c r="Z269" s="235"/>
      <c r="AB269" s="236">
        <f t="shared" si="48"/>
        <v>0</v>
      </c>
      <c r="AC269" s="79">
        <f>IF(AND($C269&lt;&gt;"",$C$3="あり",L269&gt;=※編集不可※選択項目!$F$3,P269=""),1,0)</f>
        <v>0</v>
      </c>
      <c r="AD269" s="236">
        <f t="shared" ref="AD269:AD311" si="55">IF(AND($G269&lt;&gt;"",COUNTIF($G269,"*■*")&gt;0,$R269=""),1,0)</f>
        <v>0</v>
      </c>
      <c r="AE269" s="236" t="str">
        <f t="shared" si="49"/>
        <v/>
      </c>
      <c r="AF269" s="237">
        <f t="shared" ref="AF269:AF311" si="56">IF(AE269="",0,COUNTIF($AE$12:$AE$311,AE269))</f>
        <v>0</v>
      </c>
      <c r="AG269" s="237">
        <f t="shared" ref="AG269:AG311" si="57">IF($L269="",0,IF(95&gt;$L269,1,0))</f>
        <v>0</v>
      </c>
      <c r="AH269" s="190">
        <f>IF(AND($C$3="あり", $L269&gt;=※編集不可※選択項目!$F$3, $P269=""),1,0)</f>
        <v>0</v>
      </c>
    </row>
    <row r="270" spans="1:34" ht="25.25" customHeight="1" x14ac:dyDescent="0.2">
      <c r="A270" s="231">
        <f t="shared" si="47"/>
        <v>259</v>
      </c>
      <c r="B270" s="205" t="str">
        <f t="shared" si="50"/>
        <v/>
      </c>
      <c r="C270" s="133"/>
      <c r="D270" s="128" t="str">
        <f t="shared" si="51"/>
        <v/>
      </c>
      <c r="E270" s="128" t="str">
        <f t="shared" si="52"/>
        <v/>
      </c>
      <c r="F270" s="148"/>
      <c r="G270" s="148"/>
      <c r="H270" s="134"/>
      <c r="I270" s="162" t="str">
        <f t="shared" si="53"/>
        <v/>
      </c>
      <c r="J270" s="134"/>
      <c r="K270" s="130" t="str">
        <f>IF(C270&lt;&gt;"","＜従来枠＞"&amp;※編集不可※選択項目!$F$2&amp;"　"&amp;"＜トップ性能枠＞"&amp;※編集不可※選択項目!$F$3,"")</f>
        <v/>
      </c>
      <c r="L270" s="134"/>
      <c r="M270" s="134"/>
      <c r="N270" s="134"/>
      <c r="O270" s="128" t="str">
        <f>IF(C270="","",VLOOKUP(C270,※編集不可※選択項目!$A$2:$E$3,5,FALSE))</f>
        <v/>
      </c>
      <c r="P270" s="163"/>
      <c r="Q270" s="94"/>
      <c r="R270" s="148"/>
      <c r="S270" s="149"/>
      <c r="T270" s="225" t="str">
        <f>IF($C$3&lt;&gt;"あり","-",IF(AND(P270="可",L270&gt;=※編集不可※選択項目!$F$3),"トップ性能枠対象","-"))</f>
        <v>-</v>
      </c>
      <c r="U270" s="232"/>
      <c r="V270" s="78"/>
      <c r="W270" s="161" t="str">
        <f t="shared" si="54"/>
        <v/>
      </c>
      <c r="X270" s="233"/>
      <c r="Y270" s="234"/>
      <c r="Z270" s="235"/>
      <c r="AB270" s="236">
        <f t="shared" si="48"/>
        <v>0</v>
      </c>
      <c r="AC270" s="79">
        <f>IF(AND($C270&lt;&gt;"",$C$3="あり",L270&gt;=※編集不可※選択項目!$F$3,P270=""),1,0)</f>
        <v>0</v>
      </c>
      <c r="AD270" s="236">
        <f t="shared" si="55"/>
        <v>0</v>
      </c>
      <c r="AE270" s="236" t="str">
        <f t="shared" si="49"/>
        <v/>
      </c>
      <c r="AF270" s="237">
        <f t="shared" si="56"/>
        <v>0</v>
      </c>
      <c r="AG270" s="237">
        <f t="shared" si="57"/>
        <v>0</v>
      </c>
      <c r="AH270" s="190">
        <f>IF(AND($C$3="あり", $L270&gt;=※編集不可※選択項目!$F$3, $P270=""),1,0)</f>
        <v>0</v>
      </c>
    </row>
    <row r="271" spans="1:34" ht="25.25" customHeight="1" x14ac:dyDescent="0.2">
      <c r="A271" s="231">
        <f t="shared" si="47"/>
        <v>260</v>
      </c>
      <c r="B271" s="205" t="str">
        <f t="shared" si="50"/>
        <v/>
      </c>
      <c r="C271" s="133"/>
      <c r="D271" s="128" t="str">
        <f t="shared" si="51"/>
        <v/>
      </c>
      <c r="E271" s="128" t="str">
        <f t="shared" si="52"/>
        <v/>
      </c>
      <c r="F271" s="148"/>
      <c r="G271" s="148"/>
      <c r="H271" s="134"/>
      <c r="I271" s="162" t="str">
        <f t="shared" si="53"/>
        <v/>
      </c>
      <c r="J271" s="134"/>
      <c r="K271" s="130" t="str">
        <f>IF(C271&lt;&gt;"","＜従来枠＞"&amp;※編集不可※選択項目!$F$2&amp;"　"&amp;"＜トップ性能枠＞"&amp;※編集不可※選択項目!$F$3,"")</f>
        <v/>
      </c>
      <c r="L271" s="134"/>
      <c r="M271" s="134"/>
      <c r="N271" s="134"/>
      <c r="O271" s="128" t="str">
        <f>IF(C271="","",VLOOKUP(C271,※編集不可※選択項目!$A$2:$E$3,5,FALSE))</f>
        <v/>
      </c>
      <c r="P271" s="163"/>
      <c r="Q271" s="94"/>
      <c r="R271" s="148"/>
      <c r="S271" s="149"/>
      <c r="T271" s="225" t="str">
        <f>IF($C$3&lt;&gt;"あり","-",IF(AND(P271="可",L271&gt;=※編集不可※選択項目!$F$3),"トップ性能枠対象","-"))</f>
        <v>-</v>
      </c>
      <c r="U271" s="232"/>
      <c r="V271" s="78"/>
      <c r="W271" s="161" t="str">
        <f t="shared" si="54"/>
        <v/>
      </c>
      <c r="X271" s="233"/>
      <c r="Y271" s="234"/>
      <c r="Z271" s="235"/>
      <c r="AB271" s="236">
        <f t="shared" si="48"/>
        <v>0</v>
      </c>
      <c r="AC271" s="79">
        <f>IF(AND($C271&lt;&gt;"",$C$3="あり",L271&gt;=※編集不可※選択項目!$F$3,P271=""),1,0)</f>
        <v>0</v>
      </c>
      <c r="AD271" s="236">
        <f t="shared" si="55"/>
        <v>0</v>
      </c>
      <c r="AE271" s="236" t="str">
        <f t="shared" si="49"/>
        <v/>
      </c>
      <c r="AF271" s="237">
        <f t="shared" si="56"/>
        <v>0</v>
      </c>
      <c r="AG271" s="237">
        <f t="shared" si="57"/>
        <v>0</v>
      </c>
      <c r="AH271" s="190">
        <f>IF(AND($C$3="あり", $L271&gt;=※編集不可※選択項目!$F$3, $P271=""),1,0)</f>
        <v>0</v>
      </c>
    </row>
    <row r="272" spans="1:34" ht="25.25" customHeight="1" x14ac:dyDescent="0.2">
      <c r="A272" s="231">
        <f t="shared" si="47"/>
        <v>261</v>
      </c>
      <c r="B272" s="205" t="str">
        <f t="shared" si="50"/>
        <v/>
      </c>
      <c r="C272" s="133"/>
      <c r="D272" s="128" t="str">
        <f t="shared" si="51"/>
        <v/>
      </c>
      <c r="E272" s="128" t="str">
        <f t="shared" si="52"/>
        <v/>
      </c>
      <c r="F272" s="148"/>
      <c r="G272" s="148"/>
      <c r="H272" s="134"/>
      <c r="I272" s="162" t="str">
        <f t="shared" si="53"/>
        <v/>
      </c>
      <c r="J272" s="134"/>
      <c r="K272" s="130" t="str">
        <f>IF(C272&lt;&gt;"","＜従来枠＞"&amp;※編集不可※選択項目!$F$2&amp;"　"&amp;"＜トップ性能枠＞"&amp;※編集不可※選択項目!$F$3,"")</f>
        <v/>
      </c>
      <c r="L272" s="134"/>
      <c r="M272" s="134"/>
      <c r="N272" s="134"/>
      <c r="O272" s="128" t="str">
        <f>IF(C272="","",VLOOKUP(C272,※編集不可※選択項目!$A$2:$E$3,5,FALSE))</f>
        <v/>
      </c>
      <c r="P272" s="163"/>
      <c r="Q272" s="94"/>
      <c r="R272" s="148"/>
      <c r="S272" s="149"/>
      <c r="T272" s="225" t="str">
        <f>IF($C$3&lt;&gt;"あり","-",IF(AND(P272="可",L272&gt;=※編集不可※選択項目!$F$3),"トップ性能枠対象","-"))</f>
        <v>-</v>
      </c>
      <c r="U272" s="232"/>
      <c r="V272" s="78"/>
      <c r="W272" s="161" t="str">
        <f t="shared" si="54"/>
        <v/>
      </c>
      <c r="X272" s="233"/>
      <c r="Y272" s="234"/>
      <c r="Z272" s="235"/>
      <c r="AB272" s="236">
        <f t="shared" si="48"/>
        <v>0</v>
      </c>
      <c r="AC272" s="79">
        <f>IF(AND($C272&lt;&gt;"",$C$3="あり",L272&gt;=※編集不可※選択項目!$F$3,P272=""),1,0)</f>
        <v>0</v>
      </c>
      <c r="AD272" s="236">
        <f t="shared" si="55"/>
        <v>0</v>
      </c>
      <c r="AE272" s="236" t="str">
        <f t="shared" si="49"/>
        <v/>
      </c>
      <c r="AF272" s="237">
        <f t="shared" si="56"/>
        <v>0</v>
      </c>
      <c r="AG272" s="237">
        <f t="shared" si="57"/>
        <v>0</v>
      </c>
      <c r="AH272" s="190">
        <f>IF(AND($C$3="あり", $L272&gt;=※編集不可※選択項目!$F$3, $P272=""),1,0)</f>
        <v>0</v>
      </c>
    </row>
    <row r="273" spans="1:34" ht="25.25" customHeight="1" x14ac:dyDescent="0.2">
      <c r="A273" s="231">
        <f t="shared" si="47"/>
        <v>262</v>
      </c>
      <c r="B273" s="205" t="str">
        <f t="shared" si="50"/>
        <v/>
      </c>
      <c r="C273" s="133"/>
      <c r="D273" s="128" t="str">
        <f t="shared" si="51"/>
        <v/>
      </c>
      <c r="E273" s="128" t="str">
        <f t="shared" si="52"/>
        <v/>
      </c>
      <c r="F273" s="148"/>
      <c r="G273" s="148"/>
      <c r="H273" s="134"/>
      <c r="I273" s="162" t="str">
        <f t="shared" si="53"/>
        <v/>
      </c>
      <c r="J273" s="134"/>
      <c r="K273" s="130" t="str">
        <f>IF(C273&lt;&gt;"","＜従来枠＞"&amp;※編集不可※選択項目!$F$2&amp;"　"&amp;"＜トップ性能枠＞"&amp;※編集不可※選択項目!$F$3,"")</f>
        <v/>
      </c>
      <c r="L273" s="134"/>
      <c r="M273" s="134"/>
      <c r="N273" s="134"/>
      <c r="O273" s="128" t="str">
        <f>IF(C273="","",VLOOKUP(C273,※編集不可※選択項目!$A$2:$E$3,5,FALSE))</f>
        <v/>
      </c>
      <c r="P273" s="163"/>
      <c r="Q273" s="94"/>
      <c r="R273" s="148"/>
      <c r="S273" s="149"/>
      <c r="T273" s="225" t="str">
        <f>IF($C$3&lt;&gt;"あり","-",IF(AND(P273="可",L273&gt;=※編集不可※選択項目!$F$3),"トップ性能枠対象","-"))</f>
        <v>-</v>
      </c>
      <c r="U273" s="232"/>
      <c r="V273" s="78"/>
      <c r="W273" s="161" t="str">
        <f t="shared" si="54"/>
        <v/>
      </c>
      <c r="X273" s="233"/>
      <c r="Y273" s="234"/>
      <c r="Z273" s="235"/>
      <c r="AB273" s="236">
        <f t="shared" si="48"/>
        <v>0</v>
      </c>
      <c r="AC273" s="79">
        <f>IF(AND($C273&lt;&gt;"",$C$3="あり",L273&gt;=※編集不可※選択項目!$F$3,P273=""),1,0)</f>
        <v>0</v>
      </c>
      <c r="AD273" s="236">
        <f t="shared" si="55"/>
        <v>0</v>
      </c>
      <c r="AE273" s="236" t="str">
        <f t="shared" si="49"/>
        <v/>
      </c>
      <c r="AF273" s="237">
        <f t="shared" si="56"/>
        <v>0</v>
      </c>
      <c r="AG273" s="237">
        <f t="shared" si="57"/>
        <v>0</v>
      </c>
      <c r="AH273" s="190">
        <f>IF(AND($C$3="あり", $L273&gt;=※編集不可※選択項目!$F$3, $P273=""),1,0)</f>
        <v>0</v>
      </c>
    </row>
    <row r="274" spans="1:34" ht="25.25" customHeight="1" x14ac:dyDescent="0.2">
      <c r="A274" s="231">
        <f t="shared" si="47"/>
        <v>263</v>
      </c>
      <c r="B274" s="205" t="str">
        <f t="shared" si="50"/>
        <v/>
      </c>
      <c r="C274" s="133"/>
      <c r="D274" s="128" t="str">
        <f t="shared" si="51"/>
        <v/>
      </c>
      <c r="E274" s="128" t="str">
        <f t="shared" si="52"/>
        <v/>
      </c>
      <c r="F274" s="148"/>
      <c r="G274" s="148"/>
      <c r="H274" s="134"/>
      <c r="I274" s="162" t="str">
        <f t="shared" si="53"/>
        <v/>
      </c>
      <c r="J274" s="134"/>
      <c r="K274" s="130" t="str">
        <f>IF(C274&lt;&gt;"","＜従来枠＞"&amp;※編集不可※選択項目!$F$2&amp;"　"&amp;"＜トップ性能枠＞"&amp;※編集不可※選択項目!$F$3,"")</f>
        <v/>
      </c>
      <c r="L274" s="134"/>
      <c r="M274" s="134"/>
      <c r="N274" s="134"/>
      <c r="O274" s="128" t="str">
        <f>IF(C274="","",VLOOKUP(C274,※編集不可※選択項目!$A$2:$E$3,5,FALSE))</f>
        <v/>
      </c>
      <c r="P274" s="163"/>
      <c r="Q274" s="94"/>
      <c r="R274" s="148"/>
      <c r="S274" s="149"/>
      <c r="T274" s="225" t="str">
        <f>IF($C$3&lt;&gt;"あり","-",IF(AND(P274="可",L274&gt;=※編集不可※選択項目!$F$3),"トップ性能枠対象","-"))</f>
        <v>-</v>
      </c>
      <c r="U274" s="232"/>
      <c r="V274" s="78"/>
      <c r="W274" s="161" t="str">
        <f t="shared" si="54"/>
        <v/>
      </c>
      <c r="X274" s="233"/>
      <c r="Y274" s="234"/>
      <c r="Z274" s="235"/>
      <c r="AB274" s="236">
        <f t="shared" si="48"/>
        <v>0</v>
      </c>
      <c r="AC274" s="79">
        <f>IF(AND($C274&lt;&gt;"",$C$3="あり",L274&gt;=※編集不可※選択項目!$F$3,P274=""),1,0)</f>
        <v>0</v>
      </c>
      <c r="AD274" s="236">
        <f t="shared" si="55"/>
        <v>0</v>
      </c>
      <c r="AE274" s="236" t="str">
        <f t="shared" si="49"/>
        <v/>
      </c>
      <c r="AF274" s="237">
        <f t="shared" si="56"/>
        <v>0</v>
      </c>
      <c r="AG274" s="237">
        <f t="shared" si="57"/>
        <v>0</v>
      </c>
      <c r="AH274" s="190">
        <f>IF(AND($C$3="あり", $L274&gt;=※編集不可※選択項目!$F$3, $P274=""),1,0)</f>
        <v>0</v>
      </c>
    </row>
    <row r="275" spans="1:34" ht="25.25" customHeight="1" x14ac:dyDescent="0.2">
      <c r="A275" s="231">
        <f t="shared" si="47"/>
        <v>264</v>
      </c>
      <c r="B275" s="205" t="str">
        <f t="shared" si="50"/>
        <v/>
      </c>
      <c r="C275" s="133"/>
      <c r="D275" s="128" t="str">
        <f t="shared" si="51"/>
        <v/>
      </c>
      <c r="E275" s="128" t="str">
        <f t="shared" si="52"/>
        <v/>
      </c>
      <c r="F275" s="148"/>
      <c r="G275" s="148"/>
      <c r="H275" s="134"/>
      <c r="I275" s="162" t="str">
        <f t="shared" si="53"/>
        <v/>
      </c>
      <c r="J275" s="134"/>
      <c r="K275" s="130" t="str">
        <f>IF(C275&lt;&gt;"","＜従来枠＞"&amp;※編集不可※選択項目!$F$2&amp;"　"&amp;"＜トップ性能枠＞"&amp;※編集不可※選択項目!$F$3,"")</f>
        <v/>
      </c>
      <c r="L275" s="134"/>
      <c r="M275" s="134"/>
      <c r="N275" s="134"/>
      <c r="O275" s="128" t="str">
        <f>IF(C275="","",VLOOKUP(C275,※編集不可※選択項目!$A$2:$E$3,5,FALSE))</f>
        <v/>
      </c>
      <c r="P275" s="163"/>
      <c r="Q275" s="94"/>
      <c r="R275" s="148"/>
      <c r="S275" s="149"/>
      <c r="T275" s="225" t="str">
        <f>IF($C$3&lt;&gt;"あり","-",IF(AND(P275="可",L275&gt;=※編集不可※選択項目!$F$3),"トップ性能枠対象","-"))</f>
        <v>-</v>
      </c>
      <c r="U275" s="232"/>
      <c r="V275" s="78"/>
      <c r="W275" s="161" t="str">
        <f t="shared" si="54"/>
        <v/>
      </c>
      <c r="X275" s="233"/>
      <c r="Y275" s="234"/>
      <c r="Z275" s="235"/>
      <c r="AB275" s="236">
        <f t="shared" si="48"/>
        <v>0</v>
      </c>
      <c r="AC275" s="79">
        <f>IF(AND($C275&lt;&gt;"",$C$3="あり",L275&gt;=※編集不可※選択項目!$F$3,P275=""),1,0)</f>
        <v>0</v>
      </c>
      <c r="AD275" s="236">
        <f t="shared" si="55"/>
        <v>0</v>
      </c>
      <c r="AE275" s="236" t="str">
        <f t="shared" si="49"/>
        <v/>
      </c>
      <c r="AF275" s="237">
        <f t="shared" si="56"/>
        <v>0</v>
      </c>
      <c r="AG275" s="237">
        <f t="shared" si="57"/>
        <v>0</v>
      </c>
      <c r="AH275" s="190">
        <f>IF(AND($C$3="あり", $L275&gt;=※編集不可※選択項目!$F$3, $P275=""),1,0)</f>
        <v>0</v>
      </c>
    </row>
    <row r="276" spans="1:34" ht="25.25" customHeight="1" x14ac:dyDescent="0.2">
      <c r="A276" s="231">
        <f t="shared" si="47"/>
        <v>265</v>
      </c>
      <c r="B276" s="205" t="str">
        <f t="shared" si="50"/>
        <v/>
      </c>
      <c r="C276" s="133"/>
      <c r="D276" s="128" t="str">
        <f t="shared" si="51"/>
        <v/>
      </c>
      <c r="E276" s="128" t="str">
        <f t="shared" si="52"/>
        <v/>
      </c>
      <c r="F276" s="148"/>
      <c r="G276" s="148"/>
      <c r="H276" s="134"/>
      <c r="I276" s="162" t="str">
        <f t="shared" si="53"/>
        <v/>
      </c>
      <c r="J276" s="134"/>
      <c r="K276" s="130" t="str">
        <f>IF(C276&lt;&gt;"","＜従来枠＞"&amp;※編集不可※選択項目!$F$2&amp;"　"&amp;"＜トップ性能枠＞"&amp;※編集不可※選択項目!$F$3,"")</f>
        <v/>
      </c>
      <c r="L276" s="134"/>
      <c r="M276" s="134"/>
      <c r="N276" s="134"/>
      <c r="O276" s="128" t="str">
        <f>IF(C276="","",VLOOKUP(C276,※編集不可※選択項目!$A$2:$E$3,5,FALSE))</f>
        <v/>
      </c>
      <c r="P276" s="163"/>
      <c r="Q276" s="94"/>
      <c r="R276" s="148"/>
      <c r="S276" s="149"/>
      <c r="T276" s="225" t="str">
        <f>IF($C$3&lt;&gt;"あり","-",IF(AND(P276="可",L276&gt;=※編集不可※選択項目!$F$3),"トップ性能枠対象","-"))</f>
        <v>-</v>
      </c>
      <c r="U276" s="232"/>
      <c r="V276" s="78"/>
      <c r="W276" s="161" t="str">
        <f t="shared" si="54"/>
        <v/>
      </c>
      <c r="X276" s="233"/>
      <c r="Y276" s="234"/>
      <c r="Z276" s="235"/>
      <c r="AB276" s="236">
        <f t="shared" si="48"/>
        <v>0</v>
      </c>
      <c r="AC276" s="79">
        <f>IF(AND($C276&lt;&gt;"",$C$3="あり",L276&gt;=※編集不可※選択項目!$F$3,P276=""),1,0)</f>
        <v>0</v>
      </c>
      <c r="AD276" s="236">
        <f t="shared" si="55"/>
        <v>0</v>
      </c>
      <c r="AE276" s="236" t="str">
        <f t="shared" si="49"/>
        <v/>
      </c>
      <c r="AF276" s="237">
        <f t="shared" si="56"/>
        <v>0</v>
      </c>
      <c r="AG276" s="237">
        <f t="shared" si="57"/>
        <v>0</v>
      </c>
      <c r="AH276" s="190">
        <f>IF(AND($C$3="あり", $L276&gt;=※編集不可※選択項目!$F$3, $P276=""),1,0)</f>
        <v>0</v>
      </c>
    </row>
    <row r="277" spans="1:34" ht="25.25" customHeight="1" x14ac:dyDescent="0.2">
      <c r="A277" s="231">
        <f t="shared" si="47"/>
        <v>266</v>
      </c>
      <c r="B277" s="205" t="str">
        <f t="shared" si="50"/>
        <v/>
      </c>
      <c r="C277" s="133"/>
      <c r="D277" s="128" t="str">
        <f t="shared" si="51"/>
        <v/>
      </c>
      <c r="E277" s="128" t="str">
        <f t="shared" si="52"/>
        <v/>
      </c>
      <c r="F277" s="148"/>
      <c r="G277" s="148"/>
      <c r="H277" s="134"/>
      <c r="I277" s="162" t="str">
        <f t="shared" si="53"/>
        <v/>
      </c>
      <c r="J277" s="134"/>
      <c r="K277" s="130" t="str">
        <f>IF(C277&lt;&gt;"","＜従来枠＞"&amp;※編集不可※選択項目!$F$2&amp;"　"&amp;"＜トップ性能枠＞"&amp;※編集不可※選択項目!$F$3,"")</f>
        <v/>
      </c>
      <c r="L277" s="134"/>
      <c r="M277" s="134"/>
      <c r="N277" s="134"/>
      <c r="O277" s="128" t="str">
        <f>IF(C277="","",VLOOKUP(C277,※編集不可※選択項目!$A$2:$E$3,5,FALSE))</f>
        <v/>
      </c>
      <c r="P277" s="163"/>
      <c r="Q277" s="94"/>
      <c r="R277" s="148"/>
      <c r="S277" s="149"/>
      <c r="T277" s="225" t="str">
        <f>IF($C$3&lt;&gt;"あり","-",IF(AND(P277="可",L277&gt;=※編集不可※選択項目!$F$3),"トップ性能枠対象","-"))</f>
        <v>-</v>
      </c>
      <c r="U277" s="232"/>
      <c r="V277" s="78"/>
      <c r="W277" s="161" t="str">
        <f t="shared" si="54"/>
        <v/>
      </c>
      <c r="X277" s="233"/>
      <c r="Y277" s="234"/>
      <c r="Z277" s="235"/>
      <c r="AB277" s="236">
        <f t="shared" si="48"/>
        <v>0</v>
      </c>
      <c r="AC277" s="79">
        <f>IF(AND($C277&lt;&gt;"",$C$3="あり",L277&gt;=※編集不可※選択項目!$F$3,P277=""),1,0)</f>
        <v>0</v>
      </c>
      <c r="AD277" s="236">
        <f t="shared" si="55"/>
        <v>0</v>
      </c>
      <c r="AE277" s="236" t="str">
        <f t="shared" si="49"/>
        <v/>
      </c>
      <c r="AF277" s="237">
        <f t="shared" si="56"/>
        <v>0</v>
      </c>
      <c r="AG277" s="237">
        <f t="shared" si="57"/>
        <v>0</v>
      </c>
      <c r="AH277" s="190">
        <f>IF(AND($C$3="あり", $L277&gt;=※編集不可※選択項目!$F$3, $P277=""),1,0)</f>
        <v>0</v>
      </c>
    </row>
    <row r="278" spans="1:34" ht="25.25" customHeight="1" x14ac:dyDescent="0.2">
      <c r="A278" s="231">
        <f t="shared" si="47"/>
        <v>267</v>
      </c>
      <c r="B278" s="205" t="str">
        <f t="shared" si="50"/>
        <v/>
      </c>
      <c r="C278" s="133"/>
      <c r="D278" s="128" t="str">
        <f t="shared" si="51"/>
        <v/>
      </c>
      <c r="E278" s="128" t="str">
        <f t="shared" si="52"/>
        <v/>
      </c>
      <c r="F278" s="148"/>
      <c r="G278" s="148"/>
      <c r="H278" s="134"/>
      <c r="I278" s="162" t="str">
        <f t="shared" si="53"/>
        <v/>
      </c>
      <c r="J278" s="134"/>
      <c r="K278" s="130" t="str">
        <f>IF(C278&lt;&gt;"","＜従来枠＞"&amp;※編集不可※選択項目!$F$2&amp;"　"&amp;"＜トップ性能枠＞"&amp;※編集不可※選択項目!$F$3,"")</f>
        <v/>
      </c>
      <c r="L278" s="134"/>
      <c r="M278" s="134"/>
      <c r="N278" s="134"/>
      <c r="O278" s="128" t="str">
        <f>IF(C278="","",VLOOKUP(C278,※編集不可※選択項目!$A$2:$E$3,5,FALSE))</f>
        <v/>
      </c>
      <c r="P278" s="163"/>
      <c r="Q278" s="94"/>
      <c r="R278" s="148"/>
      <c r="S278" s="149"/>
      <c r="T278" s="225" t="str">
        <f>IF($C$3&lt;&gt;"あり","-",IF(AND(P278="可",L278&gt;=※編集不可※選択項目!$F$3),"トップ性能枠対象","-"))</f>
        <v>-</v>
      </c>
      <c r="U278" s="232"/>
      <c r="V278" s="78"/>
      <c r="W278" s="161" t="str">
        <f t="shared" si="54"/>
        <v/>
      </c>
      <c r="X278" s="233"/>
      <c r="Y278" s="234"/>
      <c r="Z278" s="235"/>
      <c r="AB278" s="236">
        <f t="shared" si="48"/>
        <v>0</v>
      </c>
      <c r="AC278" s="79">
        <f>IF(AND($C278&lt;&gt;"",$C$3="あり",L278&gt;=※編集不可※選択項目!$F$3,P278=""),1,0)</f>
        <v>0</v>
      </c>
      <c r="AD278" s="236">
        <f t="shared" si="55"/>
        <v>0</v>
      </c>
      <c r="AE278" s="236" t="str">
        <f t="shared" si="49"/>
        <v/>
      </c>
      <c r="AF278" s="237">
        <f t="shared" si="56"/>
        <v>0</v>
      </c>
      <c r="AG278" s="237">
        <f t="shared" si="57"/>
        <v>0</v>
      </c>
      <c r="AH278" s="190">
        <f>IF(AND($C$3="あり", $L278&gt;=※編集不可※選択項目!$F$3, $P278=""),1,0)</f>
        <v>0</v>
      </c>
    </row>
    <row r="279" spans="1:34" ht="25.25" customHeight="1" x14ac:dyDescent="0.2">
      <c r="A279" s="231">
        <f t="shared" si="47"/>
        <v>268</v>
      </c>
      <c r="B279" s="205" t="str">
        <f t="shared" si="50"/>
        <v/>
      </c>
      <c r="C279" s="133"/>
      <c r="D279" s="128" t="str">
        <f t="shared" si="51"/>
        <v/>
      </c>
      <c r="E279" s="128" t="str">
        <f t="shared" si="52"/>
        <v/>
      </c>
      <c r="F279" s="148"/>
      <c r="G279" s="148"/>
      <c r="H279" s="134"/>
      <c r="I279" s="162" t="str">
        <f t="shared" si="53"/>
        <v/>
      </c>
      <c r="J279" s="134"/>
      <c r="K279" s="130" t="str">
        <f>IF(C279&lt;&gt;"","＜従来枠＞"&amp;※編集不可※選択項目!$F$2&amp;"　"&amp;"＜トップ性能枠＞"&amp;※編集不可※選択項目!$F$3,"")</f>
        <v/>
      </c>
      <c r="L279" s="134"/>
      <c r="M279" s="134"/>
      <c r="N279" s="134"/>
      <c r="O279" s="128" t="str">
        <f>IF(C279="","",VLOOKUP(C279,※編集不可※選択項目!$A$2:$E$3,5,FALSE))</f>
        <v/>
      </c>
      <c r="P279" s="163"/>
      <c r="Q279" s="94"/>
      <c r="R279" s="148"/>
      <c r="S279" s="149"/>
      <c r="T279" s="225" t="str">
        <f>IF($C$3&lt;&gt;"あり","-",IF(AND(P279="可",L279&gt;=※編集不可※選択項目!$F$3),"トップ性能枠対象","-"))</f>
        <v>-</v>
      </c>
      <c r="U279" s="232"/>
      <c r="V279" s="78"/>
      <c r="W279" s="161" t="str">
        <f t="shared" si="54"/>
        <v/>
      </c>
      <c r="X279" s="233"/>
      <c r="Y279" s="234"/>
      <c r="Z279" s="235"/>
      <c r="AB279" s="236">
        <f t="shared" si="48"/>
        <v>0</v>
      </c>
      <c r="AC279" s="79">
        <f>IF(AND($C279&lt;&gt;"",$C$3="あり",L279&gt;=※編集不可※選択項目!$F$3,P279=""),1,0)</f>
        <v>0</v>
      </c>
      <c r="AD279" s="236">
        <f t="shared" si="55"/>
        <v>0</v>
      </c>
      <c r="AE279" s="236" t="str">
        <f t="shared" si="49"/>
        <v/>
      </c>
      <c r="AF279" s="237">
        <f t="shared" si="56"/>
        <v>0</v>
      </c>
      <c r="AG279" s="237">
        <f t="shared" si="57"/>
        <v>0</v>
      </c>
      <c r="AH279" s="190">
        <f>IF(AND($C$3="あり", $L279&gt;=※編集不可※選択項目!$F$3, $P279=""),1,0)</f>
        <v>0</v>
      </c>
    </row>
    <row r="280" spans="1:34" ht="25.25" customHeight="1" x14ac:dyDescent="0.2">
      <c r="A280" s="231">
        <f t="shared" si="47"/>
        <v>269</v>
      </c>
      <c r="B280" s="205" t="str">
        <f t="shared" si="50"/>
        <v/>
      </c>
      <c r="C280" s="133"/>
      <c r="D280" s="128" t="str">
        <f t="shared" si="51"/>
        <v/>
      </c>
      <c r="E280" s="128" t="str">
        <f t="shared" si="52"/>
        <v/>
      </c>
      <c r="F280" s="148"/>
      <c r="G280" s="148"/>
      <c r="H280" s="134"/>
      <c r="I280" s="162" t="str">
        <f t="shared" si="53"/>
        <v/>
      </c>
      <c r="J280" s="134"/>
      <c r="K280" s="130" t="str">
        <f>IF(C280&lt;&gt;"","＜従来枠＞"&amp;※編集不可※選択項目!$F$2&amp;"　"&amp;"＜トップ性能枠＞"&amp;※編集不可※選択項目!$F$3,"")</f>
        <v/>
      </c>
      <c r="L280" s="134"/>
      <c r="M280" s="134"/>
      <c r="N280" s="134"/>
      <c r="O280" s="128" t="str">
        <f>IF(C280="","",VLOOKUP(C280,※編集不可※選択項目!$A$2:$E$3,5,FALSE))</f>
        <v/>
      </c>
      <c r="P280" s="163"/>
      <c r="Q280" s="94"/>
      <c r="R280" s="148"/>
      <c r="S280" s="149"/>
      <c r="T280" s="225" t="str">
        <f>IF($C$3&lt;&gt;"あり","-",IF(AND(P280="可",L280&gt;=※編集不可※選択項目!$F$3),"トップ性能枠対象","-"))</f>
        <v>-</v>
      </c>
      <c r="U280" s="232"/>
      <c r="V280" s="78"/>
      <c r="W280" s="161" t="str">
        <f t="shared" si="54"/>
        <v/>
      </c>
      <c r="X280" s="233"/>
      <c r="Y280" s="234"/>
      <c r="Z280" s="235"/>
      <c r="AB280" s="236">
        <f t="shared" si="48"/>
        <v>0</v>
      </c>
      <c r="AC280" s="79">
        <f>IF(AND($C280&lt;&gt;"",$C$3="あり",L280&gt;=※編集不可※選択項目!$F$3,P280=""),1,0)</f>
        <v>0</v>
      </c>
      <c r="AD280" s="236">
        <f t="shared" si="55"/>
        <v>0</v>
      </c>
      <c r="AE280" s="236" t="str">
        <f t="shared" si="49"/>
        <v/>
      </c>
      <c r="AF280" s="237">
        <f t="shared" si="56"/>
        <v>0</v>
      </c>
      <c r="AG280" s="237">
        <f t="shared" si="57"/>
        <v>0</v>
      </c>
      <c r="AH280" s="190">
        <f>IF(AND($C$3="あり", $L280&gt;=※編集不可※選択項目!$F$3, $P280=""),1,0)</f>
        <v>0</v>
      </c>
    </row>
    <row r="281" spans="1:34" ht="25.25" customHeight="1" x14ac:dyDescent="0.2">
      <c r="A281" s="231">
        <f t="shared" si="47"/>
        <v>270</v>
      </c>
      <c r="B281" s="205" t="str">
        <f t="shared" si="50"/>
        <v/>
      </c>
      <c r="C281" s="133"/>
      <c r="D281" s="128" t="str">
        <f t="shared" si="51"/>
        <v/>
      </c>
      <c r="E281" s="128" t="str">
        <f t="shared" si="52"/>
        <v/>
      </c>
      <c r="F281" s="148"/>
      <c r="G281" s="148"/>
      <c r="H281" s="134"/>
      <c r="I281" s="162" t="str">
        <f t="shared" si="53"/>
        <v/>
      </c>
      <c r="J281" s="134"/>
      <c r="K281" s="130" t="str">
        <f>IF(C281&lt;&gt;"","＜従来枠＞"&amp;※編集不可※選択項目!$F$2&amp;"　"&amp;"＜トップ性能枠＞"&amp;※編集不可※選択項目!$F$3,"")</f>
        <v/>
      </c>
      <c r="L281" s="134"/>
      <c r="M281" s="134"/>
      <c r="N281" s="134"/>
      <c r="O281" s="128" t="str">
        <f>IF(C281="","",VLOOKUP(C281,※編集不可※選択項目!$A$2:$E$3,5,FALSE))</f>
        <v/>
      </c>
      <c r="P281" s="163"/>
      <c r="Q281" s="94"/>
      <c r="R281" s="148"/>
      <c r="S281" s="149"/>
      <c r="T281" s="225" t="str">
        <f>IF($C$3&lt;&gt;"あり","-",IF(AND(P281="可",L281&gt;=※編集不可※選択項目!$F$3),"トップ性能枠対象","-"))</f>
        <v>-</v>
      </c>
      <c r="U281" s="232"/>
      <c r="V281" s="78"/>
      <c r="W281" s="161" t="str">
        <f t="shared" si="54"/>
        <v/>
      </c>
      <c r="X281" s="233"/>
      <c r="Y281" s="234"/>
      <c r="Z281" s="235"/>
      <c r="AB281" s="236">
        <f t="shared" si="48"/>
        <v>0</v>
      </c>
      <c r="AC281" s="79">
        <f>IF(AND($C281&lt;&gt;"",$C$3="あり",L281&gt;=※編集不可※選択項目!$F$3,P281=""),1,0)</f>
        <v>0</v>
      </c>
      <c r="AD281" s="236">
        <f t="shared" si="55"/>
        <v>0</v>
      </c>
      <c r="AE281" s="236" t="str">
        <f t="shared" si="49"/>
        <v/>
      </c>
      <c r="AF281" s="237">
        <f t="shared" si="56"/>
        <v>0</v>
      </c>
      <c r="AG281" s="237">
        <f t="shared" si="57"/>
        <v>0</v>
      </c>
      <c r="AH281" s="190">
        <f>IF(AND($C$3="あり", $L281&gt;=※編集不可※選択項目!$F$3, $P281=""),1,0)</f>
        <v>0</v>
      </c>
    </row>
    <row r="282" spans="1:34" ht="25.25" customHeight="1" x14ac:dyDescent="0.2">
      <c r="A282" s="231">
        <f t="shared" si="47"/>
        <v>271</v>
      </c>
      <c r="B282" s="205" t="str">
        <f t="shared" si="50"/>
        <v/>
      </c>
      <c r="C282" s="133"/>
      <c r="D282" s="128" t="str">
        <f t="shared" si="51"/>
        <v/>
      </c>
      <c r="E282" s="128" t="str">
        <f t="shared" si="52"/>
        <v/>
      </c>
      <c r="F282" s="148"/>
      <c r="G282" s="148"/>
      <c r="H282" s="134"/>
      <c r="I282" s="162" t="str">
        <f t="shared" si="53"/>
        <v/>
      </c>
      <c r="J282" s="134"/>
      <c r="K282" s="130" t="str">
        <f>IF(C282&lt;&gt;"","＜従来枠＞"&amp;※編集不可※選択項目!$F$2&amp;"　"&amp;"＜トップ性能枠＞"&amp;※編集不可※選択項目!$F$3,"")</f>
        <v/>
      </c>
      <c r="L282" s="134"/>
      <c r="M282" s="134"/>
      <c r="N282" s="134"/>
      <c r="O282" s="128" t="str">
        <f>IF(C282="","",VLOOKUP(C282,※編集不可※選択項目!$A$2:$E$3,5,FALSE))</f>
        <v/>
      </c>
      <c r="P282" s="163"/>
      <c r="Q282" s="94"/>
      <c r="R282" s="148"/>
      <c r="S282" s="149"/>
      <c r="T282" s="225" t="str">
        <f>IF($C$3&lt;&gt;"あり","-",IF(AND(P282="可",L282&gt;=※編集不可※選択項目!$F$3),"トップ性能枠対象","-"))</f>
        <v>-</v>
      </c>
      <c r="U282" s="232"/>
      <c r="V282" s="78"/>
      <c r="W282" s="161" t="str">
        <f t="shared" si="54"/>
        <v/>
      </c>
      <c r="X282" s="233"/>
      <c r="Y282" s="234"/>
      <c r="Z282" s="235"/>
      <c r="AB282" s="236">
        <f t="shared" si="48"/>
        <v>0</v>
      </c>
      <c r="AC282" s="79">
        <f>IF(AND($C282&lt;&gt;"",$C$3="あり",L282&gt;=※編集不可※選択項目!$F$3,P282=""),1,0)</f>
        <v>0</v>
      </c>
      <c r="AD282" s="236">
        <f t="shared" si="55"/>
        <v>0</v>
      </c>
      <c r="AE282" s="236" t="str">
        <f t="shared" si="49"/>
        <v/>
      </c>
      <c r="AF282" s="237">
        <f t="shared" si="56"/>
        <v>0</v>
      </c>
      <c r="AG282" s="237">
        <f t="shared" si="57"/>
        <v>0</v>
      </c>
      <c r="AH282" s="190">
        <f>IF(AND($C$3="あり", $L282&gt;=※編集不可※選択項目!$F$3, $P282=""),1,0)</f>
        <v>0</v>
      </c>
    </row>
    <row r="283" spans="1:34" ht="25.25" customHeight="1" x14ac:dyDescent="0.2">
      <c r="A283" s="231">
        <f t="shared" si="47"/>
        <v>272</v>
      </c>
      <c r="B283" s="205" t="str">
        <f t="shared" si="50"/>
        <v/>
      </c>
      <c r="C283" s="133"/>
      <c r="D283" s="128" t="str">
        <f t="shared" si="51"/>
        <v/>
      </c>
      <c r="E283" s="128" t="str">
        <f t="shared" si="52"/>
        <v/>
      </c>
      <c r="F283" s="148"/>
      <c r="G283" s="148"/>
      <c r="H283" s="134"/>
      <c r="I283" s="162" t="str">
        <f t="shared" si="53"/>
        <v/>
      </c>
      <c r="J283" s="134"/>
      <c r="K283" s="130" t="str">
        <f>IF(C283&lt;&gt;"","＜従来枠＞"&amp;※編集不可※選択項目!$F$2&amp;"　"&amp;"＜トップ性能枠＞"&amp;※編集不可※選択項目!$F$3,"")</f>
        <v/>
      </c>
      <c r="L283" s="134"/>
      <c r="M283" s="134"/>
      <c r="N283" s="134"/>
      <c r="O283" s="128" t="str">
        <f>IF(C283="","",VLOOKUP(C283,※編集不可※選択項目!$A$2:$E$3,5,FALSE))</f>
        <v/>
      </c>
      <c r="P283" s="163"/>
      <c r="Q283" s="94"/>
      <c r="R283" s="148"/>
      <c r="S283" s="149"/>
      <c r="T283" s="225" t="str">
        <f>IF($C$3&lt;&gt;"あり","-",IF(AND(P283="可",L283&gt;=※編集不可※選択項目!$F$3),"トップ性能枠対象","-"))</f>
        <v>-</v>
      </c>
      <c r="U283" s="232"/>
      <c r="V283" s="78"/>
      <c r="W283" s="161" t="str">
        <f t="shared" si="54"/>
        <v/>
      </c>
      <c r="X283" s="233"/>
      <c r="Y283" s="234"/>
      <c r="Z283" s="235"/>
      <c r="AB283" s="236">
        <f t="shared" si="48"/>
        <v>0</v>
      </c>
      <c r="AC283" s="79">
        <f>IF(AND($C283&lt;&gt;"",$C$3="あり",L283&gt;=※編集不可※選択項目!$F$3,P283=""),1,0)</f>
        <v>0</v>
      </c>
      <c r="AD283" s="236">
        <f t="shared" si="55"/>
        <v>0</v>
      </c>
      <c r="AE283" s="236" t="str">
        <f t="shared" si="49"/>
        <v/>
      </c>
      <c r="AF283" s="237">
        <f t="shared" si="56"/>
        <v>0</v>
      </c>
      <c r="AG283" s="237">
        <f t="shared" si="57"/>
        <v>0</v>
      </c>
      <c r="AH283" s="190">
        <f>IF(AND($C$3="あり", $L283&gt;=※編集不可※選択項目!$F$3, $P283=""),1,0)</f>
        <v>0</v>
      </c>
    </row>
    <row r="284" spans="1:34" ht="25.25" customHeight="1" x14ac:dyDescent="0.2">
      <c r="A284" s="231">
        <f t="shared" si="47"/>
        <v>273</v>
      </c>
      <c r="B284" s="205" t="str">
        <f t="shared" si="50"/>
        <v/>
      </c>
      <c r="C284" s="133"/>
      <c r="D284" s="128" t="str">
        <f t="shared" si="51"/>
        <v/>
      </c>
      <c r="E284" s="128" t="str">
        <f t="shared" si="52"/>
        <v/>
      </c>
      <c r="F284" s="148"/>
      <c r="G284" s="148"/>
      <c r="H284" s="134"/>
      <c r="I284" s="162" t="str">
        <f t="shared" si="53"/>
        <v/>
      </c>
      <c r="J284" s="134"/>
      <c r="K284" s="130" t="str">
        <f>IF(C284&lt;&gt;"","＜従来枠＞"&amp;※編集不可※選択項目!$F$2&amp;"　"&amp;"＜トップ性能枠＞"&amp;※編集不可※選択項目!$F$3,"")</f>
        <v/>
      </c>
      <c r="L284" s="134"/>
      <c r="M284" s="134"/>
      <c r="N284" s="134"/>
      <c r="O284" s="128" t="str">
        <f>IF(C284="","",VLOOKUP(C284,※編集不可※選択項目!$A$2:$E$3,5,FALSE))</f>
        <v/>
      </c>
      <c r="P284" s="163"/>
      <c r="Q284" s="94"/>
      <c r="R284" s="148"/>
      <c r="S284" s="149"/>
      <c r="T284" s="225" t="str">
        <f>IF($C$3&lt;&gt;"あり","-",IF(AND(P284="可",L284&gt;=※編集不可※選択項目!$F$3),"トップ性能枠対象","-"))</f>
        <v>-</v>
      </c>
      <c r="U284" s="232"/>
      <c r="V284" s="78"/>
      <c r="W284" s="161" t="str">
        <f t="shared" si="54"/>
        <v/>
      </c>
      <c r="X284" s="233"/>
      <c r="Y284" s="234"/>
      <c r="Z284" s="235"/>
      <c r="AB284" s="236">
        <f t="shared" si="48"/>
        <v>0</v>
      </c>
      <c r="AC284" s="79">
        <f>IF(AND($C284&lt;&gt;"",$C$3="あり",L284&gt;=※編集不可※選択項目!$F$3,P284=""),1,0)</f>
        <v>0</v>
      </c>
      <c r="AD284" s="236">
        <f t="shared" si="55"/>
        <v>0</v>
      </c>
      <c r="AE284" s="236" t="str">
        <f t="shared" si="49"/>
        <v/>
      </c>
      <c r="AF284" s="237">
        <f t="shared" si="56"/>
        <v>0</v>
      </c>
      <c r="AG284" s="237">
        <f t="shared" si="57"/>
        <v>0</v>
      </c>
      <c r="AH284" s="190">
        <f>IF(AND($C$3="あり", $L284&gt;=※編集不可※選択項目!$F$3, $P284=""),1,0)</f>
        <v>0</v>
      </c>
    </row>
    <row r="285" spans="1:34" ht="25.25" customHeight="1" x14ac:dyDescent="0.2">
      <c r="A285" s="231">
        <f t="shared" si="47"/>
        <v>274</v>
      </c>
      <c r="B285" s="205" t="str">
        <f t="shared" si="50"/>
        <v/>
      </c>
      <c r="C285" s="133"/>
      <c r="D285" s="128" t="str">
        <f t="shared" si="51"/>
        <v/>
      </c>
      <c r="E285" s="128" t="str">
        <f t="shared" si="52"/>
        <v/>
      </c>
      <c r="F285" s="148"/>
      <c r="G285" s="148"/>
      <c r="H285" s="134"/>
      <c r="I285" s="162" t="str">
        <f t="shared" si="53"/>
        <v/>
      </c>
      <c r="J285" s="134"/>
      <c r="K285" s="130" t="str">
        <f>IF(C285&lt;&gt;"","＜従来枠＞"&amp;※編集不可※選択項目!$F$2&amp;"　"&amp;"＜トップ性能枠＞"&amp;※編集不可※選択項目!$F$3,"")</f>
        <v/>
      </c>
      <c r="L285" s="134"/>
      <c r="M285" s="134"/>
      <c r="N285" s="134"/>
      <c r="O285" s="128" t="str">
        <f>IF(C285="","",VLOOKUP(C285,※編集不可※選択項目!$A$2:$E$3,5,FALSE))</f>
        <v/>
      </c>
      <c r="P285" s="163"/>
      <c r="Q285" s="94"/>
      <c r="R285" s="148"/>
      <c r="S285" s="149"/>
      <c r="T285" s="225" t="str">
        <f>IF($C$3&lt;&gt;"あり","-",IF(AND(P285="可",L285&gt;=※編集不可※選択項目!$F$3),"トップ性能枠対象","-"))</f>
        <v>-</v>
      </c>
      <c r="U285" s="232"/>
      <c r="V285" s="78"/>
      <c r="W285" s="161" t="str">
        <f t="shared" si="54"/>
        <v/>
      </c>
      <c r="X285" s="233"/>
      <c r="Y285" s="234"/>
      <c r="Z285" s="235"/>
      <c r="AB285" s="236">
        <f t="shared" si="48"/>
        <v>0</v>
      </c>
      <c r="AC285" s="79">
        <f>IF(AND($C285&lt;&gt;"",$C$3="あり",L285&gt;=※編集不可※選択項目!$F$3,P285=""),1,0)</f>
        <v>0</v>
      </c>
      <c r="AD285" s="236">
        <f t="shared" si="55"/>
        <v>0</v>
      </c>
      <c r="AE285" s="236" t="str">
        <f t="shared" si="49"/>
        <v/>
      </c>
      <c r="AF285" s="237">
        <f t="shared" si="56"/>
        <v>0</v>
      </c>
      <c r="AG285" s="237">
        <f t="shared" si="57"/>
        <v>0</v>
      </c>
      <c r="AH285" s="190">
        <f>IF(AND($C$3="あり", $L285&gt;=※編集不可※選択項目!$F$3, $P285=""),1,0)</f>
        <v>0</v>
      </c>
    </row>
    <row r="286" spans="1:34" ht="25.25" customHeight="1" x14ac:dyDescent="0.2">
      <c r="A286" s="231">
        <f t="shared" si="47"/>
        <v>275</v>
      </c>
      <c r="B286" s="205" t="str">
        <f t="shared" si="50"/>
        <v/>
      </c>
      <c r="C286" s="133"/>
      <c r="D286" s="128" t="str">
        <f t="shared" si="51"/>
        <v/>
      </c>
      <c r="E286" s="128" t="str">
        <f t="shared" si="52"/>
        <v/>
      </c>
      <c r="F286" s="148"/>
      <c r="G286" s="148"/>
      <c r="H286" s="134"/>
      <c r="I286" s="162" t="str">
        <f t="shared" si="53"/>
        <v/>
      </c>
      <c r="J286" s="134"/>
      <c r="K286" s="130" t="str">
        <f>IF(C286&lt;&gt;"","＜従来枠＞"&amp;※編集不可※選択項目!$F$2&amp;"　"&amp;"＜トップ性能枠＞"&amp;※編集不可※選択項目!$F$3,"")</f>
        <v/>
      </c>
      <c r="L286" s="134"/>
      <c r="M286" s="134"/>
      <c r="N286" s="134"/>
      <c r="O286" s="128" t="str">
        <f>IF(C286="","",VLOOKUP(C286,※編集不可※選択項目!$A$2:$E$3,5,FALSE))</f>
        <v/>
      </c>
      <c r="P286" s="163"/>
      <c r="Q286" s="94"/>
      <c r="R286" s="148"/>
      <c r="S286" s="149"/>
      <c r="T286" s="225" t="str">
        <f>IF($C$3&lt;&gt;"あり","-",IF(AND(P286="可",L286&gt;=※編集不可※選択項目!$F$3),"トップ性能枠対象","-"))</f>
        <v>-</v>
      </c>
      <c r="U286" s="232"/>
      <c r="V286" s="78"/>
      <c r="W286" s="161" t="str">
        <f t="shared" si="54"/>
        <v/>
      </c>
      <c r="X286" s="233"/>
      <c r="Y286" s="234"/>
      <c r="Z286" s="235"/>
      <c r="AB286" s="236">
        <f t="shared" si="48"/>
        <v>0</v>
      </c>
      <c r="AC286" s="79">
        <f>IF(AND($C286&lt;&gt;"",$C$3="あり",L286&gt;=※編集不可※選択項目!$F$3,P286=""),1,0)</f>
        <v>0</v>
      </c>
      <c r="AD286" s="236">
        <f t="shared" si="55"/>
        <v>0</v>
      </c>
      <c r="AE286" s="236" t="str">
        <f t="shared" si="49"/>
        <v/>
      </c>
      <c r="AF286" s="237">
        <f t="shared" si="56"/>
        <v>0</v>
      </c>
      <c r="AG286" s="237">
        <f t="shared" si="57"/>
        <v>0</v>
      </c>
      <c r="AH286" s="190">
        <f>IF(AND($C$3="あり", $L286&gt;=※編集不可※選択項目!$F$3, $P286=""),1,0)</f>
        <v>0</v>
      </c>
    </row>
    <row r="287" spans="1:34" ht="25.25" customHeight="1" x14ac:dyDescent="0.2">
      <c r="A287" s="231">
        <f t="shared" si="47"/>
        <v>276</v>
      </c>
      <c r="B287" s="205" t="str">
        <f t="shared" si="50"/>
        <v/>
      </c>
      <c r="C287" s="133"/>
      <c r="D287" s="128" t="str">
        <f t="shared" si="51"/>
        <v/>
      </c>
      <c r="E287" s="128" t="str">
        <f t="shared" si="52"/>
        <v/>
      </c>
      <c r="F287" s="148"/>
      <c r="G287" s="148"/>
      <c r="H287" s="134"/>
      <c r="I287" s="162" t="str">
        <f t="shared" si="53"/>
        <v/>
      </c>
      <c r="J287" s="134"/>
      <c r="K287" s="130" t="str">
        <f>IF(C287&lt;&gt;"","＜従来枠＞"&amp;※編集不可※選択項目!$F$2&amp;"　"&amp;"＜トップ性能枠＞"&amp;※編集不可※選択項目!$F$3,"")</f>
        <v/>
      </c>
      <c r="L287" s="134"/>
      <c r="M287" s="134"/>
      <c r="N287" s="134"/>
      <c r="O287" s="128" t="str">
        <f>IF(C287="","",VLOOKUP(C287,※編集不可※選択項目!$A$2:$E$3,5,FALSE))</f>
        <v/>
      </c>
      <c r="P287" s="163"/>
      <c r="Q287" s="94"/>
      <c r="R287" s="148"/>
      <c r="S287" s="149"/>
      <c r="T287" s="225" t="str">
        <f>IF($C$3&lt;&gt;"あり","-",IF(AND(P287="可",L287&gt;=※編集不可※選択項目!$F$3),"トップ性能枠対象","-"))</f>
        <v>-</v>
      </c>
      <c r="U287" s="232"/>
      <c r="V287" s="78"/>
      <c r="W287" s="161" t="str">
        <f t="shared" si="54"/>
        <v/>
      </c>
      <c r="X287" s="233"/>
      <c r="Y287" s="234"/>
      <c r="Z287" s="235"/>
      <c r="AB287" s="236">
        <f t="shared" si="48"/>
        <v>0</v>
      </c>
      <c r="AC287" s="79">
        <f>IF(AND($C287&lt;&gt;"",$C$3="あり",L287&gt;=※編集不可※選択項目!$F$3,P287=""),1,0)</f>
        <v>0</v>
      </c>
      <c r="AD287" s="236">
        <f t="shared" si="55"/>
        <v>0</v>
      </c>
      <c r="AE287" s="236" t="str">
        <f t="shared" si="49"/>
        <v/>
      </c>
      <c r="AF287" s="237">
        <f t="shared" si="56"/>
        <v>0</v>
      </c>
      <c r="AG287" s="237">
        <f t="shared" si="57"/>
        <v>0</v>
      </c>
      <c r="AH287" s="190">
        <f>IF(AND($C$3="あり", $L287&gt;=※編集不可※選択項目!$F$3, $P287=""),1,0)</f>
        <v>0</v>
      </c>
    </row>
    <row r="288" spans="1:34" ht="25.25" customHeight="1" x14ac:dyDescent="0.2">
      <c r="A288" s="231">
        <f t="shared" si="47"/>
        <v>277</v>
      </c>
      <c r="B288" s="205" t="str">
        <f t="shared" si="50"/>
        <v/>
      </c>
      <c r="C288" s="133"/>
      <c r="D288" s="128" t="str">
        <f t="shared" si="51"/>
        <v/>
      </c>
      <c r="E288" s="128" t="str">
        <f t="shared" si="52"/>
        <v/>
      </c>
      <c r="F288" s="148"/>
      <c r="G288" s="148"/>
      <c r="H288" s="134"/>
      <c r="I288" s="162" t="str">
        <f t="shared" si="53"/>
        <v/>
      </c>
      <c r="J288" s="134"/>
      <c r="K288" s="130" t="str">
        <f>IF(C288&lt;&gt;"","＜従来枠＞"&amp;※編集不可※選択項目!$F$2&amp;"　"&amp;"＜トップ性能枠＞"&amp;※編集不可※選択項目!$F$3,"")</f>
        <v/>
      </c>
      <c r="L288" s="134"/>
      <c r="M288" s="134"/>
      <c r="N288" s="134"/>
      <c r="O288" s="128" t="str">
        <f>IF(C288="","",VLOOKUP(C288,※編集不可※選択項目!$A$2:$E$3,5,FALSE))</f>
        <v/>
      </c>
      <c r="P288" s="163"/>
      <c r="Q288" s="94"/>
      <c r="R288" s="148"/>
      <c r="S288" s="149"/>
      <c r="T288" s="225" t="str">
        <f>IF($C$3&lt;&gt;"あり","-",IF(AND(P288="可",L288&gt;=※編集不可※選択項目!$F$3),"トップ性能枠対象","-"))</f>
        <v>-</v>
      </c>
      <c r="U288" s="232"/>
      <c r="V288" s="78"/>
      <c r="W288" s="161" t="str">
        <f t="shared" si="54"/>
        <v/>
      </c>
      <c r="X288" s="233"/>
      <c r="Y288" s="234"/>
      <c r="Z288" s="235"/>
      <c r="AB288" s="236">
        <f t="shared" si="48"/>
        <v>0</v>
      </c>
      <c r="AC288" s="79">
        <f>IF(AND($C288&lt;&gt;"",$C$3="あり",L288&gt;=※編集不可※選択項目!$F$3,P288=""),1,0)</f>
        <v>0</v>
      </c>
      <c r="AD288" s="236">
        <f t="shared" si="55"/>
        <v>0</v>
      </c>
      <c r="AE288" s="236" t="str">
        <f t="shared" si="49"/>
        <v/>
      </c>
      <c r="AF288" s="237">
        <f t="shared" si="56"/>
        <v>0</v>
      </c>
      <c r="AG288" s="237">
        <f t="shared" si="57"/>
        <v>0</v>
      </c>
      <c r="AH288" s="190">
        <f>IF(AND($C$3="あり", $L288&gt;=※編集不可※選択項目!$F$3, $P288=""),1,0)</f>
        <v>0</v>
      </c>
    </row>
    <row r="289" spans="1:34" ht="25.25" customHeight="1" x14ac:dyDescent="0.2">
      <c r="A289" s="231">
        <f t="shared" si="47"/>
        <v>278</v>
      </c>
      <c r="B289" s="205" t="str">
        <f t="shared" si="50"/>
        <v/>
      </c>
      <c r="C289" s="133"/>
      <c r="D289" s="128" t="str">
        <f t="shared" si="51"/>
        <v/>
      </c>
      <c r="E289" s="128" t="str">
        <f t="shared" si="52"/>
        <v/>
      </c>
      <c r="F289" s="148"/>
      <c r="G289" s="148"/>
      <c r="H289" s="134"/>
      <c r="I289" s="162" t="str">
        <f t="shared" si="53"/>
        <v/>
      </c>
      <c r="J289" s="134"/>
      <c r="K289" s="130" t="str">
        <f>IF(C289&lt;&gt;"","＜従来枠＞"&amp;※編集不可※選択項目!$F$2&amp;"　"&amp;"＜トップ性能枠＞"&amp;※編集不可※選択項目!$F$3,"")</f>
        <v/>
      </c>
      <c r="L289" s="134"/>
      <c r="M289" s="134"/>
      <c r="N289" s="134"/>
      <c r="O289" s="128" t="str">
        <f>IF(C289="","",VLOOKUP(C289,※編集不可※選択項目!$A$2:$E$3,5,FALSE))</f>
        <v/>
      </c>
      <c r="P289" s="163"/>
      <c r="Q289" s="94"/>
      <c r="R289" s="148"/>
      <c r="S289" s="149"/>
      <c r="T289" s="225" t="str">
        <f>IF($C$3&lt;&gt;"あり","-",IF(AND(P289="可",L289&gt;=※編集不可※選択項目!$F$3),"トップ性能枠対象","-"))</f>
        <v>-</v>
      </c>
      <c r="U289" s="232"/>
      <c r="V289" s="78"/>
      <c r="W289" s="161" t="str">
        <f t="shared" si="54"/>
        <v/>
      </c>
      <c r="X289" s="233"/>
      <c r="Y289" s="234"/>
      <c r="Z289" s="235"/>
      <c r="AB289" s="236">
        <f t="shared" si="48"/>
        <v>0</v>
      </c>
      <c r="AC289" s="79">
        <f>IF(AND($C289&lt;&gt;"",$C$3="あり",L289&gt;=※編集不可※選択項目!$F$3,P289=""),1,0)</f>
        <v>0</v>
      </c>
      <c r="AD289" s="236">
        <f t="shared" si="55"/>
        <v>0</v>
      </c>
      <c r="AE289" s="236" t="str">
        <f t="shared" si="49"/>
        <v/>
      </c>
      <c r="AF289" s="237">
        <f t="shared" si="56"/>
        <v>0</v>
      </c>
      <c r="AG289" s="237">
        <f t="shared" si="57"/>
        <v>0</v>
      </c>
      <c r="AH289" s="190">
        <f>IF(AND($C$3="あり", $L289&gt;=※編集不可※選択項目!$F$3, $P289=""),1,0)</f>
        <v>0</v>
      </c>
    </row>
    <row r="290" spans="1:34" ht="25.25" customHeight="1" x14ac:dyDescent="0.2">
      <c r="A290" s="231">
        <f t="shared" si="47"/>
        <v>279</v>
      </c>
      <c r="B290" s="205" t="str">
        <f t="shared" si="50"/>
        <v/>
      </c>
      <c r="C290" s="133"/>
      <c r="D290" s="128" t="str">
        <f t="shared" si="51"/>
        <v/>
      </c>
      <c r="E290" s="128" t="str">
        <f t="shared" si="52"/>
        <v/>
      </c>
      <c r="F290" s="148"/>
      <c r="G290" s="148"/>
      <c r="H290" s="134"/>
      <c r="I290" s="162" t="str">
        <f t="shared" si="53"/>
        <v/>
      </c>
      <c r="J290" s="134"/>
      <c r="K290" s="130" t="str">
        <f>IF(C290&lt;&gt;"","＜従来枠＞"&amp;※編集不可※選択項目!$F$2&amp;"　"&amp;"＜トップ性能枠＞"&amp;※編集不可※選択項目!$F$3,"")</f>
        <v/>
      </c>
      <c r="L290" s="134"/>
      <c r="M290" s="134"/>
      <c r="N290" s="134"/>
      <c r="O290" s="128" t="str">
        <f>IF(C290="","",VLOOKUP(C290,※編集不可※選択項目!$A$2:$E$3,5,FALSE))</f>
        <v/>
      </c>
      <c r="P290" s="163"/>
      <c r="Q290" s="94"/>
      <c r="R290" s="148"/>
      <c r="S290" s="149"/>
      <c r="T290" s="225" t="str">
        <f>IF($C$3&lt;&gt;"あり","-",IF(AND(P290="可",L290&gt;=※編集不可※選択項目!$F$3),"トップ性能枠対象","-"))</f>
        <v>-</v>
      </c>
      <c r="U290" s="232"/>
      <c r="V290" s="78"/>
      <c r="W290" s="161" t="str">
        <f t="shared" si="54"/>
        <v/>
      </c>
      <c r="X290" s="233"/>
      <c r="Y290" s="234"/>
      <c r="Z290" s="235"/>
      <c r="AB290" s="236">
        <f t="shared" si="48"/>
        <v>0</v>
      </c>
      <c r="AC290" s="79">
        <f>IF(AND($C290&lt;&gt;"",$C$3="あり",L290&gt;=※編集不可※選択項目!$F$3,P290=""),1,0)</f>
        <v>0</v>
      </c>
      <c r="AD290" s="236">
        <f t="shared" si="55"/>
        <v>0</v>
      </c>
      <c r="AE290" s="236" t="str">
        <f t="shared" si="49"/>
        <v/>
      </c>
      <c r="AF290" s="237">
        <f t="shared" si="56"/>
        <v>0</v>
      </c>
      <c r="AG290" s="237">
        <f t="shared" si="57"/>
        <v>0</v>
      </c>
      <c r="AH290" s="190">
        <f>IF(AND($C$3="あり", $L290&gt;=※編集不可※選択項目!$F$3, $P290=""),1,0)</f>
        <v>0</v>
      </c>
    </row>
    <row r="291" spans="1:34" ht="25.25" customHeight="1" x14ac:dyDescent="0.2">
      <c r="A291" s="231">
        <f t="shared" si="47"/>
        <v>280</v>
      </c>
      <c r="B291" s="205" t="str">
        <f t="shared" si="50"/>
        <v/>
      </c>
      <c r="C291" s="133"/>
      <c r="D291" s="128" t="str">
        <f t="shared" si="51"/>
        <v/>
      </c>
      <c r="E291" s="128" t="str">
        <f t="shared" si="52"/>
        <v/>
      </c>
      <c r="F291" s="148"/>
      <c r="G291" s="148"/>
      <c r="H291" s="134"/>
      <c r="I291" s="162" t="str">
        <f t="shared" si="53"/>
        <v/>
      </c>
      <c r="J291" s="134"/>
      <c r="K291" s="130" t="str">
        <f>IF(C291&lt;&gt;"","＜従来枠＞"&amp;※編集不可※選択項目!$F$2&amp;"　"&amp;"＜トップ性能枠＞"&amp;※編集不可※選択項目!$F$3,"")</f>
        <v/>
      </c>
      <c r="L291" s="134"/>
      <c r="M291" s="134"/>
      <c r="N291" s="134"/>
      <c r="O291" s="128" t="str">
        <f>IF(C291="","",VLOOKUP(C291,※編集不可※選択項目!$A$2:$E$3,5,FALSE))</f>
        <v/>
      </c>
      <c r="P291" s="163"/>
      <c r="Q291" s="94"/>
      <c r="R291" s="148"/>
      <c r="S291" s="149"/>
      <c r="T291" s="225" t="str">
        <f>IF($C$3&lt;&gt;"あり","-",IF(AND(P291="可",L291&gt;=※編集不可※選択項目!$F$3),"トップ性能枠対象","-"))</f>
        <v>-</v>
      </c>
      <c r="U291" s="232"/>
      <c r="V291" s="78"/>
      <c r="W291" s="161" t="str">
        <f t="shared" si="54"/>
        <v/>
      </c>
      <c r="X291" s="233"/>
      <c r="Y291" s="234"/>
      <c r="Z291" s="235"/>
      <c r="AB291" s="236">
        <f t="shared" si="48"/>
        <v>0</v>
      </c>
      <c r="AC291" s="79">
        <f>IF(AND($C291&lt;&gt;"",$C$3="あり",L291&gt;=※編集不可※選択項目!$F$3,P291=""),1,0)</f>
        <v>0</v>
      </c>
      <c r="AD291" s="236">
        <f t="shared" si="55"/>
        <v>0</v>
      </c>
      <c r="AE291" s="236" t="str">
        <f t="shared" si="49"/>
        <v/>
      </c>
      <c r="AF291" s="237">
        <f t="shared" si="56"/>
        <v>0</v>
      </c>
      <c r="AG291" s="237">
        <f t="shared" si="57"/>
        <v>0</v>
      </c>
      <c r="AH291" s="190">
        <f>IF(AND($C$3="あり", $L291&gt;=※編集不可※選択項目!$F$3, $P291=""),1,0)</f>
        <v>0</v>
      </c>
    </row>
    <row r="292" spans="1:34" ht="25.25" customHeight="1" x14ac:dyDescent="0.2">
      <c r="A292" s="231">
        <f t="shared" si="47"/>
        <v>281</v>
      </c>
      <c r="B292" s="205" t="str">
        <f t="shared" si="50"/>
        <v/>
      </c>
      <c r="C292" s="133"/>
      <c r="D292" s="128" t="str">
        <f t="shared" si="51"/>
        <v/>
      </c>
      <c r="E292" s="128" t="str">
        <f t="shared" si="52"/>
        <v/>
      </c>
      <c r="F292" s="148"/>
      <c r="G292" s="148"/>
      <c r="H292" s="134"/>
      <c r="I292" s="162" t="str">
        <f t="shared" si="53"/>
        <v/>
      </c>
      <c r="J292" s="134"/>
      <c r="K292" s="130" t="str">
        <f>IF(C292&lt;&gt;"","＜従来枠＞"&amp;※編集不可※選択項目!$F$2&amp;"　"&amp;"＜トップ性能枠＞"&amp;※編集不可※選択項目!$F$3,"")</f>
        <v/>
      </c>
      <c r="L292" s="134"/>
      <c r="M292" s="134"/>
      <c r="N292" s="134"/>
      <c r="O292" s="128" t="str">
        <f>IF(C292="","",VLOOKUP(C292,※編集不可※選択項目!$A$2:$E$3,5,FALSE))</f>
        <v/>
      </c>
      <c r="P292" s="163"/>
      <c r="Q292" s="94"/>
      <c r="R292" s="148"/>
      <c r="S292" s="149"/>
      <c r="T292" s="225" t="str">
        <f>IF($C$3&lt;&gt;"あり","-",IF(AND(P292="可",L292&gt;=※編集不可※選択項目!$F$3),"トップ性能枠対象","-"))</f>
        <v>-</v>
      </c>
      <c r="U292" s="232"/>
      <c r="V292" s="78"/>
      <c r="W292" s="161" t="str">
        <f t="shared" si="54"/>
        <v/>
      </c>
      <c r="X292" s="233"/>
      <c r="Y292" s="234"/>
      <c r="Z292" s="235"/>
      <c r="AB292" s="236">
        <f t="shared" si="48"/>
        <v>0</v>
      </c>
      <c r="AC292" s="79">
        <f>IF(AND($C292&lt;&gt;"",$C$3="あり",L292&gt;=※編集不可※選択項目!$F$3,P292=""),1,0)</f>
        <v>0</v>
      </c>
      <c r="AD292" s="236">
        <f t="shared" si="55"/>
        <v>0</v>
      </c>
      <c r="AE292" s="236" t="str">
        <f t="shared" si="49"/>
        <v/>
      </c>
      <c r="AF292" s="237">
        <f t="shared" si="56"/>
        <v>0</v>
      </c>
      <c r="AG292" s="237">
        <f t="shared" si="57"/>
        <v>0</v>
      </c>
      <c r="AH292" s="190">
        <f>IF(AND($C$3="あり", $L292&gt;=※編集不可※選択項目!$F$3, $P292=""),1,0)</f>
        <v>0</v>
      </c>
    </row>
    <row r="293" spans="1:34" ht="25.25" customHeight="1" x14ac:dyDescent="0.2">
      <c r="A293" s="231">
        <f t="shared" si="47"/>
        <v>282</v>
      </c>
      <c r="B293" s="205" t="str">
        <f t="shared" si="50"/>
        <v/>
      </c>
      <c r="C293" s="133"/>
      <c r="D293" s="128" t="str">
        <f t="shared" si="51"/>
        <v/>
      </c>
      <c r="E293" s="128" t="str">
        <f t="shared" si="52"/>
        <v/>
      </c>
      <c r="F293" s="148"/>
      <c r="G293" s="148"/>
      <c r="H293" s="134"/>
      <c r="I293" s="162" t="str">
        <f t="shared" si="53"/>
        <v/>
      </c>
      <c r="J293" s="134"/>
      <c r="K293" s="130" t="str">
        <f>IF(C293&lt;&gt;"","＜従来枠＞"&amp;※編集不可※選択項目!$F$2&amp;"　"&amp;"＜トップ性能枠＞"&amp;※編集不可※選択項目!$F$3,"")</f>
        <v/>
      </c>
      <c r="L293" s="134"/>
      <c r="M293" s="134"/>
      <c r="N293" s="134"/>
      <c r="O293" s="128" t="str">
        <f>IF(C293="","",VLOOKUP(C293,※編集不可※選択項目!$A$2:$E$3,5,FALSE))</f>
        <v/>
      </c>
      <c r="P293" s="163"/>
      <c r="Q293" s="94"/>
      <c r="R293" s="148"/>
      <c r="S293" s="149"/>
      <c r="T293" s="225" t="str">
        <f>IF($C$3&lt;&gt;"あり","-",IF(AND(P293="可",L293&gt;=※編集不可※選択項目!$F$3),"トップ性能枠対象","-"))</f>
        <v>-</v>
      </c>
      <c r="U293" s="232"/>
      <c r="V293" s="78"/>
      <c r="W293" s="161" t="str">
        <f t="shared" si="54"/>
        <v/>
      </c>
      <c r="X293" s="233"/>
      <c r="Y293" s="234"/>
      <c r="Z293" s="235"/>
      <c r="AB293" s="236">
        <f t="shared" si="48"/>
        <v>0</v>
      </c>
      <c r="AC293" s="79">
        <f>IF(AND($C293&lt;&gt;"",$C$3="あり",L293&gt;=※編集不可※選択項目!$F$3,P293=""),1,0)</f>
        <v>0</v>
      </c>
      <c r="AD293" s="236">
        <f t="shared" si="55"/>
        <v>0</v>
      </c>
      <c r="AE293" s="236" t="str">
        <f t="shared" si="49"/>
        <v/>
      </c>
      <c r="AF293" s="237">
        <f t="shared" si="56"/>
        <v>0</v>
      </c>
      <c r="AG293" s="237">
        <f t="shared" si="57"/>
        <v>0</v>
      </c>
      <c r="AH293" s="190">
        <f>IF(AND($C$3="あり", $L293&gt;=※編集不可※選択項目!$F$3, $P293=""),1,0)</f>
        <v>0</v>
      </c>
    </row>
    <row r="294" spans="1:34" ht="25.25" customHeight="1" x14ac:dyDescent="0.2">
      <c r="A294" s="231">
        <f t="shared" si="47"/>
        <v>283</v>
      </c>
      <c r="B294" s="205" t="str">
        <f t="shared" si="50"/>
        <v/>
      </c>
      <c r="C294" s="133"/>
      <c r="D294" s="128" t="str">
        <f t="shared" si="51"/>
        <v/>
      </c>
      <c r="E294" s="128" t="str">
        <f t="shared" si="52"/>
        <v/>
      </c>
      <c r="F294" s="148"/>
      <c r="G294" s="148"/>
      <c r="H294" s="134"/>
      <c r="I294" s="162" t="str">
        <f t="shared" si="53"/>
        <v/>
      </c>
      <c r="J294" s="134"/>
      <c r="K294" s="130" t="str">
        <f>IF(C294&lt;&gt;"","＜従来枠＞"&amp;※編集不可※選択項目!$F$2&amp;"　"&amp;"＜トップ性能枠＞"&amp;※編集不可※選択項目!$F$3,"")</f>
        <v/>
      </c>
      <c r="L294" s="134"/>
      <c r="M294" s="134"/>
      <c r="N294" s="134"/>
      <c r="O294" s="128" t="str">
        <f>IF(C294="","",VLOOKUP(C294,※編集不可※選択項目!$A$2:$E$3,5,FALSE))</f>
        <v/>
      </c>
      <c r="P294" s="163"/>
      <c r="Q294" s="94"/>
      <c r="R294" s="148"/>
      <c r="S294" s="149"/>
      <c r="T294" s="225" t="str">
        <f>IF($C$3&lt;&gt;"あり","-",IF(AND(P294="可",L294&gt;=※編集不可※選択項目!$F$3),"トップ性能枠対象","-"))</f>
        <v>-</v>
      </c>
      <c r="U294" s="232"/>
      <c r="V294" s="78"/>
      <c r="W294" s="161" t="str">
        <f t="shared" si="54"/>
        <v/>
      </c>
      <c r="X294" s="233"/>
      <c r="Y294" s="234"/>
      <c r="Z294" s="235"/>
      <c r="AB294" s="236">
        <f t="shared" si="48"/>
        <v>0</v>
      </c>
      <c r="AC294" s="79">
        <f>IF(AND($C294&lt;&gt;"",$C$3="あり",L294&gt;=※編集不可※選択項目!$F$3,P294=""),1,0)</f>
        <v>0</v>
      </c>
      <c r="AD294" s="236">
        <f t="shared" si="55"/>
        <v>0</v>
      </c>
      <c r="AE294" s="236" t="str">
        <f t="shared" si="49"/>
        <v/>
      </c>
      <c r="AF294" s="237">
        <f t="shared" si="56"/>
        <v>0</v>
      </c>
      <c r="AG294" s="237">
        <f t="shared" si="57"/>
        <v>0</v>
      </c>
      <c r="AH294" s="190">
        <f>IF(AND($C$3="あり", $L294&gt;=※編集不可※選択項目!$F$3, $P294=""),1,0)</f>
        <v>0</v>
      </c>
    </row>
    <row r="295" spans="1:34" ht="25.25" customHeight="1" x14ac:dyDescent="0.2">
      <c r="A295" s="231">
        <f t="shared" si="47"/>
        <v>284</v>
      </c>
      <c r="B295" s="205" t="str">
        <f t="shared" si="50"/>
        <v/>
      </c>
      <c r="C295" s="133"/>
      <c r="D295" s="128" t="str">
        <f t="shared" si="51"/>
        <v/>
      </c>
      <c r="E295" s="128" t="str">
        <f t="shared" si="52"/>
        <v/>
      </c>
      <c r="F295" s="148"/>
      <c r="G295" s="148"/>
      <c r="H295" s="134"/>
      <c r="I295" s="162" t="str">
        <f t="shared" si="53"/>
        <v/>
      </c>
      <c r="J295" s="134"/>
      <c r="K295" s="130" t="str">
        <f>IF(C295&lt;&gt;"","＜従来枠＞"&amp;※編集不可※選択項目!$F$2&amp;"　"&amp;"＜トップ性能枠＞"&amp;※編集不可※選択項目!$F$3,"")</f>
        <v/>
      </c>
      <c r="L295" s="134"/>
      <c r="M295" s="134"/>
      <c r="N295" s="134"/>
      <c r="O295" s="128" t="str">
        <f>IF(C295="","",VLOOKUP(C295,※編集不可※選択項目!$A$2:$E$3,5,FALSE))</f>
        <v/>
      </c>
      <c r="P295" s="163"/>
      <c r="Q295" s="94"/>
      <c r="R295" s="148"/>
      <c r="S295" s="149"/>
      <c r="T295" s="225" t="str">
        <f>IF($C$3&lt;&gt;"あり","-",IF(AND(P295="可",L295&gt;=※編集不可※選択項目!$F$3),"トップ性能枠対象","-"))</f>
        <v>-</v>
      </c>
      <c r="U295" s="232"/>
      <c r="V295" s="78"/>
      <c r="W295" s="161" t="str">
        <f t="shared" si="54"/>
        <v/>
      </c>
      <c r="X295" s="233"/>
      <c r="Y295" s="234"/>
      <c r="Z295" s="235"/>
      <c r="AB295" s="236">
        <f t="shared" si="48"/>
        <v>0</v>
      </c>
      <c r="AC295" s="79">
        <f>IF(AND($C295&lt;&gt;"",$C$3="あり",L295&gt;=※編集不可※選択項目!$F$3,P295=""),1,0)</f>
        <v>0</v>
      </c>
      <c r="AD295" s="236">
        <f t="shared" si="55"/>
        <v>0</v>
      </c>
      <c r="AE295" s="236" t="str">
        <f t="shared" si="49"/>
        <v/>
      </c>
      <c r="AF295" s="237">
        <f t="shared" si="56"/>
        <v>0</v>
      </c>
      <c r="AG295" s="237">
        <f t="shared" si="57"/>
        <v>0</v>
      </c>
      <c r="AH295" s="190">
        <f>IF(AND($C$3="あり", $L295&gt;=※編集不可※選択項目!$F$3, $P295=""),1,0)</f>
        <v>0</v>
      </c>
    </row>
    <row r="296" spans="1:34" ht="25.25" customHeight="1" x14ac:dyDescent="0.2">
      <c r="A296" s="231">
        <f t="shared" si="47"/>
        <v>285</v>
      </c>
      <c r="B296" s="205" t="str">
        <f t="shared" si="50"/>
        <v/>
      </c>
      <c r="C296" s="133"/>
      <c r="D296" s="128" t="str">
        <f t="shared" si="51"/>
        <v/>
      </c>
      <c r="E296" s="128" t="str">
        <f t="shared" si="52"/>
        <v/>
      </c>
      <c r="F296" s="148"/>
      <c r="G296" s="148"/>
      <c r="H296" s="134"/>
      <c r="I296" s="162" t="str">
        <f t="shared" si="53"/>
        <v/>
      </c>
      <c r="J296" s="134"/>
      <c r="K296" s="130" t="str">
        <f>IF(C296&lt;&gt;"","＜従来枠＞"&amp;※編集不可※選択項目!$F$2&amp;"　"&amp;"＜トップ性能枠＞"&amp;※編集不可※選択項目!$F$3,"")</f>
        <v/>
      </c>
      <c r="L296" s="134"/>
      <c r="M296" s="134"/>
      <c r="N296" s="134"/>
      <c r="O296" s="128" t="str">
        <f>IF(C296="","",VLOOKUP(C296,※編集不可※選択項目!$A$2:$E$3,5,FALSE))</f>
        <v/>
      </c>
      <c r="P296" s="163"/>
      <c r="Q296" s="94"/>
      <c r="R296" s="148"/>
      <c r="S296" s="149"/>
      <c r="T296" s="225" t="str">
        <f>IF($C$3&lt;&gt;"あり","-",IF(AND(P296="可",L296&gt;=※編集不可※選択項目!$F$3),"トップ性能枠対象","-"))</f>
        <v>-</v>
      </c>
      <c r="U296" s="232"/>
      <c r="V296" s="78"/>
      <c r="W296" s="161" t="str">
        <f t="shared" si="54"/>
        <v/>
      </c>
      <c r="X296" s="233"/>
      <c r="Y296" s="234"/>
      <c r="Z296" s="235"/>
      <c r="AB296" s="236">
        <f t="shared" si="48"/>
        <v>0</v>
      </c>
      <c r="AC296" s="79">
        <f>IF(AND($C296&lt;&gt;"",$C$3="あり",L296&gt;=※編集不可※選択項目!$F$3,P296=""),1,0)</f>
        <v>0</v>
      </c>
      <c r="AD296" s="236">
        <f t="shared" si="55"/>
        <v>0</v>
      </c>
      <c r="AE296" s="236" t="str">
        <f t="shared" si="49"/>
        <v/>
      </c>
      <c r="AF296" s="237">
        <f t="shared" si="56"/>
        <v>0</v>
      </c>
      <c r="AG296" s="237">
        <f t="shared" si="57"/>
        <v>0</v>
      </c>
      <c r="AH296" s="190">
        <f>IF(AND($C$3="あり", $L296&gt;=※編集不可※選択項目!$F$3, $P296=""),1,0)</f>
        <v>0</v>
      </c>
    </row>
    <row r="297" spans="1:34" ht="25.25" customHeight="1" x14ac:dyDescent="0.2">
      <c r="A297" s="231">
        <f t="shared" si="47"/>
        <v>286</v>
      </c>
      <c r="B297" s="205" t="str">
        <f t="shared" si="50"/>
        <v/>
      </c>
      <c r="C297" s="133"/>
      <c r="D297" s="128" t="str">
        <f t="shared" si="51"/>
        <v/>
      </c>
      <c r="E297" s="128" t="str">
        <f t="shared" si="52"/>
        <v/>
      </c>
      <c r="F297" s="148"/>
      <c r="G297" s="148"/>
      <c r="H297" s="134"/>
      <c r="I297" s="162" t="str">
        <f t="shared" si="53"/>
        <v/>
      </c>
      <c r="J297" s="134"/>
      <c r="K297" s="130" t="str">
        <f>IF(C297&lt;&gt;"","＜従来枠＞"&amp;※編集不可※選択項目!$F$2&amp;"　"&amp;"＜トップ性能枠＞"&amp;※編集不可※選択項目!$F$3,"")</f>
        <v/>
      </c>
      <c r="L297" s="134"/>
      <c r="M297" s="134"/>
      <c r="N297" s="134"/>
      <c r="O297" s="128" t="str">
        <f>IF(C297="","",VLOOKUP(C297,※編集不可※選択項目!$A$2:$E$3,5,FALSE))</f>
        <v/>
      </c>
      <c r="P297" s="163"/>
      <c r="Q297" s="94"/>
      <c r="R297" s="148"/>
      <c r="S297" s="149"/>
      <c r="T297" s="225" t="str">
        <f>IF($C$3&lt;&gt;"あり","-",IF(AND(P297="可",L297&gt;=※編集不可※選択項目!$F$3),"トップ性能枠対象","-"))</f>
        <v>-</v>
      </c>
      <c r="U297" s="232"/>
      <c r="V297" s="78"/>
      <c r="W297" s="161" t="str">
        <f t="shared" si="54"/>
        <v/>
      </c>
      <c r="X297" s="233"/>
      <c r="Y297" s="234"/>
      <c r="Z297" s="235"/>
      <c r="AB297" s="236">
        <f t="shared" si="48"/>
        <v>0</v>
      </c>
      <c r="AC297" s="79">
        <f>IF(AND($C297&lt;&gt;"",$C$3="あり",L297&gt;=※編集不可※選択項目!$F$3,P297=""),1,0)</f>
        <v>0</v>
      </c>
      <c r="AD297" s="236">
        <f t="shared" si="55"/>
        <v>0</v>
      </c>
      <c r="AE297" s="236" t="str">
        <f t="shared" si="49"/>
        <v/>
      </c>
      <c r="AF297" s="237">
        <f t="shared" si="56"/>
        <v>0</v>
      </c>
      <c r="AG297" s="237">
        <f t="shared" si="57"/>
        <v>0</v>
      </c>
      <c r="AH297" s="190">
        <f>IF(AND($C$3="あり", $L297&gt;=※編集不可※選択項目!$F$3, $P297=""),1,0)</f>
        <v>0</v>
      </c>
    </row>
    <row r="298" spans="1:34" ht="25.25" customHeight="1" x14ac:dyDescent="0.2">
      <c r="A298" s="231">
        <f t="shared" si="47"/>
        <v>287</v>
      </c>
      <c r="B298" s="205" t="str">
        <f t="shared" si="50"/>
        <v/>
      </c>
      <c r="C298" s="133"/>
      <c r="D298" s="128" t="str">
        <f t="shared" si="51"/>
        <v/>
      </c>
      <c r="E298" s="128" t="str">
        <f t="shared" si="52"/>
        <v/>
      </c>
      <c r="F298" s="148"/>
      <c r="G298" s="148"/>
      <c r="H298" s="134"/>
      <c r="I298" s="162" t="str">
        <f t="shared" si="53"/>
        <v/>
      </c>
      <c r="J298" s="134"/>
      <c r="K298" s="130" t="str">
        <f>IF(C298&lt;&gt;"","＜従来枠＞"&amp;※編集不可※選択項目!$F$2&amp;"　"&amp;"＜トップ性能枠＞"&amp;※編集不可※選択項目!$F$3,"")</f>
        <v/>
      </c>
      <c r="L298" s="134"/>
      <c r="M298" s="134"/>
      <c r="N298" s="134"/>
      <c r="O298" s="128" t="str">
        <f>IF(C298="","",VLOOKUP(C298,※編集不可※選択項目!$A$2:$E$3,5,FALSE))</f>
        <v/>
      </c>
      <c r="P298" s="163"/>
      <c r="Q298" s="94"/>
      <c r="R298" s="148"/>
      <c r="S298" s="149"/>
      <c r="T298" s="225" t="str">
        <f>IF($C$3&lt;&gt;"あり","-",IF(AND(P298="可",L298&gt;=※編集不可※選択項目!$F$3),"トップ性能枠対象","-"))</f>
        <v>-</v>
      </c>
      <c r="U298" s="232"/>
      <c r="V298" s="78"/>
      <c r="W298" s="161" t="str">
        <f t="shared" si="54"/>
        <v/>
      </c>
      <c r="X298" s="233"/>
      <c r="Y298" s="234"/>
      <c r="Z298" s="235"/>
      <c r="AB298" s="236">
        <f t="shared" si="48"/>
        <v>0</v>
      </c>
      <c r="AC298" s="79">
        <f>IF(AND($C298&lt;&gt;"",$C$3="あり",L298&gt;=※編集不可※選択項目!$F$3,P298=""),1,0)</f>
        <v>0</v>
      </c>
      <c r="AD298" s="236">
        <f t="shared" si="55"/>
        <v>0</v>
      </c>
      <c r="AE298" s="236" t="str">
        <f t="shared" si="49"/>
        <v/>
      </c>
      <c r="AF298" s="237">
        <f t="shared" si="56"/>
        <v>0</v>
      </c>
      <c r="AG298" s="237">
        <f t="shared" si="57"/>
        <v>0</v>
      </c>
      <c r="AH298" s="190">
        <f>IF(AND($C$3="あり", $L298&gt;=※編集不可※選択項目!$F$3, $P298=""),1,0)</f>
        <v>0</v>
      </c>
    </row>
    <row r="299" spans="1:34" ht="25.25" customHeight="1" x14ac:dyDescent="0.2">
      <c r="A299" s="231">
        <f t="shared" si="47"/>
        <v>288</v>
      </c>
      <c r="B299" s="205" t="str">
        <f t="shared" si="50"/>
        <v/>
      </c>
      <c r="C299" s="133"/>
      <c r="D299" s="128" t="str">
        <f t="shared" si="51"/>
        <v/>
      </c>
      <c r="E299" s="128" t="str">
        <f t="shared" si="52"/>
        <v/>
      </c>
      <c r="F299" s="148"/>
      <c r="G299" s="148"/>
      <c r="H299" s="134"/>
      <c r="I299" s="162" t="str">
        <f t="shared" si="53"/>
        <v/>
      </c>
      <c r="J299" s="134"/>
      <c r="K299" s="130" t="str">
        <f>IF(C299&lt;&gt;"","＜従来枠＞"&amp;※編集不可※選択項目!$F$2&amp;"　"&amp;"＜トップ性能枠＞"&amp;※編集不可※選択項目!$F$3,"")</f>
        <v/>
      </c>
      <c r="L299" s="134"/>
      <c r="M299" s="134"/>
      <c r="N299" s="134"/>
      <c r="O299" s="128" t="str">
        <f>IF(C299="","",VLOOKUP(C299,※編集不可※選択項目!$A$2:$E$3,5,FALSE))</f>
        <v/>
      </c>
      <c r="P299" s="163"/>
      <c r="Q299" s="94"/>
      <c r="R299" s="148"/>
      <c r="S299" s="149"/>
      <c r="T299" s="225" t="str">
        <f>IF($C$3&lt;&gt;"あり","-",IF(AND(P299="可",L299&gt;=※編集不可※選択項目!$F$3),"トップ性能枠対象","-"))</f>
        <v>-</v>
      </c>
      <c r="U299" s="232"/>
      <c r="V299" s="78"/>
      <c r="W299" s="161" t="str">
        <f t="shared" si="54"/>
        <v/>
      </c>
      <c r="X299" s="233"/>
      <c r="Y299" s="234"/>
      <c r="Z299" s="235"/>
      <c r="AB299" s="236">
        <f t="shared" si="48"/>
        <v>0</v>
      </c>
      <c r="AC299" s="79">
        <f>IF(AND($C299&lt;&gt;"",$C$3="あり",L299&gt;=※編集不可※選択項目!$F$3,P299=""),1,0)</f>
        <v>0</v>
      </c>
      <c r="AD299" s="236">
        <f t="shared" si="55"/>
        <v>0</v>
      </c>
      <c r="AE299" s="236" t="str">
        <f t="shared" si="49"/>
        <v/>
      </c>
      <c r="AF299" s="237">
        <f t="shared" si="56"/>
        <v>0</v>
      </c>
      <c r="AG299" s="237">
        <f t="shared" si="57"/>
        <v>0</v>
      </c>
      <c r="AH299" s="190">
        <f>IF(AND($C$3="あり", $L299&gt;=※編集不可※選択項目!$F$3, $P299=""),1,0)</f>
        <v>0</v>
      </c>
    </row>
    <row r="300" spans="1:34" ht="25.25" customHeight="1" x14ac:dyDescent="0.2">
      <c r="A300" s="231">
        <f t="shared" si="47"/>
        <v>289</v>
      </c>
      <c r="B300" s="205" t="str">
        <f t="shared" si="50"/>
        <v/>
      </c>
      <c r="C300" s="133"/>
      <c r="D300" s="128" t="str">
        <f t="shared" si="51"/>
        <v/>
      </c>
      <c r="E300" s="128" t="str">
        <f t="shared" si="52"/>
        <v/>
      </c>
      <c r="F300" s="148"/>
      <c r="G300" s="148"/>
      <c r="H300" s="134"/>
      <c r="I300" s="162" t="str">
        <f t="shared" si="53"/>
        <v/>
      </c>
      <c r="J300" s="134"/>
      <c r="K300" s="130" t="str">
        <f>IF(C300&lt;&gt;"","＜従来枠＞"&amp;※編集不可※選択項目!$F$2&amp;"　"&amp;"＜トップ性能枠＞"&amp;※編集不可※選択項目!$F$3,"")</f>
        <v/>
      </c>
      <c r="L300" s="134"/>
      <c r="M300" s="134"/>
      <c r="N300" s="134"/>
      <c r="O300" s="128" t="str">
        <f>IF(C300="","",VLOOKUP(C300,※編集不可※選択項目!$A$2:$E$3,5,FALSE))</f>
        <v/>
      </c>
      <c r="P300" s="163"/>
      <c r="Q300" s="94"/>
      <c r="R300" s="148"/>
      <c r="S300" s="149"/>
      <c r="T300" s="225" t="str">
        <f>IF($C$3&lt;&gt;"あり","-",IF(AND(P300="可",L300&gt;=※編集不可※選択項目!$F$3),"トップ性能枠対象","-"))</f>
        <v>-</v>
      </c>
      <c r="U300" s="232"/>
      <c r="V300" s="78"/>
      <c r="W300" s="161" t="str">
        <f t="shared" si="54"/>
        <v/>
      </c>
      <c r="X300" s="233"/>
      <c r="Y300" s="234"/>
      <c r="Z300" s="235"/>
      <c r="AB300" s="236">
        <f t="shared" si="48"/>
        <v>0</v>
      </c>
      <c r="AC300" s="79">
        <f>IF(AND($C300&lt;&gt;"",$C$3="あり",L300&gt;=※編集不可※選択項目!$F$3,P300=""),1,0)</f>
        <v>0</v>
      </c>
      <c r="AD300" s="236">
        <f t="shared" si="55"/>
        <v>0</v>
      </c>
      <c r="AE300" s="236" t="str">
        <f t="shared" si="49"/>
        <v/>
      </c>
      <c r="AF300" s="237">
        <f t="shared" si="56"/>
        <v>0</v>
      </c>
      <c r="AG300" s="237">
        <f t="shared" si="57"/>
        <v>0</v>
      </c>
      <c r="AH300" s="190">
        <f>IF(AND($C$3="あり", $L300&gt;=※編集不可※選択項目!$F$3, $P300=""),1,0)</f>
        <v>0</v>
      </c>
    </row>
    <row r="301" spans="1:34" ht="25.25" customHeight="1" x14ac:dyDescent="0.2">
      <c r="A301" s="231">
        <f t="shared" si="47"/>
        <v>290</v>
      </c>
      <c r="B301" s="205" t="str">
        <f t="shared" si="50"/>
        <v/>
      </c>
      <c r="C301" s="133"/>
      <c r="D301" s="128" t="str">
        <f t="shared" si="51"/>
        <v/>
      </c>
      <c r="E301" s="128" t="str">
        <f t="shared" si="52"/>
        <v/>
      </c>
      <c r="F301" s="148"/>
      <c r="G301" s="148"/>
      <c r="H301" s="134"/>
      <c r="I301" s="162" t="str">
        <f t="shared" si="53"/>
        <v/>
      </c>
      <c r="J301" s="134"/>
      <c r="K301" s="130" t="str">
        <f>IF(C301&lt;&gt;"","＜従来枠＞"&amp;※編集不可※選択項目!$F$2&amp;"　"&amp;"＜トップ性能枠＞"&amp;※編集不可※選択項目!$F$3,"")</f>
        <v/>
      </c>
      <c r="L301" s="134"/>
      <c r="M301" s="134"/>
      <c r="N301" s="134"/>
      <c r="O301" s="128" t="str">
        <f>IF(C301="","",VLOOKUP(C301,※編集不可※選択項目!$A$2:$E$3,5,FALSE))</f>
        <v/>
      </c>
      <c r="P301" s="163"/>
      <c r="Q301" s="94"/>
      <c r="R301" s="148"/>
      <c r="S301" s="149"/>
      <c r="T301" s="225" t="str">
        <f>IF($C$3&lt;&gt;"あり","-",IF(AND(P301="可",L301&gt;=※編集不可※選択項目!$F$3),"トップ性能枠対象","-"))</f>
        <v>-</v>
      </c>
      <c r="U301" s="232"/>
      <c r="V301" s="78"/>
      <c r="W301" s="161" t="str">
        <f t="shared" si="54"/>
        <v/>
      </c>
      <c r="X301" s="233"/>
      <c r="Y301" s="234"/>
      <c r="Z301" s="235"/>
      <c r="AB301" s="236">
        <f t="shared" si="48"/>
        <v>0</v>
      </c>
      <c r="AC301" s="79">
        <f>IF(AND($C301&lt;&gt;"",$C$3="あり",L301&gt;=※編集不可※選択項目!$F$3,P301=""),1,0)</f>
        <v>0</v>
      </c>
      <c r="AD301" s="236">
        <f t="shared" si="55"/>
        <v>0</v>
      </c>
      <c r="AE301" s="236" t="str">
        <f t="shared" si="49"/>
        <v/>
      </c>
      <c r="AF301" s="237">
        <f t="shared" si="56"/>
        <v>0</v>
      </c>
      <c r="AG301" s="237">
        <f t="shared" si="57"/>
        <v>0</v>
      </c>
      <c r="AH301" s="190">
        <f>IF(AND($C$3="あり", $L301&gt;=※編集不可※選択項目!$F$3, $P301=""),1,0)</f>
        <v>0</v>
      </c>
    </row>
    <row r="302" spans="1:34" ht="25.25" customHeight="1" x14ac:dyDescent="0.2">
      <c r="A302" s="231">
        <f t="shared" si="47"/>
        <v>291</v>
      </c>
      <c r="B302" s="205" t="str">
        <f t="shared" si="50"/>
        <v/>
      </c>
      <c r="C302" s="133"/>
      <c r="D302" s="128" t="str">
        <f t="shared" si="51"/>
        <v/>
      </c>
      <c r="E302" s="128" t="str">
        <f t="shared" si="52"/>
        <v/>
      </c>
      <c r="F302" s="148"/>
      <c r="G302" s="148"/>
      <c r="H302" s="134"/>
      <c r="I302" s="162" t="str">
        <f t="shared" si="53"/>
        <v/>
      </c>
      <c r="J302" s="134"/>
      <c r="K302" s="130" t="str">
        <f>IF(C302&lt;&gt;"","＜従来枠＞"&amp;※編集不可※選択項目!$F$2&amp;"　"&amp;"＜トップ性能枠＞"&amp;※編集不可※選択項目!$F$3,"")</f>
        <v/>
      </c>
      <c r="L302" s="134"/>
      <c r="M302" s="134"/>
      <c r="N302" s="134"/>
      <c r="O302" s="128" t="str">
        <f>IF(C302="","",VLOOKUP(C302,※編集不可※選択項目!$A$2:$E$3,5,FALSE))</f>
        <v/>
      </c>
      <c r="P302" s="163"/>
      <c r="Q302" s="94"/>
      <c r="R302" s="148"/>
      <c r="S302" s="149"/>
      <c r="T302" s="225" t="str">
        <f>IF($C$3&lt;&gt;"あり","-",IF(AND(P302="可",L302&gt;=※編集不可※選択項目!$F$3),"トップ性能枠対象","-"))</f>
        <v>-</v>
      </c>
      <c r="U302" s="232"/>
      <c r="V302" s="78"/>
      <c r="W302" s="161" t="str">
        <f t="shared" si="54"/>
        <v/>
      </c>
      <c r="X302" s="233"/>
      <c r="Y302" s="234"/>
      <c r="Z302" s="235"/>
      <c r="AB302" s="236">
        <f t="shared" si="48"/>
        <v>0</v>
      </c>
      <c r="AC302" s="79">
        <f>IF(AND($C302&lt;&gt;"",$C$3="あり",L302&gt;=※編集不可※選択項目!$F$3,P302=""),1,0)</f>
        <v>0</v>
      </c>
      <c r="AD302" s="236">
        <f t="shared" si="55"/>
        <v>0</v>
      </c>
      <c r="AE302" s="236" t="str">
        <f t="shared" si="49"/>
        <v/>
      </c>
      <c r="AF302" s="237">
        <f t="shared" si="56"/>
        <v>0</v>
      </c>
      <c r="AG302" s="237">
        <f t="shared" si="57"/>
        <v>0</v>
      </c>
      <c r="AH302" s="190">
        <f>IF(AND($C$3="あり", $L302&gt;=※編集不可※選択項目!$F$3, $P302=""),1,0)</f>
        <v>0</v>
      </c>
    </row>
    <row r="303" spans="1:34" ht="25.25" customHeight="1" x14ac:dyDescent="0.2">
      <c r="A303" s="231">
        <f t="shared" si="47"/>
        <v>292</v>
      </c>
      <c r="B303" s="205" t="str">
        <f t="shared" si="50"/>
        <v/>
      </c>
      <c r="C303" s="133"/>
      <c r="D303" s="128" t="str">
        <f t="shared" si="51"/>
        <v/>
      </c>
      <c r="E303" s="128" t="str">
        <f t="shared" si="52"/>
        <v/>
      </c>
      <c r="F303" s="148"/>
      <c r="G303" s="148"/>
      <c r="H303" s="134"/>
      <c r="I303" s="162" t="str">
        <f t="shared" si="53"/>
        <v/>
      </c>
      <c r="J303" s="134"/>
      <c r="K303" s="130" t="str">
        <f>IF(C303&lt;&gt;"","＜従来枠＞"&amp;※編集不可※選択項目!$F$2&amp;"　"&amp;"＜トップ性能枠＞"&amp;※編集不可※選択項目!$F$3,"")</f>
        <v/>
      </c>
      <c r="L303" s="134"/>
      <c r="M303" s="134"/>
      <c r="N303" s="134"/>
      <c r="O303" s="128" t="str">
        <f>IF(C303="","",VLOOKUP(C303,※編集不可※選択項目!$A$2:$E$3,5,FALSE))</f>
        <v/>
      </c>
      <c r="P303" s="163"/>
      <c r="Q303" s="94"/>
      <c r="R303" s="148"/>
      <c r="S303" s="149"/>
      <c r="T303" s="225" t="str">
        <f>IF($C$3&lt;&gt;"あり","-",IF(AND(P303="可",L303&gt;=※編集不可※選択項目!$F$3),"トップ性能枠対象","-"))</f>
        <v>-</v>
      </c>
      <c r="U303" s="232"/>
      <c r="V303" s="78"/>
      <c r="W303" s="161" t="str">
        <f t="shared" si="54"/>
        <v/>
      </c>
      <c r="X303" s="233"/>
      <c r="Y303" s="234"/>
      <c r="Z303" s="235"/>
      <c r="AB303" s="236">
        <f t="shared" si="48"/>
        <v>0</v>
      </c>
      <c r="AC303" s="79">
        <f>IF(AND($C303&lt;&gt;"",$C$3="あり",L303&gt;=※編集不可※選択項目!$F$3,P303=""),1,0)</f>
        <v>0</v>
      </c>
      <c r="AD303" s="236">
        <f t="shared" si="55"/>
        <v>0</v>
      </c>
      <c r="AE303" s="236" t="str">
        <f t="shared" si="49"/>
        <v/>
      </c>
      <c r="AF303" s="237">
        <f t="shared" si="56"/>
        <v>0</v>
      </c>
      <c r="AG303" s="237">
        <f t="shared" si="57"/>
        <v>0</v>
      </c>
      <c r="AH303" s="190">
        <f>IF(AND($C$3="あり", $L303&gt;=※編集不可※選択項目!$F$3, $P303=""),1,0)</f>
        <v>0</v>
      </c>
    </row>
    <row r="304" spans="1:34" ht="25.25" customHeight="1" x14ac:dyDescent="0.2">
      <c r="A304" s="231">
        <f t="shared" si="47"/>
        <v>293</v>
      </c>
      <c r="B304" s="205" t="str">
        <f t="shared" si="50"/>
        <v/>
      </c>
      <c r="C304" s="133"/>
      <c r="D304" s="128" t="str">
        <f t="shared" si="51"/>
        <v/>
      </c>
      <c r="E304" s="128" t="str">
        <f t="shared" si="52"/>
        <v/>
      </c>
      <c r="F304" s="148"/>
      <c r="G304" s="148"/>
      <c r="H304" s="134"/>
      <c r="I304" s="162" t="str">
        <f t="shared" si="53"/>
        <v/>
      </c>
      <c r="J304" s="134"/>
      <c r="K304" s="130" t="str">
        <f>IF(C304&lt;&gt;"","＜従来枠＞"&amp;※編集不可※選択項目!$F$2&amp;"　"&amp;"＜トップ性能枠＞"&amp;※編集不可※選択項目!$F$3,"")</f>
        <v/>
      </c>
      <c r="L304" s="134"/>
      <c r="M304" s="134"/>
      <c r="N304" s="134"/>
      <c r="O304" s="128" t="str">
        <f>IF(C304="","",VLOOKUP(C304,※編集不可※選択項目!$A$2:$E$3,5,FALSE))</f>
        <v/>
      </c>
      <c r="P304" s="163"/>
      <c r="Q304" s="94"/>
      <c r="R304" s="148"/>
      <c r="S304" s="149"/>
      <c r="T304" s="225" t="str">
        <f>IF($C$3&lt;&gt;"あり","-",IF(AND(P304="可",L304&gt;=※編集不可※選択項目!$F$3),"トップ性能枠対象","-"))</f>
        <v>-</v>
      </c>
      <c r="U304" s="232"/>
      <c r="V304" s="78"/>
      <c r="W304" s="161" t="str">
        <f t="shared" si="54"/>
        <v/>
      </c>
      <c r="X304" s="233"/>
      <c r="Y304" s="234"/>
      <c r="Z304" s="235"/>
      <c r="AB304" s="236">
        <f t="shared" si="48"/>
        <v>0</v>
      </c>
      <c r="AC304" s="79">
        <f>IF(AND($C304&lt;&gt;"",$C$3="あり",L304&gt;=※編集不可※選択項目!$F$3,P304=""),1,0)</f>
        <v>0</v>
      </c>
      <c r="AD304" s="236">
        <f t="shared" si="55"/>
        <v>0</v>
      </c>
      <c r="AE304" s="236" t="str">
        <f t="shared" si="49"/>
        <v/>
      </c>
      <c r="AF304" s="237">
        <f t="shared" si="56"/>
        <v>0</v>
      </c>
      <c r="AG304" s="237">
        <f t="shared" si="57"/>
        <v>0</v>
      </c>
      <c r="AH304" s="190">
        <f>IF(AND($C$3="あり", $L304&gt;=※編集不可※選択項目!$F$3, $P304=""),1,0)</f>
        <v>0</v>
      </c>
    </row>
    <row r="305" spans="1:34" ht="25.25" customHeight="1" x14ac:dyDescent="0.2">
      <c r="A305" s="231">
        <f t="shared" si="47"/>
        <v>294</v>
      </c>
      <c r="B305" s="205" t="str">
        <f t="shared" si="50"/>
        <v/>
      </c>
      <c r="C305" s="133"/>
      <c r="D305" s="128" t="str">
        <f t="shared" si="51"/>
        <v/>
      </c>
      <c r="E305" s="128" t="str">
        <f t="shared" si="52"/>
        <v/>
      </c>
      <c r="F305" s="148"/>
      <c r="G305" s="148"/>
      <c r="H305" s="134"/>
      <c r="I305" s="162" t="str">
        <f t="shared" si="53"/>
        <v/>
      </c>
      <c r="J305" s="134"/>
      <c r="K305" s="130" t="str">
        <f>IF(C305&lt;&gt;"","＜従来枠＞"&amp;※編集不可※選択項目!$F$2&amp;"　"&amp;"＜トップ性能枠＞"&amp;※編集不可※選択項目!$F$3,"")</f>
        <v/>
      </c>
      <c r="L305" s="134"/>
      <c r="M305" s="134"/>
      <c r="N305" s="134"/>
      <c r="O305" s="128" t="str">
        <f>IF(C305="","",VLOOKUP(C305,※編集不可※選択項目!$A$2:$E$3,5,FALSE))</f>
        <v/>
      </c>
      <c r="P305" s="163"/>
      <c r="Q305" s="94"/>
      <c r="R305" s="148"/>
      <c r="S305" s="149"/>
      <c r="T305" s="225" t="str">
        <f>IF($C$3&lt;&gt;"あり","-",IF(AND(P305="可",L305&gt;=※編集不可※選択項目!$F$3),"トップ性能枠対象","-"))</f>
        <v>-</v>
      </c>
      <c r="U305" s="232"/>
      <c r="V305" s="78"/>
      <c r="W305" s="161" t="str">
        <f t="shared" si="54"/>
        <v/>
      </c>
      <c r="X305" s="233"/>
      <c r="Y305" s="234"/>
      <c r="Z305" s="235"/>
      <c r="AB305" s="236">
        <f t="shared" si="48"/>
        <v>0</v>
      </c>
      <c r="AC305" s="79">
        <f>IF(AND($C305&lt;&gt;"",$C$3="あり",L305&gt;=※編集不可※選択項目!$F$3,P305=""),1,0)</f>
        <v>0</v>
      </c>
      <c r="AD305" s="236">
        <f t="shared" si="55"/>
        <v>0</v>
      </c>
      <c r="AE305" s="236" t="str">
        <f t="shared" si="49"/>
        <v/>
      </c>
      <c r="AF305" s="237">
        <f t="shared" si="56"/>
        <v>0</v>
      </c>
      <c r="AG305" s="237">
        <f t="shared" si="57"/>
        <v>0</v>
      </c>
      <c r="AH305" s="190">
        <f>IF(AND($C$3="あり", $L305&gt;=※編集不可※選択項目!$F$3, $P305=""),1,0)</f>
        <v>0</v>
      </c>
    </row>
    <row r="306" spans="1:34" ht="25.25" customHeight="1" x14ac:dyDescent="0.2">
      <c r="A306" s="231">
        <f t="shared" si="47"/>
        <v>295</v>
      </c>
      <c r="B306" s="205" t="str">
        <f t="shared" si="50"/>
        <v/>
      </c>
      <c r="C306" s="133"/>
      <c r="D306" s="128" t="str">
        <f t="shared" si="51"/>
        <v/>
      </c>
      <c r="E306" s="128" t="str">
        <f t="shared" si="52"/>
        <v/>
      </c>
      <c r="F306" s="148"/>
      <c r="G306" s="148"/>
      <c r="H306" s="134"/>
      <c r="I306" s="162" t="str">
        <f t="shared" si="53"/>
        <v/>
      </c>
      <c r="J306" s="134"/>
      <c r="K306" s="130" t="str">
        <f>IF(C306&lt;&gt;"","＜従来枠＞"&amp;※編集不可※選択項目!$F$2&amp;"　"&amp;"＜トップ性能枠＞"&amp;※編集不可※選択項目!$F$3,"")</f>
        <v/>
      </c>
      <c r="L306" s="134"/>
      <c r="M306" s="134"/>
      <c r="N306" s="134"/>
      <c r="O306" s="128" t="str">
        <f>IF(C306="","",VLOOKUP(C306,※編集不可※選択項目!$A$2:$E$3,5,FALSE))</f>
        <v/>
      </c>
      <c r="P306" s="163"/>
      <c r="Q306" s="94"/>
      <c r="R306" s="148"/>
      <c r="S306" s="149"/>
      <c r="T306" s="225" t="str">
        <f>IF($C$3&lt;&gt;"あり","-",IF(AND(P306="可",L306&gt;=※編集不可※選択項目!$F$3),"トップ性能枠対象","-"))</f>
        <v>-</v>
      </c>
      <c r="U306" s="232"/>
      <c r="V306" s="78"/>
      <c r="W306" s="161" t="str">
        <f t="shared" si="54"/>
        <v/>
      </c>
      <c r="X306" s="233"/>
      <c r="Y306" s="234"/>
      <c r="Z306" s="235"/>
      <c r="AB306" s="236">
        <f t="shared" si="48"/>
        <v>0</v>
      </c>
      <c r="AC306" s="79">
        <f>IF(AND($C306&lt;&gt;"",$C$3="あり",L306&gt;=※編集不可※選択項目!$F$3,P306=""),1,0)</f>
        <v>0</v>
      </c>
      <c r="AD306" s="236">
        <f t="shared" si="55"/>
        <v>0</v>
      </c>
      <c r="AE306" s="236" t="str">
        <f t="shared" si="49"/>
        <v/>
      </c>
      <c r="AF306" s="237">
        <f t="shared" si="56"/>
        <v>0</v>
      </c>
      <c r="AG306" s="237">
        <f t="shared" si="57"/>
        <v>0</v>
      </c>
      <c r="AH306" s="190">
        <f>IF(AND($C$3="あり", $L306&gt;=※編集不可※選択項目!$F$3, $P306=""),1,0)</f>
        <v>0</v>
      </c>
    </row>
    <row r="307" spans="1:34" ht="25.25" customHeight="1" x14ac:dyDescent="0.2">
      <c r="A307" s="231">
        <f t="shared" si="47"/>
        <v>296</v>
      </c>
      <c r="B307" s="205" t="str">
        <f t="shared" si="50"/>
        <v/>
      </c>
      <c r="C307" s="133"/>
      <c r="D307" s="128" t="str">
        <f t="shared" si="51"/>
        <v/>
      </c>
      <c r="E307" s="128" t="str">
        <f t="shared" si="52"/>
        <v/>
      </c>
      <c r="F307" s="148"/>
      <c r="G307" s="148"/>
      <c r="H307" s="134"/>
      <c r="I307" s="162" t="str">
        <f t="shared" si="53"/>
        <v/>
      </c>
      <c r="J307" s="134"/>
      <c r="K307" s="130" t="str">
        <f>IF(C307&lt;&gt;"","＜従来枠＞"&amp;※編集不可※選択項目!$F$2&amp;"　"&amp;"＜トップ性能枠＞"&amp;※編集不可※選択項目!$F$3,"")</f>
        <v/>
      </c>
      <c r="L307" s="134"/>
      <c r="M307" s="134"/>
      <c r="N307" s="134"/>
      <c r="O307" s="128" t="str">
        <f>IF(C307="","",VLOOKUP(C307,※編集不可※選択項目!$A$2:$E$3,5,FALSE))</f>
        <v/>
      </c>
      <c r="P307" s="163"/>
      <c r="Q307" s="94"/>
      <c r="R307" s="148"/>
      <c r="S307" s="149"/>
      <c r="T307" s="225" t="str">
        <f>IF($C$3&lt;&gt;"あり","-",IF(AND(P307="可",L307&gt;=※編集不可※選択項目!$F$3),"トップ性能枠対象","-"))</f>
        <v>-</v>
      </c>
      <c r="U307" s="232"/>
      <c r="V307" s="78"/>
      <c r="W307" s="161" t="str">
        <f t="shared" si="54"/>
        <v/>
      </c>
      <c r="X307" s="233"/>
      <c r="Y307" s="234"/>
      <c r="Z307" s="235"/>
      <c r="AB307" s="236">
        <f t="shared" si="48"/>
        <v>0</v>
      </c>
      <c r="AC307" s="79">
        <f>IF(AND($C307&lt;&gt;"",$C$3="あり",L307&gt;=※編集不可※選択項目!$F$3,P307=""),1,0)</f>
        <v>0</v>
      </c>
      <c r="AD307" s="236">
        <f t="shared" si="55"/>
        <v>0</v>
      </c>
      <c r="AE307" s="236" t="str">
        <f t="shared" si="49"/>
        <v/>
      </c>
      <c r="AF307" s="237">
        <f t="shared" si="56"/>
        <v>0</v>
      </c>
      <c r="AG307" s="237">
        <f t="shared" si="57"/>
        <v>0</v>
      </c>
      <c r="AH307" s="190">
        <f>IF(AND($C$3="あり", $L307&gt;=※編集不可※選択項目!$F$3, $P307=""),1,0)</f>
        <v>0</v>
      </c>
    </row>
    <row r="308" spans="1:34" ht="25.25" customHeight="1" x14ac:dyDescent="0.2">
      <c r="A308" s="231">
        <f t="shared" si="47"/>
        <v>297</v>
      </c>
      <c r="B308" s="205" t="str">
        <f t="shared" si="50"/>
        <v/>
      </c>
      <c r="C308" s="133"/>
      <c r="D308" s="128" t="str">
        <f t="shared" si="51"/>
        <v/>
      </c>
      <c r="E308" s="128" t="str">
        <f t="shared" si="52"/>
        <v/>
      </c>
      <c r="F308" s="148"/>
      <c r="G308" s="148"/>
      <c r="H308" s="134"/>
      <c r="I308" s="162" t="str">
        <f t="shared" si="53"/>
        <v/>
      </c>
      <c r="J308" s="134"/>
      <c r="K308" s="130" t="str">
        <f>IF(C308&lt;&gt;"","＜従来枠＞"&amp;※編集不可※選択項目!$F$2&amp;"　"&amp;"＜トップ性能枠＞"&amp;※編集不可※選択項目!$F$3,"")</f>
        <v/>
      </c>
      <c r="L308" s="134"/>
      <c r="M308" s="134"/>
      <c r="N308" s="134"/>
      <c r="O308" s="128" t="str">
        <f>IF(C308="","",VLOOKUP(C308,※編集不可※選択項目!$A$2:$E$3,5,FALSE))</f>
        <v/>
      </c>
      <c r="P308" s="163"/>
      <c r="Q308" s="94"/>
      <c r="R308" s="148"/>
      <c r="S308" s="149"/>
      <c r="T308" s="225" t="str">
        <f>IF($C$3&lt;&gt;"あり","-",IF(AND(P308="可",L308&gt;=※編集不可※選択項目!$F$3),"トップ性能枠対象","-"))</f>
        <v>-</v>
      </c>
      <c r="U308" s="232"/>
      <c r="V308" s="78"/>
      <c r="W308" s="161" t="str">
        <f t="shared" si="54"/>
        <v/>
      </c>
      <c r="X308" s="233"/>
      <c r="Y308" s="234"/>
      <c r="Z308" s="235"/>
      <c r="AB308" s="236">
        <f t="shared" si="48"/>
        <v>0</v>
      </c>
      <c r="AC308" s="79">
        <f>IF(AND($C308&lt;&gt;"",$C$3="あり",L308&gt;=※編集不可※選択項目!$F$3,P308=""),1,0)</f>
        <v>0</v>
      </c>
      <c r="AD308" s="236">
        <f t="shared" si="55"/>
        <v>0</v>
      </c>
      <c r="AE308" s="236" t="str">
        <f t="shared" si="49"/>
        <v/>
      </c>
      <c r="AF308" s="237">
        <f t="shared" si="56"/>
        <v>0</v>
      </c>
      <c r="AG308" s="237">
        <f t="shared" si="57"/>
        <v>0</v>
      </c>
      <c r="AH308" s="190">
        <f>IF(AND($C$3="あり", $L308&gt;=※編集不可※選択項目!$F$3, $P308=""),1,0)</f>
        <v>0</v>
      </c>
    </row>
    <row r="309" spans="1:34" ht="25.25" customHeight="1" x14ac:dyDescent="0.2">
      <c r="A309" s="231">
        <f t="shared" si="47"/>
        <v>298</v>
      </c>
      <c r="B309" s="205" t="str">
        <f t="shared" si="50"/>
        <v/>
      </c>
      <c r="C309" s="133"/>
      <c r="D309" s="128" t="str">
        <f t="shared" si="51"/>
        <v/>
      </c>
      <c r="E309" s="128" t="str">
        <f t="shared" si="52"/>
        <v/>
      </c>
      <c r="F309" s="148"/>
      <c r="G309" s="148"/>
      <c r="H309" s="134"/>
      <c r="I309" s="162" t="str">
        <f t="shared" si="53"/>
        <v/>
      </c>
      <c r="J309" s="134"/>
      <c r="K309" s="130" t="str">
        <f>IF(C309&lt;&gt;"","＜従来枠＞"&amp;※編集不可※選択項目!$F$2&amp;"　"&amp;"＜トップ性能枠＞"&amp;※編集不可※選択項目!$F$3,"")</f>
        <v/>
      </c>
      <c r="L309" s="134"/>
      <c r="M309" s="134"/>
      <c r="N309" s="134"/>
      <c r="O309" s="128" t="str">
        <f>IF(C309="","",VLOOKUP(C309,※編集不可※選択項目!$A$2:$E$3,5,FALSE))</f>
        <v/>
      </c>
      <c r="P309" s="163"/>
      <c r="Q309" s="94"/>
      <c r="R309" s="148"/>
      <c r="S309" s="149"/>
      <c r="T309" s="225" t="str">
        <f>IF($C$3&lt;&gt;"あり","-",IF(AND(P309="可",L309&gt;=※編集不可※選択項目!$F$3),"トップ性能枠対象","-"))</f>
        <v>-</v>
      </c>
      <c r="U309" s="232"/>
      <c r="V309" s="78"/>
      <c r="W309" s="161" t="str">
        <f t="shared" si="54"/>
        <v/>
      </c>
      <c r="X309" s="233"/>
      <c r="Y309" s="234"/>
      <c r="Z309" s="235"/>
      <c r="AB309" s="236">
        <f t="shared" si="48"/>
        <v>0</v>
      </c>
      <c r="AC309" s="79">
        <f>IF(AND($C309&lt;&gt;"",$C$3="あり",L309&gt;=※編集不可※選択項目!$F$3,P309=""),1,0)</f>
        <v>0</v>
      </c>
      <c r="AD309" s="236">
        <f t="shared" si="55"/>
        <v>0</v>
      </c>
      <c r="AE309" s="236" t="str">
        <f t="shared" si="49"/>
        <v/>
      </c>
      <c r="AF309" s="237">
        <f t="shared" si="56"/>
        <v>0</v>
      </c>
      <c r="AG309" s="237">
        <f t="shared" si="57"/>
        <v>0</v>
      </c>
      <c r="AH309" s="190">
        <f>IF(AND($C$3="あり", $L309&gt;=※編集不可※選択項目!$F$3, $P309=""),1,0)</f>
        <v>0</v>
      </c>
    </row>
    <row r="310" spans="1:34" ht="25.25" customHeight="1" x14ac:dyDescent="0.2">
      <c r="A310" s="231">
        <f t="shared" si="47"/>
        <v>299</v>
      </c>
      <c r="B310" s="205" t="str">
        <f t="shared" si="50"/>
        <v/>
      </c>
      <c r="C310" s="133"/>
      <c r="D310" s="128" t="str">
        <f t="shared" si="51"/>
        <v/>
      </c>
      <c r="E310" s="128" t="str">
        <f t="shared" si="52"/>
        <v/>
      </c>
      <c r="F310" s="148"/>
      <c r="G310" s="148"/>
      <c r="H310" s="134"/>
      <c r="I310" s="162" t="str">
        <f t="shared" si="53"/>
        <v/>
      </c>
      <c r="J310" s="134"/>
      <c r="K310" s="130" t="str">
        <f>IF(C310&lt;&gt;"","＜従来枠＞"&amp;※編集不可※選択項目!$F$2&amp;"　"&amp;"＜トップ性能枠＞"&amp;※編集不可※選択項目!$F$3,"")</f>
        <v/>
      </c>
      <c r="L310" s="134"/>
      <c r="M310" s="134"/>
      <c r="N310" s="134"/>
      <c r="O310" s="128" t="str">
        <f>IF(C310="","",VLOOKUP(C310,※編集不可※選択項目!$A$2:$E$3,5,FALSE))</f>
        <v/>
      </c>
      <c r="P310" s="163"/>
      <c r="Q310" s="94"/>
      <c r="R310" s="148"/>
      <c r="S310" s="149"/>
      <c r="T310" s="225" t="str">
        <f>IF($C$3&lt;&gt;"あり","-",IF(AND(P310="可",L310&gt;=※編集不可※選択項目!$F$3),"トップ性能枠対象","-"))</f>
        <v>-</v>
      </c>
      <c r="U310" s="232"/>
      <c r="V310" s="78"/>
      <c r="W310" s="161" t="str">
        <f t="shared" si="54"/>
        <v/>
      </c>
      <c r="X310" s="233"/>
      <c r="Y310" s="234"/>
      <c r="Z310" s="235"/>
      <c r="AB310" s="236">
        <f t="shared" si="48"/>
        <v>0</v>
      </c>
      <c r="AC310" s="79">
        <f>IF(AND($C310&lt;&gt;"",$C$3="あり",L310&gt;=※編集不可※選択項目!$F$3,P310=""),1,0)</f>
        <v>0</v>
      </c>
      <c r="AD310" s="236">
        <f t="shared" si="55"/>
        <v>0</v>
      </c>
      <c r="AE310" s="236" t="str">
        <f t="shared" si="49"/>
        <v/>
      </c>
      <c r="AF310" s="237">
        <f t="shared" si="56"/>
        <v>0</v>
      </c>
      <c r="AG310" s="237">
        <f t="shared" si="57"/>
        <v>0</v>
      </c>
      <c r="AH310" s="190">
        <f>IF(AND($C$3="あり", $L310&gt;=※編集不可※選択項目!$F$3, $P310=""),1,0)</f>
        <v>0</v>
      </c>
    </row>
    <row r="311" spans="1:34" ht="25.25" customHeight="1" thickBot="1" x14ac:dyDescent="0.25">
      <c r="A311" s="238">
        <f t="shared" si="47"/>
        <v>300</v>
      </c>
      <c r="B311" s="210" t="str">
        <f t="shared" si="50"/>
        <v/>
      </c>
      <c r="C311" s="136"/>
      <c r="D311" s="137" t="str">
        <f t="shared" si="51"/>
        <v/>
      </c>
      <c r="E311" s="137" t="str">
        <f t="shared" si="52"/>
        <v/>
      </c>
      <c r="F311" s="150"/>
      <c r="G311" s="150"/>
      <c r="H311" s="138"/>
      <c r="I311" s="164" t="str">
        <f t="shared" si="53"/>
        <v/>
      </c>
      <c r="J311" s="138"/>
      <c r="K311" s="130" t="str">
        <f>IF(C311&lt;&gt;"","＜従来枠＞"&amp;※編集不可※選択項目!$F$2&amp;"　"&amp;"＜トップ性能枠＞"&amp;※編集不可※選択項目!$F$3,"")</f>
        <v/>
      </c>
      <c r="L311" s="138"/>
      <c r="M311" s="138"/>
      <c r="N311" s="138"/>
      <c r="O311" s="137" t="str">
        <f>IF(C311="","",VLOOKUP(C311,※編集不可※選択項目!$A$2:$E$3,5,FALSE))</f>
        <v/>
      </c>
      <c r="P311" s="165"/>
      <c r="Q311" s="95"/>
      <c r="R311" s="150"/>
      <c r="S311" s="151"/>
      <c r="T311" s="225" t="str">
        <f>IF($C$3&lt;&gt;"あり","-",IF(AND(P311="可",L311&gt;=※編集不可※選択項目!$F$3),"トップ性能枠対象","-"))</f>
        <v>-</v>
      </c>
      <c r="U311" s="239"/>
      <c r="V311" s="86"/>
      <c r="W311" s="161" t="str">
        <f t="shared" si="54"/>
        <v/>
      </c>
      <c r="X311" s="233"/>
      <c r="Y311" s="234"/>
      <c r="Z311" s="235"/>
      <c r="AB311" s="236">
        <f t="shared" si="48"/>
        <v>0</v>
      </c>
      <c r="AC311" s="79">
        <f>IF(AND($C311&lt;&gt;"",$C$3="あり",L311&gt;=※編集不可※選択項目!$F$3,P311=""),1,0)</f>
        <v>0</v>
      </c>
      <c r="AD311" s="236">
        <f t="shared" si="55"/>
        <v>0</v>
      </c>
      <c r="AE311" s="236" t="str">
        <f t="shared" si="49"/>
        <v/>
      </c>
      <c r="AF311" s="237">
        <f t="shared" si="56"/>
        <v>0</v>
      </c>
      <c r="AG311" s="237">
        <f t="shared" si="57"/>
        <v>0</v>
      </c>
      <c r="AH311" s="190">
        <f>IF(AND($C$3="あり", $L311&gt;=※編集不可※選択項目!$F$3, $P311=""),1,0)</f>
        <v>0</v>
      </c>
    </row>
    <row r="312" spans="1:34" ht="19.5" x14ac:dyDescent="0.2">
      <c r="B312" s="240"/>
      <c r="C312" s="240"/>
      <c r="D312" s="115"/>
      <c r="E312" s="115"/>
      <c r="F312" s="115"/>
      <c r="G312" s="115"/>
      <c r="H312" s="115"/>
      <c r="I312" s="115"/>
      <c r="J312" s="115"/>
      <c r="K312" s="116"/>
      <c r="L312" s="115"/>
      <c r="M312" s="115"/>
      <c r="N312" s="115"/>
      <c r="O312" s="115"/>
      <c r="P312" s="115"/>
      <c r="Q312" s="112"/>
      <c r="R312" s="241"/>
      <c r="S312" s="112"/>
      <c r="T312" s="112"/>
      <c r="U312" s="112"/>
      <c r="V312" s="112"/>
      <c r="W312" s="112"/>
      <c r="X312" s="242"/>
      <c r="Y312" s="242"/>
      <c r="Z312" s="243"/>
      <c r="AB312" s="236"/>
      <c r="AC312" s="79"/>
      <c r="AD312" s="236"/>
      <c r="AE312" s="236"/>
      <c r="AF312" s="237"/>
      <c r="AG312" s="237"/>
    </row>
    <row r="313" spans="1:34" x14ac:dyDescent="0.2">
      <c r="X313" s="245"/>
      <c r="AB313" s="245">
        <f>SUM(AB7,AB12:AB311)</f>
        <v>0</v>
      </c>
      <c r="AC313" s="245">
        <f>SUM(AC12:AC311)</f>
        <v>0</v>
      </c>
      <c r="AD313" s="245">
        <f>SUM(AD12:AD311)</f>
        <v>0</v>
      </c>
      <c r="AE313" s="245"/>
      <c r="AF313" s="245">
        <f>IF(COUNTIF(AF12:AF311,"&gt;=2"),2,1)</f>
        <v>1</v>
      </c>
      <c r="AG313" s="245">
        <f>SUM(AG12:AG311)</f>
        <v>0</v>
      </c>
      <c r="AH313" s="245">
        <f>SUM(AH12:AH311)</f>
        <v>0</v>
      </c>
    </row>
    <row r="314" spans="1:34" x14ac:dyDescent="0.2">
      <c r="AC314" s="79"/>
      <c r="AD314" s="245">
        <f>SUM(AB313:AD313,AH313)</f>
        <v>0</v>
      </c>
    </row>
    <row r="315" spans="1:34" x14ac:dyDescent="0.2">
      <c r="AC315" s="79"/>
    </row>
    <row r="316" spans="1:34" x14ac:dyDescent="0.2">
      <c r="AC316" s="79"/>
    </row>
    <row r="317" spans="1:34" x14ac:dyDescent="0.2">
      <c r="AC317" s="79"/>
    </row>
    <row r="318" spans="1:34" x14ac:dyDescent="0.2">
      <c r="AC318" s="79"/>
    </row>
    <row r="319" spans="1:34" x14ac:dyDescent="0.2">
      <c r="AC319" s="79"/>
    </row>
    <row r="320" spans="1:34" x14ac:dyDescent="0.2">
      <c r="AC320" s="79"/>
    </row>
    <row r="321" spans="29:29" x14ac:dyDescent="0.2">
      <c r="AC321" s="79"/>
    </row>
    <row r="322" spans="29:29" x14ac:dyDescent="0.2">
      <c r="AC322" s="79"/>
    </row>
    <row r="323" spans="29:29" x14ac:dyDescent="0.2">
      <c r="AC323" s="79"/>
    </row>
    <row r="324" spans="29:29" x14ac:dyDescent="0.2">
      <c r="AC324" s="79"/>
    </row>
    <row r="325" spans="29:29" x14ac:dyDescent="0.2">
      <c r="AC325" s="79"/>
    </row>
    <row r="326" spans="29:29" x14ac:dyDescent="0.2">
      <c r="AC326" s="79"/>
    </row>
    <row r="327" spans="29:29" x14ac:dyDescent="0.2">
      <c r="AC327" s="79"/>
    </row>
    <row r="328" spans="29:29" x14ac:dyDescent="0.2">
      <c r="AC328" s="79"/>
    </row>
    <row r="329" spans="29:29" x14ac:dyDescent="0.2">
      <c r="AC329" s="79"/>
    </row>
    <row r="330" spans="29:29" x14ac:dyDescent="0.2">
      <c r="AC330" s="79"/>
    </row>
    <row r="331" spans="29:29" x14ac:dyDescent="0.2">
      <c r="AC331" s="79"/>
    </row>
    <row r="332" spans="29:29" x14ac:dyDescent="0.2">
      <c r="AC332" s="79"/>
    </row>
    <row r="333" spans="29:29" x14ac:dyDescent="0.2">
      <c r="AC333" s="79"/>
    </row>
    <row r="334" spans="29:29" x14ac:dyDescent="0.2">
      <c r="AC334" s="79"/>
    </row>
    <row r="335" spans="29:29" x14ac:dyDescent="0.2">
      <c r="AC335" s="79"/>
    </row>
    <row r="336" spans="29:29" x14ac:dyDescent="0.2">
      <c r="AC336" s="79"/>
    </row>
    <row r="337" spans="29:29" x14ac:dyDescent="0.2">
      <c r="AC337" s="79"/>
    </row>
    <row r="338" spans="29:29" x14ac:dyDescent="0.2">
      <c r="AC338" s="79"/>
    </row>
    <row r="339" spans="29:29" x14ac:dyDescent="0.2">
      <c r="AC339" s="79"/>
    </row>
    <row r="340" spans="29:29" x14ac:dyDescent="0.2">
      <c r="AC340" s="79"/>
    </row>
    <row r="341" spans="29:29" x14ac:dyDescent="0.2">
      <c r="AC341" s="79"/>
    </row>
    <row r="342" spans="29:29" x14ac:dyDescent="0.2">
      <c r="AC342" s="79"/>
    </row>
    <row r="343" spans="29:29" x14ac:dyDescent="0.2">
      <c r="AC343" s="79"/>
    </row>
    <row r="344" spans="29:29" x14ac:dyDescent="0.2">
      <c r="AC344" s="79"/>
    </row>
    <row r="345" spans="29:29" x14ac:dyDescent="0.2">
      <c r="AC345" s="79"/>
    </row>
    <row r="346" spans="29:29" x14ac:dyDescent="0.2">
      <c r="AC346" s="79"/>
    </row>
    <row r="347" spans="29:29" x14ac:dyDescent="0.2">
      <c r="AC347" s="79"/>
    </row>
    <row r="348" spans="29:29" x14ac:dyDescent="0.2">
      <c r="AC348" s="79"/>
    </row>
    <row r="349" spans="29:29" x14ac:dyDescent="0.2">
      <c r="AC349" s="79"/>
    </row>
    <row r="350" spans="29:29" x14ac:dyDescent="0.2">
      <c r="AC350" s="79"/>
    </row>
    <row r="351" spans="29:29" x14ac:dyDescent="0.2">
      <c r="AC351" s="79"/>
    </row>
    <row r="352" spans="29:29" x14ac:dyDescent="0.2">
      <c r="AC352" s="79"/>
    </row>
    <row r="353" spans="29:29" x14ac:dyDescent="0.2">
      <c r="AC353" s="79"/>
    </row>
    <row r="354" spans="29:29" x14ac:dyDescent="0.2">
      <c r="AC354" s="79"/>
    </row>
    <row r="355" spans="29:29" x14ac:dyDescent="0.2">
      <c r="AC355" s="79"/>
    </row>
    <row r="356" spans="29:29" x14ac:dyDescent="0.2">
      <c r="AC356" s="79"/>
    </row>
    <row r="357" spans="29:29" x14ac:dyDescent="0.2">
      <c r="AC357" s="79"/>
    </row>
    <row r="358" spans="29:29" x14ac:dyDescent="0.2">
      <c r="AC358" s="79"/>
    </row>
    <row r="359" spans="29:29" x14ac:dyDescent="0.2">
      <c r="AC359" s="79"/>
    </row>
    <row r="360" spans="29:29" x14ac:dyDescent="0.2">
      <c r="AC360" s="79"/>
    </row>
    <row r="361" spans="29:29" x14ac:dyDescent="0.2">
      <c r="AC361" s="79"/>
    </row>
    <row r="362" spans="29:29" x14ac:dyDescent="0.2">
      <c r="AC362" s="79"/>
    </row>
    <row r="363" spans="29:29" x14ac:dyDescent="0.2">
      <c r="AC363" s="79"/>
    </row>
    <row r="364" spans="29:29" x14ac:dyDescent="0.2">
      <c r="AC364" s="79"/>
    </row>
    <row r="365" spans="29:29" x14ac:dyDescent="0.2">
      <c r="AC365" s="79"/>
    </row>
    <row r="366" spans="29:29" x14ac:dyDescent="0.2">
      <c r="AC366" s="79"/>
    </row>
    <row r="367" spans="29:29" x14ac:dyDescent="0.2">
      <c r="AC367" s="79"/>
    </row>
    <row r="368" spans="29:29" x14ac:dyDescent="0.2">
      <c r="AC368" s="79"/>
    </row>
    <row r="369" spans="29:29" x14ac:dyDescent="0.2">
      <c r="AC369" s="79"/>
    </row>
    <row r="370" spans="29:29" x14ac:dyDescent="0.2">
      <c r="AC370" s="79"/>
    </row>
    <row r="371" spans="29:29" x14ac:dyDescent="0.2">
      <c r="AC371" s="79"/>
    </row>
    <row r="372" spans="29:29" x14ac:dyDescent="0.2">
      <c r="AC372" s="79"/>
    </row>
    <row r="373" spans="29:29" x14ac:dyDescent="0.2">
      <c r="AC373" s="79"/>
    </row>
    <row r="374" spans="29:29" x14ac:dyDescent="0.2">
      <c r="AC374" s="79"/>
    </row>
    <row r="375" spans="29:29" x14ac:dyDescent="0.2">
      <c r="AC375" s="79"/>
    </row>
    <row r="376" spans="29:29" x14ac:dyDescent="0.2">
      <c r="AC376" s="79"/>
    </row>
    <row r="377" spans="29:29" x14ac:dyDescent="0.2">
      <c r="AC377" s="79"/>
    </row>
    <row r="378" spans="29:29" x14ac:dyDescent="0.2">
      <c r="AC378" s="79"/>
    </row>
    <row r="379" spans="29:29" x14ac:dyDescent="0.2">
      <c r="AC379" s="79"/>
    </row>
    <row r="380" spans="29:29" x14ac:dyDescent="0.2">
      <c r="AC380" s="79"/>
    </row>
    <row r="381" spans="29:29" x14ac:dyDescent="0.2">
      <c r="AC381" s="79"/>
    </row>
    <row r="382" spans="29:29" x14ac:dyDescent="0.2">
      <c r="AC382" s="79"/>
    </row>
    <row r="383" spans="29:29" x14ac:dyDescent="0.2">
      <c r="AC383" s="79"/>
    </row>
    <row r="384" spans="29:29" x14ac:dyDescent="0.2">
      <c r="AC384" s="79"/>
    </row>
    <row r="385" spans="29:29" x14ac:dyDescent="0.2">
      <c r="AC385" s="79"/>
    </row>
    <row r="386" spans="29:29" x14ac:dyDescent="0.2">
      <c r="AC386" s="79"/>
    </row>
    <row r="387" spans="29:29" x14ac:dyDescent="0.2">
      <c r="AC387" s="79"/>
    </row>
    <row r="388" spans="29:29" x14ac:dyDescent="0.2">
      <c r="AC388" s="79"/>
    </row>
    <row r="389" spans="29:29" x14ac:dyDescent="0.2">
      <c r="AC389" s="79"/>
    </row>
    <row r="390" spans="29:29" x14ac:dyDescent="0.2">
      <c r="AC390" s="79"/>
    </row>
    <row r="391" spans="29:29" x14ac:dyDescent="0.2">
      <c r="AC391" s="79"/>
    </row>
    <row r="392" spans="29:29" x14ac:dyDescent="0.2">
      <c r="AC392" s="79"/>
    </row>
    <row r="393" spans="29:29" x14ac:dyDescent="0.2">
      <c r="AC393" s="79"/>
    </row>
    <row r="394" spans="29:29" x14ac:dyDescent="0.2">
      <c r="AC394" s="79"/>
    </row>
    <row r="395" spans="29:29" x14ac:dyDescent="0.2">
      <c r="AC395" s="79"/>
    </row>
    <row r="396" spans="29:29" x14ac:dyDescent="0.2">
      <c r="AC396" s="79"/>
    </row>
    <row r="397" spans="29:29" x14ac:dyDescent="0.2">
      <c r="AC397" s="79"/>
    </row>
    <row r="398" spans="29:29" x14ac:dyDescent="0.2">
      <c r="AC398" s="79"/>
    </row>
    <row r="399" spans="29:29" x14ac:dyDescent="0.2">
      <c r="AC399" s="79"/>
    </row>
    <row r="400" spans="29:29" x14ac:dyDescent="0.2">
      <c r="AC400" s="79"/>
    </row>
    <row r="401" spans="29:29" x14ac:dyDescent="0.2">
      <c r="AC401" s="79"/>
    </row>
    <row r="402" spans="29:29" x14ac:dyDescent="0.2">
      <c r="AC402" s="79"/>
    </row>
    <row r="403" spans="29:29" x14ac:dyDescent="0.2">
      <c r="AC403" s="79"/>
    </row>
    <row r="404" spans="29:29" x14ac:dyDescent="0.2">
      <c r="AC404" s="79"/>
    </row>
    <row r="405" spans="29:29" x14ac:dyDescent="0.2">
      <c r="AC405" s="79"/>
    </row>
    <row r="406" spans="29:29" x14ac:dyDescent="0.2">
      <c r="AC406" s="79"/>
    </row>
    <row r="407" spans="29:29" x14ac:dyDescent="0.2">
      <c r="AC407" s="79"/>
    </row>
    <row r="408" spans="29:29" x14ac:dyDescent="0.2">
      <c r="AC408" s="79"/>
    </row>
    <row r="409" spans="29:29" x14ac:dyDescent="0.2">
      <c r="AC409" s="79"/>
    </row>
    <row r="410" spans="29:29" x14ac:dyDescent="0.2">
      <c r="AC410" s="79"/>
    </row>
    <row r="411" spans="29:29" x14ac:dyDescent="0.2">
      <c r="AC411" s="79"/>
    </row>
    <row r="412" spans="29:29" x14ac:dyDescent="0.2">
      <c r="AC412" s="79"/>
    </row>
    <row r="413" spans="29:29" x14ac:dyDescent="0.2">
      <c r="AC413" s="79"/>
    </row>
    <row r="414" spans="29:29" x14ac:dyDescent="0.2">
      <c r="AC414" s="79"/>
    </row>
    <row r="415" spans="29:29" x14ac:dyDescent="0.2">
      <c r="AC415" s="79"/>
    </row>
    <row r="416" spans="29:29" x14ac:dyDescent="0.2">
      <c r="AC416" s="79"/>
    </row>
    <row r="417" spans="29:29" x14ac:dyDescent="0.2">
      <c r="AC417" s="79"/>
    </row>
    <row r="418" spans="29:29" x14ac:dyDescent="0.2">
      <c r="AC418" s="79"/>
    </row>
    <row r="419" spans="29:29" x14ac:dyDescent="0.2">
      <c r="AC419" s="79"/>
    </row>
    <row r="420" spans="29:29" x14ac:dyDescent="0.2">
      <c r="AC420" s="79"/>
    </row>
    <row r="421" spans="29:29" x14ac:dyDescent="0.2">
      <c r="AC421" s="79"/>
    </row>
    <row r="422" spans="29:29" x14ac:dyDescent="0.2">
      <c r="AC422" s="79"/>
    </row>
    <row r="423" spans="29:29" x14ac:dyDescent="0.2">
      <c r="AC423" s="79"/>
    </row>
    <row r="424" spans="29:29" x14ac:dyDescent="0.2">
      <c r="AC424" s="79"/>
    </row>
    <row r="425" spans="29:29" x14ac:dyDescent="0.2">
      <c r="AC425" s="79"/>
    </row>
    <row r="426" spans="29:29" x14ac:dyDescent="0.2">
      <c r="AC426" s="79"/>
    </row>
    <row r="427" spans="29:29" x14ac:dyDescent="0.2">
      <c r="AC427" s="79"/>
    </row>
    <row r="428" spans="29:29" x14ac:dyDescent="0.2">
      <c r="AC428" s="79"/>
    </row>
    <row r="429" spans="29:29" x14ac:dyDescent="0.2">
      <c r="AC429" s="79"/>
    </row>
    <row r="430" spans="29:29" x14ac:dyDescent="0.2">
      <c r="AC430" s="79"/>
    </row>
    <row r="431" spans="29:29" x14ac:dyDescent="0.2">
      <c r="AC431" s="79"/>
    </row>
    <row r="432" spans="29:29" x14ac:dyDescent="0.2">
      <c r="AC432" s="79"/>
    </row>
    <row r="433" spans="29:29" x14ac:dyDescent="0.2">
      <c r="AC433" s="79"/>
    </row>
    <row r="434" spans="29:29" x14ac:dyDescent="0.2">
      <c r="AC434" s="79"/>
    </row>
    <row r="435" spans="29:29" x14ac:dyDescent="0.2">
      <c r="AC435" s="79"/>
    </row>
    <row r="436" spans="29:29" x14ac:dyDescent="0.2">
      <c r="AC436" s="79"/>
    </row>
    <row r="437" spans="29:29" x14ac:dyDescent="0.2">
      <c r="AC437" s="79"/>
    </row>
    <row r="438" spans="29:29" x14ac:dyDescent="0.2">
      <c r="AC438" s="79"/>
    </row>
    <row r="439" spans="29:29" x14ac:dyDescent="0.2">
      <c r="AC439" s="79"/>
    </row>
    <row r="440" spans="29:29" x14ac:dyDescent="0.2">
      <c r="AC440" s="79"/>
    </row>
    <row r="441" spans="29:29" x14ac:dyDescent="0.2">
      <c r="AC441" s="79"/>
    </row>
    <row r="442" spans="29:29" x14ac:dyDescent="0.2">
      <c r="AC442" s="79"/>
    </row>
    <row r="443" spans="29:29" x14ac:dyDescent="0.2">
      <c r="AC443" s="79"/>
    </row>
    <row r="444" spans="29:29" x14ac:dyDescent="0.2">
      <c r="AC444" s="79"/>
    </row>
    <row r="445" spans="29:29" x14ac:dyDescent="0.2">
      <c r="AC445" s="79"/>
    </row>
    <row r="446" spans="29:29" x14ac:dyDescent="0.2">
      <c r="AC446" s="79"/>
    </row>
    <row r="447" spans="29:29" x14ac:dyDescent="0.2">
      <c r="AC447" s="79"/>
    </row>
    <row r="448" spans="29:29" x14ac:dyDescent="0.2">
      <c r="AC448" s="79"/>
    </row>
    <row r="449" spans="29:29" x14ac:dyDescent="0.2">
      <c r="AC449" s="79"/>
    </row>
    <row r="450" spans="29:29" x14ac:dyDescent="0.2">
      <c r="AC450" s="79"/>
    </row>
    <row r="451" spans="29:29" x14ac:dyDescent="0.2">
      <c r="AC451" s="79"/>
    </row>
    <row r="452" spans="29:29" x14ac:dyDescent="0.2">
      <c r="AC452" s="79"/>
    </row>
    <row r="453" spans="29:29" x14ac:dyDescent="0.2">
      <c r="AC453" s="79"/>
    </row>
    <row r="454" spans="29:29" x14ac:dyDescent="0.2">
      <c r="AC454" s="79"/>
    </row>
    <row r="455" spans="29:29" x14ac:dyDescent="0.2">
      <c r="AC455" s="79"/>
    </row>
    <row r="456" spans="29:29" x14ac:dyDescent="0.2">
      <c r="AC456" s="79"/>
    </row>
    <row r="457" spans="29:29" x14ac:dyDescent="0.2">
      <c r="AC457" s="79"/>
    </row>
    <row r="458" spans="29:29" x14ac:dyDescent="0.2">
      <c r="AC458" s="79"/>
    </row>
    <row r="459" spans="29:29" x14ac:dyDescent="0.2">
      <c r="AC459" s="79"/>
    </row>
    <row r="460" spans="29:29" x14ac:dyDescent="0.2">
      <c r="AC460" s="79"/>
    </row>
    <row r="461" spans="29:29" x14ac:dyDescent="0.2">
      <c r="AC461" s="79"/>
    </row>
    <row r="462" spans="29:29" x14ac:dyDescent="0.2">
      <c r="AC462" s="79"/>
    </row>
    <row r="463" spans="29:29" x14ac:dyDescent="0.2">
      <c r="AC463" s="79"/>
    </row>
    <row r="464" spans="29:29" x14ac:dyDescent="0.2">
      <c r="AC464" s="79"/>
    </row>
    <row r="465" spans="29:29" x14ac:dyDescent="0.2">
      <c r="AC465" s="79"/>
    </row>
    <row r="466" spans="29:29" x14ac:dyDescent="0.2">
      <c r="AC466" s="79"/>
    </row>
    <row r="467" spans="29:29" x14ac:dyDescent="0.2">
      <c r="AC467" s="79"/>
    </row>
    <row r="468" spans="29:29" x14ac:dyDescent="0.2">
      <c r="AC468" s="79"/>
    </row>
    <row r="469" spans="29:29" x14ac:dyDescent="0.2">
      <c r="AC469" s="79"/>
    </row>
    <row r="470" spans="29:29" x14ac:dyDescent="0.2">
      <c r="AC470" s="79"/>
    </row>
    <row r="471" spans="29:29" x14ac:dyDescent="0.2">
      <c r="AC471" s="79"/>
    </row>
    <row r="472" spans="29:29" x14ac:dyDescent="0.2">
      <c r="AC472" s="79"/>
    </row>
    <row r="473" spans="29:29" x14ac:dyDescent="0.2">
      <c r="AC473" s="79"/>
    </row>
    <row r="474" spans="29:29" x14ac:dyDescent="0.2">
      <c r="AC474" s="79"/>
    </row>
    <row r="475" spans="29:29" x14ac:dyDescent="0.2">
      <c r="AC475" s="79"/>
    </row>
    <row r="476" spans="29:29" x14ac:dyDescent="0.2">
      <c r="AC476" s="79"/>
    </row>
    <row r="477" spans="29:29" x14ac:dyDescent="0.2">
      <c r="AC477" s="79"/>
    </row>
    <row r="478" spans="29:29" x14ac:dyDescent="0.2">
      <c r="AC478" s="79"/>
    </row>
    <row r="479" spans="29:29" x14ac:dyDescent="0.2">
      <c r="AC479" s="79"/>
    </row>
    <row r="480" spans="29:29" x14ac:dyDescent="0.2">
      <c r="AC480" s="79"/>
    </row>
    <row r="481" spans="29:29" x14ac:dyDescent="0.2">
      <c r="AC481" s="79"/>
    </row>
    <row r="482" spans="29:29" x14ac:dyDescent="0.2">
      <c r="AC482" s="79"/>
    </row>
    <row r="483" spans="29:29" x14ac:dyDescent="0.2">
      <c r="AC483" s="79"/>
    </row>
    <row r="484" spans="29:29" x14ac:dyDescent="0.2">
      <c r="AC484" s="79"/>
    </row>
    <row r="485" spans="29:29" x14ac:dyDescent="0.2">
      <c r="AC485" s="79"/>
    </row>
    <row r="486" spans="29:29" x14ac:dyDescent="0.2">
      <c r="AC486" s="79"/>
    </row>
    <row r="487" spans="29:29" x14ac:dyDescent="0.2">
      <c r="AC487" s="79"/>
    </row>
    <row r="488" spans="29:29" x14ac:dyDescent="0.2">
      <c r="AC488" s="79"/>
    </row>
    <row r="489" spans="29:29" x14ac:dyDescent="0.2">
      <c r="AC489" s="79"/>
    </row>
    <row r="490" spans="29:29" x14ac:dyDescent="0.2">
      <c r="AC490" s="79"/>
    </row>
    <row r="491" spans="29:29" x14ac:dyDescent="0.2">
      <c r="AC491" s="79"/>
    </row>
    <row r="492" spans="29:29" x14ac:dyDescent="0.2">
      <c r="AC492" s="79"/>
    </row>
    <row r="493" spans="29:29" x14ac:dyDescent="0.2">
      <c r="AC493" s="79"/>
    </row>
    <row r="494" spans="29:29" x14ac:dyDescent="0.2">
      <c r="AC494" s="79"/>
    </row>
    <row r="495" spans="29:29" x14ac:dyDescent="0.2">
      <c r="AC495" s="79"/>
    </row>
    <row r="496" spans="29:29" x14ac:dyDescent="0.2">
      <c r="AC496" s="79"/>
    </row>
    <row r="497" spans="29:29" x14ac:dyDescent="0.2">
      <c r="AC497" s="79"/>
    </row>
    <row r="498" spans="29:29" x14ac:dyDescent="0.2">
      <c r="AC498" s="79"/>
    </row>
    <row r="499" spans="29:29" x14ac:dyDescent="0.2">
      <c r="AC499" s="79"/>
    </row>
    <row r="500" spans="29:29" x14ac:dyDescent="0.2">
      <c r="AC500" s="79"/>
    </row>
    <row r="501" spans="29:29" x14ac:dyDescent="0.2">
      <c r="AC501" s="79"/>
    </row>
    <row r="502" spans="29:29" x14ac:dyDescent="0.2">
      <c r="AC502" s="79"/>
    </row>
    <row r="503" spans="29:29" x14ac:dyDescent="0.2">
      <c r="AC503" s="79"/>
    </row>
    <row r="504" spans="29:29" x14ac:dyDescent="0.2">
      <c r="AC504" s="79"/>
    </row>
    <row r="505" spans="29:29" x14ac:dyDescent="0.2">
      <c r="AC505" s="79"/>
    </row>
    <row r="506" spans="29:29" x14ac:dyDescent="0.2">
      <c r="AC506" s="79"/>
    </row>
    <row r="507" spans="29:29" x14ac:dyDescent="0.2">
      <c r="AC507" s="79"/>
    </row>
    <row r="508" spans="29:29" x14ac:dyDescent="0.2">
      <c r="AC508" s="79"/>
    </row>
    <row r="509" spans="29:29" x14ac:dyDescent="0.2">
      <c r="AC509" s="79"/>
    </row>
    <row r="510" spans="29:29" x14ac:dyDescent="0.2">
      <c r="AC510" s="79"/>
    </row>
    <row r="511" spans="29:29" x14ac:dyDescent="0.2">
      <c r="AC511" s="79"/>
    </row>
    <row r="512" spans="29:29" x14ac:dyDescent="0.2">
      <c r="AC512" s="79"/>
    </row>
    <row r="513" spans="29:29" x14ac:dyDescent="0.2">
      <c r="AC513" s="79"/>
    </row>
    <row r="514" spans="29:29" x14ac:dyDescent="0.2">
      <c r="AC514" s="79"/>
    </row>
    <row r="515" spans="29:29" x14ac:dyDescent="0.2">
      <c r="AC515" s="79"/>
    </row>
    <row r="516" spans="29:29" x14ac:dyDescent="0.2">
      <c r="AC516" s="79"/>
    </row>
    <row r="517" spans="29:29" x14ac:dyDescent="0.2">
      <c r="AC517" s="79"/>
    </row>
    <row r="518" spans="29:29" x14ac:dyDescent="0.2">
      <c r="AC518" s="79"/>
    </row>
    <row r="519" spans="29:29" x14ac:dyDescent="0.2">
      <c r="AC519" s="79"/>
    </row>
    <row r="520" spans="29:29" x14ac:dyDescent="0.2">
      <c r="AC520" s="79"/>
    </row>
    <row r="521" spans="29:29" x14ac:dyDescent="0.2">
      <c r="AC521" s="79"/>
    </row>
    <row r="522" spans="29:29" x14ac:dyDescent="0.2">
      <c r="AC522" s="79"/>
    </row>
    <row r="523" spans="29:29" x14ac:dyDescent="0.2">
      <c r="AC523" s="79"/>
    </row>
    <row r="524" spans="29:29" x14ac:dyDescent="0.2">
      <c r="AC524" s="79"/>
    </row>
    <row r="525" spans="29:29" x14ac:dyDescent="0.2">
      <c r="AC525" s="79"/>
    </row>
    <row r="526" spans="29:29" x14ac:dyDescent="0.2">
      <c r="AC526" s="79"/>
    </row>
    <row r="527" spans="29:29" x14ac:dyDescent="0.2">
      <c r="AC527" s="79"/>
    </row>
    <row r="528" spans="29:29" x14ac:dyDescent="0.2">
      <c r="AC528" s="79"/>
    </row>
    <row r="529" spans="29:29" x14ac:dyDescent="0.2">
      <c r="AC529" s="79"/>
    </row>
    <row r="530" spans="29:29" x14ac:dyDescent="0.2">
      <c r="AC530" s="79"/>
    </row>
    <row r="531" spans="29:29" x14ac:dyDescent="0.2">
      <c r="AC531" s="79"/>
    </row>
    <row r="532" spans="29:29" x14ac:dyDescent="0.2">
      <c r="AC532" s="79"/>
    </row>
    <row r="533" spans="29:29" x14ac:dyDescent="0.2">
      <c r="AC533" s="79"/>
    </row>
    <row r="534" spans="29:29" x14ac:dyDescent="0.2">
      <c r="AC534" s="79"/>
    </row>
    <row r="535" spans="29:29" x14ac:dyDescent="0.2">
      <c r="AC535" s="79"/>
    </row>
    <row r="536" spans="29:29" x14ac:dyDescent="0.2">
      <c r="AC536" s="79"/>
    </row>
    <row r="537" spans="29:29" x14ac:dyDescent="0.2">
      <c r="AC537" s="79"/>
    </row>
    <row r="538" spans="29:29" x14ac:dyDescent="0.2">
      <c r="AC538" s="79"/>
    </row>
    <row r="539" spans="29:29" x14ac:dyDescent="0.2">
      <c r="AC539" s="79"/>
    </row>
    <row r="540" spans="29:29" x14ac:dyDescent="0.2">
      <c r="AC540" s="79"/>
    </row>
    <row r="541" spans="29:29" x14ac:dyDescent="0.2">
      <c r="AC541" s="79"/>
    </row>
    <row r="542" spans="29:29" x14ac:dyDescent="0.2">
      <c r="AC542" s="79"/>
    </row>
    <row r="543" spans="29:29" x14ac:dyDescent="0.2">
      <c r="AC543" s="79"/>
    </row>
    <row r="544" spans="29:29" x14ac:dyDescent="0.2">
      <c r="AC544" s="79"/>
    </row>
    <row r="545" spans="29:29" x14ac:dyDescent="0.2">
      <c r="AC545" s="79"/>
    </row>
    <row r="546" spans="29:29" x14ac:dyDescent="0.2">
      <c r="AC546" s="79"/>
    </row>
    <row r="547" spans="29:29" x14ac:dyDescent="0.2">
      <c r="AC547" s="79"/>
    </row>
    <row r="548" spans="29:29" x14ac:dyDescent="0.2">
      <c r="AC548" s="79"/>
    </row>
    <row r="549" spans="29:29" x14ac:dyDescent="0.2">
      <c r="AC549" s="79"/>
    </row>
    <row r="550" spans="29:29" x14ac:dyDescent="0.2">
      <c r="AC550" s="79"/>
    </row>
    <row r="551" spans="29:29" x14ac:dyDescent="0.2">
      <c r="AC551" s="79"/>
    </row>
    <row r="552" spans="29:29" x14ac:dyDescent="0.2">
      <c r="AC552" s="79"/>
    </row>
    <row r="553" spans="29:29" x14ac:dyDescent="0.2">
      <c r="AC553" s="79"/>
    </row>
    <row r="554" spans="29:29" x14ac:dyDescent="0.2">
      <c r="AC554" s="79"/>
    </row>
    <row r="555" spans="29:29" x14ac:dyDescent="0.2">
      <c r="AC555" s="79"/>
    </row>
    <row r="556" spans="29:29" x14ac:dyDescent="0.2">
      <c r="AC556" s="79"/>
    </row>
    <row r="557" spans="29:29" x14ac:dyDescent="0.2">
      <c r="AC557" s="79"/>
    </row>
    <row r="558" spans="29:29" x14ac:dyDescent="0.2">
      <c r="AC558" s="79"/>
    </row>
    <row r="559" spans="29:29" x14ac:dyDescent="0.2">
      <c r="AC559" s="79"/>
    </row>
    <row r="560" spans="29:29" x14ac:dyDescent="0.2">
      <c r="AC560" s="79"/>
    </row>
    <row r="561" spans="29:29" x14ac:dyDescent="0.2">
      <c r="AC561" s="79"/>
    </row>
    <row r="562" spans="29:29" x14ac:dyDescent="0.2">
      <c r="AC562" s="79"/>
    </row>
    <row r="563" spans="29:29" x14ac:dyDescent="0.2">
      <c r="AC563" s="79"/>
    </row>
    <row r="564" spans="29:29" x14ac:dyDescent="0.2">
      <c r="AC564" s="79"/>
    </row>
    <row r="565" spans="29:29" x14ac:dyDescent="0.2">
      <c r="AC565" s="79"/>
    </row>
    <row r="566" spans="29:29" x14ac:dyDescent="0.2">
      <c r="AC566" s="79"/>
    </row>
    <row r="567" spans="29:29" x14ac:dyDescent="0.2">
      <c r="AC567" s="79"/>
    </row>
    <row r="568" spans="29:29" x14ac:dyDescent="0.2">
      <c r="AC568" s="79"/>
    </row>
    <row r="569" spans="29:29" x14ac:dyDescent="0.2">
      <c r="AC569" s="79"/>
    </row>
    <row r="570" spans="29:29" x14ac:dyDescent="0.2">
      <c r="AC570" s="79"/>
    </row>
    <row r="571" spans="29:29" x14ac:dyDescent="0.2">
      <c r="AC571" s="79"/>
    </row>
    <row r="572" spans="29:29" x14ac:dyDescent="0.2">
      <c r="AC572" s="79"/>
    </row>
    <row r="573" spans="29:29" x14ac:dyDescent="0.2">
      <c r="AC573" s="79"/>
    </row>
    <row r="574" spans="29:29" x14ac:dyDescent="0.2">
      <c r="AC574" s="79"/>
    </row>
    <row r="575" spans="29:29" x14ac:dyDescent="0.2">
      <c r="AC575" s="79"/>
    </row>
    <row r="576" spans="29:29" x14ac:dyDescent="0.2">
      <c r="AC576" s="79"/>
    </row>
    <row r="577" spans="29:29" x14ac:dyDescent="0.2">
      <c r="AC577" s="79"/>
    </row>
    <row r="578" spans="29:29" x14ac:dyDescent="0.2">
      <c r="AC578" s="79"/>
    </row>
    <row r="579" spans="29:29" x14ac:dyDescent="0.2">
      <c r="AC579" s="79"/>
    </row>
    <row r="580" spans="29:29" x14ac:dyDescent="0.2">
      <c r="AC580" s="79"/>
    </row>
    <row r="581" spans="29:29" x14ac:dyDescent="0.2">
      <c r="AC581" s="79"/>
    </row>
    <row r="582" spans="29:29" x14ac:dyDescent="0.2">
      <c r="AC582" s="79"/>
    </row>
    <row r="583" spans="29:29" x14ac:dyDescent="0.2">
      <c r="AC583" s="79"/>
    </row>
    <row r="584" spans="29:29" x14ac:dyDescent="0.2">
      <c r="AC584" s="79"/>
    </row>
    <row r="585" spans="29:29" x14ac:dyDescent="0.2">
      <c r="AC585" s="79"/>
    </row>
    <row r="586" spans="29:29" x14ac:dyDescent="0.2">
      <c r="AC586" s="79"/>
    </row>
    <row r="587" spans="29:29" x14ac:dyDescent="0.2">
      <c r="AC587" s="79"/>
    </row>
    <row r="588" spans="29:29" x14ac:dyDescent="0.2">
      <c r="AC588" s="79"/>
    </row>
    <row r="589" spans="29:29" x14ac:dyDescent="0.2">
      <c r="AC589" s="79"/>
    </row>
    <row r="590" spans="29:29" x14ac:dyDescent="0.2">
      <c r="AC590" s="79"/>
    </row>
    <row r="591" spans="29:29" x14ac:dyDescent="0.2">
      <c r="AC591" s="79"/>
    </row>
    <row r="592" spans="29:29" x14ac:dyDescent="0.2">
      <c r="AC592" s="79"/>
    </row>
    <row r="593" spans="29:29" x14ac:dyDescent="0.2">
      <c r="AC593" s="79"/>
    </row>
    <row r="594" spans="29:29" x14ac:dyDescent="0.2">
      <c r="AC594" s="79"/>
    </row>
    <row r="595" spans="29:29" x14ac:dyDescent="0.2">
      <c r="AC595" s="79"/>
    </row>
    <row r="596" spans="29:29" x14ac:dyDescent="0.2">
      <c r="AC596" s="79"/>
    </row>
    <row r="597" spans="29:29" x14ac:dyDescent="0.2">
      <c r="AC597" s="79"/>
    </row>
    <row r="598" spans="29:29" x14ac:dyDescent="0.2">
      <c r="AC598" s="79"/>
    </row>
    <row r="599" spans="29:29" x14ac:dyDescent="0.2">
      <c r="AC599" s="79"/>
    </row>
    <row r="600" spans="29:29" x14ac:dyDescent="0.2">
      <c r="AC600" s="79"/>
    </row>
    <row r="601" spans="29:29" x14ac:dyDescent="0.2">
      <c r="AC601" s="79"/>
    </row>
    <row r="602" spans="29:29" x14ac:dyDescent="0.2">
      <c r="AC602" s="79"/>
    </row>
    <row r="603" spans="29:29" x14ac:dyDescent="0.2">
      <c r="AC603" s="79"/>
    </row>
    <row r="604" spans="29:29" x14ac:dyDescent="0.2">
      <c r="AC604" s="79"/>
    </row>
    <row r="605" spans="29:29" x14ac:dyDescent="0.2">
      <c r="AC605" s="79"/>
    </row>
    <row r="606" spans="29:29" x14ac:dyDescent="0.2">
      <c r="AC606" s="79"/>
    </row>
    <row r="607" spans="29:29" x14ac:dyDescent="0.2">
      <c r="AC607" s="79"/>
    </row>
    <row r="608" spans="29:29" x14ac:dyDescent="0.2">
      <c r="AC608" s="79"/>
    </row>
    <row r="609" spans="29:29" x14ac:dyDescent="0.2">
      <c r="AC609" s="79"/>
    </row>
    <row r="610" spans="29:29" x14ac:dyDescent="0.2">
      <c r="AC610" s="79"/>
    </row>
    <row r="611" spans="29:29" x14ac:dyDescent="0.2">
      <c r="AC611" s="79"/>
    </row>
    <row r="612" spans="29:29" x14ac:dyDescent="0.2">
      <c r="AC612" s="79"/>
    </row>
    <row r="613" spans="29:29" x14ac:dyDescent="0.2">
      <c r="AC613" s="79"/>
    </row>
    <row r="614" spans="29:29" x14ac:dyDescent="0.2">
      <c r="AC614" s="79"/>
    </row>
    <row r="615" spans="29:29" x14ac:dyDescent="0.2">
      <c r="AC615" s="79"/>
    </row>
    <row r="616" spans="29:29" x14ac:dyDescent="0.2">
      <c r="AC616" s="79"/>
    </row>
    <row r="617" spans="29:29" x14ac:dyDescent="0.2">
      <c r="AC617" s="79"/>
    </row>
    <row r="618" spans="29:29" x14ac:dyDescent="0.2">
      <c r="AC618" s="79"/>
    </row>
    <row r="619" spans="29:29" x14ac:dyDescent="0.2">
      <c r="AC619" s="79"/>
    </row>
    <row r="620" spans="29:29" x14ac:dyDescent="0.2">
      <c r="AC620" s="79"/>
    </row>
    <row r="621" spans="29:29" x14ac:dyDescent="0.2">
      <c r="AC621" s="79"/>
    </row>
    <row r="622" spans="29:29" x14ac:dyDescent="0.2">
      <c r="AC622" s="79"/>
    </row>
    <row r="623" spans="29:29" x14ac:dyDescent="0.2">
      <c r="AC623" s="79"/>
    </row>
    <row r="624" spans="29:29" x14ac:dyDescent="0.2">
      <c r="AC624" s="79"/>
    </row>
    <row r="625" spans="29:29" x14ac:dyDescent="0.2">
      <c r="AC625" s="79"/>
    </row>
    <row r="626" spans="29:29" x14ac:dyDescent="0.2">
      <c r="AC626" s="79"/>
    </row>
    <row r="627" spans="29:29" x14ac:dyDescent="0.2">
      <c r="AC627" s="79"/>
    </row>
    <row r="628" spans="29:29" x14ac:dyDescent="0.2">
      <c r="AC628" s="79"/>
    </row>
    <row r="629" spans="29:29" x14ac:dyDescent="0.2">
      <c r="AC629" s="79"/>
    </row>
    <row r="630" spans="29:29" x14ac:dyDescent="0.2">
      <c r="AC630" s="79"/>
    </row>
    <row r="631" spans="29:29" x14ac:dyDescent="0.2">
      <c r="AC631" s="79"/>
    </row>
    <row r="632" spans="29:29" x14ac:dyDescent="0.2">
      <c r="AC632" s="79"/>
    </row>
    <row r="633" spans="29:29" x14ac:dyDescent="0.2">
      <c r="AC633" s="79"/>
    </row>
    <row r="634" spans="29:29" x14ac:dyDescent="0.2">
      <c r="AC634" s="79"/>
    </row>
    <row r="635" spans="29:29" x14ac:dyDescent="0.2">
      <c r="AC635" s="79"/>
    </row>
    <row r="636" spans="29:29" x14ac:dyDescent="0.2">
      <c r="AC636" s="79"/>
    </row>
    <row r="637" spans="29:29" x14ac:dyDescent="0.2">
      <c r="AC637" s="79"/>
    </row>
    <row r="638" spans="29:29" x14ac:dyDescent="0.2">
      <c r="AC638" s="79"/>
    </row>
    <row r="639" spans="29:29" x14ac:dyDescent="0.2">
      <c r="AC639" s="79"/>
    </row>
    <row r="640" spans="29:29" x14ac:dyDescent="0.2">
      <c r="AC640" s="79"/>
    </row>
    <row r="641" spans="29:29" x14ac:dyDescent="0.2">
      <c r="AC641" s="79"/>
    </row>
    <row r="642" spans="29:29" x14ac:dyDescent="0.2">
      <c r="AC642" s="79"/>
    </row>
    <row r="643" spans="29:29" x14ac:dyDescent="0.2">
      <c r="AC643" s="79"/>
    </row>
    <row r="644" spans="29:29" x14ac:dyDescent="0.2">
      <c r="AC644" s="79"/>
    </row>
    <row r="645" spans="29:29" x14ac:dyDescent="0.2">
      <c r="AC645" s="79"/>
    </row>
    <row r="646" spans="29:29" x14ac:dyDescent="0.2">
      <c r="AC646" s="79"/>
    </row>
    <row r="647" spans="29:29" x14ac:dyDescent="0.2">
      <c r="AC647" s="79"/>
    </row>
    <row r="648" spans="29:29" x14ac:dyDescent="0.2">
      <c r="AC648" s="79"/>
    </row>
    <row r="649" spans="29:29" x14ac:dyDescent="0.2">
      <c r="AC649" s="79"/>
    </row>
    <row r="650" spans="29:29" x14ac:dyDescent="0.2">
      <c r="AC650" s="79"/>
    </row>
    <row r="651" spans="29:29" x14ac:dyDescent="0.2">
      <c r="AC651" s="79"/>
    </row>
    <row r="652" spans="29:29" x14ac:dyDescent="0.2">
      <c r="AC652" s="79"/>
    </row>
    <row r="653" spans="29:29" x14ac:dyDescent="0.2">
      <c r="AC653" s="79"/>
    </row>
    <row r="654" spans="29:29" x14ac:dyDescent="0.2">
      <c r="AC654" s="79"/>
    </row>
    <row r="655" spans="29:29" x14ac:dyDescent="0.2">
      <c r="AC655" s="79"/>
    </row>
    <row r="656" spans="29:29" x14ac:dyDescent="0.2">
      <c r="AC656" s="79"/>
    </row>
    <row r="657" spans="29:29" x14ac:dyDescent="0.2">
      <c r="AC657" s="79"/>
    </row>
    <row r="658" spans="29:29" x14ac:dyDescent="0.2">
      <c r="AC658" s="79"/>
    </row>
    <row r="659" spans="29:29" x14ac:dyDescent="0.2">
      <c r="AC659" s="79"/>
    </row>
    <row r="660" spans="29:29" x14ac:dyDescent="0.2">
      <c r="AC660" s="79"/>
    </row>
    <row r="661" spans="29:29" x14ac:dyDescent="0.2">
      <c r="AC661" s="79"/>
    </row>
    <row r="662" spans="29:29" x14ac:dyDescent="0.2">
      <c r="AC662" s="79"/>
    </row>
    <row r="663" spans="29:29" x14ac:dyDescent="0.2">
      <c r="AC663" s="79"/>
    </row>
    <row r="664" spans="29:29" x14ac:dyDescent="0.2">
      <c r="AC664" s="79"/>
    </row>
    <row r="665" spans="29:29" x14ac:dyDescent="0.2">
      <c r="AC665" s="79"/>
    </row>
    <row r="666" spans="29:29" x14ac:dyDescent="0.2">
      <c r="AC666" s="79"/>
    </row>
    <row r="667" spans="29:29" x14ac:dyDescent="0.2">
      <c r="AC667" s="79"/>
    </row>
    <row r="668" spans="29:29" x14ac:dyDescent="0.2">
      <c r="AC668" s="79"/>
    </row>
    <row r="669" spans="29:29" x14ac:dyDescent="0.2">
      <c r="AC669" s="79"/>
    </row>
    <row r="670" spans="29:29" x14ac:dyDescent="0.2">
      <c r="AC670" s="79"/>
    </row>
    <row r="671" spans="29:29" x14ac:dyDescent="0.2">
      <c r="AC671" s="79"/>
    </row>
    <row r="672" spans="29:29" x14ac:dyDescent="0.2">
      <c r="AC672" s="79"/>
    </row>
    <row r="673" spans="29:29" x14ac:dyDescent="0.2">
      <c r="AC673" s="79"/>
    </row>
    <row r="674" spans="29:29" x14ac:dyDescent="0.2">
      <c r="AC674" s="79"/>
    </row>
    <row r="675" spans="29:29" x14ac:dyDescent="0.2">
      <c r="AC675" s="79"/>
    </row>
    <row r="676" spans="29:29" x14ac:dyDescent="0.2">
      <c r="AC676" s="79"/>
    </row>
    <row r="677" spans="29:29" x14ac:dyDescent="0.2">
      <c r="AC677" s="79"/>
    </row>
    <row r="678" spans="29:29" x14ac:dyDescent="0.2">
      <c r="AC678" s="79"/>
    </row>
    <row r="679" spans="29:29" x14ac:dyDescent="0.2">
      <c r="AC679" s="79"/>
    </row>
    <row r="680" spans="29:29" x14ac:dyDescent="0.2">
      <c r="AC680" s="79"/>
    </row>
    <row r="681" spans="29:29" x14ac:dyDescent="0.2">
      <c r="AC681" s="79"/>
    </row>
    <row r="682" spans="29:29" x14ac:dyDescent="0.2">
      <c r="AC682" s="79"/>
    </row>
    <row r="683" spans="29:29" x14ac:dyDescent="0.2">
      <c r="AC683" s="79"/>
    </row>
    <row r="684" spans="29:29" x14ac:dyDescent="0.2">
      <c r="AC684" s="79"/>
    </row>
    <row r="685" spans="29:29" x14ac:dyDescent="0.2">
      <c r="AC685" s="79"/>
    </row>
    <row r="686" spans="29:29" x14ac:dyDescent="0.2">
      <c r="AC686" s="79"/>
    </row>
    <row r="687" spans="29:29" x14ac:dyDescent="0.2">
      <c r="AC687" s="79"/>
    </row>
    <row r="688" spans="29:29" x14ac:dyDescent="0.2">
      <c r="AC688" s="79"/>
    </row>
    <row r="689" spans="29:29" x14ac:dyDescent="0.2">
      <c r="AC689" s="79"/>
    </row>
    <row r="690" spans="29:29" x14ac:dyDescent="0.2">
      <c r="AC690" s="79"/>
    </row>
    <row r="691" spans="29:29" x14ac:dyDescent="0.2">
      <c r="AC691" s="79"/>
    </row>
    <row r="692" spans="29:29" x14ac:dyDescent="0.2">
      <c r="AC692" s="79"/>
    </row>
    <row r="693" spans="29:29" x14ac:dyDescent="0.2">
      <c r="AC693" s="79"/>
    </row>
    <row r="694" spans="29:29" x14ac:dyDescent="0.2">
      <c r="AC694" s="79"/>
    </row>
    <row r="695" spans="29:29" x14ac:dyDescent="0.2">
      <c r="AC695" s="79"/>
    </row>
    <row r="696" spans="29:29" x14ac:dyDescent="0.2">
      <c r="AC696" s="79"/>
    </row>
    <row r="697" spans="29:29" x14ac:dyDescent="0.2">
      <c r="AC697" s="79"/>
    </row>
    <row r="698" spans="29:29" x14ac:dyDescent="0.2">
      <c r="AC698" s="79"/>
    </row>
    <row r="699" spans="29:29" x14ac:dyDescent="0.2">
      <c r="AC699" s="79"/>
    </row>
    <row r="700" spans="29:29" x14ac:dyDescent="0.2">
      <c r="AC700" s="79"/>
    </row>
    <row r="701" spans="29:29" x14ac:dyDescent="0.2">
      <c r="AC701" s="79"/>
    </row>
    <row r="702" spans="29:29" x14ac:dyDescent="0.2">
      <c r="AC702" s="79"/>
    </row>
    <row r="703" spans="29:29" x14ac:dyDescent="0.2">
      <c r="AC703" s="79"/>
    </row>
    <row r="704" spans="29:29" x14ac:dyDescent="0.2">
      <c r="AC704" s="79"/>
    </row>
    <row r="705" spans="29:29" x14ac:dyDescent="0.2">
      <c r="AC705" s="79"/>
    </row>
    <row r="706" spans="29:29" x14ac:dyDescent="0.2">
      <c r="AC706" s="79"/>
    </row>
    <row r="707" spans="29:29" x14ac:dyDescent="0.2">
      <c r="AC707" s="79"/>
    </row>
    <row r="708" spans="29:29" x14ac:dyDescent="0.2">
      <c r="AC708" s="79"/>
    </row>
    <row r="709" spans="29:29" x14ac:dyDescent="0.2">
      <c r="AC709" s="79"/>
    </row>
    <row r="710" spans="29:29" x14ac:dyDescent="0.2">
      <c r="AC710" s="79"/>
    </row>
    <row r="711" spans="29:29" x14ac:dyDescent="0.2">
      <c r="AC711" s="79"/>
    </row>
    <row r="712" spans="29:29" x14ac:dyDescent="0.2">
      <c r="AC712" s="79"/>
    </row>
    <row r="713" spans="29:29" x14ac:dyDescent="0.2">
      <c r="AC713" s="79"/>
    </row>
    <row r="714" spans="29:29" x14ac:dyDescent="0.2">
      <c r="AC714" s="79"/>
    </row>
    <row r="715" spans="29:29" x14ac:dyDescent="0.2">
      <c r="AC715" s="79"/>
    </row>
    <row r="716" spans="29:29" x14ac:dyDescent="0.2">
      <c r="AC716" s="79"/>
    </row>
    <row r="717" spans="29:29" x14ac:dyDescent="0.2">
      <c r="AC717" s="79"/>
    </row>
    <row r="718" spans="29:29" x14ac:dyDescent="0.2">
      <c r="AC718" s="79"/>
    </row>
    <row r="719" spans="29:29" x14ac:dyDescent="0.2">
      <c r="AC719" s="79"/>
    </row>
    <row r="720" spans="29:29" x14ac:dyDescent="0.2">
      <c r="AC720" s="79"/>
    </row>
    <row r="721" spans="29:29" x14ac:dyDescent="0.2">
      <c r="AC721" s="79"/>
    </row>
    <row r="722" spans="29:29" x14ac:dyDescent="0.2">
      <c r="AC722" s="79"/>
    </row>
    <row r="723" spans="29:29" x14ac:dyDescent="0.2">
      <c r="AC723" s="79"/>
    </row>
    <row r="724" spans="29:29" x14ac:dyDescent="0.2">
      <c r="AC724" s="79"/>
    </row>
    <row r="725" spans="29:29" x14ac:dyDescent="0.2">
      <c r="AC725" s="79"/>
    </row>
    <row r="726" spans="29:29" x14ac:dyDescent="0.2">
      <c r="AC726" s="79"/>
    </row>
    <row r="727" spans="29:29" x14ac:dyDescent="0.2">
      <c r="AC727" s="79"/>
    </row>
    <row r="728" spans="29:29" x14ac:dyDescent="0.2">
      <c r="AC728" s="79"/>
    </row>
    <row r="729" spans="29:29" x14ac:dyDescent="0.2">
      <c r="AC729" s="79"/>
    </row>
    <row r="730" spans="29:29" x14ac:dyDescent="0.2">
      <c r="AC730" s="79"/>
    </row>
    <row r="731" spans="29:29" x14ac:dyDescent="0.2">
      <c r="AC731" s="79"/>
    </row>
    <row r="732" spans="29:29" x14ac:dyDescent="0.2">
      <c r="AC732" s="79"/>
    </row>
    <row r="733" spans="29:29" x14ac:dyDescent="0.2">
      <c r="AC733" s="79"/>
    </row>
    <row r="734" spans="29:29" x14ac:dyDescent="0.2">
      <c r="AC734" s="79"/>
    </row>
    <row r="735" spans="29:29" x14ac:dyDescent="0.2">
      <c r="AC735" s="79"/>
    </row>
    <row r="736" spans="29:29" x14ac:dyDescent="0.2">
      <c r="AC736" s="79"/>
    </row>
    <row r="737" spans="29:29" x14ac:dyDescent="0.2">
      <c r="AC737" s="79"/>
    </row>
    <row r="738" spans="29:29" x14ac:dyDescent="0.2">
      <c r="AC738" s="79"/>
    </row>
    <row r="739" spans="29:29" x14ac:dyDescent="0.2">
      <c r="AC739" s="79"/>
    </row>
    <row r="740" spans="29:29" x14ac:dyDescent="0.2">
      <c r="AC740" s="79"/>
    </row>
    <row r="741" spans="29:29" x14ac:dyDescent="0.2">
      <c r="AC741" s="79"/>
    </row>
    <row r="742" spans="29:29" x14ac:dyDescent="0.2">
      <c r="AC742" s="79"/>
    </row>
    <row r="743" spans="29:29" x14ac:dyDescent="0.2">
      <c r="AC743" s="79"/>
    </row>
    <row r="744" spans="29:29" x14ac:dyDescent="0.2">
      <c r="AC744" s="79"/>
    </row>
    <row r="745" spans="29:29" x14ac:dyDescent="0.2">
      <c r="AC745" s="79"/>
    </row>
    <row r="746" spans="29:29" x14ac:dyDescent="0.2">
      <c r="AC746" s="79"/>
    </row>
    <row r="747" spans="29:29" x14ac:dyDescent="0.2">
      <c r="AC747" s="79"/>
    </row>
    <row r="748" spans="29:29" x14ac:dyDescent="0.2">
      <c r="AC748" s="79"/>
    </row>
    <row r="749" spans="29:29" x14ac:dyDescent="0.2">
      <c r="AC749" s="79"/>
    </row>
    <row r="750" spans="29:29" x14ac:dyDescent="0.2">
      <c r="AC750" s="79"/>
    </row>
    <row r="751" spans="29:29" x14ac:dyDescent="0.2">
      <c r="AC751" s="79"/>
    </row>
    <row r="752" spans="29:29" x14ac:dyDescent="0.2">
      <c r="AC752" s="79"/>
    </row>
    <row r="753" spans="29:29" x14ac:dyDescent="0.2">
      <c r="AC753" s="79"/>
    </row>
    <row r="754" spans="29:29" x14ac:dyDescent="0.2">
      <c r="AC754" s="79"/>
    </row>
    <row r="755" spans="29:29" x14ac:dyDescent="0.2">
      <c r="AC755" s="79"/>
    </row>
    <row r="756" spans="29:29" x14ac:dyDescent="0.2">
      <c r="AC756" s="79"/>
    </row>
    <row r="757" spans="29:29" x14ac:dyDescent="0.2">
      <c r="AC757" s="79"/>
    </row>
    <row r="758" spans="29:29" x14ac:dyDescent="0.2">
      <c r="AC758" s="79"/>
    </row>
    <row r="759" spans="29:29" x14ac:dyDescent="0.2">
      <c r="AC759" s="79"/>
    </row>
    <row r="760" spans="29:29" x14ac:dyDescent="0.2">
      <c r="AC760" s="79"/>
    </row>
    <row r="761" spans="29:29" x14ac:dyDescent="0.2">
      <c r="AC761" s="79"/>
    </row>
    <row r="762" spans="29:29" x14ac:dyDescent="0.2">
      <c r="AC762" s="79"/>
    </row>
    <row r="763" spans="29:29" x14ac:dyDescent="0.2">
      <c r="AC763" s="79"/>
    </row>
    <row r="764" spans="29:29" x14ac:dyDescent="0.2">
      <c r="AC764" s="79"/>
    </row>
    <row r="765" spans="29:29" x14ac:dyDescent="0.2">
      <c r="AC765" s="79"/>
    </row>
    <row r="766" spans="29:29" x14ac:dyDescent="0.2">
      <c r="AC766" s="79"/>
    </row>
    <row r="767" spans="29:29" x14ac:dyDescent="0.2">
      <c r="AC767" s="79"/>
    </row>
    <row r="768" spans="29:29" x14ac:dyDescent="0.2">
      <c r="AC768" s="79"/>
    </row>
    <row r="769" spans="29:29" x14ac:dyDescent="0.2">
      <c r="AC769" s="79"/>
    </row>
    <row r="770" spans="29:29" x14ac:dyDescent="0.2">
      <c r="AC770" s="79"/>
    </row>
    <row r="771" spans="29:29" x14ac:dyDescent="0.2">
      <c r="AC771" s="79"/>
    </row>
    <row r="772" spans="29:29" x14ac:dyDescent="0.2">
      <c r="AC772" s="79"/>
    </row>
    <row r="773" spans="29:29" x14ac:dyDescent="0.2">
      <c r="AC773" s="79"/>
    </row>
    <row r="774" spans="29:29" x14ac:dyDescent="0.2">
      <c r="AC774" s="79"/>
    </row>
    <row r="775" spans="29:29" x14ac:dyDescent="0.2">
      <c r="AC775" s="79"/>
    </row>
    <row r="776" spans="29:29" x14ac:dyDescent="0.2">
      <c r="AC776" s="79"/>
    </row>
    <row r="777" spans="29:29" x14ac:dyDescent="0.2">
      <c r="AC777" s="79"/>
    </row>
    <row r="778" spans="29:29" x14ac:dyDescent="0.2">
      <c r="AC778" s="79"/>
    </row>
    <row r="779" spans="29:29" x14ac:dyDescent="0.2">
      <c r="AC779" s="79"/>
    </row>
    <row r="780" spans="29:29" x14ac:dyDescent="0.2">
      <c r="AC780" s="79"/>
    </row>
    <row r="781" spans="29:29" x14ac:dyDescent="0.2">
      <c r="AC781" s="79"/>
    </row>
    <row r="782" spans="29:29" x14ac:dyDescent="0.2">
      <c r="AC782" s="79"/>
    </row>
    <row r="783" spans="29:29" x14ac:dyDescent="0.2">
      <c r="AC783" s="79"/>
    </row>
    <row r="784" spans="29:29" x14ac:dyDescent="0.2">
      <c r="AC784" s="79"/>
    </row>
    <row r="785" spans="29:29" x14ac:dyDescent="0.2">
      <c r="AC785" s="79"/>
    </row>
    <row r="786" spans="29:29" x14ac:dyDescent="0.2">
      <c r="AC786" s="79"/>
    </row>
    <row r="787" spans="29:29" x14ac:dyDescent="0.2">
      <c r="AC787" s="79"/>
    </row>
    <row r="788" spans="29:29" x14ac:dyDescent="0.2">
      <c r="AC788" s="79"/>
    </row>
    <row r="789" spans="29:29" x14ac:dyDescent="0.2">
      <c r="AC789" s="79"/>
    </row>
    <row r="790" spans="29:29" x14ac:dyDescent="0.2">
      <c r="AC790" s="79"/>
    </row>
    <row r="791" spans="29:29" x14ac:dyDescent="0.2">
      <c r="AC791" s="79"/>
    </row>
    <row r="792" spans="29:29" x14ac:dyDescent="0.2">
      <c r="AC792" s="79"/>
    </row>
    <row r="793" spans="29:29" x14ac:dyDescent="0.2">
      <c r="AC793" s="79"/>
    </row>
    <row r="794" spans="29:29" x14ac:dyDescent="0.2">
      <c r="AC794" s="79"/>
    </row>
    <row r="795" spans="29:29" x14ac:dyDescent="0.2">
      <c r="AC795" s="79"/>
    </row>
    <row r="796" spans="29:29" x14ac:dyDescent="0.2">
      <c r="AC796" s="79"/>
    </row>
    <row r="797" spans="29:29" x14ac:dyDescent="0.2">
      <c r="AC797" s="79"/>
    </row>
    <row r="798" spans="29:29" x14ac:dyDescent="0.2">
      <c r="AC798" s="79"/>
    </row>
    <row r="799" spans="29:29" x14ac:dyDescent="0.2">
      <c r="AC799" s="79"/>
    </row>
    <row r="800" spans="29:29" x14ac:dyDescent="0.2">
      <c r="AC800" s="79"/>
    </row>
    <row r="801" spans="29:29" x14ac:dyDescent="0.2">
      <c r="AC801" s="79"/>
    </row>
    <row r="802" spans="29:29" x14ac:dyDescent="0.2">
      <c r="AC802" s="79"/>
    </row>
    <row r="803" spans="29:29" x14ac:dyDescent="0.2">
      <c r="AC803" s="79"/>
    </row>
    <row r="804" spans="29:29" x14ac:dyDescent="0.2">
      <c r="AC804" s="79"/>
    </row>
    <row r="805" spans="29:29" x14ac:dyDescent="0.2">
      <c r="AC805" s="79"/>
    </row>
    <row r="806" spans="29:29" x14ac:dyDescent="0.2">
      <c r="AC806" s="79"/>
    </row>
    <row r="807" spans="29:29" x14ac:dyDescent="0.2">
      <c r="AC807" s="79"/>
    </row>
    <row r="808" spans="29:29" x14ac:dyDescent="0.2">
      <c r="AC808" s="79"/>
    </row>
    <row r="809" spans="29:29" x14ac:dyDescent="0.2">
      <c r="AC809" s="79"/>
    </row>
    <row r="810" spans="29:29" x14ac:dyDescent="0.2">
      <c r="AC810" s="79"/>
    </row>
    <row r="811" spans="29:29" x14ac:dyDescent="0.2">
      <c r="AC811" s="79"/>
    </row>
    <row r="812" spans="29:29" x14ac:dyDescent="0.2">
      <c r="AC812" s="79"/>
    </row>
    <row r="813" spans="29:29" x14ac:dyDescent="0.2">
      <c r="AC813" s="79"/>
    </row>
    <row r="814" spans="29:29" x14ac:dyDescent="0.2">
      <c r="AC814" s="79"/>
    </row>
    <row r="815" spans="29:29" x14ac:dyDescent="0.2">
      <c r="AC815" s="79"/>
    </row>
    <row r="816" spans="29:29" x14ac:dyDescent="0.2">
      <c r="AC816" s="79"/>
    </row>
    <row r="817" spans="29:29" x14ac:dyDescent="0.2">
      <c r="AC817" s="79"/>
    </row>
    <row r="818" spans="29:29" x14ac:dyDescent="0.2">
      <c r="AC818" s="79"/>
    </row>
    <row r="819" spans="29:29" x14ac:dyDescent="0.2">
      <c r="AC819" s="79"/>
    </row>
    <row r="820" spans="29:29" x14ac:dyDescent="0.2">
      <c r="AC820" s="79"/>
    </row>
    <row r="821" spans="29:29" x14ac:dyDescent="0.2">
      <c r="AC821" s="79"/>
    </row>
    <row r="822" spans="29:29" x14ac:dyDescent="0.2">
      <c r="AC822" s="79"/>
    </row>
    <row r="823" spans="29:29" x14ac:dyDescent="0.2">
      <c r="AC823" s="79"/>
    </row>
    <row r="824" spans="29:29" x14ac:dyDescent="0.2">
      <c r="AC824" s="79"/>
    </row>
    <row r="825" spans="29:29" x14ac:dyDescent="0.2">
      <c r="AC825" s="79"/>
    </row>
    <row r="826" spans="29:29" x14ac:dyDescent="0.2">
      <c r="AC826" s="79"/>
    </row>
    <row r="827" spans="29:29" x14ac:dyDescent="0.2">
      <c r="AC827" s="79"/>
    </row>
    <row r="828" spans="29:29" x14ac:dyDescent="0.2">
      <c r="AC828" s="79"/>
    </row>
    <row r="829" spans="29:29" x14ac:dyDescent="0.2">
      <c r="AC829" s="79"/>
    </row>
    <row r="830" spans="29:29" x14ac:dyDescent="0.2">
      <c r="AC830" s="79"/>
    </row>
    <row r="831" spans="29:29" x14ac:dyDescent="0.2">
      <c r="AC831" s="79"/>
    </row>
    <row r="832" spans="29:29" x14ac:dyDescent="0.2">
      <c r="AC832" s="79"/>
    </row>
    <row r="833" spans="29:29" x14ac:dyDescent="0.2">
      <c r="AC833" s="79"/>
    </row>
    <row r="834" spans="29:29" x14ac:dyDescent="0.2">
      <c r="AC834" s="79"/>
    </row>
    <row r="835" spans="29:29" x14ac:dyDescent="0.2">
      <c r="AC835" s="79"/>
    </row>
    <row r="836" spans="29:29" x14ac:dyDescent="0.2">
      <c r="AC836" s="79"/>
    </row>
    <row r="837" spans="29:29" x14ac:dyDescent="0.2">
      <c r="AC837" s="79"/>
    </row>
    <row r="838" spans="29:29" x14ac:dyDescent="0.2">
      <c r="AC838" s="79"/>
    </row>
    <row r="839" spans="29:29" x14ac:dyDescent="0.2">
      <c r="AC839" s="79"/>
    </row>
    <row r="840" spans="29:29" x14ac:dyDescent="0.2">
      <c r="AC840" s="79"/>
    </row>
    <row r="841" spans="29:29" x14ac:dyDescent="0.2">
      <c r="AC841" s="79"/>
    </row>
    <row r="842" spans="29:29" x14ac:dyDescent="0.2">
      <c r="AC842" s="79"/>
    </row>
    <row r="843" spans="29:29" x14ac:dyDescent="0.2">
      <c r="AC843" s="79"/>
    </row>
    <row r="844" spans="29:29" x14ac:dyDescent="0.2">
      <c r="AC844" s="79"/>
    </row>
    <row r="845" spans="29:29" x14ac:dyDescent="0.2">
      <c r="AC845" s="79"/>
    </row>
    <row r="846" spans="29:29" x14ac:dyDescent="0.2">
      <c r="AC846" s="79"/>
    </row>
    <row r="847" spans="29:29" x14ac:dyDescent="0.2">
      <c r="AC847" s="79"/>
    </row>
    <row r="848" spans="29:29" x14ac:dyDescent="0.2">
      <c r="AC848" s="79"/>
    </row>
    <row r="849" spans="29:29" x14ac:dyDescent="0.2">
      <c r="AC849" s="79"/>
    </row>
    <row r="850" spans="29:29" x14ac:dyDescent="0.2">
      <c r="AC850" s="79"/>
    </row>
    <row r="851" spans="29:29" x14ac:dyDescent="0.2">
      <c r="AC851" s="79"/>
    </row>
    <row r="852" spans="29:29" x14ac:dyDescent="0.2">
      <c r="AC852" s="79"/>
    </row>
    <row r="853" spans="29:29" x14ac:dyDescent="0.2">
      <c r="AC853" s="79"/>
    </row>
    <row r="854" spans="29:29" x14ac:dyDescent="0.2">
      <c r="AC854" s="79"/>
    </row>
    <row r="855" spans="29:29" x14ac:dyDescent="0.2">
      <c r="AC855" s="79"/>
    </row>
    <row r="856" spans="29:29" x14ac:dyDescent="0.2">
      <c r="AC856" s="79"/>
    </row>
    <row r="857" spans="29:29" x14ac:dyDescent="0.2">
      <c r="AC857" s="79"/>
    </row>
    <row r="858" spans="29:29" x14ac:dyDescent="0.2">
      <c r="AC858" s="79"/>
    </row>
    <row r="859" spans="29:29" x14ac:dyDescent="0.2">
      <c r="AC859" s="79"/>
    </row>
    <row r="860" spans="29:29" x14ac:dyDescent="0.2">
      <c r="AC860" s="79"/>
    </row>
    <row r="861" spans="29:29" x14ac:dyDescent="0.2">
      <c r="AC861" s="79"/>
    </row>
    <row r="862" spans="29:29" x14ac:dyDescent="0.2">
      <c r="AC862" s="79"/>
    </row>
    <row r="863" spans="29:29" x14ac:dyDescent="0.2">
      <c r="AC863" s="79"/>
    </row>
    <row r="864" spans="29:29" x14ac:dyDescent="0.2">
      <c r="AC864" s="79"/>
    </row>
    <row r="865" spans="29:29" x14ac:dyDescent="0.2">
      <c r="AC865" s="79"/>
    </row>
    <row r="866" spans="29:29" x14ac:dyDescent="0.2">
      <c r="AC866" s="79"/>
    </row>
    <row r="867" spans="29:29" x14ac:dyDescent="0.2">
      <c r="AC867" s="79"/>
    </row>
    <row r="868" spans="29:29" x14ac:dyDescent="0.2">
      <c r="AC868" s="79"/>
    </row>
    <row r="869" spans="29:29" x14ac:dyDescent="0.2">
      <c r="AC869" s="79"/>
    </row>
    <row r="870" spans="29:29" x14ac:dyDescent="0.2">
      <c r="AC870" s="79"/>
    </row>
    <row r="871" spans="29:29" x14ac:dyDescent="0.2">
      <c r="AC871" s="79"/>
    </row>
    <row r="872" spans="29:29" x14ac:dyDescent="0.2">
      <c r="AC872" s="79"/>
    </row>
    <row r="873" spans="29:29" x14ac:dyDescent="0.2">
      <c r="AC873" s="79"/>
    </row>
    <row r="874" spans="29:29" x14ac:dyDescent="0.2">
      <c r="AC874" s="79"/>
    </row>
    <row r="875" spans="29:29" x14ac:dyDescent="0.2">
      <c r="AC875" s="79"/>
    </row>
    <row r="876" spans="29:29" x14ac:dyDescent="0.2">
      <c r="AC876" s="79"/>
    </row>
    <row r="877" spans="29:29" x14ac:dyDescent="0.2">
      <c r="AC877" s="79"/>
    </row>
    <row r="878" spans="29:29" x14ac:dyDescent="0.2">
      <c r="AC878" s="79"/>
    </row>
    <row r="879" spans="29:29" x14ac:dyDescent="0.2">
      <c r="AC879" s="79"/>
    </row>
    <row r="880" spans="29:29" x14ac:dyDescent="0.2">
      <c r="AC880" s="79"/>
    </row>
    <row r="881" spans="29:29" x14ac:dyDescent="0.2">
      <c r="AC881" s="79"/>
    </row>
    <row r="882" spans="29:29" x14ac:dyDescent="0.2">
      <c r="AC882" s="79"/>
    </row>
    <row r="883" spans="29:29" x14ac:dyDescent="0.2">
      <c r="AC883" s="79"/>
    </row>
    <row r="884" spans="29:29" x14ac:dyDescent="0.2">
      <c r="AC884" s="79"/>
    </row>
    <row r="885" spans="29:29" x14ac:dyDescent="0.2">
      <c r="AC885" s="79"/>
    </row>
    <row r="886" spans="29:29" x14ac:dyDescent="0.2">
      <c r="AC886" s="79"/>
    </row>
    <row r="887" spans="29:29" x14ac:dyDescent="0.2">
      <c r="AC887" s="79"/>
    </row>
    <row r="888" spans="29:29" x14ac:dyDescent="0.2">
      <c r="AC888" s="79"/>
    </row>
    <row r="889" spans="29:29" x14ac:dyDescent="0.2">
      <c r="AC889" s="79"/>
    </row>
    <row r="890" spans="29:29" x14ac:dyDescent="0.2">
      <c r="AC890" s="79"/>
    </row>
    <row r="891" spans="29:29" x14ac:dyDescent="0.2">
      <c r="AC891" s="79"/>
    </row>
    <row r="892" spans="29:29" x14ac:dyDescent="0.2">
      <c r="AC892" s="79"/>
    </row>
    <row r="893" spans="29:29" x14ac:dyDescent="0.2">
      <c r="AC893" s="79"/>
    </row>
    <row r="894" spans="29:29" x14ac:dyDescent="0.2">
      <c r="AC894" s="79"/>
    </row>
    <row r="895" spans="29:29" x14ac:dyDescent="0.2">
      <c r="AC895" s="79"/>
    </row>
    <row r="896" spans="29:29" x14ac:dyDescent="0.2">
      <c r="AC896" s="79"/>
    </row>
    <row r="897" spans="29:29" x14ac:dyDescent="0.2">
      <c r="AC897" s="79"/>
    </row>
    <row r="898" spans="29:29" x14ac:dyDescent="0.2">
      <c r="AC898" s="79"/>
    </row>
    <row r="899" spans="29:29" x14ac:dyDescent="0.2">
      <c r="AC899" s="79"/>
    </row>
    <row r="900" spans="29:29" x14ac:dyDescent="0.2">
      <c r="AC900" s="79"/>
    </row>
    <row r="901" spans="29:29" x14ac:dyDescent="0.2">
      <c r="AC901" s="79"/>
    </row>
    <row r="902" spans="29:29" x14ac:dyDescent="0.2">
      <c r="AC902" s="79"/>
    </row>
    <row r="903" spans="29:29" x14ac:dyDescent="0.2">
      <c r="AC903" s="79"/>
    </row>
    <row r="904" spans="29:29" x14ac:dyDescent="0.2">
      <c r="AC904" s="79"/>
    </row>
    <row r="905" spans="29:29" x14ac:dyDescent="0.2">
      <c r="AC905" s="79"/>
    </row>
    <row r="906" spans="29:29" x14ac:dyDescent="0.2">
      <c r="AC906" s="79"/>
    </row>
    <row r="907" spans="29:29" x14ac:dyDescent="0.2">
      <c r="AC907" s="79"/>
    </row>
    <row r="908" spans="29:29" x14ac:dyDescent="0.2">
      <c r="AC908" s="79"/>
    </row>
    <row r="909" spans="29:29" x14ac:dyDescent="0.2">
      <c r="AC909" s="79"/>
    </row>
    <row r="910" spans="29:29" x14ac:dyDescent="0.2">
      <c r="AC910" s="79"/>
    </row>
    <row r="911" spans="29:29" x14ac:dyDescent="0.2">
      <c r="AC911" s="79"/>
    </row>
    <row r="912" spans="29:29" x14ac:dyDescent="0.2">
      <c r="AC912" s="79"/>
    </row>
    <row r="913" spans="29:29" x14ac:dyDescent="0.2">
      <c r="AC913" s="79"/>
    </row>
    <row r="914" spans="29:29" x14ac:dyDescent="0.2">
      <c r="AC914" s="79"/>
    </row>
    <row r="915" spans="29:29" x14ac:dyDescent="0.2">
      <c r="AC915" s="79"/>
    </row>
    <row r="916" spans="29:29" x14ac:dyDescent="0.2">
      <c r="AC916" s="79"/>
    </row>
    <row r="917" spans="29:29" x14ac:dyDescent="0.2">
      <c r="AC917" s="79"/>
    </row>
    <row r="918" spans="29:29" x14ac:dyDescent="0.2">
      <c r="AC918" s="79"/>
    </row>
    <row r="919" spans="29:29" x14ac:dyDescent="0.2">
      <c r="AC919" s="79"/>
    </row>
    <row r="920" spans="29:29" x14ac:dyDescent="0.2">
      <c r="AC920" s="79"/>
    </row>
    <row r="921" spans="29:29" x14ac:dyDescent="0.2">
      <c r="AC921" s="79"/>
    </row>
    <row r="922" spans="29:29" x14ac:dyDescent="0.2">
      <c r="AC922" s="79"/>
    </row>
    <row r="923" spans="29:29" x14ac:dyDescent="0.2">
      <c r="AC923" s="79"/>
    </row>
    <row r="924" spans="29:29" x14ac:dyDescent="0.2">
      <c r="AC924" s="79"/>
    </row>
    <row r="925" spans="29:29" x14ac:dyDescent="0.2">
      <c r="AC925" s="79"/>
    </row>
    <row r="926" spans="29:29" x14ac:dyDescent="0.2">
      <c r="AC926" s="79"/>
    </row>
    <row r="927" spans="29:29" x14ac:dyDescent="0.2">
      <c r="AC927" s="79"/>
    </row>
    <row r="928" spans="29:29" x14ac:dyDescent="0.2">
      <c r="AC928" s="79"/>
    </row>
    <row r="929" spans="29:29" x14ac:dyDescent="0.2">
      <c r="AC929" s="79"/>
    </row>
    <row r="930" spans="29:29" x14ac:dyDescent="0.2">
      <c r="AC930" s="79"/>
    </row>
    <row r="931" spans="29:29" x14ac:dyDescent="0.2">
      <c r="AC931" s="79"/>
    </row>
    <row r="932" spans="29:29" x14ac:dyDescent="0.2">
      <c r="AC932" s="79"/>
    </row>
    <row r="933" spans="29:29" x14ac:dyDescent="0.2">
      <c r="AC933" s="79"/>
    </row>
    <row r="934" spans="29:29" x14ac:dyDescent="0.2">
      <c r="AC934" s="79"/>
    </row>
    <row r="935" spans="29:29" x14ac:dyDescent="0.2">
      <c r="AC935" s="79"/>
    </row>
    <row r="936" spans="29:29" x14ac:dyDescent="0.2">
      <c r="AC936" s="79"/>
    </row>
    <row r="937" spans="29:29" x14ac:dyDescent="0.2">
      <c r="AC937" s="79"/>
    </row>
    <row r="938" spans="29:29" x14ac:dyDescent="0.2">
      <c r="AC938" s="79"/>
    </row>
    <row r="939" spans="29:29" x14ac:dyDescent="0.2">
      <c r="AC939" s="79"/>
    </row>
    <row r="940" spans="29:29" x14ac:dyDescent="0.2">
      <c r="AC940" s="79"/>
    </row>
    <row r="941" spans="29:29" x14ac:dyDescent="0.2">
      <c r="AC941" s="79"/>
    </row>
    <row r="942" spans="29:29" x14ac:dyDescent="0.2">
      <c r="AC942" s="79"/>
    </row>
    <row r="943" spans="29:29" x14ac:dyDescent="0.2">
      <c r="AC943" s="79"/>
    </row>
    <row r="944" spans="29:29" x14ac:dyDescent="0.2">
      <c r="AC944" s="79"/>
    </row>
    <row r="945" spans="29:29" x14ac:dyDescent="0.2">
      <c r="AC945" s="79"/>
    </row>
    <row r="946" spans="29:29" x14ac:dyDescent="0.2">
      <c r="AC946" s="79"/>
    </row>
    <row r="947" spans="29:29" x14ac:dyDescent="0.2">
      <c r="AC947" s="79"/>
    </row>
    <row r="948" spans="29:29" x14ac:dyDescent="0.2">
      <c r="AC948" s="79"/>
    </row>
    <row r="949" spans="29:29" x14ac:dyDescent="0.2">
      <c r="AC949" s="79"/>
    </row>
    <row r="950" spans="29:29" x14ac:dyDescent="0.2">
      <c r="AC950" s="79"/>
    </row>
    <row r="951" spans="29:29" x14ac:dyDescent="0.2">
      <c r="AC951" s="79"/>
    </row>
    <row r="952" spans="29:29" x14ac:dyDescent="0.2">
      <c r="AC952" s="79"/>
    </row>
    <row r="953" spans="29:29" x14ac:dyDescent="0.2">
      <c r="AC953" s="79"/>
    </row>
    <row r="954" spans="29:29" x14ac:dyDescent="0.2">
      <c r="AC954" s="79"/>
    </row>
    <row r="955" spans="29:29" x14ac:dyDescent="0.2">
      <c r="AC955" s="79"/>
    </row>
    <row r="956" spans="29:29" x14ac:dyDescent="0.2">
      <c r="AC956" s="79"/>
    </row>
    <row r="957" spans="29:29" x14ac:dyDescent="0.2">
      <c r="AC957" s="79"/>
    </row>
    <row r="958" spans="29:29" x14ac:dyDescent="0.2">
      <c r="AC958" s="79"/>
    </row>
    <row r="959" spans="29:29" x14ac:dyDescent="0.2">
      <c r="AC959" s="79"/>
    </row>
    <row r="960" spans="29:29" x14ac:dyDescent="0.2">
      <c r="AC960" s="79"/>
    </row>
    <row r="961" spans="29:29" x14ac:dyDescent="0.2">
      <c r="AC961" s="79"/>
    </row>
    <row r="962" spans="29:29" x14ac:dyDescent="0.2">
      <c r="AC962" s="79"/>
    </row>
    <row r="963" spans="29:29" x14ac:dyDescent="0.2">
      <c r="AC963" s="79"/>
    </row>
    <row r="964" spans="29:29" x14ac:dyDescent="0.2">
      <c r="AC964" s="79"/>
    </row>
    <row r="965" spans="29:29" x14ac:dyDescent="0.2">
      <c r="AC965" s="79"/>
    </row>
    <row r="966" spans="29:29" x14ac:dyDescent="0.2">
      <c r="AC966" s="79"/>
    </row>
    <row r="967" spans="29:29" x14ac:dyDescent="0.2">
      <c r="AC967" s="79"/>
    </row>
    <row r="968" spans="29:29" x14ac:dyDescent="0.2">
      <c r="AC968" s="79"/>
    </row>
    <row r="969" spans="29:29" x14ac:dyDescent="0.2">
      <c r="AC969" s="79"/>
    </row>
    <row r="970" spans="29:29" x14ac:dyDescent="0.2">
      <c r="AC970" s="79"/>
    </row>
    <row r="971" spans="29:29" x14ac:dyDescent="0.2">
      <c r="AC971" s="79"/>
    </row>
    <row r="972" spans="29:29" x14ac:dyDescent="0.2">
      <c r="AC972" s="79"/>
    </row>
    <row r="973" spans="29:29" x14ac:dyDescent="0.2">
      <c r="AC973" s="79"/>
    </row>
    <row r="974" spans="29:29" x14ac:dyDescent="0.2">
      <c r="AC974" s="79"/>
    </row>
    <row r="975" spans="29:29" x14ac:dyDescent="0.2">
      <c r="AC975" s="79"/>
    </row>
    <row r="976" spans="29:29" x14ac:dyDescent="0.2">
      <c r="AC976" s="79"/>
    </row>
    <row r="977" spans="29:29" x14ac:dyDescent="0.2">
      <c r="AC977" s="79"/>
    </row>
    <row r="978" spans="29:29" x14ac:dyDescent="0.2">
      <c r="AC978" s="79"/>
    </row>
    <row r="979" spans="29:29" x14ac:dyDescent="0.2">
      <c r="AC979" s="79"/>
    </row>
    <row r="980" spans="29:29" x14ac:dyDescent="0.2">
      <c r="AC980" s="79"/>
    </row>
    <row r="981" spans="29:29" x14ac:dyDescent="0.2">
      <c r="AC981" s="79"/>
    </row>
    <row r="982" spans="29:29" x14ac:dyDescent="0.2">
      <c r="AC982" s="79"/>
    </row>
    <row r="983" spans="29:29" x14ac:dyDescent="0.2">
      <c r="AC983" s="79"/>
    </row>
    <row r="984" spans="29:29" x14ac:dyDescent="0.2">
      <c r="AC984" s="79"/>
    </row>
    <row r="985" spans="29:29" x14ac:dyDescent="0.2">
      <c r="AC985" s="79"/>
    </row>
    <row r="986" spans="29:29" x14ac:dyDescent="0.2">
      <c r="AC986" s="79"/>
    </row>
    <row r="987" spans="29:29" x14ac:dyDescent="0.2">
      <c r="AC987" s="79"/>
    </row>
    <row r="988" spans="29:29" x14ac:dyDescent="0.2">
      <c r="AC988" s="79"/>
    </row>
    <row r="989" spans="29:29" x14ac:dyDescent="0.2">
      <c r="AC989" s="79"/>
    </row>
    <row r="990" spans="29:29" x14ac:dyDescent="0.2">
      <c r="AC990" s="79"/>
    </row>
    <row r="991" spans="29:29" x14ac:dyDescent="0.2">
      <c r="AC991" s="79"/>
    </row>
    <row r="992" spans="29:29" x14ac:dyDescent="0.2">
      <c r="AC992" s="79"/>
    </row>
    <row r="993" spans="29:29" x14ac:dyDescent="0.2">
      <c r="AC993" s="79"/>
    </row>
    <row r="994" spans="29:29" x14ac:dyDescent="0.2">
      <c r="AC994" s="79"/>
    </row>
    <row r="995" spans="29:29" x14ac:dyDescent="0.2">
      <c r="AC995" s="79"/>
    </row>
    <row r="996" spans="29:29" x14ac:dyDescent="0.2">
      <c r="AC996" s="79"/>
    </row>
    <row r="997" spans="29:29" x14ac:dyDescent="0.2">
      <c r="AC997" s="79"/>
    </row>
    <row r="998" spans="29:29" x14ac:dyDescent="0.2">
      <c r="AC998" s="79"/>
    </row>
    <row r="999" spans="29:29" x14ac:dyDescent="0.2">
      <c r="AC999" s="79"/>
    </row>
    <row r="1000" spans="29:29" x14ac:dyDescent="0.2">
      <c r="AC1000" s="79"/>
    </row>
    <row r="1001" spans="29:29" x14ac:dyDescent="0.2">
      <c r="AC1001" s="79"/>
    </row>
    <row r="1002" spans="29:29" x14ac:dyDescent="0.2">
      <c r="AC1002" s="79"/>
    </row>
    <row r="1003" spans="29:29" x14ac:dyDescent="0.2">
      <c r="AC1003" s="79"/>
    </row>
    <row r="1004" spans="29:29" x14ac:dyDescent="0.2">
      <c r="AC1004" s="79"/>
    </row>
    <row r="1005" spans="29:29" x14ac:dyDescent="0.2">
      <c r="AC1005" s="79"/>
    </row>
    <row r="1006" spans="29:29" x14ac:dyDescent="0.2">
      <c r="AC1006" s="79"/>
    </row>
    <row r="1007" spans="29:29" x14ac:dyDescent="0.2">
      <c r="AC1007" s="79"/>
    </row>
    <row r="1008" spans="29:29" x14ac:dyDescent="0.2">
      <c r="AC1008" s="79"/>
    </row>
    <row r="1009" spans="29:29" x14ac:dyDescent="0.2">
      <c r="AC1009" s="79"/>
    </row>
    <row r="1010" spans="29:29" x14ac:dyDescent="0.2">
      <c r="AC1010" s="79"/>
    </row>
    <row r="1011" spans="29:29" x14ac:dyDescent="0.2">
      <c r="AC1011" s="79"/>
    </row>
    <row r="1012" spans="29:29" x14ac:dyDescent="0.2">
      <c r="AC1012" s="249"/>
    </row>
    <row r="1013" spans="29:29" x14ac:dyDescent="0.2">
      <c r="AC1013" s="250">
        <f>SUM(AC12:AC1011)</f>
        <v>0</v>
      </c>
    </row>
  </sheetData>
  <sheetProtection algorithmName="SHA-512" hashValue="UqYCvySjBAkF5jCovSN/MEbC2XBjC0wk3iUSnW/zziGUkUwwgl6RaSLVk83LjEEvCxxChWQeUoMOs+eYrS//9A==" saltValue="iprvbtuPtW5br1XSQ4rCXg==" spinCount="100000" sheet="1" objects="1" scenarios="1" autoFilter="0"/>
  <autoFilter ref="A10:Y10" xr:uid="{00000000-0009-0000-0000-000003000000}"/>
  <mergeCells count="35">
    <mergeCell ref="C1:G1"/>
    <mergeCell ref="A1:B1"/>
    <mergeCell ref="G9:G10"/>
    <mergeCell ref="I9:I10"/>
    <mergeCell ref="K2:N2"/>
    <mergeCell ref="K3:N3"/>
    <mergeCell ref="K4:N4"/>
    <mergeCell ref="A9:A10"/>
    <mergeCell ref="H9:H10"/>
    <mergeCell ref="J1:N1"/>
    <mergeCell ref="M9:O9"/>
    <mergeCell ref="L9:L10"/>
    <mergeCell ref="Q9:Q10"/>
    <mergeCell ref="U9:U10"/>
    <mergeCell ref="T9:T10"/>
    <mergeCell ref="A3:B3"/>
    <mergeCell ref="C3:E3"/>
    <mergeCell ref="A4:E4"/>
    <mergeCell ref="P9:P10"/>
    <mergeCell ref="W9:W10"/>
    <mergeCell ref="X9:Z9"/>
    <mergeCell ref="A2:B2"/>
    <mergeCell ref="C2:D2"/>
    <mergeCell ref="F2:G2"/>
    <mergeCell ref="B9:B10"/>
    <mergeCell ref="E9:E10"/>
    <mergeCell ref="J9:J10"/>
    <mergeCell ref="M6:O6"/>
    <mergeCell ref="C9:C10"/>
    <mergeCell ref="D9:D10"/>
    <mergeCell ref="F9:F10"/>
    <mergeCell ref="R9:R10"/>
    <mergeCell ref="S9:S10"/>
    <mergeCell ref="V9:V10"/>
    <mergeCell ref="K9:K10"/>
  </mergeCells>
  <phoneticPr fontId="9"/>
  <conditionalFormatting sqref="C2:D2 F2:G2 C3 G3">
    <cfRule type="expression" dxfId="53" priority="19">
      <formula>AND($G$4&gt;0,C2="")</formula>
    </cfRule>
  </conditionalFormatting>
  <conditionalFormatting sqref="G12:H311">
    <cfRule type="expression" dxfId="52" priority="122">
      <formula>$AF12&gt;=2</formula>
    </cfRule>
  </conditionalFormatting>
  <conditionalFormatting sqref="K2">
    <cfRule type="expression" dxfId="51" priority="111">
      <formula>$AD$314&gt;=1</formula>
    </cfRule>
  </conditionalFormatting>
  <conditionalFormatting sqref="K3">
    <cfRule type="expression" dxfId="50" priority="112">
      <formula>$AF$313=2</formula>
    </cfRule>
  </conditionalFormatting>
  <conditionalFormatting sqref="K4">
    <cfRule type="expression" dxfId="49" priority="120">
      <formula>$AG$313&gt;=1</formula>
    </cfRule>
  </conditionalFormatting>
  <conditionalFormatting sqref="L12:L311">
    <cfRule type="expression" dxfId="48" priority="121">
      <formula>$AG12=1</formula>
    </cfRule>
  </conditionalFormatting>
  <conditionalFormatting sqref="L12:N311 F12:H311 J12:J311">
    <cfRule type="expression" dxfId="47" priority="20">
      <formula>AND($C12&lt;&gt;"",F12="")</formula>
    </cfRule>
  </conditionalFormatting>
  <conditionalFormatting sqref="M12:M311">
    <cfRule type="expression" dxfId="46" priority="4">
      <formula>$C12="温水ボイラ"</formula>
    </cfRule>
  </conditionalFormatting>
  <conditionalFormatting sqref="N12:N311">
    <cfRule type="expression" dxfId="45" priority="5">
      <formula>$C12="蒸気ボイラ"</formula>
    </cfRule>
  </conditionalFormatting>
  <conditionalFormatting sqref="P12:P311">
    <cfRule type="expression" dxfId="43" priority="2">
      <formula>$P12=""</formula>
    </cfRule>
  </conditionalFormatting>
  <conditionalFormatting sqref="R12:R311">
    <cfRule type="expression" dxfId="42" priority="150">
      <formula>COUNTIF(G12,"*■*")=0</formula>
    </cfRule>
    <cfRule type="expression" dxfId="41" priority="151">
      <formula>$AD12=1</formula>
    </cfRule>
  </conditionalFormatting>
  <dataValidations count="24">
    <dataValidation imeMode="fullKatakana" operator="lessThanOrEqual" allowBlank="1" showInputMessage="1" showErrorMessage="1" sqref="E2" xr:uid="{15985EB7-D818-4DD6-A246-B3B7275508EE}"/>
    <dataValidation type="textLength" operator="lessThanOrEqual" allowBlank="1" showErrorMessage="1" error="50字以内で入力してください。" prompt="50字以内で入力してください。" sqref="C2:D2" xr:uid="{3F78C0BB-EEB2-4F90-B526-C282402295D8}">
      <formula1>50</formula1>
    </dataValidation>
    <dataValidation type="custom" allowBlank="1" showInputMessage="1" showErrorMessage="1" error="小数点第一位までの数値を入力してください。" sqref="L12:L312" xr:uid="{53EF35B3-5EB9-4903-9768-193173FB0D73}">
      <formula1>L12*10=INT(L12*10)</formula1>
    </dataValidation>
    <dataValidation type="textLength" operator="lessThanOrEqual" allowBlank="1" showInputMessage="1" showErrorMessage="1" error="40字以内で入力してください。" sqref="F12:F312 G312" xr:uid="{FF05D8CC-70D2-49C8-AD34-C6EA454164BD}">
      <formula1>40</formula1>
    </dataValidation>
    <dataValidation type="custom" allowBlank="1" showInputMessage="1" showErrorMessage="1" error="整数で数値を入力してください。" sqref="M12:N312" xr:uid="{81C0E76C-859F-4DB0-AC57-CEC66338BA96}">
      <formula1>M12=INT(M12)</formula1>
    </dataValidation>
    <dataValidation type="custom" allowBlank="1" showInputMessage="1" showErrorMessage="1" errorTitle="無効な入力" error="整数で値を入力して下さい。" sqref="Q312" xr:uid="{5AA03271-9156-41C3-8CA3-657E7126AD9F}">
      <formula1>Q312=INT(Q312)</formula1>
    </dataValidation>
    <dataValidation type="list" allowBlank="1" showInputMessage="1" showErrorMessage="1" sqref="X11:X312" xr:uid="{5524A605-5A81-422D-AC32-FA255685E22F}">
      <formula1>"✓"</formula1>
    </dataValidation>
    <dataValidation type="textLength" operator="lessThanOrEqual" allowBlank="1" showInputMessage="1" showErrorMessage="1" errorTitle="無効な入力" error="40文字以下で入力してください。" sqref="S12:S312 T312:U312" xr:uid="{85573E78-ECA9-4AE3-87B0-F3E62A995586}">
      <formula1>40</formula1>
    </dataValidation>
    <dataValidation allowBlank="1" showInputMessage="1" sqref="S11:U11 T9:T10 T12:T311" xr:uid="{CB711624-2763-40F1-8A1F-E9E56C770D08}"/>
    <dataValidation type="list" allowBlank="1" showInputMessage="1" showErrorMessage="1" sqref="Y11:Y312" xr:uid="{CB385515-806F-4F87-8096-5568D4D776AF}">
      <formula1>"OK,NG"</formula1>
    </dataValidation>
    <dataValidation type="textLength" operator="lessThanOrEqual" allowBlank="1" showInputMessage="1" showErrorMessage="1" error="200字以内で入力してください。" sqref="R12:R312" xr:uid="{F81F143E-4B6E-4488-943A-E7A937BA348A}">
      <formula1>200</formula1>
    </dataValidation>
    <dataValidation type="textLength" imeMode="fullKatakana" operator="lessThanOrEqual" allowBlank="1" error="全角カタカナで入力してください。_x000a_法人格は不要です。" prompt="全角カタカナで入力してください。_x000a_法人格は不要です。" sqref="I2" xr:uid="{576189A0-5E3C-4774-9608-021132D6E519}">
      <formula1>40</formula1>
    </dataValidation>
    <dataValidation type="date" imeMode="disabled" operator="greaterThanOrEqual" allowBlank="1" errorTitle="無効な入力" error="SIIへの申請日を半角数字で下記の例に倣って入力してください。_x000a_（例）2021/3/1" prompt="SIIへの申請日を半角数字で下記の例に倣って入力してください。_x000a_（例）2021/3/1" sqref="I3" xr:uid="{0D96F050-D2C1-4504-89DA-D3E3FFAAE49D}">
      <formula1>44256</formula1>
    </dataValidation>
    <dataValidation type="textLength" imeMode="fullKatakana" operator="lessThanOrEqual" allowBlank="1" showErrorMessage="1" error="全角カタカナで入力してください。_x000a_法人格は不要です。" prompt="全角カタカナで入力してください。_x000a_法人格は不要です。" sqref="H2" xr:uid="{8FBAB6AF-B913-4E3F-9019-6C9E152ECD2A}">
      <formula1>40</formula1>
    </dataValidation>
    <dataValidation type="date" imeMode="disabled" operator="greaterThanOrEqual" allowBlank="1" showErrorMessage="1" errorTitle="無効な入力" error="SIIへの申請日を半角数字で下記の例に倣って入力してください。_x000a_（例）2021/3/1" prompt="SIIへの申請日を半角数字で下記の例に倣って入力してください。_x000a_（例）2021/3/1" sqref="H3" xr:uid="{E7B3F730-4C8A-4476-AB20-19ED04AA2F1F}">
      <formula1>44256</formula1>
    </dataValidation>
    <dataValidation type="list" allowBlank="1" showInputMessage="1" showErrorMessage="1" sqref="J312" xr:uid="{24648064-3C9C-4653-A528-1664EADEF003}">
      <formula1>"貫流ボイラ,炉筒煙管ボイラ,水管ボイラ,-"</formula1>
    </dataValidation>
    <dataValidation imeMode="disabled" operator="greaterThanOrEqual" allowBlank="1" errorTitle="無効な入力" error="SIIへの申請日を半角数字で入力例を参照の上、入力してください。" prompt="SIIへの申請日を半角数字で入力例を参照の上、入力してください" sqref="G3" xr:uid="{C2C0225E-438F-45F9-B59B-5A795DD9FB35}"/>
    <dataValidation type="list" operator="lessThanOrEqual" allowBlank="1" showInputMessage="1" showErrorMessage="1" errorTitle="無効な入力" error="40文字以下で入力してください。" sqref="U12:U311" xr:uid="{5B501D28-64DB-435D-9C3D-5C7CE28C28C5}">
      <formula1>"そのまま,移動,自由記入"</formula1>
    </dataValidation>
    <dataValidation type="custom" allowBlank="1" showInputMessage="1" showErrorMessage="1" errorTitle="無効な入力" error="整数で値を入力してください。" sqref="Q12:Q311" xr:uid="{A87F1C2A-9D35-468B-9DFF-F0F90F778884}">
      <formula1>Q12=INT(Q12)</formula1>
    </dataValidation>
    <dataValidation type="textLength" imeMode="fullKatakana" operator="lessThanOrEqual" allowBlank="1" showErrorMessage="1" error="全角カタカナで入力してください。_x000a_法人格は不要です。" prompt="全角カタカナで入力してください。_x000a_法人格は不要です。" sqref="F2:G2" xr:uid="{5CC62232-055E-4FB2-B339-A28B6A73FA28}">
      <formula1>255</formula1>
    </dataValidation>
    <dataValidation type="textLength" operator="lessThanOrEqual" allowBlank="1" showInputMessage="1" showErrorMessage="1" error="50字以内で入力してください。" sqref="G12:G311" xr:uid="{3F53FC06-AAD6-4259-A895-9E2EB5FC8121}">
      <formula1>50</formula1>
    </dataValidation>
    <dataValidation type="textLength" operator="lessThanOrEqual" allowBlank="1" showInputMessage="1" showErrorMessage="1" sqref="T11:T311" xr:uid="{26B7C69F-C5DF-469D-A3B0-55BA8AF2AF86}">
      <formula1>200</formula1>
    </dataValidation>
    <dataValidation type="list" allowBlank="1" showInputMessage="1" showErrorMessage="1" sqref="C3:E3" xr:uid="{54037B11-1366-4E46-B580-1ECFF0970C33}">
      <formula1>"あり,なし"</formula1>
    </dataValidation>
    <dataValidation type="list" allowBlank="1" showInputMessage="1" showErrorMessage="1" sqref="P11:P311" xr:uid="{4678A4C9-5AB0-40E9-B489-21EF42616321}">
      <formula1>"可,否"</formula1>
    </dataValidation>
  </dataValidations>
  <pageMargins left="0.59055118110236227" right="0" top="0.78740157480314965" bottom="0" header="0.31496062992125984" footer="0.31496062992125984"/>
  <pageSetup paperSize="8" scale="18" fitToHeight="0" orientation="landscape" r:id="rId1"/>
  <headerFooter>
    <oddHeader>&amp;R&amp;"Meiryo UI,太字"&amp;26&amp;F</oddHeader>
  </headerFooter>
  <drawing r:id="rId2"/>
  <extLst>
    <ext xmlns:x14="http://schemas.microsoft.com/office/spreadsheetml/2009/9/main" uri="{78C0D931-6437-407d-A8EE-F0AAD7539E65}">
      <x14:conditionalFormattings>
        <x14:conditionalFormatting xmlns:xm="http://schemas.microsoft.com/office/excel/2006/main">
          <x14:cfRule type="expression" priority="1" id="{00000000-000E-0000-0100-000001000000}">
            <xm:f>OR($C$3&lt;&gt;"あり", $L12="", $L12&lt;※編集不可※選択項目!$F$3)</xm:f>
            <x14:dxf>
              <fill>
                <patternFill>
                  <bgColor theme="0" tint="-0.14996795556505021"/>
                </patternFill>
              </fill>
            </x14:dxf>
          </x14:cfRule>
          <xm:sqref>P12:P311</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2A074CC5-F481-489F-A259-88610C5265F2}">
          <x14:formula1>
            <xm:f>※編集不可※選択項目!$A$2:$A$3</xm:f>
          </x14:formula1>
          <xm:sqref>C12:C312</xm:sqref>
        </x14:dataValidation>
        <x14:dataValidation type="list" allowBlank="1" showInputMessage="1" showErrorMessage="1" xr:uid="{75BE7E31-76CB-4266-AB2E-F5926D1D10A4}">
          <x14:formula1>
            <xm:f>※編集不可※選択項目!$C$2:$C$16</xm:f>
          </x14:formula1>
          <xm:sqref>H12:H312</xm:sqref>
        </x14:dataValidation>
        <x14:dataValidation type="list" operator="lessThanOrEqual" allowBlank="1" showErrorMessage="1" error="プルダウンから選択して下さい" xr:uid="{39279D2D-5AF4-49F0-A2BF-5EE183EDA79E}">
          <x14:formula1>
            <xm:f>※編集不可※選択項目!$D$2:$D$19</xm:f>
          </x14:formula1>
          <xm:sqref>H12:H312</xm:sqref>
        </x14:dataValidation>
        <x14:dataValidation type="list" allowBlank="1" showInputMessage="1" showErrorMessage="1" xr:uid="{1F252A88-0AEC-4DCE-AEB7-2E34B1BEBF90}">
          <x14:formula1>
            <xm:f>※編集不可※選択項目!$B$2:$B$5</xm:f>
          </x14:formula1>
          <xm:sqref>J12:J311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F1FA4-5FF3-4F1F-9966-794A79FB1755}">
  <sheetPr>
    <tabColor theme="9" tint="0.39997558519241921"/>
    <pageSetUpPr fitToPage="1"/>
  </sheetPr>
  <dimension ref="A1:U313"/>
  <sheetViews>
    <sheetView view="pageBreakPreview" zoomScale="55" zoomScaleNormal="55" zoomScaleSheetLayoutView="55" workbookViewId="0">
      <selection sqref="A1:B1"/>
    </sheetView>
  </sheetViews>
  <sheetFormatPr defaultColWidth="9" defaultRowHeight="16" outlineLevelCol="1" x14ac:dyDescent="0.2"/>
  <cols>
    <col min="1" max="1" width="12" style="190" customWidth="1"/>
    <col min="2" max="5" width="32.1640625" style="166" customWidth="1"/>
    <col min="6" max="7" width="46.58203125" style="166" customWidth="1"/>
    <col min="8" max="8" width="35.4140625" style="166" customWidth="1"/>
    <col min="9" max="9" width="28.5" style="166" customWidth="1"/>
    <col min="10" max="10" width="96.1640625" style="166" customWidth="1"/>
    <col min="11" max="11" width="14.58203125" style="166" hidden="1" customWidth="1" outlineLevel="1"/>
    <col min="12" max="12" width="24.08203125" style="166" hidden="1" customWidth="1" outlineLevel="1"/>
    <col min="13" max="14" width="11.08203125" style="166" hidden="1" customWidth="1" outlineLevel="1"/>
    <col min="15" max="15" width="24.08203125" style="166" hidden="1" customWidth="1" outlineLevel="1"/>
    <col min="16" max="16" width="9" style="1" hidden="1" customWidth="1" outlineLevel="1"/>
    <col min="17" max="17" width="22.1640625" style="166" hidden="1" customWidth="1" outlineLevel="1"/>
    <col min="18" max="18" width="9.1640625" style="166" hidden="1" customWidth="1" outlineLevel="1"/>
    <col min="19" max="19" width="10.08203125" style="166" hidden="1" customWidth="1" outlineLevel="1"/>
    <col min="20" max="20" width="9" style="166" hidden="1" customWidth="1" outlineLevel="1"/>
    <col min="21" max="21" width="9" style="166" collapsed="1"/>
    <col min="22" max="16384" width="9" style="166"/>
  </cols>
  <sheetData>
    <row r="1" spans="1:20" ht="40.25" customHeight="1" x14ac:dyDescent="0.2">
      <c r="A1" s="353" t="s">
        <v>146</v>
      </c>
      <c r="B1" s="351"/>
      <c r="C1" s="351" t="s">
        <v>160</v>
      </c>
      <c r="D1" s="351"/>
      <c r="E1" s="351"/>
      <c r="F1" s="351"/>
      <c r="G1" s="352"/>
      <c r="H1" s="168"/>
      <c r="I1" s="315" t="s">
        <v>39</v>
      </c>
      <c r="J1" s="316"/>
      <c r="P1" s="16"/>
      <c r="Q1" s="170">
        <v>46078</v>
      </c>
      <c r="R1" s="171" t="s">
        <v>109</v>
      </c>
      <c r="S1" s="172"/>
    </row>
    <row r="2" spans="1:20" ht="151.5" customHeight="1" x14ac:dyDescent="0.2">
      <c r="A2" s="322" t="s">
        <v>35</v>
      </c>
      <c r="B2" s="323"/>
      <c r="C2" s="293"/>
      <c r="D2" s="294"/>
      <c r="E2" s="173" t="s">
        <v>36</v>
      </c>
      <c r="F2" s="293"/>
      <c r="G2" s="294"/>
      <c r="H2" s="168"/>
      <c r="I2" s="251" t="s">
        <v>40</v>
      </c>
      <c r="J2" s="252" t="s">
        <v>81</v>
      </c>
      <c r="P2" s="16"/>
    </row>
    <row r="3" spans="1:20" ht="151.5" customHeight="1" x14ac:dyDescent="0.2">
      <c r="A3" s="343" t="s">
        <v>140</v>
      </c>
      <c r="B3" s="344"/>
      <c r="C3" s="345"/>
      <c r="D3" s="346"/>
      <c r="E3" s="347"/>
      <c r="F3" s="176" t="s">
        <v>37</v>
      </c>
      <c r="G3" s="102"/>
      <c r="H3" s="178"/>
      <c r="I3" s="251" t="s">
        <v>41</v>
      </c>
      <c r="J3" s="252" t="s">
        <v>173</v>
      </c>
      <c r="P3" s="16"/>
    </row>
    <row r="4" spans="1:20" ht="151.5" customHeight="1" x14ac:dyDescent="0.2">
      <c r="A4" s="348" t="s">
        <v>142</v>
      </c>
      <c r="B4" s="349"/>
      <c r="C4" s="349"/>
      <c r="D4" s="349"/>
      <c r="E4" s="350"/>
      <c r="F4" s="181" t="s">
        <v>38</v>
      </c>
      <c r="G4" s="181">
        <f>COUNTIF($B$12:$B$311,"高性能ボイラ")</f>
        <v>0</v>
      </c>
      <c r="H4" s="184"/>
      <c r="I4" s="184"/>
      <c r="M4" s="168"/>
      <c r="N4" s="185" t="str">
        <f>IF(COUNTIF(L12:L311,"✓")=0,"",COUNTIF(L12:L311,"✓"))</f>
        <v/>
      </c>
      <c r="O4" s="168"/>
      <c r="P4" s="16"/>
      <c r="Q4" s="168"/>
      <c r="R4" s="168"/>
      <c r="S4" s="168"/>
      <c r="T4" s="168"/>
    </row>
    <row r="5" spans="1:20" ht="28.5" customHeight="1" thickBot="1" x14ac:dyDescent="0.25">
      <c r="A5" s="186"/>
      <c r="B5" s="187"/>
      <c r="C5" s="187"/>
      <c r="D5" s="188"/>
      <c r="E5" s="188"/>
      <c r="F5" s="189"/>
      <c r="G5" s="184"/>
      <c r="H5" s="184"/>
      <c r="I5" s="192"/>
      <c r="J5" s="184"/>
      <c r="K5" s="184"/>
      <c r="L5" s="190"/>
      <c r="M5" s="190"/>
      <c r="N5" s="190"/>
      <c r="P5" s="16"/>
    </row>
    <row r="6" spans="1:20" ht="39.75" customHeight="1" x14ac:dyDescent="0.2">
      <c r="A6" s="193" t="s">
        <v>2</v>
      </c>
      <c r="B6" s="194">
        <f>COLUMN()-1</f>
        <v>1</v>
      </c>
      <c r="C6" s="194">
        <f t="shared" ref="C6:G6" si="0">COLUMN()-1</f>
        <v>2</v>
      </c>
      <c r="D6" s="195">
        <f t="shared" si="0"/>
        <v>3</v>
      </c>
      <c r="E6" s="196">
        <f t="shared" si="0"/>
        <v>4</v>
      </c>
      <c r="F6" s="195">
        <f t="shared" si="0"/>
        <v>5</v>
      </c>
      <c r="G6" s="195">
        <f t="shared" si="0"/>
        <v>6</v>
      </c>
      <c r="H6" s="246">
        <v>7</v>
      </c>
      <c r="I6" s="198">
        <v>8</v>
      </c>
      <c r="J6" s="196">
        <v>9</v>
      </c>
      <c r="K6" s="199"/>
      <c r="L6" s="200"/>
      <c r="P6" s="16"/>
    </row>
    <row r="7" spans="1:20" ht="39.75" customHeight="1" x14ac:dyDescent="0.2">
      <c r="A7" s="202" t="s">
        <v>46</v>
      </c>
      <c r="B7" s="203" t="s">
        <v>48</v>
      </c>
      <c r="C7" s="203" t="s">
        <v>48</v>
      </c>
      <c r="D7" s="203" t="s">
        <v>48</v>
      </c>
      <c r="E7" s="204" t="s">
        <v>51</v>
      </c>
      <c r="F7" s="203" t="s">
        <v>48</v>
      </c>
      <c r="G7" s="203" t="s">
        <v>48</v>
      </c>
      <c r="H7" s="247" t="s">
        <v>51</v>
      </c>
      <c r="I7" s="204" t="s">
        <v>51</v>
      </c>
      <c r="J7" s="204" t="s">
        <v>51</v>
      </c>
      <c r="K7" s="207"/>
      <c r="L7" s="208"/>
      <c r="P7" s="16"/>
    </row>
    <row r="8" spans="1:20" ht="39.75" customHeight="1" thickBot="1" x14ac:dyDescent="0.25">
      <c r="A8" s="209" t="s">
        <v>47</v>
      </c>
      <c r="B8" s="210" t="s">
        <v>49</v>
      </c>
      <c r="C8" s="211" t="s">
        <v>50</v>
      </c>
      <c r="D8" s="210" t="s">
        <v>49</v>
      </c>
      <c r="E8" s="210" t="s">
        <v>49</v>
      </c>
      <c r="F8" s="211" t="s">
        <v>50</v>
      </c>
      <c r="G8" s="211" t="s">
        <v>50</v>
      </c>
      <c r="H8" s="211" t="s">
        <v>50</v>
      </c>
      <c r="I8" s="213" t="s">
        <v>52</v>
      </c>
      <c r="J8" s="213" t="s">
        <v>52</v>
      </c>
      <c r="K8" s="214"/>
      <c r="L8" s="215"/>
      <c r="P8" s="314" t="s">
        <v>126</v>
      </c>
    </row>
    <row r="9" spans="1:20" ht="21.75" customHeight="1" x14ac:dyDescent="0.2">
      <c r="A9" s="365" t="s">
        <v>31</v>
      </c>
      <c r="B9" s="324" t="s">
        <v>43</v>
      </c>
      <c r="C9" s="330" t="s">
        <v>0</v>
      </c>
      <c r="D9" s="330" t="s">
        <v>44</v>
      </c>
      <c r="E9" s="325" t="s">
        <v>45</v>
      </c>
      <c r="F9" s="330" t="s">
        <v>4</v>
      </c>
      <c r="G9" s="330" t="s">
        <v>7</v>
      </c>
      <c r="H9" s="371" t="s">
        <v>162</v>
      </c>
      <c r="I9" s="337" t="s">
        <v>121</v>
      </c>
      <c r="J9" s="333" t="s">
        <v>3</v>
      </c>
      <c r="K9" s="339" t="s">
        <v>125</v>
      </c>
      <c r="L9" s="335" t="s">
        <v>124</v>
      </c>
      <c r="M9" s="320" t="s">
        <v>33</v>
      </c>
      <c r="N9" s="320"/>
      <c r="O9" s="321"/>
      <c r="P9" s="314"/>
    </row>
    <row r="10" spans="1:20" ht="22" x14ac:dyDescent="0.2">
      <c r="A10" s="366"/>
      <c r="B10" s="324"/>
      <c r="C10" s="331"/>
      <c r="D10" s="331"/>
      <c r="E10" s="326"/>
      <c r="F10" s="331"/>
      <c r="G10" s="331"/>
      <c r="H10" s="372"/>
      <c r="I10" s="338"/>
      <c r="J10" s="334"/>
      <c r="K10" s="340"/>
      <c r="L10" s="336"/>
      <c r="M10" s="218" t="s">
        <v>34</v>
      </c>
      <c r="N10" s="219" t="s">
        <v>32</v>
      </c>
      <c r="O10" s="220" t="s">
        <v>3</v>
      </c>
      <c r="P10" s="248">
        <f>IF(AND($G$4&gt;0,OR($C$2="",$F$2="",$G$3="",$C$3="")),1,0)</f>
        <v>0</v>
      </c>
      <c r="Q10" s="253" t="s">
        <v>169</v>
      </c>
    </row>
    <row r="11" spans="1:20" ht="25.25" customHeight="1" x14ac:dyDescent="0.2">
      <c r="A11" s="222" t="s">
        <v>53</v>
      </c>
      <c r="B11" s="223" t="s">
        <v>100</v>
      </c>
      <c r="C11" s="224" t="s">
        <v>5</v>
      </c>
      <c r="D11" s="128" t="s">
        <v>132</v>
      </c>
      <c r="E11" s="128" t="s">
        <v>98</v>
      </c>
      <c r="F11" s="145" t="s">
        <v>155</v>
      </c>
      <c r="G11" s="145" t="s">
        <v>161</v>
      </c>
      <c r="H11" s="129">
        <v>20</v>
      </c>
      <c r="I11" s="93">
        <v>300</v>
      </c>
      <c r="J11" s="147"/>
      <c r="K11" s="109"/>
      <c r="L11" s="43"/>
      <c r="M11" s="226"/>
      <c r="N11" s="227"/>
      <c r="O11" s="228"/>
      <c r="P11" s="72" t="s">
        <v>165</v>
      </c>
      <c r="Q11" s="229" t="s">
        <v>127</v>
      </c>
      <c r="R11" s="230" t="s">
        <v>57</v>
      </c>
      <c r="S11" s="230"/>
      <c r="T11" s="229"/>
    </row>
    <row r="12" spans="1:20" ht="25.4" customHeight="1" x14ac:dyDescent="0.2">
      <c r="A12" s="231">
        <f t="shared" ref="A12:A75" si="1">ROW()-11</f>
        <v>1</v>
      </c>
      <c r="B12" s="205" t="str">
        <f>IF($C12="","","高性能ボイラ")</f>
        <v/>
      </c>
      <c r="C12" s="133"/>
      <c r="D12" s="128" t="str">
        <f>IF($C$2="","",IF($B12&lt;&gt;"",$C$2,""))</f>
        <v/>
      </c>
      <c r="E12" s="128" t="str">
        <f>IF($F$2="","",IF($B12&lt;&gt;"",$F$2,""))</f>
        <v/>
      </c>
      <c r="F12" s="148"/>
      <c r="G12" s="148"/>
      <c r="H12" s="163"/>
      <c r="I12" s="94"/>
      <c r="J12" s="149"/>
      <c r="K12" s="232"/>
      <c r="L12" s="78"/>
      <c r="M12" s="233"/>
      <c r="N12" s="234"/>
      <c r="O12" s="235"/>
      <c r="P12" s="79">
        <f t="shared" ref="P12:P75" si="2">IF(AND(($C12&lt;&gt;""),(OR(F12="",G12="",H12="",))),1,0)</f>
        <v>0</v>
      </c>
      <c r="Q12" s="236" t="str">
        <f>TEXT(IF(G12="","","["&amp;C12&amp;"]"&amp;G12),"G/標準")</f>
        <v/>
      </c>
      <c r="R12" s="237">
        <f>IF(Q12="",0,COUNTIF($Q$12:$Q$311,Q12))</f>
        <v>0</v>
      </c>
      <c r="S12" s="237"/>
    </row>
    <row r="13" spans="1:20" ht="25.4" customHeight="1" x14ac:dyDescent="0.2">
      <c r="A13" s="231">
        <f t="shared" si="1"/>
        <v>2</v>
      </c>
      <c r="B13" s="205" t="str">
        <f t="shared" ref="B13:B76" si="3">IF($C13="","","高性能ボイラ")</f>
        <v/>
      </c>
      <c r="C13" s="133"/>
      <c r="D13" s="128" t="str">
        <f t="shared" ref="D13:D76" si="4">IF($C$2="","",IF($B13&lt;&gt;"",$C$2,""))</f>
        <v/>
      </c>
      <c r="E13" s="128" t="str">
        <f t="shared" ref="E13:E76" si="5">IF($F$2="","",IF($B13&lt;&gt;"",$F$2,""))</f>
        <v/>
      </c>
      <c r="F13" s="148"/>
      <c r="G13" s="148"/>
      <c r="H13" s="163"/>
      <c r="I13" s="94"/>
      <c r="J13" s="149"/>
      <c r="K13" s="232"/>
      <c r="L13" s="78"/>
      <c r="M13" s="233"/>
      <c r="N13" s="234"/>
      <c r="O13" s="235"/>
      <c r="P13" s="79">
        <f t="shared" si="2"/>
        <v>0</v>
      </c>
      <c r="Q13" s="236" t="str">
        <f t="shared" ref="Q13:Q76" si="6">TEXT(IF(G13="","","["&amp;C13&amp;"]"&amp;G13),"G/標準")</f>
        <v/>
      </c>
      <c r="R13" s="237">
        <f t="shared" ref="R13:R76" si="7">IF(Q13="",0,COUNTIF($Q$12:$Q$311,Q13))</f>
        <v>0</v>
      </c>
      <c r="S13" s="237"/>
    </row>
    <row r="14" spans="1:20" ht="25.4" customHeight="1" x14ac:dyDescent="0.2">
      <c r="A14" s="231">
        <f t="shared" si="1"/>
        <v>3</v>
      </c>
      <c r="B14" s="205" t="str">
        <f t="shared" si="3"/>
        <v/>
      </c>
      <c r="C14" s="133"/>
      <c r="D14" s="128" t="str">
        <f t="shared" si="4"/>
        <v/>
      </c>
      <c r="E14" s="128" t="str">
        <f t="shared" si="5"/>
        <v/>
      </c>
      <c r="F14" s="148"/>
      <c r="G14" s="148"/>
      <c r="H14" s="163"/>
      <c r="I14" s="94"/>
      <c r="J14" s="149"/>
      <c r="K14" s="232"/>
      <c r="L14" s="78"/>
      <c r="M14" s="233"/>
      <c r="N14" s="234"/>
      <c r="O14" s="235"/>
      <c r="P14" s="79">
        <f t="shared" si="2"/>
        <v>0</v>
      </c>
      <c r="Q14" s="236" t="str">
        <f t="shared" si="6"/>
        <v/>
      </c>
      <c r="R14" s="237">
        <f t="shared" si="7"/>
        <v>0</v>
      </c>
      <c r="S14" s="237"/>
    </row>
    <row r="15" spans="1:20" ht="25.25" customHeight="1" x14ac:dyDescent="0.2">
      <c r="A15" s="231">
        <f t="shared" si="1"/>
        <v>4</v>
      </c>
      <c r="B15" s="205" t="str">
        <f t="shared" si="3"/>
        <v/>
      </c>
      <c r="C15" s="133"/>
      <c r="D15" s="128" t="str">
        <f t="shared" si="4"/>
        <v/>
      </c>
      <c r="E15" s="128" t="str">
        <f t="shared" si="5"/>
        <v/>
      </c>
      <c r="F15" s="148"/>
      <c r="G15" s="148"/>
      <c r="H15" s="163"/>
      <c r="I15" s="94"/>
      <c r="J15" s="149"/>
      <c r="K15" s="232"/>
      <c r="L15" s="78"/>
      <c r="M15" s="233"/>
      <c r="N15" s="234"/>
      <c r="O15" s="235"/>
      <c r="P15" s="79">
        <f t="shared" si="2"/>
        <v>0</v>
      </c>
      <c r="Q15" s="236" t="str">
        <f t="shared" si="6"/>
        <v/>
      </c>
      <c r="R15" s="237">
        <f t="shared" si="7"/>
        <v>0</v>
      </c>
      <c r="S15" s="237"/>
    </row>
    <row r="16" spans="1:20" ht="25.25" customHeight="1" x14ac:dyDescent="0.2">
      <c r="A16" s="231">
        <f t="shared" si="1"/>
        <v>5</v>
      </c>
      <c r="B16" s="205" t="str">
        <f t="shared" si="3"/>
        <v/>
      </c>
      <c r="C16" s="133"/>
      <c r="D16" s="128" t="str">
        <f t="shared" si="4"/>
        <v/>
      </c>
      <c r="E16" s="128" t="str">
        <f t="shared" si="5"/>
        <v/>
      </c>
      <c r="F16" s="148"/>
      <c r="G16" s="148"/>
      <c r="H16" s="163"/>
      <c r="I16" s="94"/>
      <c r="J16" s="149"/>
      <c r="K16" s="232"/>
      <c r="L16" s="78"/>
      <c r="M16" s="233"/>
      <c r="N16" s="234"/>
      <c r="O16" s="235"/>
      <c r="P16" s="79">
        <f t="shared" si="2"/>
        <v>0</v>
      </c>
      <c r="Q16" s="236" t="str">
        <f t="shared" si="6"/>
        <v/>
      </c>
      <c r="R16" s="237">
        <f t="shared" si="7"/>
        <v>0</v>
      </c>
      <c r="S16" s="237"/>
    </row>
    <row r="17" spans="1:19" ht="25.25" customHeight="1" x14ac:dyDescent="0.2">
      <c r="A17" s="231">
        <f t="shared" si="1"/>
        <v>6</v>
      </c>
      <c r="B17" s="205" t="str">
        <f t="shared" si="3"/>
        <v/>
      </c>
      <c r="C17" s="133"/>
      <c r="D17" s="128" t="str">
        <f t="shared" si="4"/>
        <v/>
      </c>
      <c r="E17" s="128" t="str">
        <f t="shared" si="5"/>
        <v/>
      </c>
      <c r="F17" s="148"/>
      <c r="G17" s="148"/>
      <c r="H17" s="163"/>
      <c r="I17" s="94"/>
      <c r="J17" s="149"/>
      <c r="K17" s="232"/>
      <c r="L17" s="78"/>
      <c r="M17" s="233"/>
      <c r="N17" s="234"/>
      <c r="O17" s="235"/>
      <c r="P17" s="79">
        <f t="shared" si="2"/>
        <v>0</v>
      </c>
      <c r="Q17" s="236" t="str">
        <f t="shared" si="6"/>
        <v/>
      </c>
      <c r="R17" s="237">
        <f t="shared" si="7"/>
        <v>0</v>
      </c>
      <c r="S17" s="237"/>
    </row>
    <row r="18" spans="1:19" ht="25.25" customHeight="1" x14ac:dyDescent="0.2">
      <c r="A18" s="231">
        <f t="shared" si="1"/>
        <v>7</v>
      </c>
      <c r="B18" s="205" t="str">
        <f t="shared" si="3"/>
        <v/>
      </c>
      <c r="C18" s="133"/>
      <c r="D18" s="128" t="str">
        <f t="shared" si="4"/>
        <v/>
      </c>
      <c r="E18" s="128" t="str">
        <f t="shared" si="5"/>
        <v/>
      </c>
      <c r="F18" s="148"/>
      <c r="G18" s="148"/>
      <c r="H18" s="163"/>
      <c r="I18" s="94"/>
      <c r="J18" s="149"/>
      <c r="K18" s="232"/>
      <c r="L18" s="78"/>
      <c r="M18" s="233"/>
      <c r="N18" s="234"/>
      <c r="O18" s="235"/>
      <c r="P18" s="79">
        <f t="shared" si="2"/>
        <v>0</v>
      </c>
      <c r="Q18" s="236" t="str">
        <f t="shared" si="6"/>
        <v/>
      </c>
      <c r="R18" s="237">
        <f t="shared" si="7"/>
        <v>0</v>
      </c>
      <c r="S18" s="237"/>
    </row>
    <row r="19" spans="1:19" ht="25.25" customHeight="1" x14ac:dyDescent="0.2">
      <c r="A19" s="231">
        <f t="shared" si="1"/>
        <v>8</v>
      </c>
      <c r="B19" s="205" t="str">
        <f t="shared" si="3"/>
        <v/>
      </c>
      <c r="C19" s="133"/>
      <c r="D19" s="128" t="str">
        <f t="shared" si="4"/>
        <v/>
      </c>
      <c r="E19" s="128" t="str">
        <f t="shared" si="5"/>
        <v/>
      </c>
      <c r="F19" s="148"/>
      <c r="G19" s="148"/>
      <c r="H19" s="163"/>
      <c r="I19" s="94"/>
      <c r="J19" s="149"/>
      <c r="K19" s="232"/>
      <c r="L19" s="78"/>
      <c r="M19" s="233"/>
      <c r="N19" s="234"/>
      <c r="O19" s="235"/>
      <c r="P19" s="79">
        <f t="shared" si="2"/>
        <v>0</v>
      </c>
      <c r="Q19" s="236" t="str">
        <f t="shared" si="6"/>
        <v/>
      </c>
      <c r="R19" s="237">
        <f t="shared" si="7"/>
        <v>0</v>
      </c>
      <c r="S19" s="237"/>
    </row>
    <row r="20" spans="1:19" ht="25.25" customHeight="1" x14ac:dyDescent="0.2">
      <c r="A20" s="231">
        <f t="shared" si="1"/>
        <v>9</v>
      </c>
      <c r="B20" s="205" t="str">
        <f t="shared" si="3"/>
        <v/>
      </c>
      <c r="C20" s="133"/>
      <c r="D20" s="128" t="str">
        <f t="shared" si="4"/>
        <v/>
      </c>
      <c r="E20" s="128" t="str">
        <f t="shared" si="5"/>
        <v/>
      </c>
      <c r="F20" s="148"/>
      <c r="G20" s="148"/>
      <c r="H20" s="163"/>
      <c r="I20" s="94"/>
      <c r="J20" s="149"/>
      <c r="K20" s="232"/>
      <c r="L20" s="78"/>
      <c r="M20" s="233"/>
      <c r="N20" s="234"/>
      <c r="O20" s="235"/>
      <c r="P20" s="79">
        <f t="shared" si="2"/>
        <v>0</v>
      </c>
      <c r="Q20" s="236" t="str">
        <f t="shared" si="6"/>
        <v/>
      </c>
      <c r="R20" s="237">
        <f t="shared" si="7"/>
        <v>0</v>
      </c>
      <c r="S20" s="237"/>
    </row>
    <row r="21" spans="1:19" ht="25.25" customHeight="1" x14ac:dyDescent="0.2">
      <c r="A21" s="231">
        <f t="shared" si="1"/>
        <v>10</v>
      </c>
      <c r="B21" s="205" t="str">
        <f t="shared" si="3"/>
        <v/>
      </c>
      <c r="C21" s="133"/>
      <c r="D21" s="128" t="str">
        <f t="shared" si="4"/>
        <v/>
      </c>
      <c r="E21" s="128" t="str">
        <f t="shared" si="5"/>
        <v/>
      </c>
      <c r="F21" s="148"/>
      <c r="G21" s="148"/>
      <c r="H21" s="163"/>
      <c r="I21" s="94"/>
      <c r="J21" s="149"/>
      <c r="K21" s="232"/>
      <c r="L21" s="78"/>
      <c r="M21" s="233"/>
      <c r="N21" s="234"/>
      <c r="O21" s="235"/>
      <c r="P21" s="79">
        <f t="shared" si="2"/>
        <v>0</v>
      </c>
      <c r="Q21" s="236" t="str">
        <f t="shared" si="6"/>
        <v/>
      </c>
      <c r="R21" s="237">
        <f t="shared" si="7"/>
        <v>0</v>
      </c>
      <c r="S21" s="237"/>
    </row>
    <row r="22" spans="1:19" ht="25.25" customHeight="1" x14ac:dyDescent="0.2">
      <c r="A22" s="231">
        <f t="shared" si="1"/>
        <v>11</v>
      </c>
      <c r="B22" s="205" t="str">
        <f t="shared" si="3"/>
        <v/>
      </c>
      <c r="C22" s="133"/>
      <c r="D22" s="128" t="str">
        <f t="shared" si="4"/>
        <v/>
      </c>
      <c r="E22" s="128" t="str">
        <f t="shared" si="5"/>
        <v/>
      </c>
      <c r="F22" s="148"/>
      <c r="G22" s="148"/>
      <c r="H22" s="163"/>
      <c r="I22" s="94"/>
      <c r="J22" s="149"/>
      <c r="K22" s="232"/>
      <c r="L22" s="78"/>
      <c r="M22" s="233"/>
      <c r="N22" s="234"/>
      <c r="O22" s="235"/>
      <c r="P22" s="79">
        <f t="shared" si="2"/>
        <v>0</v>
      </c>
      <c r="Q22" s="236" t="str">
        <f t="shared" si="6"/>
        <v/>
      </c>
      <c r="R22" s="237">
        <f t="shared" si="7"/>
        <v>0</v>
      </c>
      <c r="S22" s="237"/>
    </row>
    <row r="23" spans="1:19" ht="25.25" customHeight="1" x14ac:dyDescent="0.2">
      <c r="A23" s="231">
        <f t="shared" si="1"/>
        <v>12</v>
      </c>
      <c r="B23" s="205" t="str">
        <f t="shared" si="3"/>
        <v/>
      </c>
      <c r="C23" s="133"/>
      <c r="D23" s="128" t="str">
        <f t="shared" si="4"/>
        <v/>
      </c>
      <c r="E23" s="128" t="str">
        <f t="shared" si="5"/>
        <v/>
      </c>
      <c r="F23" s="148"/>
      <c r="G23" s="148"/>
      <c r="H23" s="163"/>
      <c r="I23" s="94"/>
      <c r="J23" s="149"/>
      <c r="K23" s="232"/>
      <c r="L23" s="78"/>
      <c r="M23" s="233"/>
      <c r="N23" s="234"/>
      <c r="O23" s="235"/>
      <c r="P23" s="79">
        <f t="shared" si="2"/>
        <v>0</v>
      </c>
      <c r="Q23" s="236" t="str">
        <f t="shared" si="6"/>
        <v/>
      </c>
      <c r="R23" s="237">
        <f t="shared" si="7"/>
        <v>0</v>
      </c>
      <c r="S23" s="237"/>
    </row>
    <row r="24" spans="1:19" ht="25.25" customHeight="1" x14ac:dyDescent="0.2">
      <c r="A24" s="231">
        <f t="shared" si="1"/>
        <v>13</v>
      </c>
      <c r="B24" s="205" t="str">
        <f t="shared" si="3"/>
        <v/>
      </c>
      <c r="C24" s="133"/>
      <c r="D24" s="128" t="str">
        <f t="shared" si="4"/>
        <v/>
      </c>
      <c r="E24" s="128" t="str">
        <f t="shared" si="5"/>
        <v/>
      </c>
      <c r="F24" s="148"/>
      <c r="G24" s="148"/>
      <c r="H24" s="163"/>
      <c r="I24" s="94"/>
      <c r="J24" s="149"/>
      <c r="K24" s="232"/>
      <c r="L24" s="78"/>
      <c r="M24" s="233"/>
      <c r="N24" s="234"/>
      <c r="O24" s="235"/>
      <c r="P24" s="79">
        <f t="shared" si="2"/>
        <v>0</v>
      </c>
      <c r="Q24" s="236" t="str">
        <f t="shared" si="6"/>
        <v/>
      </c>
      <c r="R24" s="237">
        <f t="shared" si="7"/>
        <v>0</v>
      </c>
      <c r="S24" s="237"/>
    </row>
    <row r="25" spans="1:19" ht="25.25" customHeight="1" x14ac:dyDescent="0.2">
      <c r="A25" s="231">
        <f t="shared" si="1"/>
        <v>14</v>
      </c>
      <c r="B25" s="205" t="str">
        <f t="shared" si="3"/>
        <v/>
      </c>
      <c r="C25" s="133"/>
      <c r="D25" s="128" t="str">
        <f t="shared" si="4"/>
        <v/>
      </c>
      <c r="E25" s="128" t="str">
        <f t="shared" si="5"/>
        <v/>
      </c>
      <c r="F25" s="148"/>
      <c r="G25" s="148"/>
      <c r="H25" s="163"/>
      <c r="I25" s="94"/>
      <c r="J25" s="149"/>
      <c r="K25" s="232"/>
      <c r="L25" s="78"/>
      <c r="M25" s="233"/>
      <c r="N25" s="234"/>
      <c r="O25" s="235"/>
      <c r="P25" s="79">
        <f t="shared" si="2"/>
        <v>0</v>
      </c>
      <c r="Q25" s="236" t="str">
        <f t="shared" si="6"/>
        <v/>
      </c>
      <c r="R25" s="237">
        <f t="shared" si="7"/>
        <v>0</v>
      </c>
      <c r="S25" s="237"/>
    </row>
    <row r="26" spans="1:19" ht="25.25" customHeight="1" x14ac:dyDescent="0.2">
      <c r="A26" s="231">
        <f t="shared" si="1"/>
        <v>15</v>
      </c>
      <c r="B26" s="205" t="str">
        <f t="shared" si="3"/>
        <v/>
      </c>
      <c r="C26" s="133"/>
      <c r="D26" s="128" t="str">
        <f t="shared" si="4"/>
        <v/>
      </c>
      <c r="E26" s="128" t="str">
        <f t="shared" si="5"/>
        <v/>
      </c>
      <c r="F26" s="148"/>
      <c r="G26" s="148"/>
      <c r="H26" s="163"/>
      <c r="I26" s="94"/>
      <c r="J26" s="149"/>
      <c r="K26" s="232"/>
      <c r="L26" s="78"/>
      <c r="M26" s="233"/>
      <c r="N26" s="234"/>
      <c r="O26" s="235"/>
      <c r="P26" s="79">
        <f t="shared" si="2"/>
        <v>0</v>
      </c>
      <c r="Q26" s="236" t="str">
        <f t="shared" si="6"/>
        <v/>
      </c>
      <c r="R26" s="237">
        <f t="shared" si="7"/>
        <v>0</v>
      </c>
      <c r="S26" s="237"/>
    </row>
    <row r="27" spans="1:19" ht="25.25" customHeight="1" x14ac:dyDescent="0.2">
      <c r="A27" s="231">
        <f t="shared" si="1"/>
        <v>16</v>
      </c>
      <c r="B27" s="205" t="str">
        <f t="shared" si="3"/>
        <v/>
      </c>
      <c r="C27" s="133"/>
      <c r="D27" s="128" t="str">
        <f t="shared" si="4"/>
        <v/>
      </c>
      <c r="E27" s="128" t="str">
        <f t="shared" si="5"/>
        <v/>
      </c>
      <c r="F27" s="148"/>
      <c r="G27" s="148"/>
      <c r="H27" s="163"/>
      <c r="I27" s="94"/>
      <c r="J27" s="149"/>
      <c r="K27" s="232"/>
      <c r="L27" s="78"/>
      <c r="M27" s="233"/>
      <c r="N27" s="234"/>
      <c r="O27" s="235"/>
      <c r="P27" s="79">
        <f t="shared" si="2"/>
        <v>0</v>
      </c>
      <c r="Q27" s="236" t="str">
        <f t="shared" si="6"/>
        <v/>
      </c>
      <c r="R27" s="237">
        <f t="shared" si="7"/>
        <v>0</v>
      </c>
      <c r="S27" s="237"/>
    </row>
    <row r="28" spans="1:19" ht="25.25" customHeight="1" x14ac:dyDescent="0.2">
      <c r="A28" s="231">
        <f t="shared" si="1"/>
        <v>17</v>
      </c>
      <c r="B28" s="205" t="str">
        <f t="shared" si="3"/>
        <v/>
      </c>
      <c r="C28" s="133"/>
      <c r="D28" s="128" t="str">
        <f t="shared" si="4"/>
        <v/>
      </c>
      <c r="E28" s="128" t="str">
        <f t="shared" si="5"/>
        <v/>
      </c>
      <c r="F28" s="148"/>
      <c r="G28" s="148"/>
      <c r="H28" s="163"/>
      <c r="I28" s="94"/>
      <c r="J28" s="149"/>
      <c r="K28" s="232"/>
      <c r="L28" s="78"/>
      <c r="M28" s="233"/>
      <c r="N28" s="234"/>
      <c r="O28" s="235"/>
      <c r="P28" s="79">
        <f t="shared" si="2"/>
        <v>0</v>
      </c>
      <c r="Q28" s="236" t="str">
        <f t="shared" si="6"/>
        <v/>
      </c>
      <c r="R28" s="237">
        <f t="shared" si="7"/>
        <v>0</v>
      </c>
      <c r="S28" s="237"/>
    </row>
    <row r="29" spans="1:19" ht="25.25" customHeight="1" x14ac:dyDescent="0.2">
      <c r="A29" s="231">
        <f t="shared" si="1"/>
        <v>18</v>
      </c>
      <c r="B29" s="205" t="str">
        <f t="shared" si="3"/>
        <v/>
      </c>
      <c r="C29" s="133"/>
      <c r="D29" s="128" t="str">
        <f t="shared" si="4"/>
        <v/>
      </c>
      <c r="E29" s="128" t="str">
        <f t="shared" si="5"/>
        <v/>
      </c>
      <c r="F29" s="148"/>
      <c r="G29" s="148"/>
      <c r="H29" s="163"/>
      <c r="I29" s="94"/>
      <c r="J29" s="149"/>
      <c r="K29" s="232"/>
      <c r="L29" s="78"/>
      <c r="M29" s="233"/>
      <c r="N29" s="234"/>
      <c r="O29" s="235"/>
      <c r="P29" s="79">
        <f t="shared" si="2"/>
        <v>0</v>
      </c>
      <c r="Q29" s="236" t="str">
        <f t="shared" si="6"/>
        <v/>
      </c>
      <c r="R29" s="237">
        <f t="shared" si="7"/>
        <v>0</v>
      </c>
      <c r="S29" s="237"/>
    </row>
    <row r="30" spans="1:19" ht="25.25" customHeight="1" x14ac:dyDescent="0.2">
      <c r="A30" s="231">
        <f t="shared" si="1"/>
        <v>19</v>
      </c>
      <c r="B30" s="205" t="str">
        <f t="shared" si="3"/>
        <v/>
      </c>
      <c r="C30" s="133"/>
      <c r="D30" s="128" t="str">
        <f t="shared" si="4"/>
        <v/>
      </c>
      <c r="E30" s="128" t="str">
        <f t="shared" si="5"/>
        <v/>
      </c>
      <c r="F30" s="148"/>
      <c r="G30" s="148"/>
      <c r="H30" s="163"/>
      <c r="I30" s="94"/>
      <c r="J30" s="149"/>
      <c r="K30" s="232"/>
      <c r="L30" s="78"/>
      <c r="M30" s="233"/>
      <c r="N30" s="234"/>
      <c r="O30" s="235"/>
      <c r="P30" s="79">
        <f t="shared" si="2"/>
        <v>0</v>
      </c>
      <c r="Q30" s="236" t="str">
        <f t="shared" si="6"/>
        <v/>
      </c>
      <c r="R30" s="237">
        <f t="shared" si="7"/>
        <v>0</v>
      </c>
      <c r="S30" s="237"/>
    </row>
    <row r="31" spans="1:19" ht="25.25" customHeight="1" x14ac:dyDescent="0.2">
      <c r="A31" s="231">
        <f t="shared" si="1"/>
        <v>20</v>
      </c>
      <c r="B31" s="205" t="str">
        <f t="shared" si="3"/>
        <v/>
      </c>
      <c r="C31" s="133"/>
      <c r="D31" s="128" t="str">
        <f t="shared" si="4"/>
        <v/>
      </c>
      <c r="E31" s="128" t="str">
        <f t="shared" si="5"/>
        <v/>
      </c>
      <c r="F31" s="148"/>
      <c r="G31" s="148"/>
      <c r="H31" s="163"/>
      <c r="I31" s="94"/>
      <c r="J31" s="149"/>
      <c r="K31" s="232"/>
      <c r="L31" s="78"/>
      <c r="M31" s="233"/>
      <c r="N31" s="234"/>
      <c r="O31" s="235"/>
      <c r="P31" s="79">
        <f t="shared" si="2"/>
        <v>0</v>
      </c>
      <c r="Q31" s="236" t="str">
        <f t="shared" si="6"/>
        <v/>
      </c>
      <c r="R31" s="237">
        <f t="shared" si="7"/>
        <v>0</v>
      </c>
      <c r="S31" s="237"/>
    </row>
    <row r="32" spans="1:19" ht="25.25" customHeight="1" x14ac:dyDescent="0.2">
      <c r="A32" s="231">
        <f t="shared" si="1"/>
        <v>21</v>
      </c>
      <c r="B32" s="205" t="str">
        <f t="shared" si="3"/>
        <v/>
      </c>
      <c r="C32" s="133"/>
      <c r="D32" s="128" t="str">
        <f t="shared" si="4"/>
        <v/>
      </c>
      <c r="E32" s="128" t="str">
        <f t="shared" si="5"/>
        <v/>
      </c>
      <c r="F32" s="148"/>
      <c r="G32" s="148"/>
      <c r="H32" s="163"/>
      <c r="I32" s="94"/>
      <c r="J32" s="149"/>
      <c r="K32" s="232"/>
      <c r="L32" s="78"/>
      <c r="M32" s="233"/>
      <c r="N32" s="234"/>
      <c r="O32" s="235"/>
      <c r="P32" s="79">
        <f t="shared" si="2"/>
        <v>0</v>
      </c>
      <c r="Q32" s="236" t="str">
        <f t="shared" si="6"/>
        <v/>
      </c>
      <c r="R32" s="237">
        <f t="shared" si="7"/>
        <v>0</v>
      </c>
      <c r="S32" s="237"/>
    </row>
    <row r="33" spans="1:19" ht="25.25" customHeight="1" x14ac:dyDescent="0.2">
      <c r="A33" s="231">
        <f t="shared" si="1"/>
        <v>22</v>
      </c>
      <c r="B33" s="205" t="str">
        <f t="shared" si="3"/>
        <v/>
      </c>
      <c r="C33" s="133"/>
      <c r="D33" s="128" t="str">
        <f t="shared" si="4"/>
        <v/>
      </c>
      <c r="E33" s="128" t="str">
        <f t="shared" si="5"/>
        <v/>
      </c>
      <c r="F33" s="148"/>
      <c r="G33" s="148"/>
      <c r="H33" s="163"/>
      <c r="I33" s="94"/>
      <c r="J33" s="149"/>
      <c r="K33" s="232"/>
      <c r="L33" s="78"/>
      <c r="M33" s="233"/>
      <c r="N33" s="234"/>
      <c r="O33" s="235"/>
      <c r="P33" s="79">
        <f t="shared" si="2"/>
        <v>0</v>
      </c>
      <c r="Q33" s="236" t="str">
        <f t="shared" si="6"/>
        <v/>
      </c>
      <c r="R33" s="237">
        <f t="shared" si="7"/>
        <v>0</v>
      </c>
      <c r="S33" s="237"/>
    </row>
    <row r="34" spans="1:19" ht="25.25" customHeight="1" x14ac:dyDescent="0.2">
      <c r="A34" s="231">
        <f t="shared" si="1"/>
        <v>23</v>
      </c>
      <c r="B34" s="205" t="str">
        <f t="shared" si="3"/>
        <v/>
      </c>
      <c r="C34" s="133"/>
      <c r="D34" s="128" t="str">
        <f t="shared" si="4"/>
        <v/>
      </c>
      <c r="E34" s="128" t="str">
        <f t="shared" si="5"/>
        <v/>
      </c>
      <c r="F34" s="148"/>
      <c r="G34" s="148"/>
      <c r="H34" s="163"/>
      <c r="I34" s="94"/>
      <c r="J34" s="149"/>
      <c r="K34" s="232"/>
      <c r="L34" s="78"/>
      <c r="M34" s="233"/>
      <c r="N34" s="234"/>
      <c r="O34" s="235"/>
      <c r="P34" s="79">
        <f t="shared" si="2"/>
        <v>0</v>
      </c>
      <c r="Q34" s="236" t="str">
        <f t="shared" si="6"/>
        <v/>
      </c>
      <c r="R34" s="237">
        <f t="shared" si="7"/>
        <v>0</v>
      </c>
      <c r="S34" s="237"/>
    </row>
    <row r="35" spans="1:19" ht="25.25" customHeight="1" x14ac:dyDescent="0.2">
      <c r="A35" s="231">
        <f t="shared" si="1"/>
        <v>24</v>
      </c>
      <c r="B35" s="205" t="str">
        <f t="shared" si="3"/>
        <v/>
      </c>
      <c r="C35" s="133"/>
      <c r="D35" s="128" t="str">
        <f t="shared" si="4"/>
        <v/>
      </c>
      <c r="E35" s="128" t="str">
        <f t="shared" si="5"/>
        <v/>
      </c>
      <c r="F35" s="148"/>
      <c r="G35" s="148"/>
      <c r="H35" s="163"/>
      <c r="I35" s="94"/>
      <c r="J35" s="149"/>
      <c r="K35" s="232"/>
      <c r="L35" s="78"/>
      <c r="M35" s="233"/>
      <c r="N35" s="234"/>
      <c r="O35" s="235"/>
      <c r="P35" s="79">
        <f t="shared" si="2"/>
        <v>0</v>
      </c>
      <c r="Q35" s="236" t="str">
        <f t="shared" si="6"/>
        <v/>
      </c>
      <c r="R35" s="237">
        <f t="shared" si="7"/>
        <v>0</v>
      </c>
      <c r="S35" s="237"/>
    </row>
    <row r="36" spans="1:19" ht="25.25" customHeight="1" x14ac:dyDescent="0.2">
      <c r="A36" s="231">
        <f t="shared" si="1"/>
        <v>25</v>
      </c>
      <c r="B36" s="205" t="str">
        <f t="shared" si="3"/>
        <v/>
      </c>
      <c r="C36" s="133"/>
      <c r="D36" s="128" t="str">
        <f t="shared" si="4"/>
        <v/>
      </c>
      <c r="E36" s="128" t="str">
        <f t="shared" si="5"/>
        <v/>
      </c>
      <c r="F36" s="148"/>
      <c r="G36" s="148"/>
      <c r="H36" s="163"/>
      <c r="I36" s="94"/>
      <c r="J36" s="149"/>
      <c r="K36" s="232"/>
      <c r="L36" s="78"/>
      <c r="M36" s="233"/>
      <c r="N36" s="234"/>
      <c r="O36" s="235"/>
      <c r="P36" s="79">
        <f t="shared" si="2"/>
        <v>0</v>
      </c>
      <c r="Q36" s="236" t="str">
        <f t="shared" si="6"/>
        <v/>
      </c>
      <c r="R36" s="237">
        <f t="shared" si="7"/>
        <v>0</v>
      </c>
      <c r="S36" s="237"/>
    </row>
    <row r="37" spans="1:19" ht="25.25" customHeight="1" x14ac:dyDescent="0.2">
      <c r="A37" s="231">
        <f t="shared" si="1"/>
        <v>26</v>
      </c>
      <c r="B37" s="205" t="str">
        <f t="shared" si="3"/>
        <v/>
      </c>
      <c r="C37" s="133"/>
      <c r="D37" s="128" t="str">
        <f t="shared" si="4"/>
        <v/>
      </c>
      <c r="E37" s="128" t="str">
        <f t="shared" si="5"/>
        <v/>
      </c>
      <c r="F37" s="148"/>
      <c r="G37" s="148"/>
      <c r="H37" s="163"/>
      <c r="I37" s="94"/>
      <c r="J37" s="149"/>
      <c r="K37" s="232"/>
      <c r="L37" s="78"/>
      <c r="M37" s="233"/>
      <c r="N37" s="234"/>
      <c r="O37" s="235"/>
      <c r="P37" s="79">
        <f t="shared" si="2"/>
        <v>0</v>
      </c>
      <c r="Q37" s="236" t="str">
        <f t="shared" si="6"/>
        <v/>
      </c>
      <c r="R37" s="237">
        <f t="shared" si="7"/>
        <v>0</v>
      </c>
      <c r="S37" s="237"/>
    </row>
    <row r="38" spans="1:19" ht="25.25" customHeight="1" x14ac:dyDescent="0.2">
      <c r="A38" s="231">
        <f t="shared" si="1"/>
        <v>27</v>
      </c>
      <c r="B38" s="205" t="str">
        <f t="shared" si="3"/>
        <v/>
      </c>
      <c r="C38" s="133"/>
      <c r="D38" s="128" t="str">
        <f t="shared" si="4"/>
        <v/>
      </c>
      <c r="E38" s="128" t="str">
        <f t="shared" si="5"/>
        <v/>
      </c>
      <c r="F38" s="148"/>
      <c r="G38" s="148"/>
      <c r="H38" s="163"/>
      <c r="I38" s="94"/>
      <c r="J38" s="149"/>
      <c r="K38" s="232"/>
      <c r="L38" s="78"/>
      <c r="M38" s="233"/>
      <c r="N38" s="234"/>
      <c r="O38" s="235"/>
      <c r="P38" s="79">
        <f t="shared" si="2"/>
        <v>0</v>
      </c>
      <c r="Q38" s="236" t="str">
        <f t="shared" si="6"/>
        <v/>
      </c>
      <c r="R38" s="237">
        <f t="shared" si="7"/>
        <v>0</v>
      </c>
      <c r="S38" s="237"/>
    </row>
    <row r="39" spans="1:19" ht="25.25" customHeight="1" x14ac:dyDescent="0.2">
      <c r="A39" s="231">
        <f t="shared" si="1"/>
        <v>28</v>
      </c>
      <c r="B39" s="205" t="str">
        <f t="shared" si="3"/>
        <v/>
      </c>
      <c r="C39" s="133"/>
      <c r="D39" s="128" t="str">
        <f t="shared" si="4"/>
        <v/>
      </c>
      <c r="E39" s="128" t="str">
        <f t="shared" si="5"/>
        <v/>
      </c>
      <c r="F39" s="148"/>
      <c r="G39" s="148"/>
      <c r="H39" s="163"/>
      <c r="I39" s="94"/>
      <c r="J39" s="149"/>
      <c r="K39" s="232"/>
      <c r="L39" s="78"/>
      <c r="M39" s="233"/>
      <c r="N39" s="234"/>
      <c r="O39" s="235"/>
      <c r="P39" s="79">
        <f t="shared" si="2"/>
        <v>0</v>
      </c>
      <c r="Q39" s="236" t="str">
        <f t="shared" si="6"/>
        <v/>
      </c>
      <c r="R39" s="237">
        <f t="shared" si="7"/>
        <v>0</v>
      </c>
      <c r="S39" s="237"/>
    </row>
    <row r="40" spans="1:19" ht="25.25" customHeight="1" x14ac:dyDescent="0.2">
      <c r="A40" s="231">
        <f t="shared" si="1"/>
        <v>29</v>
      </c>
      <c r="B40" s="205" t="str">
        <f t="shared" si="3"/>
        <v/>
      </c>
      <c r="C40" s="133"/>
      <c r="D40" s="128" t="str">
        <f t="shared" si="4"/>
        <v/>
      </c>
      <c r="E40" s="128" t="str">
        <f t="shared" si="5"/>
        <v/>
      </c>
      <c r="F40" s="148"/>
      <c r="G40" s="148"/>
      <c r="H40" s="163"/>
      <c r="I40" s="94"/>
      <c r="J40" s="149"/>
      <c r="K40" s="232"/>
      <c r="L40" s="78"/>
      <c r="M40" s="233"/>
      <c r="N40" s="234"/>
      <c r="O40" s="235"/>
      <c r="P40" s="79">
        <f t="shared" si="2"/>
        <v>0</v>
      </c>
      <c r="Q40" s="236" t="str">
        <f t="shared" si="6"/>
        <v/>
      </c>
      <c r="R40" s="237">
        <f t="shared" si="7"/>
        <v>0</v>
      </c>
      <c r="S40" s="237"/>
    </row>
    <row r="41" spans="1:19" ht="25.25" customHeight="1" x14ac:dyDescent="0.2">
      <c r="A41" s="231">
        <f t="shared" si="1"/>
        <v>30</v>
      </c>
      <c r="B41" s="205" t="str">
        <f t="shared" si="3"/>
        <v/>
      </c>
      <c r="C41" s="133"/>
      <c r="D41" s="128" t="str">
        <f t="shared" si="4"/>
        <v/>
      </c>
      <c r="E41" s="128" t="str">
        <f t="shared" si="5"/>
        <v/>
      </c>
      <c r="F41" s="148"/>
      <c r="G41" s="148"/>
      <c r="H41" s="163"/>
      <c r="I41" s="94"/>
      <c r="J41" s="149"/>
      <c r="K41" s="232"/>
      <c r="L41" s="78"/>
      <c r="M41" s="233"/>
      <c r="N41" s="234"/>
      <c r="O41" s="235"/>
      <c r="P41" s="79">
        <f t="shared" si="2"/>
        <v>0</v>
      </c>
      <c r="Q41" s="236" t="str">
        <f t="shared" si="6"/>
        <v/>
      </c>
      <c r="R41" s="237">
        <f t="shared" si="7"/>
        <v>0</v>
      </c>
      <c r="S41" s="237"/>
    </row>
    <row r="42" spans="1:19" ht="25.25" customHeight="1" x14ac:dyDescent="0.2">
      <c r="A42" s="231">
        <f t="shared" si="1"/>
        <v>31</v>
      </c>
      <c r="B42" s="205" t="str">
        <f t="shared" si="3"/>
        <v/>
      </c>
      <c r="C42" s="133"/>
      <c r="D42" s="128" t="str">
        <f t="shared" si="4"/>
        <v/>
      </c>
      <c r="E42" s="128" t="str">
        <f t="shared" si="5"/>
        <v/>
      </c>
      <c r="F42" s="148"/>
      <c r="G42" s="148"/>
      <c r="H42" s="163"/>
      <c r="I42" s="94"/>
      <c r="J42" s="149"/>
      <c r="K42" s="232"/>
      <c r="L42" s="78"/>
      <c r="M42" s="233"/>
      <c r="N42" s="234"/>
      <c r="O42" s="235"/>
      <c r="P42" s="79">
        <f t="shared" si="2"/>
        <v>0</v>
      </c>
      <c r="Q42" s="236" t="str">
        <f t="shared" si="6"/>
        <v/>
      </c>
      <c r="R42" s="237">
        <f t="shared" si="7"/>
        <v>0</v>
      </c>
      <c r="S42" s="237"/>
    </row>
    <row r="43" spans="1:19" ht="25.25" customHeight="1" x14ac:dyDescent="0.2">
      <c r="A43" s="231">
        <f t="shared" si="1"/>
        <v>32</v>
      </c>
      <c r="B43" s="205" t="str">
        <f t="shared" si="3"/>
        <v/>
      </c>
      <c r="C43" s="133"/>
      <c r="D43" s="128" t="str">
        <f t="shared" si="4"/>
        <v/>
      </c>
      <c r="E43" s="128" t="str">
        <f t="shared" si="5"/>
        <v/>
      </c>
      <c r="F43" s="148"/>
      <c r="G43" s="148"/>
      <c r="H43" s="163"/>
      <c r="I43" s="94"/>
      <c r="J43" s="149"/>
      <c r="K43" s="232"/>
      <c r="L43" s="78"/>
      <c r="M43" s="233"/>
      <c r="N43" s="234"/>
      <c r="O43" s="235"/>
      <c r="P43" s="79">
        <f t="shared" si="2"/>
        <v>0</v>
      </c>
      <c r="Q43" s="236" t="str">
        <f t="shared" si="6"/>
        <v/>
      </c>
      <c r="R43" s="237">
        <f t="shared" si="7"/>
        <v>0</v>
      </c>
      <c r="S43" s="237"/>
    </row>
    <row r="44" spans="1:19" ht="25.25" customHeight="1" x14ac:dyDescent="0.2">
      <c r="A44" s="231">
        <f t="shared" si="1"/>
        <v>33</v>
      </c>
      <c r="B44" s="205" t="str">
        <f t="shared" si="3"/>
        <v/>
      </c>
      <c r="C44" s="133"/>
      <c r="D44" s="128" t="str">
        <f t="shared" si="4"/>
        <v/>
      </c>
      <c r="E44" s="128" t="str">
        <f t="shared" si="5"/>
        <v/>
      </c>
      <c r="F44" s="148"/>
      <c r="G44" s="148"/>
      <c r="H44" s="163"/>
      <c r="I44" s="94"/>
      <c r="J44" s="149"/>
      <c r="K44" s="232"/>
      <c r="L44" s="78"/>
      <c r="M44" s="233"/>
      <c r="N44" s="234"/>
      <c r="O44" s="235"/>
      <c r="P44" s="79">
        <f t="shared" si="2"/>
        <v>0</v>
      </c>
      <c r="Q44" s="236" t="str">
        <f t="shared" si="6"/>
        <v/>
      </c>
      <c r="R44" s="237">
        <f t="shared" si="7"/>
        <v>0</v>
      </c>
      <c r="S44" s="237"/>
    </row>
    <row r="45" spans="1:19" ht="25.25" customHeight="1" x14ac:dyDescent="0.2">
      <c r="A45" s="231">
        <f t="shared" si="1"/>
        <v>34</v>
      </c>
      <c r="B45" s="205" t="str">
        <f t="shared" si="3"/>
        <v/>
      </c>
      <c r="C45" s="133"/>
      <c r="D45" s="128" t="str">
        <f t="shared" si="4"/>
        <v/>
      </c>
      <c r="E45" s="128" t="str">
        <f t="shared" si="5"/>
        <v/>
      </c>
      <c r="F45" s="148"/>
      <c r="G45" s="148"/>
      <c r="H45" s="163"/>
      <c r="I45" s="94"/>
      <c r="J45" s="149"/>
      <c r="K45" s="232"/>
      <c r="L45" s="78"/>
      <c r="M45" s="233"/>
      <c r="N45" s="234"/>
      <c r="O45" s="235"/>
      <c r="P45" s="79">
        <f t="shared" si="2"/>
        <v>0</v>
      </c>
      <c r="Q45" s="236" t="str">
        <f t="shared" si="6"/>
        <v/>
      </c>
      <c r="R45" s="237">
        <f t="shared" si="7"/>
        <v>0</v>
      </c>
      <c r="S45" s="237"/>
    </row>
    <row r="46" spans="1:19" ht="25.25" customHeight="1" x14ac:dyDescent="0.2">
      <c r="A46" s="231">
        <f t="shared" si="1"/>
        <v>35</v>
      </c>
      <c r="B46" s="205" t="str">
        <f t="shared" si="3"/>
        <v/>
      </c>
      <c r="C46" s="133"/>
      <c r="D46" s="128" t="str">
        <f t="shared" si="4"/>
        <v/>
      </c>
      <c r="E46" s="128" t="str">
        <f t="shared" si="5"/>
        <v/>
      </c>
      <c r="F46" s="148"/>
      <c r="G46" s="148"/>
      <c r="H46" s="163"/>
      <c r="I46" s="94"/>
      <c r="J46" s="149"/>
      <c r="K46" s="232"/>
      <c r="L46" s="78"/>
      <c r="M46" s="233"/>
      <c r="N46" s="234"/>
      <c r="O46" s="235"/>
      <c r="P46" s="79">
        <f t="shared" si="2"/>
        <v>0</v>
      </c>
      <c r="Q46" s="236" t="str">
        <f t="shared" si="6"/>
        <v/>
      </c>
      <c r="R46" s="237">
        <f t="shared" si="7"/>
        <v>0</v>
      </c>
      <c r="S46" s="237"/>
    </row>
    <row r="47" spans="1:19" ht="25.25" customHeight="1" x14ac:dyDescent="0.2">
      <c r="A47" s="231">
        <f t="shared" si="1"/>
        <v>36</v>
      </c>
      <c r="B47" s="205" t="str">
        <f t="shared" si="3"/>
        <v/>
      </c>
      <c r="C47" s="133"/>
      <c r="D47" s="128" t="str">
        <f t="shared" si="4"/>
        <v/>
      </c>
      <c r="E47" s="128" t="str">
        <f t="shared" si="5"/>
        <v/>
      </c>
      <c r="F47" s="148"/>
      <c r="G47" s="148"/>
      <c r="H47" s="163"/>
      <c r="I47" s="94"/>
      <c r="J47" s="149"/>
      <c r="K47" s="232"/>
      <c r="L47" s="78"/>
      <c r="M47" s="233"/>
      <c r="N47" s="234"/>
      <c r="O47" s="235"/>
      <c r="P47" s="79">
        <f t="shared" si="2"/>
        <v>0</v>
      </c>
      <c r="Q47" s="236" t="str">
        <f t="shared" si="6"/>
        <v/>
      </c>
      <c r="R47" s="237">
        <f t="shared" si="7"/>
        <v>0</v>
      </c>
      <c r="S47" s="237"/>
    </row>
    <row r="48" spans="1:19" ht="25.25" customHeight="1" x14ac:dyDescent="0.2">
      <c r="A48" s="231">
        <f t="shared" si="1"/>
        <v>37</v>
      </c>
      <c r="B48" s="205" t="str">
        <f t="shared" si="3"/>
        <v/>
      </c>
      <c r="C48" s="133"/>
      <c r="D48" s="128" t="str">
        <f t="shared" si="4"/>
        <v/>
      </c>
      <c r="E48" s="128" t="str">
        <f t="shared" si="5"/>
        <v/>
      </c>
      <c r="F48" s="148"/>
      <c r="G48" s="148"/>
      <c r="H48" s="163"/>
      <c r="I48" s="94"/>
      <c r="J48" s="149"/>
      <c r="K48" s="232"/>
      <c r="L48" s="78"/>
      <c r="M48" s="233"/>
      <c r="N48" s="234"/>
      <c r="O48" s="235"/>
      <c r="P48" s="79">
        <f t="shared" si="2"/>
        <v>0</v>
      </c>
      <c r="Q48" s="236" t="str">
        <f t="shared" si="6"/>
        <v/>
      </c>
      <c r="R48" s="237">
        <f t="shared" si="7"/>
        <v>0</v>
      </c>
      <c r="S48" s="237"/>
    </row>
    <row r="49" spans="1:19" ht="25.25" customHeight="1" x14ac:dyDescent="0.2">
      <c r="A49" s="231">
        <f t="shared" si="1"/>
        <v>38</v>
      </c>
      <c r="B49" s="205" t="str">
        <f t="shared" si="3"/>
        <v/>
      </c>
      <c r="C49" s="133"/>
      <c r="D49" s="128" t="str">
        <f t="shared" si="4"/>
        <v/>
      </c>
      <c r="E49" s="128" t="str">
        <f t="shared" si="5"/>
        <v/>
      </c>
      <c r="F49" s="148"/>
      <c r="G49" s="148"/>
      <c r="H49" s="163"/>
      <c r="I49" s="94"/>
      <c r="J49" s="149"/>
      <c r="K49" s="232"/>
      <c r="L49" s="78"/>
      <c r="M49" s="233"/>
      <c r="N49" s="234"/>
      <c r="O49" s="235"/>
      <c r="P49" s="79">
        <f t="shared" si="2"/>
        <v>0</v>
      </c>
      <c r="Q49" s="236" t="str">
        <f t="shared" si="6"/>
        <v/>
      </c>
      <c r="R49" s="237">
        <f t="shared" si="7"/>
        <v>0</v>
      </c>
      <c r="S49" s="237"/>
    </row>
    <row r="50" spans="1:19" ht="25.25" customHeight="1" x14ac:dyDescent="0.2">
      <c r="A50" s="231">
        <f t="shared" si="1"/>
        <v>39</v>
      </c>
      <c r="B50" s="205" t="str">
        <f t="shared" si="3"/>
        <v/>
      </c>
      <c r="C50" s="133"/>
      <c r="D50" s="128" t="str">
        <f t="shared" si="4"/>
        <v/>
      </c>
      <c r="E50" s="128" t="str">
        <f t="shared" si="5"/>
        <v/>
      </c>
      <c r="F50" s="148"/>
      <c r="G50" s="148"/>
      <c r="H50" s="163"/>
      <c r="I50" s="94"/>
      <c r="J50" s="149"/>
      <c r="K50" s="232"/>
      <c r="L50" s="78"/>
      <c r="M50" s="233"/>
      <c r="N50" s="234"/>
      <c r="O50" s="235"/>
      <c r="P50" s="79">
        <f t="shared" si="2"/>
        <v>0</v>
      </c>
      <c r="Q50" s="236" t="str">
        <f t="shared" si="6"/>
        <v/>
      </c>
      <c r="R50" s="237">
        <f t="shared" si="7"/>
        <v>0</v>
      </c>
      <c r="S50" s="237"/>
    </row>
    <row r="51" spans="1:19" ht="25.25" customHeight="1" x14ac:dyDescent="0.2">
      <c r="A51" s="231">
        <f t="shared" si="1"/>
        <v>40</v>
      </c>
      <c r="B51" s="205" t="str">
        <f t="shared" si="3"/>
        <v/>
      </c>
      <c r="C51" s="133"/>
      <c r="D51" s="128" t="str">
        <f t="shared" si="4"/>
        <v/>
      </c>
      <c r="E51" s="128" t="str">
        <f t="shared" si="5"/>
        <v/>
      </c>
      <c r="F51" s="148"/>
      <c r="G51" s="148"/>
      <c r="H51" s="163"/>
      <c r="I51" s="94"/>
      <c r="J51" s="149"/>
      <c r="K51" s="232"/>
      <c r="L51" s="78"/>
      <c r="M51" s="233"/>
      <c r="N51" s="234"/>
      <c r="O51" s="235"/>
      <c r="P51" s="79">
        <f t="shared" si="2"/>
        <v>0</v>
      </c>
      <c r="Q51" s="236" t="str">
        <f t="shared" si="6"/>
        <v/>
      </c>
      <c r="R51" s="237">
        <f t="shared" si="7"/>
        <v>0</v>
      </c>
      <c r="S51" s="237"/>
    </row>
    <row r="52" spans="1:19" ht="25.25" customHeight="1" x14ac:dyDescent="0.2">
      <c r="A52" s="231">
        <f t="shared" si="1"/>
        <v>41</v>
      </c>
      <c r="B52" s="205" t="str">
        <f t="shared" si="3"/>
        <v/>
      </c>
      <c r="C52" s="133"/>
      <c r="D52" s="128" t="str">
        <f t="shared" si="4"/>
        <v/>
      </c>
      <c r="E52" s="128" t="str">
        <f t="shared" si="5"/>
        <v/>
      </c>
      <c r="F52" s="148"/>
      <c r="G52" s="148"/>
      <c r="H52" s="163"/>
      <c r="I52" s="94"/>
      <c r="J52" s="149"/>
      <c r="K52" s="232"/>
      <c r="L52" s="78"/>
      <c r="M52" s="233"/>
      <c r="N52" s="234"/>
      <c r="O52" s="235"/>
      <c r="P52" s="79">
        <f t="shared" si="2"/>
        <v>0</v>
      </c>
      <c r="Q52" s="236" t="str">
        <f t="shared" si="6"/>
        <v/>
      </c>
      <c r="R52" s="237">
        <f t="shared" si="7"/>
        <v>0</v>
      </c>
      <c r="S52" s="237"/>
    </row>
    <row r="53" spans="1:19" ht="25.25" customHeight="1" x14ac:dyDescent="0.2">
      <c r="A53" s="231">
        <f t="shared" si="1"/>
        <v>42</v>
      </c>
      <c r="B53" s="205" t="str">
        <f t="shared" si="3"/>
        <v/>
      </c>
      <c r="C53" s="133"/>
      <c r="D53" s="128" t="str">
        <f t="shared" si="4"/>
        <v/>
      </c>
      <c r="E53" s="128" t="str">
        <f t="shared" si="5"/>
        <v/>
      </c>
      <c r="F53" s="148"/>
      <c r="G53" s="148"/>
      <c r="H53" s="163"/>
      <c r="I53" s="94"/>
      <c r="J53" s="149"/>
      <c r="K53" s="232"/>
      <c r="L53" s="78"/>
      <c r="M53" s="233"/>
      <c r="N53" s="234"/>
      <c r="O53" s="235"/>
      <c r="P53" s="79">
        <f t="shared" si="2"/>
        <v>0</v>
      </c>
      <c r="Q53" s="236" t="str">
        <f t="shared" si="6"/>
        <v/>
      </c>
      <c r="R53" s="237">
        <f t="shared" si="7"/>
        <v>0</v>
      </c>
      <c r="S53" s="237"/>
    </row>
    <row r="54" spans="1:19" ht="25.25" customHeight="1" x14ac:dyDescent="0.2">
      <c r="A54" s="231">
        <f t="shared" si="1"/>
        <v>43</v>
      </c>
      <c r="B54" s="205" t="str">
        <f t="shared" si="3"/>
        <v/>
      </c>
      <c r="C54" s="133"/>
      <c r="D54" s="128" t="str">
        <f t="shared" si="4"/>
        <v/>
      </c>
      <c r="E54" s="128" t="str">
        <f t="shared" si="5"/>
        <v/>
      </c>
      <c r="F54" s="148"/>
      <c r="G54" s="148"/>
      <c r="H54" s="163"/>
      <c r="I54" s="94"/>
      <c r="J54" s="149"/>
      <c r="K54" s="232"/>
      <c r="L54" s="78"/>
      <c r="M54" s="233"/>
      <c r="N54" s="234"/>
      <c r="O54" s="235"/>
      <c r="P54" s="79">
        <f t="shared" si="2"/>
        <v>0</v>
      </c>
      <c r="Q54" s="236" t="str">
        <f t="shared" si="6"/>
        <v/>
      </c>
      <c r="R54" s="237">
        <f t="shared" si="7"/>
        <v>0</v>
      </c>
      <c r="S54" s="237"/>
    </row>
    <row r="55" spans="1:19" ht="25.25" customHeight="1" x14ac:dyDescent="0.2">
      <c r="A55" s="231">
        <f t="shared" si="1"/>
        <v>44</v>
      </c>
      <c r="B55" s="205" t="str">
        <f t="shared" si="3"/>
        <v/>
      </c>
      <c r="C55" s="133"/>
      <c r="D55" s="128" t="str">
        <f t="shared" si="4"/>
        <v/>
      </c>
      <c r="E55" s="128" t="str">
        <f t="shared" si="5"/>
        <v/>
      </c>
      <c r="F55" s="148"/>
      <c r="G55" s="148"/>
      <c r="H55" s="163"/>
      <c r="I55" s="94"/>
      <c r="J55" s="149"/>
      <c r="K55" s="232"/>
      <c r="L55" s="78"/>
      <c r="M55" s="233"/>
      <c r="N55" s="234"/>
      <c r="O55" s="235"/>
      <c r="P55" s="79">
        <f t="shared" si="2"/>
        <v>0</v>
      </c>
      <c r="Q55" s="236" t="str">
        <f t="shared" si="6"/>
        <v/>
      </c>
      <c r="R55" s="237">
        <f t="shared" si="7"/>
        <v>0</v>
      </c>
      <c r="S55" s="237"/>
    </row>
    <row r="56" spans="1:19" ht="25.25" customHeight="1" x14ac:dyDescent="0.2">
      <c r="A56" s="231">
        <f t="shared" si="1"/>
        <v>45</v>
      </c>
      <c r="B56" s="205" t="str">
        <f t="shared" si="3"/>
        <v/>
      </c>
      <c r="C56" s="133"/>
      <c r="D56" s="128" t="str">
        <f t="shared" si="4"/>
        <v/>
      </c>
      <c r="E56" s="128" t="str">
        <f t="shared" si="5"/>
        <v/>
      </c>
      <c r="F56" s="148"/>
      <c r="G56" s="148"/>
      <c r="H56" s="163"/>
      <c r="I56" s="94"/>
      <c r="J56" s="149"/>
      <c r="K56" s="232"/>
      <c r="L56" s="78"/>
      <c r="M56" s="233"/>
      <c r="N56" s="234"/>
      <c r="O56" s="235"/>
      <c r="P56" s="79">
        <f t="shared" si="2"/>
        <v>0</v>
      </c>
      <c r="Q56" s="236" t="str">
        <f t="shared" si="6"/>
        <v/>
      </c>
      <c r="R56" s="237">
        <f t="shared" si="7"/>
        <v>0</v>
      </c>
      <c r="S56" s="237"/>
    </row>
    <row r="57" spans="1:19" ht="25.25" customHeight="1" x14ac:dyDescent="0.2">
      <c r="A57" s="231">
        <f t="shared" si="1"/>
        <v>46</v>
      </c>
      <c r="B57" s="205" t="str">
        <f t="shared" si="3"/>
        <v/>
      </c>
      <c r="C57" s="133"/>
      <c r="D57" s="128" t="str">
        <f t="shared" si="4"/>
        <v/>
      </c>
      <c r="E57" s="128" t="str">
        <f t="shared" si="5"/>
        <v/>
      </c>
      <c r="F57" s="148"/>
      <c r="G57" s="148"/>
      <c r="H57" s="163"/>
      <c r="I57" s="94"/>
      <c r="J57" s="149"/>
      <c r="K57" s="232"/>
      <c r="L57" s="78"/>
      <c r="M57" s="233"/>
      <c r="N57" s="234"/>
      <c r="O57" s="235"/>
      <c r="P57" s="79">
        <f t="shared" si="2"/>
        <v>0</v>
      </c>
      <c r="Q57" s="236" t="str">
        <f t="shared" si="6"/>
        <v/>
      </c>
      <c r="R57" s="237">
        <f t="shared" si="7"/>
        <v>0</v>
      </c>
      <c r="S57" s="237"/>
    </row>
    <row r="58" spans="1:19" ht="25.25" customHeight="1" x14ac:dyDescent="0.2">
      <c r="A58" s="231">
        <f t="shared" si="1"/>
        <v>47</v>
      </c>
      <c r="B58" s="205" t="str">
        <f t="shared" si="3"/>
        <v/>
      </c>
      <c r="C58" s="133"/>
      <c r="D58" s="128" t="str">
        <f t="shared" si="4"/>
        <v/>
      </c>
      <c r="E58" s="128" t="str">
        <f t="shared" si="5"/>
        <v/>
      </c>
      <c r="F58" s="148"/>
      <c r="G58" s="148"/>
      <c r="H58" s="163"/>
      <c r="I58" s="94"/>
      <c r="J58" s="149"/>
      <c r="K58" s="232"/>
      <c r="L58" s="78"/>
      <c r="M58" s="233"/>
      <c r="N58" s="234"/>
      <c r="O58" s="235"/>
      <c r="P58" s="79">
        <f t="shared" si="2"/>
        <v>0</v>
      </c>
      <c r="Q58" s="236" t="str">
        <f t="shared" si="6"/>
        <v/>
      </c>
      <c r="R58" s="237">
        <f t="shared" si="7"/>
        <v>0</v>
      </c>
      <c r="S58" s="237"/>
    </row>
    <row r="59" spans="1:19" ht="25.25" customHeight="1" x14ac:dyDescent="0.2">
      <c r="A59" s="231">
        <f t="shared" si="1"/>
        <v>48</v>
      </c>
      <c r="B59" s="205" t="str">
        <f t="shared" si="3"/>
        <v/>
      </c>
      <c r="C59" s="133"/>
      <c r="D59" s="128" t="str">
        <f t="shared" si="4"/>
        <v/>
      </c>
      <c r="E59" s="128" t="str">
        <f t="shared" si="5"/>
        <v/>
      </c>
      <c r="F59" s="148"/>
      <c r="G59" s="148"/>
      <c r="H59" s="163"/>
      <c r="I59" s="94"/>
      <c r="J59" s="149"/>
      <c r="K59" s="232"/>
      <c r="L59" s="78"/>
      <c r="M59" s="233"/>
      <c r="N59" s="234"/>
      <c r="O59" s="235"/>
      <c r="P59" s="79">
        <f t="shared" si="2"/>
        <v>0</v>
      </c>
      <c r="Q59" s="236" t="str">
        <f t="shared" si="6"/>
        <v/>
      </c>
      <c r="R59" s="237">
        <f t="shared" si="7"/>
        <v>0</v>
      </c>
      <c r="S59" s="237"/>
    </row>
    <row r="60" spans="1:19" ht="25.25" customHeight="1" x14ac:dyDescent="0.2">
      <c r="A60" s="231">
        <f t="shared" si="1"/>
        <v>49</v>
      </c>
      <c r="B60" s="205" t="str">
        <f t="shared" si="3"/>
        <v/>
      </c>
      <c r="C60" s="133"/>
      <c r="D60" s="128" t="str">
        <f t="shared" si="4"/>
        <v/>
      </c>
      <c r="E60" s="128" t="str">
        <f t="shared" si="5"/>
        <v/>
      </c>
      <c r="F60" s="148"/>
      <c r="G60" s="148"/>
      <c r="H60" s="163"/>
      <c r="I60" s="94"/>
      <c r="J60" s="149"/>
      <c r="K60" s="232"/>
      <c r="L60" s="78"/>
      <c r="M60" s="233"/>
      <c r="N60" s="234"/>
      <c r="O60" s="235"/>
      <c r="P60" s="79">
        <f t="shared" si="2"/>
        <v>0</v>
      </c>
      <c r="Q60" s="236" t="str">
        <f t="shared" si="6"/>
        <v/>
      </c>
      <c r="R60" s="237">
        <f t="shared" si="7"/>
        <v>0</v>
      </c>
      <c r="S60" s="237"/>
    </row>
    <row r="61" spans="1:19" ht="25.25" customHeight="1" x14ac:dyDescent="0.2">
      <c r="A61" s="231">
        <f t="shared" si="1"/>
        <v>50</v>
      </c>
      <c r="B61" s="205" t="str">
        <f t="shared" si="3"/>
        <v/>
      </c>
      <c r="C61" s="133"/>
      <c r="D61" s="128" t="str">
        <f t="shared" si="4"/>
        <v/>
      </c>
      <c r="E61" s="128" t="str">
        <f t="shared" si="5"/>
        <v/>
      </c>
      <c r="F61" s="148"/>
      <c r="G61" s="148"/>
      <c r="H61" s="163"/>
      <c r="I61" s="94"/>
      <c r="J61" s="149"/>
      <c r="K61" s="232"/>
      <c r="L61" s="78"/>
      <c r="M61" s="233"/>
      <c r="N61" s="234"/>
      <c r="O61" s="235"/>
      <c r="P61" s="79">
        <f t="shared" si="2"/>
        <v>0</v>
      </c>
      <c r="Q61" s="236" t="str">
        <f t="shared" si="6"/>
        <v/>
      </c>
      <c r="R61" s="237">
        <f t="shared" si="7"/>
        <v>0</v>
      </c>
      <c r="S61" s="237"/>
    </row>
    <row r="62" spans="1:19" ht="25.25" customHeight="1" x14ac:dyDescent="0.2">
      <c r="A62" s="231">
        <f t="shared" si="1"/>
        <v>51</v>
      </c>
      <c r="B62" s="205" t="str">
        <f t="shared" si="3"/>
        <v/>
      </c>
      <c r="C62" s="133"/>
      <c r="D62" s="128" t="str">
        <f t="shared" si="4"/>
        <v/>
      </c>
      <c r="E62" s="128" t="str">
        <f t="shared" si="5"/>
        <v/>
      </c>
      <c r="F62" s="148"/>
      <c r="G62" s="148"/>
      <c r="H62" s="163"/>
      <c r="I62" s="94"/>
      <c r="J62" s="149"/>
      <c r="K62" s="232"/>
      <c r="L62" s="78"/>
      <c r="M62" s="233"/>
      <c r="N62" s="234"/>
      <c r="O62" s="235"/>
      <c r="P62" s="79">
        <f t="shared" si="2"/>
        <v>0</v>
      </c>
      <c r="Q62" s="236" t="str">
        <f t="shared" si="6"/>
        <v/>
      </c>
      <c r="R62" s="237">
        <f t="shared" si="7"/>
        <v>0</v>
      </c>
      <c r="S62" s="237"/>
    </row>
    <row r="63" spans="1:19" ht="25.25" customHeight="1" x14ac:dyDescent="0.2">
      <c r="A63" s="231">
        <f t="shared" si="1"/>
        <v>52</v>
      </c>
      <c r="B63" s="205" t="str">
        <f t="shared" si="3"/>
        <v/>
      </c>
      <c r="C63" s="133"/>
      <c r="D63" s="128" t="str">
        <f t="shared" si="4"/>
        <v/>
      </c>
      <c r="E63" s="128" t="str">
        <f t="shared" si="5"/>
        <v/>
      </c>
      <c r="F63" s="148"/>
      <c r="G63" s="148"/>
      <c r="H63" s="163"/>
      <c r="I63" s="94"/>
      <c r="J63" s="149"/>
      <c r="K63" s="232"/>
      <c r="L63" s="78"/>
      <c r="M63" s="233"/>
      <c r="N63" s="234"/>
      <c r="O63" s="235"/>
      <c r="P63" s="79">
        <f t="shared" si="2"/>
        <v>0</v>
      </c>
      <c r="Q63" s="236" t="str">
        <f t="shared" si="6"/>
        <v/>
      </c>
      <c r="R63" s="237">
        <f t="shared" si="7"/>
        <v>0</v>
      </c>
      <c r="S63" s="237"/>
    </row>
    <row r="64" spans="1:19" ht="25.25" customHeight="1" x14ac:dyDescent="0.2">
      <c r="A64" s="231">
        <f t="shared" si="1"/>
        <v>53</v>
      </c>
      <c r="B64" s="205" t="str">
        <f t="shared" si="3"/>
        <v/>
      </c>
      <c r="C64" s="133"/>
      <c r="D64" s="128" t="str">
        <f t="shared" si="4"/>
        <v/>
      </c>
      <c r="E64" s="128" t="str">
        <f t="shared" si="5"/>
        <v/>
      </c>
      <c r="F64" s="148"/>
      <c r="G64" s="148"/>
      <c r="H64" s="163"/>
      <c r="I64" s="94"/>
      <c r="J64" s="149"/>
      <c r="K64" s="232"/>
      <c r="L64" s="78"/>
      <c r="M64" s="233"/>
      <c r="N64" s="234"/>
      <c r="O64" s="235"/>
      <c r="P64" s="79">
        <f t="shared" si="2"/>
        <v>0</v>
      </c>
      <c r="Q64" s="236" t="str">
        <f t="shared" si="6"/>
        <v/>
      </c>
      <c r="R64" s="237">
        <f t="shared" si="7"/>
        <v>0</v>
      </c>
      <c r="S64" s="237"/>
    </row>
    <row r="65" spans="1:19" ht="25.25" customHeight="1" x14ac:dyDescent="0.2">
      <c r="A65" s="231">
        <f t="shared" si="1"/>
        <v>54</v>
      </c>
      <c r="B65" s="205" t="str">
        <f t="shared" si="3"/>
        <v/>
      </c>
      <c r="C65" s="133"/>
      <c r="D65" s="128" t="str">
        <f t="shared" si="4"/>
        <v/>
      </c>
      <c r="E65" s="128" t="str">
        <f t="shared" si="5"/>
        <v/>
      </c>
      <c r="F65" s="148"/>
      <c r="G65" s="148"/>
      <c r="H65" s="163"/>
      <c r="I65" s="94"/>
      <c r="J65" s="149"/>
      <c r="K65" s="232"/>
      <c r="L65" s="78"/>
      <c r="M65" s="233"/>
      <c r="N65" s="234"/>
      <c r="O65" s="235"/>
      <c r="P65" s="79">
        <f t="shared" si="2"/>
        <v>0</v>
      </c>
      <c r="Q65" s="236" t="str">
        <f t="shared" si="6"/>
        <v/>
      </c>
      <c r="R65" s="237">
        <f t="shared" si="7"/>
        <v>0</v>
      </c>
      <c r="S65" s="237"/>
    </row>
    <row r="66" spans="1:19" ht="25.25" customHeight="1" x14ac:dyDescent="0.2">
      <c r="A66" s="231">
        <f t="shared" si="1"/>
        <v>55</v>
      </c>
      <c r="B66" s="205" t="str">
        <f t="shared" si="3"/>
        <v/>
      </c>
      <c r="C66" s="133"/>
      <c r="D66" s="128" t="str">
        <f t="shared" si="4"/>
        <v/>
      </c>
      <c r="E66" s="128" t="str">
        <f t="shared" si="5"/>
        <v/>
      </c>
      <c r="F66" s="148"/>
      <c r="G66" s="148"/>
      <c r="H66" s="163"/>
      <c r="I66" s="94"/>
      <c r="J66" s="149"/>
      <c r="K66" s="232"/>
      <c r="L66" s="78"/>
      <c r="M66" s="233"/>
      <c r="N66" s="234"/>
      <c r="O66" s="235"/>
      <c r="P66" s="79">
        <f t="shared" si="2"/>
        <v>0</v>
      </c>
      <c r="Q66" s="236" t="str">
        <f t="shared" si="6"/>
        <v/>
      </c>
      <c r="R66" s="237">
        <f t="shared" si="7"/>
        <v>0</v>
      </c>
      <c r="S66" s="237"/>
    </row>
    <row r="67" spans="1:19" ht="25.25" customHeight="1" x14ac:dyDescent="0.2">
      <c r="A67" s="231">
        <f t="shared" si="1"/>
        <v>56</v>
      </c>
      <c r="B67" s="205" t="str">
        <f t="shared" si="3"/>
        <v/>
      </c>
      <c r="C67" s="133"/>
      <c r="D67" s="128" t="str">
        <f t="shared" si="4"/>
        <v/>
      </c>
      <c r="E67" s="128" t="str">
        <f t="shared" si="5"/>
        <v/>
      </c>
      <c r="F67" s="148"/>
      <c r="G67" s="148"/>
      <c r="H67" s="163"/>
      <c r="I67" s="94"/>
      <c r="J67" s="149"/>
      <c r="K67" s="232"/>
      <c r="L67" s="78"/>
      <c r="M67" s="233"/>
      <c r="N67" s="234"/>
      <c r="O67" s="235"/>
      <c r="P67" s="79">
        <f t="shared" si="2"/>
        <v>0</v>
      </c>
      <c r="Q67" s="236" t="str">
        <f t="shared" si="6"/>
        <v/>
      </c>
      <c r="R67" s="237">
        <f t="shared" si="7"/>
        <v>0</v>
      </c>
      <c r="S67" s="237"/>
    </row>
    <row r="68" spans="1:19" ht="25.25" customHeight="1" x14ac:dyDescent="0.2">
      <c r="A68" s="231">
        <f t="shared" si="1"/>
        <v>57</v>
      </c>
      <c r="B68" s="205" t="str">
        <f t="shared" si="3"/>
        <v/>
      </c>
      <c r="C68" s="133"/>
      <c r="D68" s="128" t="str">
        <f t="shared" si="4"/>
        <v/>
      </c>
      <c r="E68" s="128" t="str">
        <f t="shared" si="5"/>
        <v/>
      </c>
      <c r="F68" s="148"/>
      <c r="G68" s="148"/>
      <c r="H68" s="163"/>
      <c r="I68" s="94"/>
      <c r="J68" s="149"/>
      <c r="K68" s="232"/>
      <c r="L68" s="78"/>
      <c r="M68" s="233"/>
      <c r="N68" s="234"/>
      <c r="O68" s="235"/>
      <c r="P68" s="79">
        <f t="shared" si="2"/>
        <v>0</v>
      </c>
      <c r="Q68" s="236" t="str">
        <f t="shared" si="6"/>
        <v/>
      </c>
      <c r="R68" s="237">
        <f t="shared" si="7"/>
        <v>0</v>
      </c>
      <c r="S68" s="237"/>
    </row>
    <row r="69" spans="1:19" ht="25.25" customHeight="1" x14ac:dyDescent="0.2">
      <c r="A69" s="231">
        <f t="shared" si="1"/>
        <v>58</v>
      </c>
      <c r="B69" s="205" t="str">
        <f t="shared" si="3"/>
        <v/>
      </c>
      <c r="C69" s="133"/>
      <c r="D69" s="128" t="str">
        <f t="shared" si="4"/>
        <v/>
      </c>
      <c r="E69" s="128" t="str">
        <f t="shared" si="5"/>
        <v/>
      </c>
      <c r="F69" s="148"/>
      <c r="G69" s="148"/>
      <c r="H69" s="163"/>
      <c r="I69" s="94"/>
      <c r="J69" s="149"/>
      <c r="K69" s="232"/>
      <c r="L69" s="78"/>
      <c r="M69" s="233"/>
      <c r="N69" s="234"/>
      <c r="O69" s="235"/>
      <c r="P69" s="79">
        <f t="shared" si="2"/>
        <v>0</v>
      </c>
      <c r="Q69" s="236" t="str">
        <f t="shared" si="6"/>
        <v/>
      </c>
      <c r="R69" s="237">
        <f t="shared" si="7"/>
        <v>0</v>
      </c>
      <c r="S69" s="237"/>
    </row>
    <row r="70" spans="1:19" ht="25.25" customHeight="1" x14ac:dyDescent="0.2">
      <c r="A70" s="231">
        <f t="shared" si="1"/>
        <v>59</v>
      </c>
      <c r="B70" s="205" t="str">
        <f t="shared" si="3"/>
        <v/>
      </c>
      <c r="C70" s="133"/>
      <c r="D70" s="128" t="str">
        <f t="shared" si="4"/>
        <v/>
      </c>
      <c r="E70" s="128" t="str">
        <f t="shared" si="5"/>
        <v/>
      </c>
      <c r="F70" s="148"/>
      <c r="G70" s="148"/>
      <c r="H70" s="163"/>
      <c r="I70" s="94"/>
      <c r="J70" s="149"/>
      <c r="K70" s="232"/>
      <c r="L70" s="78"/>
      <c r="M70" s="233"/>
      <c r="N70" s="234"/>
      <c r="O70" s="235"/>
      <c r="P70" s="79">
        <f t="shared" si="2"/>
        <v>0</v>
      </c>
      <c r="Q70" s="236" t="str">
        <f t="shared" si="6"/>
        <v/>
      </c>
      <c r="R70" s="237">
        <f t="shared" si="7"/>
        <v>0</v>
      </c>
      <c r="S70" s="237"/>
    </row>
    <row r="71" spans="1:19" ht="25.25" customHeight="1" x14ac:dyDescent="0.2">
      <c r="A71" s="231">
        <f t="shared" si="1"/>
        <v>60</v>
      </c>
      <c r="B71" s="205" t="str">
        <f t="shared" si="3"/>
        <v/>
      </c>
      <c r="C71" s="133"/>
      <c r="D71" s="128" t="str">
        <f t="shared" si="4"/>
        <v/>
      </c>
      <c r="E71" s="128" t="str">
        <f t="shared" si="5"/>
        <v/>
      </c>
      <c r="F71" s="148"/>
      <c r="G71" s="148"/>
      <c r="H71" s="163"/>
      <c r="I71" s="94"/>
      <c r="J71" s="149"/>
      <c r="K71" s="232"/>
      <c r="L71" s="78"/>
      <c r="M71" s="233"/>
      <c r="N71" s="234"/>
      <c r="O71" s="235"/>
      <c r="P71" s="79">
        <f t="shared" si="2"/>
        <v>0</v>
      </c>
      <c r="Q71" s="236" t="str">
        <f t="shared" si="6"/>
        <v/>
      </c>
      <c r="R71" s="237">
        <f t="shared" si="7"/>
        <v>0</v>
      </c>
      <c r="S71" s="237"/>
    </row>
    <row r="72" spans="1:19" ht="25.25" customHeight="1" x14ac:dyDescent="0.2">
      <c r="A72" s="231">
        <f t="shared" si="1"/>
        <v>61</v>
      </c>
      <c r="B72" s="205" t="str">
        <f t="shared" si="3"/>
        <v/>
      </c>
      <c r="C72" s="133"/>
      <c r="D72" s="128" t="str">
        <f t="shared" si="4"/>
        <v/>
      </c>
      <c r="E72" s="128" t="str">
        <f t="shared" si="5"/>
        <v/>
      </c>
      <c r="F72" s="148"/>
      <c r="G72" s="148"/>
      <c r="H72" s="163"/>
      <c r="I72" s="94"/>
      <c r="J72" s="149"/>
      <c r="K72" s="232"/>
      <c r="L72" s="78"/>
      <c r="M72" s="233"/>
      <c r="N72" s="234"/>
      <c r="O72" s="235"/>
      <c r="P72" s="79">
        <f t="shared" si="2"/>
        <v>0</v>
      </c>
      <c r="Q72" s="236" t="str">
        <f t="shared" si="6"/>
        <v/>
      </c>
      <c r="R72" s="237">
        <f t="shared" si="7"/>
        <v>0</v>
      </c>
      <c r="S72" s="237"/>
    </row>
    <row r="73" spans="1:19" ht="25.25" customHeight="1" x14ac:dyDescent="0.2">
      <c r="A73" s="231">
        <f t="shared" si="1"/>
        <v>62</v>
      </c>
      <c r="B73" s="205" t="str">
        <f t="shared" si="3"/>
        <v/>
      </c>
      <c r="C73" s="133"/>
      <c r="D73" s="128" t="str">
        <f t="shared" si="4"/>
        <v/>
      </c>
      <c r="E73" s="128" t="str">
        <f t="shared" si="5"/>
        <v/>
      </c>
      <c r="F73" s="148"/>
      <c r="G73" s="148"/>
      <c r="H73" s="163"/>
      <c r="I73" s="94"/>
      <c r="J73" s="149"/>
      <c r="K73" s="232"/>
      <c r="L73" s="78"/>
      <c r="M73" s="233"/>
      <c r="N73" s="234"/>
      <c r="O73" s="235"/>
      <c r="P73" s="79">
        <f t="shared" si="2"/>
        <v>0</v>
      </c>
      <c r="Q73" s="236" t="str">
        <f t="shared" si="6"/>
        <v/>
      </c>
      <c r="R73" s="237">
        <f t="shared" si="7"/>
        <v>0</v>
      </c>
      <c r="S73" s="237"/>
    </row>
    <row r="74" spans="1:19" ht="25.25" customHeight="1" x14ac:dyDescent="0.2">
      <c r="A74" s="231">
        <f t="shared" si="1"/>
        <v>63</v>
      </c>
      <c r="B74" s="205" t="str">
        <f t="shared" si="3"/>
        <v/>
      </c>
      <c r="C74" s="133"/>
      <c r="D74" s="128" t="str">
        <f t="shared" si="4"/>
        <v/>
      </c>
      <c r="E74" s="128" t="str">
        <f t="shared" si="5"/>
        <v/>
      </c>
      <c r="F74" s="148"/>
      <c r="G74" s="148"/>
      <c r="H74" s="163"/>
      <c r="I74" s="94"/>
      <c r="J74" s="149"/>
      <c r="K74" s="232"/>
      <c r="L74" s="78"/>
      <c r="M74" s="233"/>
      <c r="N74" s="234"/>
      <c r="O74" s="235"/>
      <c r="P74" s="79">
        <f t="shared" si="2"/>
        <v>0</v>
      </c>
      <c r="Q74" s="236" t="str">
        <f t="shared" si="6"/>
        <v/>
      </c>
      <c r="R74" s="237">
        <f t="shared" si="7"/>
        <v>0</v>
      </c>
      <c r="S74" s="237"/>
    </row>
    <row r="75" spans="1:19" ht="25.25" customHeight="1" x14ac:dyDescent="0.2">
      <c r="A75" s="231">
        <f t="shared" si="1"/>
        <v>64</v>
      </c>
      <c r="B75" s="205" t="str">
        <f t="shared" si="3"/>
        <v/>
      </c>
      <c r="C75" s="133"/>
      <c r="D75" s="128" t="str">
        <f t="shared" si="4"/>
        <v/>
      </c>
      <c r="E75" s="128" t="str">
        <f t="shared" si="5"/>
        <v/>
      </c>
      <c r="F75" s="148"/>
      <c r="G75" s="148"/>
      <c r="H75" s="163"/>
      <c r="I75" s="94"/>
      <c r="J75" s="149"/>
      <c r="K75" s="232"/>
      <c r="L75" s="78"/>
      <c r="M75" s="233"/>
      <c r="N75" s="234"/>
      <c r="O75" s="235"/>
      <c r="P75" s="79">
        <f t="shared" si="2"/>
        <v>0</v>
      </c>
      <c r="Q75" s="236" t="str">
        <f t="shared" si="6"/>
        <v/>
      </c>
      <c r="R75" s="237">
        <f t="shared" si="7"/>
        <v>0</v>
      </c>
      <c r="S75" s="237"/>
    </row>
    <row r="76" spans="1:19" ht="25.25" customHeight="1" x14ac:dyDescent="0.2">
      <c r="A76" s="231">
        <f t="shared" ref="A76:A139" si="8">ROW()-11</f>
        <v>65</v>
      </c>
      <c r="B76" s="205" t="str">
        <f t="shared" si="3"/>
        <v/>
      </c>
      <c r="C76" s="133"/>
      <c r="D76" s="128" t="str">
        <f t="shared" si="4"/>
        <v/>
      </c>
      <c r="E76" s="128" t="str">
        <f t="shared" si="5"/>
        <v/>
      </c>
      <c r="F76" s="148"/>
      <c r="G76" s="148"/>
      <c r="H76" s="163"/>
      <c r="I76" s="94"/>
      <c r="J76" s="149"/>
      <c r="K76" s="232"/>
      <c r="L76" s="78"/>
      <c r="M76" s="233"/>
      <c r="N76" s="234"/>
      <c r="O76" s="235"/>
      <c r="P76" s="79">
        <f t="shared" ref="P76:P139" si="9">IF(AND(($C76&lt;&gt;""),(OR(F76="",G76="",H76="",))),1,0)</f>
        <v>0</v>
      </c>
      <c r="Q76" s="236" t="str">
        <f t="shared" si="6"/>
        <v/>
      </c>
      <c r="R76" s="237">
        <f t="shared" si="7"/>
        <v>0</v>
      </c>
      <c r="S76" s="237"/>
    </row>
    <row r="77" spans="1:19" ht="25.25" customHeight="1" x14ac:dyDescent="0.2">
      <c r="A77" s="231">
        <f t="shared" si="8"/>
        <v>66</v>
      </c>
      <c r="B77" s="205" t="str">
        <f t="shared" ref="B77:B140" si="10">IF($C77="","","高性能ボイラ")</f>
        <v/>
      </c>
      <c r="C77" s="133"/>
      <c r="D77" s="128" t="str">
        <f t="shared" ref="D77:D140" si="11">IF($C$2="","",IF($B77&lt;&gt;"",$C$2,""))</f>
        <v/>
      </c>
      <c r="E77" s="128" t="str">
        <f t="shared" ref="E77:E140" si="12">IF($F$2="","",IF($B77&lt;&gt;"",$F$2,""))</f>
        <v/>
      </c>
      <c r="F77" s="148"/>
      <c r="G77" s="148"/>
      <c r="H77" s="163"/>
      <c r="I77" s="94"/>
      <c r="J77" s="149"/>
      <c r="K77" s="232"/>
      <c r="L77" s="78"/>
      <c r="M77" s="233"/>
      <c r="N77" s="234"/>
      <c r="O77" s="235"/>
      <c r="P77" s="79">
        <f t="shared" si="9"/>
        <v>0</v>
      </c>
      <c r="Q77" s="236" t="str">
        <f t="shared" ref="Q77:Q140" si="13">TEXT(IF(G77="","","["&amp;C77&amp;"]"&amp;G77),"G/標準")</f>
        <v/>
      </c>
      <c r="R77" s="237">
        <f t="shared" ref="R77:R140" si="14">IF(Q77="",0,COUNTIF($Q$12:$Q$311,Q77))</f>
        <v>0</v>
      </c>
      <c r="S77" s="237"/>
    </row>
    <row r="78" spans="1:19" ht="25.25" customHeight="1" x14ac:dyDescent="0.2">
      <c r="A78" s="231">
        <f t="shared" si="8"/>
        <v>67</v>
      </c>
      <c r="B78" s="205" t="str">
        <f t="shared" si="10"/>
        <v/>
      </c>
      <c r="C78" s="133"/>
      <c r="D78" s="128" t="str">
        <f t="shared" si="11"/>
        <v/>
      </c>
      <c r="E78" s="128" t="str">
        <f t="shared" si="12"/>
        <v/>
      </c>
      <c r="F78" s="148"/>
      <c r="G78" s="148"/>
      <c r="H78" s="163"/>
      <c r="I78" s="94"/>
      <c r="J78" s="149"/>
      <c r="K78" s="232"/>
      <c r="L78" s="78"/>
      <c r="M78" s="233"/>
      <c r="N78" s="234"/>
      <c r="O78" s="235"/>
      <c r="P78" s="79">
        <f t="shared" si="9"/>
        <v>0</v>
      </c>
      <c r="Q78" s="236" t="str">
        <f t="shared" si="13"/>
        <v/>
      </c>
      <c r="R78" s="237">
        <f t="shared" si="14"/>
        <v>0</v>
      </c>
      <c r="S78" s="237"/>
    </row>
    <row r="79" spans="1:19" ht="25.25" customHeight="1" x14ac:dyDescent="0.2">
      <c r="A79" s="231">
        <f t="shared" si="8"/>
        <v>68</v>
      </c>
      <c r="B79" s="205" t="str">
        <f t="shared" si="10"/>
        <v/>
      </c>
      <c r="C79" s="133"/>
      <c r="D79" s="128" t="str">
        <f t="shared" si="11"/>
        <v/>
      </c>
      <c r="E79" s="128" t="str">
        <f t="shared" si="12"/>
        <v/>
      </c>
      <c r="F79" s="148"/>
      <c r="G79" s="148"/>
      <c r="H79" s="163"/>
      <c r="I79" s="94"/>
      <c r="J79" s="149"/>
      <c r="K79" s="232"/>
      <c r="L79" s="78"/>
      <c r="M79" s="233"/>
      <c r="N79" s="234"/>
      <c r="O79" s="235"/>
      <c r="P79" s="79">
        <f t="shared" si="9"/>
        <v>0</v>
      </c>
      <c r="Q79" s="236" t="str">
        <f t="shared" si="13"/>
        <v/>
      </c>
      <c r="R79" s="237">
        <f t="shared" si="14"/>
        <v>0</v>
      </c>
      <c r="S79" s="237"/>
    </row>
    <row r="80" spans="1:19" ht="25.25" customHeight="1" x14ac:dyDescent="0.2">
      <c r="A80" s="231">
        <f t="shared" si="8"/>
        <v>69</v>
      </c>
      <c r="B80" s="205" t="str">
        <f t="shared" si="10"/>
        <v/>
      </c>
      <c r="C80" s="133"/>
      <c r="D80" s="128" t="str">
        <f t="shared" si="11"/>
        <v/>
      </c>
      <c r="E80" s="128" t="str">
        <f t="shared" si="12"/>
        <v/>
      </c>
      <c r="F80" s="148"/>
      <c r="G80" s="148"/>
      <c r="H80" s="163"/>
      <c r="I80" s="94"/>
      <c r="J80" s="149"/>
      <c r="K80" s="232"/>
      <c r="L80" s="78"/>
      <c r="M80" s="233"/>
      <c r="N80" s="234"/>
      <c r="O80" s="235"/>
      <c r="P80" s="79">
        <f t="shared" si="9"/>
        <v>0</v>
      </c>
      <c r="Q80" s="236" t="str">
        <f t="shared" si="13"/>
        <v/>
      </c>
      <c r="R80" s="237">
        <f t="shared" si="14"/>
        <v>0</v>
      </c>
      <c r="S80" s="237"/>
    </row>
    <row r="81" spans="1:19" ht="25.25" customHeight="1" x14ac:dyDescent="0.2">
      <c r="A81" s="231">
        <f t="shared" si="8"/>
        <v>70</v>
      </c>
      <c r="B81" s="205" t="str">
        <f t="shared" si="10"/>
        <v/>
      </c>
      <c r="C81" s="133"/>
      <c r="D81" s="128" t="str">
        <f t="shared" si="11"/>
        <v/>
      </c>
      <c r="E81" s="128" t="str">
        <f t="shared" si="12"/>
        <v/>
      </c>
      <c r="F81" s="148"/>
      <c r="G81" s="148"/>
      <c r="H81" s="163"/>
      <c r="I81" s="94"/>
      <c r="J81" s="149"/>
      <c r="K81" s="232"/>
      <c r="L81" s="78"/>
      <c r="M81" s="233"/>
      <c r="N81" s="234"/>
      <c r="O81" s="235"/>
      <c r="P81" s="79">
        <f t="shared" si="9"/>
        <v>0</v>
      </c>
      <c r="Q81" s="236" t="str">
        <f t="shared" si="13"/>
        <v/>
      </c>
      <c r="R81" s="237">
        <f t="shared" si="14"/>
        <v>0</v>
      </c>
      <c r="S81" s="237"/>
    </row>
    <row r="82" spans="1:19" ht="25.25" customHeight="1" x14ac:dyDescent="0.2">
      <c r="A82" s="231">
        <f t="shared" si="8"/>
        <v>71</v>
      </c>
      <c r="B82" s="205" t="str">
        <f t="shared" si="10"/>
        <v/>
      </c>
      <c r="C82" s="133"/>
      <c r="D82" s="128" t="str">
        <f t="shared" si="11"/>
        <v/>
      </c>
      <c r="E82" s="128" t="str">
        <f t="shared" si="12"/>
        <v/>
      </c>
      <c r="F82" s="148"/>
      <c r="G82" s="148"/>
      <c r="H82" s="163"/>
      <c r="I82" s="94"/>
      <c r="J82" s="149"/>
      <c r="K82" s="232"/>
      <c r="L82" s="78"/>
      <c r="M82" s="233"/>
      <c r="N82" s="234"/>
      <c r="O82" s="235"/>
      <c r="P82" s="79">
        <f t="shared" si="9"/>
        <v>0</v>
      </c>
      <c r="Q82" s="236" t="str">
        <f t="shared" si="13"/>
        <v/>
      </c>
      <c r="R82" s="237">
        <f t="shared" si="14"/>
        <v>0</v>
      </c>
      <c r="S82" s="237"/>
    </row>
    <row r="83" spans="1:19" ht="25.25" customHeight="1" x14ac:dyDescent="0.2">
      <c r="A83" s="231">
        <f t="shared" si="8"/>
        <v>72</v>
      </c>
      <c r="B83" s="205" t="str">
        <f t="shared" si="10"/>
        <v/>
      </c>
      <c r="C83" s="133"/>
      <c r="D83" s="128" t="str">
        <f t="shared" si="11"/>
        <v/>
      </c>
      <c r="E83" s="128" t="str">
        <f t="shared" si="12"/>
        <v/>
      </c>
      <c r="F83" s="148"/>
      <c r="G83" s="148"/>
      <c r="H83" s="163"/>
      <c r="I83" s="94"/>
      <c r="J83" s="149"/>
      <c r="K83" s="232"/>
      <c r="L83" s="78"/>
      <c r="M83" s="233"/>
      <c r="N83" s="234"/>
      <c r="O83" s="235"/>
      <c r="P83" s="79">
        <f t="shared" si="9"/>
        <v>0</v>
      </c>
      <c r="Q83" s="236" t="str">
        <f t="shared" si="13"/>
        <v/>
      </c>
      <c r="R83" s="237">
        <f t="shared" si="14"/>
        <v>0</v>
      </c>
      <c r="S83" s="237"/>
    </row>
    <row r="84" spans="1:19" ht="25.25" customHeight="1" x14ac:dyDescent="0.2">
      <c r="A84" s="231">
        <f t="shared" si="8"/>
        <v>73</v>
      </c>
      <c r="B84" s="205" t="str">
        <f t="shared" si="10"/>
        <v/>
      </c>
      <c r="C84" s="133"/>
      <c r="D84" s="128" t="str">
        <f t="shared" si="11"/>
        <v/>
      </c>
      <c r="E84" s="128" t="str">
        <f t="shared" si="12"/>
        <v/>
      </c>
      <c r="F84" s="148"/>
      <c r="G84" s="148"/>
      <c r="H84" s="163"/>
      <c r="I84" s="94"/>
      <c r="J84" s="149"/>
      <c r="K84" s="232"/>
      <c r="L84" s="78"/>
      <c r="M84" s="233"/>
      <c r="N84" s="234"/>
      <c r="O84" s="235"/>
      <c r="P84" s="79">
        <f t="shared" si="9"/>
        <v>0</v>
      </c>
      <c r="Q84" s="236" t="str">
        <f t="shared" si="13"/>
        <v/>
      </c>
      <c r="R84" s="237">
        <f t="shared" si="14"/>
        <v>0</v>
      </c>
      <c r="S84" s="237"/>
    </row>
    <row r="85" spans="1:19" ht="25.25" customHeight="1" x14ac:dyDescent="0.2">
      <c r="A85" s="231">
        <f t="shared" si="8"/>
        <v>74</v>
      </c>
      <c r="B85" s="205" t="str">
        <f t="shared" si="10"/>
        <v/>
      </c>
      <c r="C85" s="133"/>
      <c r="D85" s="128" t="str">
        <f t="shared" si="11"/>
        <v/>
      </c>
      <c r="E85" s="128" t="str">
        <f t="shared" si="12"/>
        <v/>
      </c>
      <c r="F85" s="148"/>
      <c r="G85" s="148"/>
      <c r="H85" s="163"/>
      <c r="I85" s="94"/>
      <c r="J85" s="149"/>
      <c r="K85" s="232"/>
      <c r="L85" s="78"/>
      <c r="M85" s="233"/>
      <c r="N85" s="234"/>
      <c r="O85" s="235"/>
      <c r="P85" s="79">
        <f t="shared" si="9"/>
        <v>0</v>
      </c>
      <c r="Q85" s="236" t="str">
        <f t="shared" si="13"/>
        <v/>
      </c>
      <c r="R85" s="237">
        <f t="shared" si="14"/>
        <v>0</v>
      </c>
      <c r="S85" s="237"/>
    </row>
    <row r="86" spans="1:19" ht="25.25" customHeight="1" x14ac:dyDescent="0.2">
      <c r="A86" s="231">
        <f t="shared" si="8"/>
        <v>75</v>
      </c>
      <c r="B86" s="205" t="str">
        <f t="shared" si="10"/>
        <v/>
      </c>
      <c r="C86" s="133"/>
      <c r="D86" s="128" t="str">
        <f t="shared" si="11"/>
        <v/>
      </c>
      <c r="E86" s="128" t="str">
        <f t="shared" si="12"/>
        <v/>
      </c>
      <c r="F86" s="148"/>
      <c r="G86" s="148"/>
      <c r="H86" s="163"/>
      <c r="I86" s="94"/>
      <c r="J86" s="149"/>
      <c r="K86" s="232"/>
      <c r="L86" s="78"/>
      <c r="M86" s="233"/>
      <c r="N86" s="234"/>
      <c r="O86" s="235"/>
      <c r="P86" s="79">
        <f t="shared" si="9"/>
        <v>0</v>
      </c>
      <c r="Q86" s="236" t="str">
        <f t="shared" si="13"/>
        <v/>
      </c>
      <c r="R86" s="237">
        <f t="shared" si="14"/>
        <v>0</v>
      </c>
      <c r="S86" s="237"/>
    </row>
    <row r="87" spans="1:19" ht="25.25" customHeight="1" x14ac:dyDescent="0.2">
      <c r="A87" s="231">
        <f t="shared" si="8"/>
        <v>76</v>
      </c>
      <c r="B87" s="205" t="str">
        <f t="shared" si="10"/>
        <v/>
      </c>
      <c r="C87" s="133"/>
      <c r="D87" s="128" t="str">
        <f t="shared" si="11"/>
        <v/>
      </c>
      <c r="E87" s="128" t="str">
        <f t="shared" si="12"/>
        <v/>
      </c>
      <c r="F87" s="148"/>
      <c r="G87" s="148"/>
      <c r="H87" s="163"/>
      <c r="I87" s="94"/>
      <c r="J87" s="149"/>
      <c r="K87" s="232"/>
      <c r="L87" s="78"/>
      <c r="M87" s="233"/>
      <c r="N87" s="234"/>
      <c r="O87" s="235"/>
      <c r="P87" s="79">
        <f t="shared" si="9"/>
        <v>0</v>
      </c>
      <c r="Q87" s="236" t="str">
        <f t="shared" si="13"/>
        <v/>
      </c>
      <c r="R87" s="237">
        <f t="shared" si="14"/>
        <v>0</v>
      </c>
      <c r="S87" s="237"/>
    </row>
    <row r="88" spans="1:19" ht="25.25" customHeight="1" x14ac:dyDescent="0.2">
      <c r="A88" s="231">
        <f t="shared" si="8"/>
        <v>77</v>
      </c>
      <c r="B88" s="205" t="str">
        <f t="shared" si="10"/>
        <v/>
      </c>
      <c r="C88" s="133"/>
      <c r="D88" s="128" t="str">
        <f t="shared" si="11"/>
        <v/>
      </c>
      <c r="E88" s="128" t="str">
        <f t="shared" si="12"/>
        <v/>
      </c>
      <c r="F88" s="148"/>
      <c r="G88" s="148"/>
      <c r="H88" s="163"/>
      <c r="I88" s="94"/>
      <c r="J88" s="149"/>
      <c r="K88" s="232"/>
      <c r="L88" s="78"/>
      <c r="M88" s="233"/>
      <c r="N88" s="234"/>
      <c r="O88" s="235"/>
      <c r="P88" s="79">
        <f t="shared" si="9"/>
        <v>0</v>
      </c>
      <c r="Q88" s="236" t="str">
        <f t="shared" si="13"/>
        <v/>
      </c>
      <c r="R88" s="237">
        <f t="shared" si="14"/>
        <v>0</v>
      </c>
      <c r="S88" s="237"/>
    </row>
    <row r="89" spans="1:19" ht="25.25" customHeight="1" x14ac:dyDescent="0.2">
      <c r="A89" s="231">
        <f t="shared" si="8"/>
        <v>78</v>
      </c>
      <c r="B89" s="205" t="str">
        <f t="shared" si="10"/>
        <v/>
      </c>
      <c r="C89" s="133"/>
      <c r="D89" s="128" t="str">
        <f t="shared" si="11"/>
        <v/>
      </c>
      <c r="E89" s="128" t="str">
        <f t="shared" si="12"/>
        <v/>
      </c>
      <c r="F89" s="148"/>
      <c r="G89" s="148"/>
      <c r="H89" s="163"/>
      <c r="I89" s="94"/>
      <c r="J89" s="149"/>
      <c r="K89" s="232"/>
      <c r="L89" s="78"/>
      <c r="M89" s="233"/>
      <c r="N89" s="234"/>
      <c r="O89" s="235"/>
      <c r="P89" s="79">
        <f t="shared" si="9"/>
        <v>0</v>
      </c>
      <c r="Q89" s="236" t="str">
        <f t="shared" si="13"/>
        <v/>
      </c>
      <c r="R89" s="237">
        <f t="shared" si="14"/>
        <v>0</v>
      </c>
      <c r="S89" s="237"/>
    </row>
    <row r="90" spans="1:19" ht="25.25" customHeight="1" x14ac:dyDescent="0.2">
      <c r="A90" s="231">
        <f t="shared" si="8"/>
        <v>79</v>
      </c>
      <c r="B90" s="205" t="str">
        <f t="shared" si="10"/>
        <v/>
      </c>
      <c r="C90" s="133"/>
      <c r="D90" s="128" t="str">
        <f t="shared" si="11"/>
        <v/>
      </c>
      <c r="E90" s="128" t="str">
        <f t="shared" si="12"/>
        <v/>
      </c>
      <c r="F90" s="148"/>
      <c r="G90" s="148"/>
      <c r="H90" s="163"/>
      <c r="I90" s="94"/>
      <c r="J90" s="149"/>
      <c r="K90" s="232"/>
      <c r="L90" s="78"/>
      <c r="M90" s="233"/>
      <c r="N90" s="234"/>
      <c r="O90" s="235"/>
      <c r="P90" s="79">
        <f t="shared" si="9"/>
        <v>0</v>
      </c>
      <c r="Q90" s="236" t="str">
        <f t="shared" si="13"/>
        <v/>
      </c>
      <c r="R90" s="237">
        <f t="shared" si="14"/>
        <v>0</v>
      </c>
      <c r="S90" s="237"/>
    </row>
    <row r="91" spans="1:19" ht="25.25" customHeight="1" x14ac:dyDescent="0.2">
      <c r="A91" s="231">
        <f t="shared" si="8"/>
        <v>80</v>
      </c>
      <c r="B91" s="205" t="str">
        <f t="shared" si="10"/>
        <v/>
      </c>
      <c r="C91" s="133"/>
      <c r="D91" s="128" t="str">
        <f t="shared" si="11"/>
        <v/>
      </c>
      <c r="E91" s="128" t="str">
        <f t="shared" si="12"/>
        <v/>
      </c>
      <c r="F91" s="148"/>
      <c r="G91" s="148"/>
      <c r="H91" s="163"/>
      <c r="I91" s="94"/>
      <c r="J91" s="149"/>
      <c r="K91" s="232"/>
      <c r="L91" s="78"/>
      <c r="M91" s="233"/>
      <c r="N91" s="234"/>
      <c r="O91" s="235"/>
      <c r="P91" s="79">
        <f t="shared" si="9"/>
        <v>0</v>
      </c>
      <c r="Q91" s="236" t="str">
        <f t="shared" si="13"/>
        <v/>
      </c>
      <c r="R91" s="237">
        <f t="shared" si="14"/>
        <v>0</v>
      </c>
      <c r="S91" s="237"/>
    </row>
    <row r="92" spans="1:19" ht="25.25" customHeight="1" x14ac:dyDescent="0.2">
      <c r="A92" s="231">
        <f t="shared" si="8"/>
        <v>81</v>
      </c>
      <c r="B92" s="205" t="str">
        <f t="shared" si="10"/>
        <v/>
      </c>
      <c r="C92" s="133"/>
      <c r="D92" s="128" t="str">
        <f t="shared" si="11"/>
        <v/>
      </c>
      <c r="E92" s="128" t="str">
        <f t="shared" si="12"/>
        <v/>
      </c>
      <c r="F92" s="148"/>
      <c r="G92" s="148"/>
      <c r="H92" s="163"/>
      <c r="I92" s="94"/>
      <c r="J92" s="149"/>
      <c r="K92" s="232"/>
      <c r="L92" s="78"/>
      <c r="M92" s="233"/>
      <c r="N92" s="234"/>
      <c r="O92" s="235"/>
      <c r="P92" s="79">
        <f t="shared" si="9"/>
        <v>0</v>
      </c>
      <c r="Q92" s="236" t="str">
        <f t="shared" si="13"/>
        <v/>
      </c>
      <c r="R92" s="237">
        <f t="shared" si="14"/>
        <v>0</v>
      </c>
      <c r="S92" s="237"/>
    </row>
    <row r="93" spans="1:19" ht="25.25" customHeight="1" x14ac:dyDescent="0.2">
      <c r="A93" s="231">
        <f t="shared" si="8"/>
        <v>82</v>
      </c>
      <c r="B93" s="205" t="str">
        <f t="shared" si="10"/>
        <v/>
      </c>
      <c r="C93" s="133"/>
      <c r="D93" s="128" t="str">
        <f t="shared" si="11"/>
        <v/>
      </c>
      <c r="E93" s="128" t="str">
        <f t="shared" si="12"/>
        <v/>
      </c>
      <c r="F93" s="148"/>
      <c r="G93" s="148"/>
      <c r="H93" s="163"/>
      <c r="I93" s="94"/>
      <c r="J93" s="149"/>
      <c r="K93" s="232"/>
      <c r="L93" s="78"/>
      <c r="M93" s="233"/>
      <c r="N93" s="234"/>
      <c r="O93" s="235"/>
      <c r="P93" s="79">
        <f t="shared" si="9"/>
        <v>0</v>
      </c>
      <c r="Q93" s="236" t="str">
        <f t="shared" si="13"/>
        <v/>
      </c>
      <c r="R93" s="237">
        <f t="shared" si="14"/>
        <v>0</v>
      </c>
      <c r="S93" s="237"/>
    </row>
    <row r="94" spans="1:19" ht="25.25" customHeight="1" x14ac:dyDescent="0.2">
      <c r="A94" s="231">
        <f t="shared" si="8"/>
        <v>83</v>
      </c>
      <c r="B94" s="205" t="str">
        <f t="shared" si="10"/>
        <v/>
      </c>
      <c r="C94" s="133"/>
      <c r="D94" s="128" t="str">
        <f t="shared" si="11"/>
        <v/>
      </c>
      <c r="E94" s="128" t="str">
        <f t="shared" si="12"/>
        <v/>
      </c>
      <c r="F94" s="148"/>
      <c r="G94" s="148"/>
      <c r="H94" s="163"/>
      <c r="I94" s="94"/>
      <c r="J94" s="149"/>
      <c r="K94" s="232"/>
      <c r="L94" s="78"/>
      <c r="M94" s="233"/>
      <c r="N94" s="234"/>
      <c r="O94" s="235"/>
      <c r="P94" s="79">
        <f t="shared" si="9"/>
        <v>0</v>
      </c>
      <c r="Q94" s="236" t="str">
        <f t="shared" si="13"/>
        <v/>
      </c>
      <c r="R94" s="237">
        <f t="shared" si="14"/>
        <v>0</v>
      </c>
      <c r="S94" s="237"/>
    </row>
    <row r="95" spans="1:19" ht="25.25" customHeight="1" x14ac:dyDescent="0.2">
      <c r="A95" s="231">
        <f t="shared" si="8"/>
        <v>84</v>
      </c>
      <c r="B95" s="205" t="str">
        <f t="shared" si="10"/>
        <v/>
      </c>
      <c r="C95" s="133"/>
      <c r="D95" s="128" t="str">
        <f t="shared" si="11"/>
        <v/>
      </c>
      <c r="E95" s="128" t="str">
        <f t="shared" si="12"/>
        <v/>
      </c>
      <c r="F95" s="148"/>
      <c r="G95" s="148"/>
      <c r="H95" s="163"/>
      <c r="I95" s="94"/>
      <c r="J95" s="149"/>
      <c r="K95" s="232"/>
      <c r="L95" s="78"/>
      <c r="M95" s="233"/>
      <c r="N95" s="234"/>
      <c r="O95" s="235"/>
      <c r="P95" s="79">
        <f t="shared" si="9"/>
        <v>0</v>
      </c>
      <c r="Q95" s="236" t="str">
        <f t="shared" si="13"/>
        <v/>
      </c>
      <c r="R95" s="237">
        <f t="shared" si="14"/>
        <v>0</v>
      </c>
      <c r="S95" s="237"/>
    </row>
    <row r="96" spans="1:19" ht="25.25" customHeight="1" x14ac:dyDescent="0.2">
      <c r="A96" s="231">
        <f t="shared" si="8"/>
        <v>85</v>
      </c>
      <c r="B96" s="205" t="str">
        <f t="shared" si="10"/>
        <v/>
      </c>
      <c r="C96" s="133"/>
      <c r="D96" s="128" t="str">
        <f t="shared" si="11"/>
        <v/>
      </c>
      <c r="E96" s="128" t="str">
        <f t="shared" si="12"/>
        <v/>
      </c>
      <c r="F96" s="148"/>
      <c r="G96" s="148"/>
      <c r="H96" s="163"/>
      <c r="I96" s="94"/>
      <c r="J96" s="149"/>
      <c r="K96" s="232"/>
      <c r="L96" s="78"/>
      <c r="M96" s="233"/>
      <c r="N96" s="234"/>
      <c r="O96" s="235"/>
      <c r="P96" s="79">
        <f t="shared" si="9"/>
        <v>0</v>
      </c>
      <c r="Q96" s="236" t="str">
        <f t="shared" si="13"/>
        <v/>
      </c>
      <c r="R96" s="237">
        <f t="shared" si="14"/>
        <v>0</v>
      </c>
      <c r="S96" s="237"/>
    </row>
    <row r="97" spans="1:19" ht="25.25" customHeight="1" x14ac:dyDescent="0.2">
      <c r="A97" s="231">
        <f t="shared" si="8"/>
        <v>86</v>
      </c>
      <c r="B97" s="205" t="str">
        <f t="shared" si="10"/>
        <v/>
      </c>
      <c r="C97" s="133"/>
      <c r="D97" s="128" t="str">
        <f t="shared" si="11"/>
        <v/>
      </c>
      <c r="E97" s="128" t="str">
        <f t="shared" si="12"/>
        <v/>
      </c>
      <c r="F97" s="148"/>
      <c r="G97" s="148"/>
      <c r="H97" s="163"/>
      <c r="I97" s="94"/>
      <c r="J97" s="149"/>
      <c r="K97" s="232"/>
      <c r="L97" s="78"/>
      <c r="M97" s="233"/>
      <c r="N97" s="234"/>
      <c r="O97" s="235"/>
      <c r="P97" s="79">
        <f t="shared" si="9"/>
        <v>0</v>
      </c>
      <c r="Q97" s="236" t="str">
        <f t="shared" si="13"/>
        <v/>
      </c>
      <c r="R97" s="237">
        <f t="shared" si="14"/>
        <v>0</v>
      </c>
      <c r="S97" s="237"/>
    </row>
    <row r="98" spans="1:19" ht="25.25" customHeight="1" x14ac:dyDescent="0.2">
      <c r="A98" s="231">
        <f t="shared" si="8"/>
        <v>87</v>
      </c>
      <c r="B98" s="205" t="str">
        <f t="shared" si="10"/>
        <v/>
      </c>
      <c r="C98" s="133"/>
      <c r="D98" s="128" t="str">
        <f t="shared" si="11"/>
        <v/>
      </c>
      <c r="E98" s="128" t="str">
        <f t="shared" si="12"/>
        <v/>
      </c>
      <c r="F98" s="148"/>
      <c r="G98" s="148"/>
      <c r="H98" s="163"/>
      <c r="I98" s="94"/>
      <c r="J98" s="149"/>
      <c r="K98" s="232"/>
      <c r="L98" s="78"/>
      <c r="M98" s="233"/>
      <c r="N98" s="234"/>
      <c r="O98" s="235"/>
      <c r="P98" s="79">
        <f t="shared" si="9"/>
        <v>0</v>
      </c>
      <c r="Q98" s="236" t="str">
        <f t="shared" si="13"/>
        <v/>
      </c>
      <c r="R98" s="237">
        <f t="shared" si="14"/>
        <v>0</v>
      </c>
      <c r="S98" s="237"/>
    </row>
    <row r="99" spans="1:19" ht="25.25" customHeight="1" x14ac:dyDescent="0.2">
      <c r="A99" s="231">
        <f t="shared" si="8"/>
        <v>88</v>
      </c>
      <c r="B99" s="205" t="str">
        <f t="shared" si="10"/>
        <v/>
      </c>
      <c r="C99" s="133"/>
      <c r="D99" s="128" t="str">
        <f t="shared" si="11"/>
        <v/>
      </c>
      <c r="E99" s="128" t="str">
        <f t="shared" si="12"/>
        <v/>
      </c>
      <c r="F99" s="148"/>
      <c r="G99" s="148"/>
      <c r="H99" s="163"/>
      <c r="I99" s="94"/>
      <c r="J99" s="149"/>
      <c r="K99" s="232"/>
      <c r="L99" s="78"/>
      <c r="M99" s="233"/>
      <c r="N99" s="234"/>
      <c r="O99" s="235"/>
      <c r="P99" s="79">
        <f t="shared" si="9"/>
        <v>0</v>
      </c>
      <c r="Q99" s="236" t="str">
        <f t="shared" si="13"/>
        <v/>
      </c>
      <c r="R99" s="237">
        <f t="shared" si="14"/>
        <v>0</v>
      </c>
      <c r="S99" s="237"/>
    </row>
    <row r="100" spans="1:19" ht="25.25" customHeight="1" x14ac:dyDescent="0.2">
      <c r="A100" s="231">
        <f t="shared" si="8"/>
        <v>89</v>
      </c>
      <c r="B100" s="205" t="str">
        <f t="shared" si="10"/>
        <v/>
      </c>
      <c r="C100" s="133"/>
      <c r="D100" s="128" t="str">
        <f t="shared" si="11"/>
        <v/>
      </c>
      <c r="E100" s="128" t="str">
        <f t="shared" si="12"/>
        <v/>
      </c>
      <c r="F100" s="148"/>
      <c r="G100" s="148"/>
      <c r="H100" s="163"/>
      <c r="I100" s="94"/>
      <c r="J100" s="149"/>
      <c r="K100" s="232"/>
      <c r="L100" s="78"/>
      <c r="M100" s="233"/>
      <c r="N100" s="234"/>
      <c r="O100" s="235"/>
      <c r="P100" s="79">
        <f t="shared" si="9"/>
        <v>0</v>
      </c>
      <c r="Q100" s="236" t="str">
        <f t="shared" si="13"/>
        <v/>
      </c>
      <c r="R100" s="237">
        <f t="shared" si="14"/>
        <v>0</v>
      </c>
      <c r="S100" s="237"/>
    </row>
    <row r="101" spans="1:19" ht="25.25" customHeight="1" x14ac:dyDescent="0.2">
      <c r="A101" s="231">
        <f t="shared" si="8"/>
        <v>90</v>
      </c>
      <c r="B101" s="205" t="str">
        <f t="shared" si="10"/>
        <v/>
      </c>
      <c r="C101" s="133"/>
      <c r="D101" s="128" t="str">
        <f t="shared" si="11"/>
        <v/>
      </c>
      <c r="E101" s="128" t="str">
        <f t="shared" si="12"/>
        <v/>
      </c>
      <c r="F101" s="148"/>
      <c r="G101" s="148"/>
      <c r="H101" s="163"/>
      <c r="I101" s="94"/>
      <c r="J101" s="149"/>
      <c r="K101" s="232"/>
      <c r="L101" s="78"/>
      <c r="M101" s="233"/>
      <c r="N101" s="234"/>
      <c r="O101" s="235"/>
      <c r="P101" s="79">
        <f t="shared" si="9"/>
        <v>0</v>
      </c>
      <c r="Q101" s="236" t="str">
        <f t="shared" si="13"/>
        <v/>
      </c>
      <c r="R101" s="237">
        <f t="shared" si="14"/>
        <v>0</v>
      </c>
      <c r="S101" s="237"/>
    </row>
    <row r="102" spans="1:19" ht="25.25" customHeight="1" x14ac:dyDescent="0.2">
      <c r="A102" s="231">
        <f t="shared" si="8"/>
        <v>91</v>
      </c>
      <c r="B102" s="205" t="str">
        <f t="shared" si="10"/>
        <v/>
      </c>
      <c r="C102" s="133"/>
      <c r="D102" s="128" t="str">
        <f t="shared" si="11"/>
        <v/>
      </c>
      <c r="E102" s="128" t="str">
        <f t="shared" si="12"/>
        <v/>
      </c>
      <c r="F102" s="148"/>
      <c r="G102" s="148"/>
      <c r="H102" s="163"/>
      <c r="I102" s="94"/>
      <c r="J102" s="149"/>
      <c r="K102" s="232"/>
      <c r="L102" s="78"/>
      <c r="M102" s="233"/>
      <c r="N102" s="234"/>
      <c r="O102" s="235"/>
      <c r="P102" s="79">
        <f t="shared" si="9"/>
        <v>0</v>
      </c>
      <c r="Q102" s="236" t="str">
        <f t="shared" si="13"/>
        <v/>
      </c>
      <c r="R102" s="237">
        <f t="shared" si="14"/>
        <v>0</v>
      </c>
      <c r="S102" s="237"/>
    </row>
    <row r="103" spans="1:19" ht="25.25" customHeight="1" x14ac:dyDescent="0.2">
      <c r="A103" s="231">
        <f t="shared" si="8"/>
        <v>92</v>
      </c>
      <c r="B103" s="205" t="str">
        <f t="shared" si="10"/>
        <v/>
      </c>
      <c r="C103" s="133"/>
      <c r="D103" s="128" t="str">
        <f t="shared" si="11"/>
        <v/>
      </c>
      <c r="E103" s="128" t="str">
        <f t="shared" si="12"/>
        <v/>
      </c>
      <c r="F103" s="148"/>
      <c r="G103" s="148"/>
      <c r="H103" s="163"/>
      <c r="I103" s="94"/>
      <c r="J103" s="149"/>
      <c r="K103" s="232"/>
      <c r="L103" s="78"/>
      <c r="M103" s="233"/>
      <c r="N103" s="234"/>
      <c r="O103" s="235"/>
      <c r="P103" s="79">
        <f t="shared" si="9"/>
        <v>0</v>
      </c>
      <c r="Q103" s="236" t="str">
        <f t="shared" si="13"/>
        <v/>
      </c>
      <c r="R103" s="237">
        <f t="shared" si="14"/>
        <v>0</v>
      </c>
      <c r="S103" s="237"/>
    </row>
    <row r="104" spans="1:19" ht="25.25" customHeight="1" x14ac:dyDescent="0.2">
      <c r="A104" s="231">
        <f t="shared" si="8"/>
        <v>93</v>
      </c>
      <c r="B104" s="205" t="str">
        <f t="shared" si="10"/>
        <v/>
      </c>
      <c r="C104" s="133"/>
      <c r="D104" s="128" t="str">
        <f t="shared" si="11"/>
        <v/>
      </c>
      <c r="E104" s="128" t="str">
        <f t="shared" si="12"/>
        <v/>
      </c>
      <c r="F104" s="148"/>
      <c r="G104" s="148"/>
      <c r="H104" s="163"/>
      <c r="I104" s="94"/>
      <c r="J104" s="149"/>
      <c r="K104" s="232"/>
      <c r="L104" s="78"/>
      <c r="M104" s="233"/>
      <c r="N104" s="234"/>
      <c r="O104" s="235"/>
      <c r="P104" s="79">
        <f t="shared" si="9"/>
        <v>0</v>
      </c>
      <c r="Q104" s="236" t="str">
        <f t="shared" si="13"/>
        <v/>
      </c>
      <c r="R104" s="237">
        <f t="shared" si="14"/>
        <v>0</v>
      </c>
      <c r="S104" s="237"/>
    </row>
    <row r="105" spans="1:19" ht="25.25" customHeight="1" x14ac:dyDescent="0.2">
      <c r="A105" s="231">
        <f t="shared" si="8"/>
        <v>94</v>
      </c>
      <c r="B105" s="205" t="str">
        <f t="shared" si="10"/>
        <v/>
      </c>
      <c r="C105" s="133"/>
      <c r="D105" s="128" t="str">
        <f t="shared" si="11"/>
        <v/>
      </c>
      <c r="E105" s="128" t="str">
        <f t="shared" si="12"/>
        <v/>
      </c>
      <c r="F105" s="148"/>
      <c r="G105" s="148"/>
      <c r="H105" s="163"/>
      <c r="I105" s="94"/>
      <c r="J105" s="149"/>
      <c r="K105" s="232"/>
      <c r="L105" s="78"/>
      <c r="M105" s="233"/>
      <c r="N105" s="234"/>
      <c r="O105" s="235"/>
      <c r="P105" s="79">
        <f t="shared" si="9"/>
        <v>0</v>
      </c>
      <c r="Q105" s="236" t="str">
        <f t="shared" si="13"/>
        <v/>
      </c>
      <c r="R105" s="237">
        <f t="shared" si="14"/>
        <v>0</v>
      </c>
      <c r="S105" s="237"/>
    </row>
    <row r="106" spans="1:19" ht="25.25" customHeight="1" x14ac:dyDescent="0.2">
      <c r="A106" s="231">
        <f t="shared" si="8"/>
        <v>95</v>
      </c>
      <c r="B106" s="205" t="str">
        <f t="shared" si="10"/>
        <v/>
      </c>
      <c r="C106" s="133"/>
      <c r="D106" s="128" t="str">
        <f t="shared" si="11"/>
        <v/>
      </c>
      <c r="E106" s="128" t="str">
        <f t="shared" si="12"/>
        <v/>
      </c>
      <c r="F106" s="148"/>
      <c r="G106" s="148"/>
      <c r="H106" s="163"/>
      <c r="I106" s="94"/>
      <c r="J106" s="149"/>
      <c r="K106" s="232"/>
      <c r="L106" s="78"/>
      <c r="M106" s="233"/>
      <c r="N106" s="234"/>
      <c r="O106" s="235"/>
      <c r="P106" s="79">
        <f t="shared" si="9"/>
        <v>0</v>
      </c>
      <c r="Q106" s="236" t="str">
        <f t="shared" si="13"/>
        <v/>
      </c>
      <c r="R106" s="237">
        <f t="shared" si="14"/>
        <v>0</v>
      </c>
      <c r="S106" s="237"/>
    </row>
    <row r="107" spans="1:19" ht="25.25" customHeight="1" x14ac:dyDescent="0.2">
      <c r="A107" s="231">
        <f t="shared" si="8"/>
        <v>96</v>
      </c>
      <c r="B107" s="205" t="str">
        <f t="shared" si="10"/>
        <v/>
      </c>
      <c r="C107" s="133"/>
      <c r="D107" s="128" t="str">
        <f t="shared" si="11"/>
        <v/>
      </c>
      <c r="E107" s="128" t="str">
        <f t="shared" si="12"/>
        <v/>
      </c>
      <c r="F107" s="148"/>
      <c r="G107" s="148"/>
      <c r="H107" s="163"/>
      <c r="I107" s="94"/>
      <c r="J107" s="149"/>
      <c r="K107" s="232"/>
      <c r="L107" s="78"/>
      <c r="M107" s="233"/>
      <c r="N107" s="234"/>
      <c r="O107" s="235"/>
      <c r="P107" s="79">
        <f t="shared" si="9"/>
        <v>0</v>
      </c>
      <c r="Q107" s="236" t="str">
        <f t="shared" si="13"/>
        <v/>
      </c>
      <c r="R107" s="237">
        <f t="shared" si="14"/>
        <v>0</v>
      </c>
      <c r="S107" s="237"/>
    </row>
    <row r="108" spans="1:19" ht="25.25" customHeight="1" x14ac:dyDescent="0.2">
      <c r="A108" s="231">
        <f t="shared" si="8"/>
        <v>97</v>
      </c>
      <c r="B108" s="205" t="str">
        <f t="shared" si="10"/>
        <v/>
      </c>
      <c r="C108" s="133"/>
      <c r="D108" s="128" t="str">
        <f t="shared" si="11"/>
        <v/>
      </c>
      <c r="E108" s="128" t="str">
        <f t="shared" si="12"/>
        <v/>
      </c>
      <c r="F108" s="148"/>
      <c r="G108" s="148"/>
      <c r="H108" s="163"/>
      <c r="I108" s="94"/>
      <c r="J108" s="149"/>
      <c r="K108" s="232"/>
      <c r="L108" s="78"/>
      <c r="M108" s="233"/>
      <c r="N108" s="234"/>
      <c r="O108" s="235"/>
      <c r="P108" s="79">
        <f t="shared" si="9"/>
        <v>0</v>
      </c>
      <c r="Q108" s="236" t="str">
        <f t="shared" si="13"/>
        <v/>
      </c>
      <c r="R108" s="237">
        <f t="shared" si="14"/>
        <v>0</v>
      </c>
      <c r="S108" s="237"/>
    </row>
    <row r="109" spans="1:19" ht="25.25" customHeight="1" x14ac:dyDescent="0.2">
      <c r="A109" s="231">
        <f t="shared" si="8"/>
        <v>98</v>
      </c>
      <c r="B109" s="205" t="str">
        <f t="shared" si="10"/>
        <v/>
      </c>
      <c r="C109" s="133"/>
      <c r="D109" s="128" t="str">
        <f t="shared" si="11"/>
        <v/>
      </c>
      <c r="E109" s="128" t="str">
        <f t="shared" si="12"/>
        <v/>
      </c>
      <c r="F109" s="148"/>
      <c r="G109" s="148"/>
      <c r="H109" s="163"/>
      <c r="I109" s="94"/>
      <c r="J109" s="149"/>
      <c r="K109" s="232"/>
      <c r="L109" s="78"/>
      <c r="M109" s="233"/>
      <c r="N109" s="234"/>
      <c r="O109" s="235"/>
      <c r="P109" s="79">
        <f t="shared" si="9"/>
        <v>0</v>
      </c>
      <c r="Q109" s="236" t="str">
        <f t="shared" si="13"/>
        <v/>
      </c>
      <c r="R109" s="237">
        <f t="shared" si="14"/>
        <v>0</v>
      </c>
      <c r="S109" s="237"/>
    </row>
    <row r="110" spans="1:19" ht="25.25" customHeight="1" x14ac:dyDescent="0.2">
      <c r="A110" s="231">
        <f t="shared" si="8"/>
        <v>99</v>
      </c>
      <c r="B110" s="205" t="str">
        <f t="shared" si="10"/>
        <v/>
      </c>
      <c r="C110" s="133"/>
      <c r="D110" s="128" t="str">
        <f t="shared" si="11"/>
        <v/>
      </c>
      <c r="E110" s="128" t="str">
        <f t="shared" si="12"/>
        <v/>
      </c>
      <c r="F110" s="148"/>
      <c r="G110" s="148"/>
      <c r="H110" s="163"/>
      <c r="I110" s="94"/>
      <c r="J110" s="149"/>
      <c r="K110" s="232"/>
      <c r="L110" s="78"/>
      <c r="M110" s="233"/>
      <c r="N110" s="234"/>
      <c r="O110" s="235"/>
      <c r="P110" s="79">
        <f t="shared" si="9"/>
        <v>0</v>
      </c>
      <c r="Q110" s="236" t="str">
        <f t="shared" si="13"/>
        <v/>
      </c>
      <c r="R110" s="237">
        <f t="shared" si="14"/>
        <v>0</v>
      </c>
      <c r="S110" s="237"/>
    </row>
    <row r="111" spans="1:19" ht="25.25" customHeight="1" x14ac:dyDescent="0.2">
      <c r="A111" s="231">
        <f t="shared" si="8"/>
        <v>100</v>
      </c>
      <c r="B111" s="205" t="str">
        <f t="shared" si="10"/>
        <v/>
      </c>
      <c r="C111" s="133"/>
      <c r="D111" s="128" t="str">
        <f t="shared" si="11"/>
        <v/>
      </c>
      <c r="E111" s="128" t="str">
        <f t="shared" si="12"/>
        <v/>
      </c>
      <c r="F111" s="148"/>
      <c r="G111" s="148"/>
      <c r="H111" s="163"/>
      <c r="I111" s="94"/>
      <c r="J111" s="149"/>
      <c r="K111" s="232"/>
      <c r="L111" s="78"/>
      <c r="M111" s="233"/>
      <c r="N111" s="234"/>
      <c r="O111" s="235"/>
      <c r="P111" s="79">
        <f t="shared" si="9"/>
        <v>0</v>
      </c>
      <c r="Q111" s="236" t="str">
        <f t="shared" si="13"/>
        <v/>
      </c>
      <c r="R111" s="237">
        <f t="shared" si="14"/>
        <v>0</v>
      </c>
      <c r="S111" s="237"/>
    </row>
    <row r="112" spans="1:19" ht="25.25" customHeight="1" x14ac:dyDescent="0.2">
      <c r="A112" s="231">
        <f t="shared" si="8"/>
        <v>101</v>
      </c>
      <c r="B112" s="205" t="str">
        <f t="shared" si="10"/>
        <v/>
      </c>
      <c r="C112" s="133"/>
      <c r="D112" s="128" t="str">
        <f t="shared" si="11"/>
        <v/>
      </c>
      <c r="E112" s="128" t="str">
        <f t="shared" si="12"/>
        <v/>
      </c>
      <c r="F112" s="148"/>
      <c r="G112" s="148"/>
      <c r="H112" s="163"/>
      <c r="I112" s="94"/>
      <c r="J112" s="149"/>
      <c r="K112" s="232"/>
      <c r="L112" s="78"/>
      <c r="M112" s="233"/>
      <c r="N112" s="234"/>
      <c r="O112" s="235"/>
      <c r="P112" s="79">
        <f t="shared" si="9"/>
        <v>0</v>
      </c>
      <c r="Q112" s="236" t="str">
        <f t="shared" si="13"/>
        <v/>
      </c>
      <c r="R112" s="237">
        <f t="shared" si="14"/>
        <v>0</v>
      </c>
      <c r="S112" s="237"/>
    </row>
    <row r="113" spans="1:19" ht="25.25" customHeight="1" x14ac:dyDescent="0.2">
      <c r="A113" s="231">
        <f t="shared" si="8"/>
        <v>102</v>
      </c>
      <c r="B113" s="205" t="str">
        <f t="shared" si="10"/>
        <v/>
      </c>
      <c r="C113" s="133"/>
      <c r="D113" s="128" t="str">
        <f t="shared" si="11"/>
        <v/>
      </c>
      <c r="E113" s="128" t="str">
        <f t="shared" si="12"/>
        <v/>
      </c>
      <c r="F113" s="148"/>
      <c r="G113" s="148"/>
      <c r="H113" s="163"/>
      <c r="I113" s="94"/>
      <c r="J113" s="149"/>
      <c r="K113" s="232"/>
      <c r="L113" s="78"/>
      <c r="M113" s="233"/>
      <c r="N113" s="234"/>
      <c r="O113" s="235"/>
      <c r="P113" s="79">
        <f t="shared" si="9"/>
        <v>0</v>
      </c>
      <c r="Q113" s="236" t="str">
        <f t="shared" si="13"/>
        <v/>
      </c>
      <c r="R113" s="237">
        <f t="shared" si="14"/>
        <v>0</v>
      </c>
      <c r="S113" s="237"/>
    </row>
    <row r="114" spans="1:19" ht="25.25" customHeight="1" x14ac:dyDescent="0.2">
      <c r="A114" s="231">
        <f t="shared" si="8"/>
        <v>103</v>
      </c>
      <c r="B114" s="205" t="str">
        <f t="shared" si="10"/>
        <v/>
      </c>
      <c r="C114" s="133"/>
      <c r="D114" s="128" t="str">
        <f t="shared" si="11"/>
        <v/>
      </c>
      <c r="E114" s="128" t="str">
        <f t="shared" si="12"/>
        <v/>
      </c>
      <c r="F114" s="148"/>
      <c r="G114" s="148"/>
      <c r="H114" s="163"/>
      <c r="I114" s="94"/>
      <c r="J114" s="149"/>
      <c r="K114" s="232"/>
      <c r="L114" s="78"/>
      <c r="M114" s="233"/>
      <c r="N114" s="234"/>
      <c r="O114" s="235"/>
      <c r="P114" s="79">
        <f t="shared" si="9"/>
        <v>0</v>
      </c>
      <c r="Q114" s="236" t="str">
        <f t="shared" si="13"/>
        <v/>
      </c>
      <c r="R114" s="237">
        <f t="shared" si="14"/>
        <v>0</v>
      </c>
      <c r="S114" s="237"/>
    </row>
    <row r="115" spans="1:19" ht="25.25" customHeight="1" x14ac:dyDescent="0.2">
      <c r="A115" s="231">
        <f t="shared" si="8"/>
        <v>104</v>
      </c>
      <c r="B115" s="205" t="str">
        <f t="shared" si="10"/>
        <v/>
      </c>
      <c r="C115" s="133"/>
      <c r="D115" s="128" t="str">
        <f t="shared" si="11"/>
        <v/>
      </c>
      <c r="E115" s="128" t="str">
        <f t="shared" si="12"/>
        <v/>
      </c>
      <c r="F115" s="148"/>
      <c r="G115" s="148"/>
      <c r="H115" s="163"/>
      <c r="I115" s="94"/>
      <c r="J115" s="149"/>
      <c r="K115" s="232"/>
      <c r="L115" s="78"/>
      <c r="M115" s="233"/>
      <c r="N115" s="234"/>
      <c r="O115" s="235"/>
      <c r="P115" s="79">
        <f t="shared" si="9"/>
        <v>0</v>
      </c>
      <c r="Q115" s="236" t="str">
        <f t="shared" si="13"/>
        <v/>
      </c>
      <c r="R115" s="237">
        <f t="shared" si="14"/>
        <v>0</v>
      </c>
      <c r="S115" s="237"/>
    </row>
    <row r="116" spans="1:19" ht="25.25" customHeight="1" x14ac:dyDescent="0.2">
      <c r="A116" s="231">
        <f t="shared" si="8"/>
        <v>105</v>
      </c>
      <c r="B116" s="205" t="str">
        <f t="shared" si="10"/>
        <v/>
      </c>
      <c r="C116" s="133"/>
      <c r="D116" s="128" t="str">
        <f t="shared" si="11"/>
        <v/>
      </c>
      <c r="E116" s="128" t="str">
        <f t="shared" si="12"/>
        <v/>
      </c>
      <c r="F116" s="148"/>
      <c r="G116" s="148"/>
      <c r="H116" s="163"/>
      <c r="I116" s="94"/>
      <c r="J116" s="149"/>
      <c r="K116" s="232"/>
      <c r="L116" s="78"/>
      <c r="M116" s="233"/>
      <c r="N116" s="234"/>
      <c r="O116" s="235"/>
      <c r="P116" s="79">
        <f t="shared" si="9"/>
        <v>0</v>
      </c>
      <c r="Q116" s="236" t="str">
        <f t="shared" si="13"/>
        <v/>
      </c>
      <c r="R116" s="237">
        <f t="shared" si="14"/>
        <v>0</v>
      </c>
      <c r="S116" s="237"/>
    </row>
    <row r="117" spans="1:19" ht="25.25" customHeight="1" x14ac:dyDescent="0.2">
      <c r="A117" s="231">
        <f t="shared" si="8"/>
        <v>106</v>
      </c>
      <c r="B117" s="205" t="str">
        <f t="shared" si="10"/>
        <v/>
      </c>
      <c r="C117" s="133"/>
      <c r="D117" s="128" t="str">
        <f t="shared" si="11"/>
        <v/>
      </c>
      <c r="E117" s="128" t="str">
        <f t="shared" si="12"/>
        <v/>
      </c>
      <c r="F117" s="148"/>
      <c r="G117" s="148"/>
      <c r="H117" s="163"/>
      <c r="I117" s="94"/>
      <c r="J117" s="149"/>
      <c r="K117" s="232"/>
      <c r="L117" s="78"/>
      <c r="M117" s="233"/>
      <c r="N117" s="234"/>
      <c r="O117" s="235"/>
      <c r="P117" s="79">
        <f t="shared" si="9"/>
        <v>0</v>
      </c>
      <c r="Q117" s="236" t="str">
        <f t="shared" si="13"/>
        <v/>
      </c>
      <c r="R117" s="237">
        <f t="shared" si="14"/>
        <v>0</v>
      </c>
      <c r="S117" s="237"/>
    </row>
    <row r="118" spans="1:19" ht="25.25" customHeight="1" x14ac:dyDescent="0.2">
      <c r="A118" s="231">
        <f t="shared" si="8"/>
        <v>107</v>
      </c>
      <c r="B118" s="205" t="str">
        <f t="shared" si="10"/>
        <v/>
      </c>
      <c r="C118" s="133"/>
      <c r="D118" s="128" t="str">
        <f t="shared" si="11"/>
        <v/>
      </c>
      <c r="E118" s="128" t="str">
        <f t="shared" si="12"/>
        <v/>
      </c>
      <c r="F118" s="148"/>
      <c r="G118" s="148"/>
      <c r="H118" s="163"/>
      <c r="I118" s="94"/>
      <c r="J118" s="149"/>
      <c r="K118" s="232"/>
      <c r="L118" s="78"/>
      <c r="M118" s="233"/>
      <c r="N118" s="234"/>
      <c r="O118" s="235"/>
      <c r="P118" s="79">
        <f t="shared" si="9"/>
        <v>0</v>
      </c>
      <c r="Q118" s="236" t="str">
        <f t="shared" si="13"/>
        <v/>
      </c>
      <c r="R118" s="237">
        <f t="shared" si="14"/>
        <v>0</v>
      </c>
      <c r="S118" s="237"/>
    </row>
    <row r="119" spans="1:19" ht="25.25" customHeight="1" x14ac:dyDescent="0.2">
      <c r="A119" s="231">
        <f t="shared" si="8"/>
        <v>108</v>
      </c>
      <c r="B119" s="205" t="str">
        <f t="shared" si="10"/>
        <v/>
      </c>
      <c r="C119" s="133"/>
      <c r="D119" s="128" t="str">
        <f t="shared" si="11"/>
        <v/>
      </c>
      <c r="E119" s="128" t="str">
        <f t="shared" si="12"/>
        <v/>
      </c>
      <c r="F119" s="148"/>
      <c r="G119" s="148"/>
      <c r="H119" s="163"/>
      <c r="I119" s="94"/>
      <c r="J119" s="149"/>
      <c r="K119" s="232"/>
      <c r="L119" s="78"/>
      <c r="M119" s="233"/>
      <c r="N119" s="234"/>
      <c r="O119" s="235"/>
      <c r="P119" s="79">
        <f t="shared" si="9"/>
        <v>0</v>
      </c>
      <c r="Q119" s="236" t="str">
        <f t="shared" si="13"/>
        <v/>
      </c>
      <c r="R119" s="237">
        <f t="shared" si="14"/>
        <v>0</v>
      </c>
      <c r="S119" s="237"/>
    </row>
    <row r="120" spans="1:19" ht="25.25" customHeight="1" x14ac:dyDescent="0.2">
      <c r="A120" s="231">
        <f t="shared" si="8"/>
        <v>109</v>
      </c>
      <c r="B120" s="205" t="str">
        <f t="shared" si="10"/>
        <v/>
      </c>
      <c r="C120" s="133"/>
      <c r="D120" s="128" t="str">
        <f t="shared" si="11"/>
        <v/>
      </c>
      <c r="E120" s="128" t="str">
        <f t="shared" si="12"/>
        <v/>
      </c>
      <c r="F120" s="148"/>
      <c r="G120" s="148"/>
      <c r="H120" s="163"/>
      <c r="I120" s="94"/>
      <c r="J120" s="149"/>
      <c r="K120" s="232"/>
      <c r="L120" s="78"/>
      <c r="M120" s="233"/>
      <c r="N120" s="234"/>
      <c r="O120" s="235"/>
      <c r="P120" s="79">
        <f t="shared" si="9"/>
        <v>0</v>
      </c>
      <c r="Q120" s="236" t="str">
        <f t="shared" si="13"/>
        <v/>
      </c>
      <c r="R120" s="237">
        <f t="shared" si="14"/>
        <v>0</v>
      </c>
      <c r="S120" s="237"/>
    </row>
    <row r="121" spans="1:19" ht="25.25" customHeight="1" x14ac:dyDescent="0.2">
      <c r="A121" s="231">
        <f t="shared" si="8"/>
        <v>110</v>
      </c>
      <c r="B121" s="205" t="str">
        <f t="shared" si="10"/>
        <v/>
      </c>
      <c r="C121" s="133"/>
      <c r="D121" s="128" t="str">
        <f t="shared" si="11"/>
        <v/>
      </c>
      <c r="E121" s="128" t="str">
        <f t="shared" si="12"/>
        <v/>
      </c>
      <c r="F121" s="148"/>
      <c r="G121" s="148"/>
      <c r="H121" s="163"/>
      <c r="I121" s="94"/>
      <c r="J121" s="149"/>
      <c r="K121" s="232"/>
      <c r="L121" s="78"/>
      <c r="M121" s="233"/>
      <c r="N121" s="234"/>
      <c r="O121" s="235"/>
      <c r="P121" s="79">
        <f t="shared" si="9"/>
        <v>0</v>
      </c>
      <c r="Q121" s="236" t="str">
        <f t="shared" si="13"/>
        <v/>
      </c>
      <c r="R121" s="237">
        <f t="shared" si="14"/>
        <v>0</v>
      </c>
      <c r="S121" s="237"/>
    </row>
    <row r="122" spans="1:19" ht="25.25" customHeight="1" x14ac:dyDescent="0.2">
      <c r="A122" s="231">
        <f t="shared" si="8"/>
        <v>111</v>
      </c>
      <c r="B122" s="205" t="str">
        <f t="shared" si="10"/>
        <v/>
      </c>
      <c r="C122" s="133"/>
      <c r="D122" s="128" t="str">
        <f t="shared" si="11"/>
        <v/>
      </c>
      <c r="E122" s="128" t="str">
        <f t="shared" si="12"/>
        <v/>
      </c>
      <c r="F122" s="148"/>
      <c r="G122" s="148"/>
      <c r="H122" s="163"/>
      <c r="I122" s="94"/>
      <c r="J122" s="149"/>
      <c r="K122" s="232"/>
      <c r="L122" s="78"/>
      <c r="M122" s="233"/>
      <c r="N122" s="234"/>
      <c r="O122" s="235"/>
      <c r="P122" s="79">
        <f t="shared" si="9"/>
        <v>0</v>
      </c>
      <c r="Q122" s="236" t="str">
        <f t="shared" si="13"/>
        <v/>
      </c>
      <c r="R122" s="237">
        <f t="shared" si="14"/>
        <v>0</v>
      </c>
      <c r="S122" s="237"/>
    </row>
    <row r="123" spans="1:19" ht="25.25" customHeight="1" x14ac:dyDescent="0.2">
      <c r="A123" s="231">
        <f t="shared" si="8"/>
        <v>112</v>
      </c>
      <c r="B123" s="205" t="str">
        <f t="shared" si="10"/>
        <v/>
      </c>
      <c r="C123" s="133"/>
      <c r="D123" s="128" t="str">
        <f t="shared" si="11"/>
        <v/>
      </c>
      <c r="E123" s="128" t="str">
        <f t="shared" si="12"/>
        <v/>
      </c>
      <c r="F123" s="148"/>
      <c r="G123" s="148"/>
      <c r="H123" s="163"/>
      <c r="I123" s="94"/>
      <c r="J123" s="149"/>
      <c r="K123" s="232"/>
      <c r="L123" s="78"/>
      <c r="M123" s="233"/>
      <c r="N123" s="234"/>
      <c r="O123" s="235"/>
      <c r="P123" s="79">
        <f t="shared" si="9"/>
        <v>0</v>
      </c>
      <c r="Q123" s="236" t="str">
        <f t="shared" si="13"/>
        <v/>
      </c>
      <c r="R123" s="237">
        <f t="shared" si="14"/>
        <v>0</v>
      </c>
      <c r="S123" s="237"/>
    </row>
    <row r="124" spans="1:19" ht="25.25" customHeight="1" x14ac:dyDescent="0.2">
      <c r="A124" s="231">
        <f t="shared" si="8"/>
        <v>113</v>
      </c>
      <c r="B124" s="205" t="str">
        <f t="shared" si="10"/>
        <v/>
      </c>
      <c r="C124" s="133"/>
      <c r="D124" s="128" t="str">
        <f t="shared" si="11"/>
        <v/>
      </c>
      <c r="E124" s="128" t="str">
        <f t="shared" si="12"/>
        <v/>
      </c>
      <c r="F124" s="148"/>
      <c r="G124" s="148"/>
      <c r="H124" s="163"/>
      <c r="I124" s="94"/>
      <c r="J124" s="149"/>
      <c r="K124" s="232"/>
      <c r="L124" s="78"/>
      <c r="M124" s="233"/>
      <c r="N124" s="234"/>
      <c r="O124" s="235"/>
      <c r="P124" s="79">
        <f t="shared" si="9"/>
        <v>0</v>
      </c>
      <c r="Q124" s="236" t="str">
        <f t="shared" si="13"/>
        <v/>
      </c>
      <c r="R124" s="237">
        <f t="shared" si="14"/>
        <v>0</v>
      </c>
      <c r="S124" s="237"/>
    </row>
    <row r="125" spans="1:19" ht="25.25" customHeight="1" x14ac:dyDescent="0.2">
      <c r="A125" s="231">
        <f t="shared" si="8"/>
        <v>114</v>
      </c>
      <c r="B125" s="205" t="str">
        <f t="shared" si="10"/>
        <v/>
      </c>
      <c r="C125" s="133"/>
      <c r="D125" s="128" t="str">
        <f t="shared" si="11"/>
        <v/>
      </c>
      <c r="E125" s="128" t="str">
        <f t="shared" si="12"/>
        <v/>
      </c>
      <c r="F125" s="148"/>
      <c r="G125" s="148"/>
      <c r="H125" s="163"/>
      <c r="I125" s="94"/>
      <c r="J125" s="149"/>
      <c r="K125" s="232"/>
      <c r="L125" s="78"/>
      <c r="M125" s="233"/>
      <c r="N125" s="234"/>
      <c r="O125" s="235"/>
      <c r="P125" s="79">
        <f t="shared" si="9"/>
        <v>0</v>
      </c>
      <c r="Q125" s="236" t="str">
        <f t="shared" si="13"/>
        <v/>
      </c>
      <c r="R125" s="237">
        <f t="shared" si="14"/>
        <v>0</v>
      </c>
      <c r="S125" s="237"/>
    </row>
    <row r="126" spans="1:19" ht="25.25" customHeight="1" x14ac:dyDescent="0.2">
      <c r="A126" s="231">
        <f t="shared" si="8"/>
        <v>115</v>
      </c>
      <c r="B126" s="205" t="str">
        <f t="shared" si="10"/>
        <v/>
      </c>
      <c r="C126" s="133"/>
      <c r="D126" s="128" t="str">
        <f t="shared" si="11"/>
        <v/>
      </c>
      <c r="E126" s="128" t="str">
        <f t="shared" si="12"/>
        <v/>
      </c>
      <c r="F126" s="148"/>
      <c r="G126" s="148"/>
      <c r="H126" s="163"/>
      <c r="I126" s="94"/>
      <c r="J126" s="149"/>
      <c r="K126" s="232"/>
      <c r="L126" s="78"/>
      <c r="M126" s="233"/>
      <c r="N126" s="234"/>
      <c r="O126" s="235"/>
      <c r="P126" s="79">
        <f t="shared" si="9"/>
        <v>0</v>
      </c>
      <c r="Q126" s="236" t="str">
        <f t="shared" si="13"/>
        <v/>
      </c>
      <c r="R126" s="237">
        <f t="shared" si="14"/>
        <v>0</v>
      </c>
      <c r="S126" s="237"/>
    </row>
    <row r="127" spans="1:19" ht="25.25" customHeight="1" x14ac:dyDescent="0.2">
      <c r="A127" s="231">
        <f t="shared" si="8"/>
        <v>116</v>
      </c>
      <c r="B127" s="205" t="str">
        <f t="shared" si="10"/>
        <v/>
      </c>
      <c r="C127" s="133"/>
      <c r="D127" s="128" t="str">
        <f t="shared" si="11"/>
        <v/>
      </c>
      <c r="E127" s="128" t="str">
        <f t="shared" si="12"/>
        <v/>
      </c>
      <c r="F127" s="148"/>
      <c r="G127" s="148"/>
      <c r="H127" s="163"/>
      <c r="I127" s="94"/>
      <c r="J127" s="149"/>
      <c r="K127" s="232"/>
      <c r="L127" s="78"/>
      <c r="M127" s="233"/>
      <c r="N127" s="234"/>
      <c r="O127" s="235"/>
      <c r="P127" s="79">
        <f t="shared" si="9"/>
        <v>0</v>
      </c>
      <c r="Q127" s="236" t="str">
        <f t="shared" si="13"/>
        <v/>
      </c>
      <c r="R127" s="237">
        <f t="shared" si="14"/>
        <v>0</v>
      </c>
      <c r="S127" s="237"/>
    </row>
    <row r="128" spans="1:19" ht="25.25" customHeight="1" x14ac:dyDescent="0.2">
      <c r="A128" s="231">
        <f t="shared" si="8"/>
        <v>117</v>
      </c>
      <c r="B128" s="205" t="str">
        <f t="shared" si="10"/>
        <v/>
      </c>
      <c r="C128" s="133"/>
      <c r="D128" s="128" t="str">
        <f t="shared" si="11"/>
        <v/>
      </c>
      <c r="E128" s="128" t="str">
        <f t="shared" si="12"/>
        <v/>
      </c>
      <c r="F128" s="148"/>
      <c r="G128" s="148"/>
      <c r="H128" s="163"/>
      <c r="I128" s="94"/>
      <c r="J128" s="149"/>
      <c r="K128" s="232"/>
      <c r="L128" s="78"/>
      <c r="M128" s="233"/>
      <c r="N128" s="234"/>
      <c r="O128" s="235"/>
      <c r="P128" s="79">
        <f t="shared" si="9"/>
        <v>0</v>
      </c>
      <c r="Q128" s="236" t="str">
        <f t="shared" si="13"/>
        <v/>
      </c>
      <c r="R128" s="237">
        <f t="shared" si="14"/>
        <v>0</v>
      </c>
      <c r="S128" s="237"/>
    </row>
    <row r="129" spans="1:19" ht="25.25" customHeight="1" x14ac:dyDescent="0.2">
      <c r="A129" s="231">
        <f t="shared" si="8"/>
        <v>118</v>
      </c>
      <c r="B129" s="205" t="str">
        <f t="shared" si="10"/>
        <v/>
      </c>
      <c r="C129" s="133"/>
      <c r="D129" s="128" t="str">
        <f t="shared" si="11"/>
        <v/>
      </c>
      <c r="E129" s="128" t="str">
        <f t="shared" si="12"/>
        <v/>
      </c>
      <c r="F129" s="148"/>
      <c r="G129" s="148"/>
      <c r="H129" s="163"/>
      <c r="I129" s="94"/>
      <c r="J129" s="149"/>
      <c r="K129" s="232"/>
      <c r="L129" s="78"/>
      <c r="M129" s="233"/>
      <c r="N129" s="234"/>
      <c r="O129" s="235"/>
      <c r="P129" s="79">
        <f t="shared" si="9"/>
        <v>0</v>
      </c>
      <c r="Q129" s="236" t="str">
        <f t="shared" si="13"/>
        <v/>
      </c>
      <c r="R129" s="237">
        <f t="shared" si="14"/>
        <v>0</v>
      </c>
      <c r="S129" s="237"/>
    </row>
    <row r="130" spans="1:19" ht="25.25" customHeight="1" x14ac:dyDescent="0.2">
      <c r="A130" s="231">
        <f t="shared" si="8"/>
        <v>119</v>
      </c>
      <c r="B130" s="205" t="str">
        <f t="shared" si="10"/>
        <v/>
      </c>
      <c r="C130" s="133"/>
      <c r="D130" s="128" t="str">
        <f t="shared" si="11"/>
        <v/>
      </c>
      <c r="E130" s="128" t="str">
        <f t="shared" si="12"/>
        <v/>
      </c>
      <c r="F130" s="148"/>
      <c r="G130" s="148"/>
      <c r="H130" s="163"/>
      <c r="I130" s="94"/>
      <c r="J130" s="149"/>
      <c r="K130" s="232"/>
      <c r="L130" s="78"/>
      <c r="M130" s="233"/>
      <c r="N130" s="234"/>
      <c r="O130" s="235"/>
      <c r="P130" s="79">
        <f t="shared" si="9"/>
        <v>0</v>
      </c>
      <c r="Q130" s="236" t="str">
        <f t="shared" si="13"/>
        <v/>
      </c>
      <c r="R130" s="237">
        <f t="shared" si="14"/>
        <v>0</v>
      </c>
      <c r="S130" s="237"/>
    </row>
    <row r="131" spans="1:19" ht="25.25" customHeight="1" x14ac:dyDescent="0.2">
      <c r="A131" s="231">
        <f t="shared" si="8"/>
        <v>120</v>
      </c>
      <c r="B131" s="205" t="str">
        <f t="shared" si="10"/>
        <v/>
      </c>
      <c r="C131" s="133"/>
      <c r="D131" s="128" t="str">
        <f t="shared" si="11"/>
        <v/>
      </c>
      <c r="E131" s="128" t="str">
        <f t="shared" si="12"/>
        <v/>
      </c>
      <c r="F131" s="148"/>
      <c r="G131" s="148"/>
      <c r="H131" s="163"/>
      <c r="I131" s="94"/>
      <c r="J131" s="149"/>
      <c r="K131" s="232"/>
      <c r="L131" s="78"/>
      <c r="M131" s="233"/>
      <c r="N131" s="234"/>
      <c r="O131" s="235"/>
      <c r="P131" s="79">
        <f t="shared" si="9"/>
        <v>0</v>
      </c>
      <c r="Q131" s="236" t="str">
        <f t="shared" si="13"/>
        <v/>
      </c>
      <c r="R131" s="237">
        <f t="shared" si="14"/>
        <v>0</v>
      </c>
      <c r="S131" s="237"/>
    </row>
    <row r="132" spans="1:19" ht="25.25" customHeight="1" x14ac:dyDescent="0.2">
      <c r="A132" s="231">
        <f t="shared" si="8"/>
        <v>121</v>
      </c>
      <c r="B132" s="205" t="str">
        <f t="shared" si="10"/>
        <v/>
      </c>
      <c r="C132" s="133"/>
      <c r="D132" s="128" t="str">
        <f t="shared" si="11"/>
        <v/>
      </c>
      <c r="E132" s="128" t="str">
        <f t="shared" si="12"/>
        <v/>
      </c>
      <c r="F132" s="148"/>
      <c r="G132" s="148"/>
      <c r="H132" s="163"/>
      <c r="I132" s="94"/>
      <c r="J132" s="149"/>
      <c r="K132" s="232"/>
      <c r="L132" s="78"/>
      <c r="M132" s="233"/>
      <c r="N132" s="234"/>
      <c r="O132" s="235"/>
      <c r="P132" s="79">
        <f t="shared" si="9"/>
        <v>0</v>
      </c>
      <c r="Q132" s="236" t="str">
        <f t="shared" si="13"/>
        <v/>
      </c>
      <c r="R132" s="237">
        <f t="shared" si="14"/>
        <v>0</v>
      </c>
      <c r="S132" s="237"/>
    </row>
    <row r="133" spans="1:19" ht="25.25" customHeight="1" x14ac:dyDescent="0.2">
      <c r="A133" s="231">
        <f t="shared" si="8"/>
        <v>122</v>
      </c>
      <c r="B133" s="205" t="str">
        <f t="shared" si="10"/>
        <v/>
      </c>
      <c r="C133" s="133"/>
      <c r="D133" s="128" t="str">
        <f t="shared" si="11"/>
        <v/>
      </c>
      <c r="E133" s="128" t="str">
        <f t="shared" si="12"/>
        <v/>
      </c>
      <c r="F133" s="148"/>
      <c r="G133" s="148"/>
      <c r="H133" s="163"/>
      <c r="I133" s="94"/>
      <c r="J133" s="149"/>
      <c r="K133" s="232"/>
      <c r="L133" s="78"/>
      <c r="M133" s="233"/>
      <c r="N133" s="234"/>
      <c r="O133" s="235"/>
      <c r="P133" s="79">
        <f t="shared" si="9"/>
        <v>0</v>
      </c>
      <c r="Q133" s="236" t="str">
        <f t="shared" si="13"/>
        <v/>
      </c>
      <c r="R133" s="237">
        <f t="shared" si="14"/>
        <v>0</v>
      </c>
      <c r="S133" s="237"/>
    </row>
    <row r="134" spans="1:19" ht="25.25" customHeight="1" x14ac:dyDescent="0.2">
      <c r="A134" s="231">
        <f t="shared" si="8"/>
        <v>123</v>
      </c>
      <c r="B134" s="205" t="str">
        <f t="shared" si="10"/>
        <v/>
      </c>
      <c r="C134" s="133"/>
      <c r="D134" s="128" t="str">
        <f t="shared" si="11"/>
        <v/>
      </c>
      <c r="E134" s="128" t="str">
        <f t="shared" si="12"/>
        <v/>
      </c>
      <c r="F134" s="148"/>
      <c r="G134" s="148"/>
      <c r="H134" s="163"/>
      <c r="I134" s="94"/>
      <c r="J134" s="149"/>
      <c r="K134" s="232"/>
      <c r="L134" s="78"/>
      <c r="M134" s="233"/>
      <c r="N134" s="234"/>
      <c r="O134" s="235"/>
      <c r="P134" s="79">
        <f t="shared" si="9"/>
        <v>0</v>
      </c>
      <c r="Q134" s="236" t="str">
        <f t="shared" si="13"/>
        <v/>
      </c>
      <c r="R134" s="237">
        <f t="shared" si="14"/>
        <v>0</v>
      </c>
      <c r="S134" s="237"/>
    </row>
    <row r="135" spans="1:19" ht="25.25" customHeight="1" x14ac:dyDescent="0.2">
      <c r="A135" s="231">
        <f t="shared" si="8"/>
        <v>124</v>
      </c>
      <c r="B135" s="205" t="str">
        <f t="shared" si="10"/>
        <v/>
      </c>
      <c r="C135" s="133"/>
      <c r="D135" s="128" t="str">
        <f t="shared" si="11"/>
        <v/>
      </c>
      <c r="E135" s="128" t="str">
        <f t="shared" si="12"/>
        <v/>
      </c>
      <c r="F135" s="148"/>
      <c r="G135" s="148"/>
      <c r="H135" s="163"/>
      <c r="I135" s="94"/>
      <c r="J135" s="149"/>
      <c r="K135" s="232"/>
      <c r="L135" s="78"/>
      <c r="M135" s="233"/>
      <c r="N135" s="234"/>
      <c r="O135" s="235"/>
      <c r="P135" s="79">
        <f t="shared" si="9"/>
        <v>0</v>
      </c>
      <c r="Q135" s="236" t="str">
        <f t="shared" si="13"/>
        <v/>
      </c>
      <c r="R135" s="237">
        <f t="shared" si="14"/>
        <v>0</v>
      </c>
      <c r="S135" s="237"/>
    </row>
    <row r="136" spans="1:19" ht="25.25" customHeight="1" x14ac:dyDescent="0.2">
      <c r="A136" s="231">
        <f t="shared" si="8"/>
        <v>125</v>
      </c>
      <c r="B136" s="205" t="str">
        <f t="shared" si="10"/>
        <v/>
      </c>
      <c r="C136" s="133"/>
      <c r="D136" s="128" t="str">
        <f t="shared" si="11"/>
        <v/>
      </c>
      <c r="E136" s="128" t="str">
        <f t="shared" si="12"/>
        <v/>
      </c>
      <c r="F136" s="148"/>
      <c r="G136" s="148"/>
      <c r="H136" s="163"/>
      <c r="I136" s="94"/>
      <c r="J136" s="149"/>
      <c r="K136" s="232"/>
      <c r="L136" s="78"/>
      <c r="M136" s="233"/>
      <c r="N136" s="234"/>
      <c r="O136" s="235"/>
      <c r="P136" s="79">
        <f t="shared" si="9"/>
        <v>0</v>
      </c>
      <c r="Q136" s="236" t="str">
        <f t="shared" si="13"/>
        <v/>
      </c>
      <c r="R136" s="237">
        <f t="shared" si="14"/>
        <v>0</v>
      </c>
      <c r="S136" s="237"/>
    </row>
    <row r="137" spans="1:19" ht="25.25" customHeight="1" x14ac:dyDescent="0.2">
      <c r="A137" s="231">
        <f t="shared" si="8"/>
        <v>126</v>
      </c>
      <c r="B137" s="205" t="str">
        <f t="shared" si="10"/>
        <v/>
      </c>
      <c r="C137" s="133"/>
      <c r="D137" s="128" t="str">
        <f t="shared" si="11"/>
        <v/>
      </c>
      <c r="E137" s="128" t="str">
        <f t="shared" si="12"/>
        <v/>
      </c>
      <c r="F137" s="148"/>
      <c r="G137" s="148"/>
      <c r="H137" s="163"/>
      <c r="I137" s="94"/>
      <c r="J137" s="149"/>
      <c r="K137" s="232"/>
      <c r="L137" s="78"/>
      <c r="M137" s="233"/>
      <c r="N137" s="234"/>
      <c r="O137" s="235"/>
      <c r="P137" s="79">
        <f t="shared" si="9"/>
        <v>0</v>
      </c>
      <c r="Q137" s="236" t="str">
        <f t="shared" si="13"/>
        <v/>
      </c>
      <c r="R137" s="237">
        <f t="shared" si="14"/>
        <v>0</v>
      </c>
      <c r="S137" s="237"/>
    </row>
    <row r="138" spans="1:19" ht="25.25" customHeight="1" x14ac:dyDescent="0.2">
      <c r="A138" s="231">
        <f t="shared" si="8"/>
        <v>127</v>
      </c>
      <c r="B138" s="205" t="str">
        <f t="shared" si="10"/>
        <v/>
      </c>
      <c r="C138" s="133"/>
      <c r="D138" s="128" t="str">
        <f t="shared" si="11"/>
        <v/>
      </c>
      <c r="E138" s="128" t="str">
        <f t="shared" si="12"/>
        <v/>
      </c>
      <c r="F138" s="148"/>
      <c r="G138" s="148"/>
      <c r="H138" s="163"/>
      <c r="I138" s="94"/>
      <c r="J138" s="149"/>
      <c r="K138" s="232"/>
      <c r="L138" s="78"/>
      <c r="M138" s="233"/>
      <c r="N138" s="234"/>
      <c r="O138" s="235"/>
      <c r="P138" s="79">
        <f t="shared" si="9"/>
        <v>0</v>
      </c>
      <c r="Q138" s="236" t="str">
        <f t="shared" si="13"/>
        <v/>
      </c>
      <c r="R138" s="237">
        <f t="shared" si="14"/>
        <v>0</v>
      </c>
      <c r="S138" s="237"/>
    </row>
    <row r="139" spans="1:19" ht="25.25" customHeight="1" x14ac:dyDescent="0.2">
      <c r="A139" s="231">
        <f t="shared" si="8"/>
        <v>128</v>
      </c>
      <c r="B139" s="205" t="str">
        <f t="shared" si="10"/>
        <v/>
      </c>
      <c r="C139" s="133"/>
      <c r="D139" s="128" t="str">
        <f t="shared" si="11"/>
        <v/>
      </c>
      <c r="E139" s="128" t="str">
        <f t="shared" si="12"/>
        <v/>
      </c>
      <c r="F139" s="148"/>
      <c r="G139" s="148"/>
      <c r="H139" s="163"/>
      <c r="I139" s="94"/>
      <c r="J139" s="149"/>
      <c r="K139" s="232"/>
      <c r="L139" s="78"/>
      <c r="M139" s="233"/>
      <c r="N139" s="234"/>
      <c r="O139" s="235"/>
      <c r="P139" s="79">
        <f t="shared" si="9"/>
        <v>0</v>
      </c>
      <c r="Q139" s="236" t="str">
        <f t="shared" si="13"/>
        <v/>
      </c>
      <c r="R139" s="237">
        <f t="shared" si="14"/>
        <v>0</v>
      </c>
      <c r="S139" s="237"/>
    </row>
    <row r="140" spans="1:19" ht="25.25" customHeight="1" x14ac:dyDescent="0.2">
      <c r="A140" s="231">
        <f t="shared" ref="A140:A203" si="15">ROW()-11</f>
        <v>129</v>
      </c>
      <c r="B140" s="205" t="str">
        <f t="shared" si="10"/>
        <v/>
      </c>
      <c r="C140" s="133"/>
      <c r="D140" s="128" t="str">
        <f t="shared" si="11"/>
        <v/>
      </c>
      <c r="E140" s="128" t="str">
        <f t="shared" si="12"/>
        <v/>
      </c>
      <c r="F140" s="148"/>
      <c r="G140" s="148"/>
      <c r="H140" s="163"/>
      <c r="I140" s="94"/>
      <c r="J140" s="149"/>
      <c r="K140" s="232"/>
      <c r="L140" s="78"/>
      <c r="M140" s="233"/>
      <c r="N140" s="234"/>
      <c r="O140" s="235"/>
      <c r="P140" s="79">
        <f t="shared" ref="P140:P203" si="16">IF(AND(($C140&lt;&gt;""),(OR(F140="",G140="",H140="",))),1,0)</f>
        <v>0</v>
      </c>
      <c r="Q140" s="236" t="str">
        <f t="shared" si="13"/>
        <v/>
      </c>
      <c r="R140" s="237">
        <f t="shared" si="14"/>
        <v>0</v>
      </c>
      <c r="S140" s="237"/>
    </row>
    <row r="141" spans="1:19" ht="25.25" customHeight="1" x14ac:dyDescent="0.2">
      <c r="A141" s="231">
        <f t="shared" si="15"/>
        <v>130</v>
      </c>
      <c r="B141" s="205" t="str">
        <f t="shared" ref="B141:B204" si="17">IF($C141="","","高性能ボイラ")</f>
        <v/>
      </c>
      <c r="C141" s="133"/>
      <c r="D141" s="128" t="str">
        <f t="shared" ref="D141:D204" si="18">IF($C$2="","",IF($B141&lt;&gt;"",$C$2,""))</f>
        <v/>
      </c>
      <c r="E141" s="128" t="str">
        <f t="shared" ref="E141:E204" si="19">IF($F$2="","",IF($B141&lt;&gt;"",$F$2,""))</f>
        <v/>
      </c>
      <c r="F141" s="148"/>
      <c r="G141" s="148"/>
      <c r="H141" s="163"/>
      <c r="I141" s="94"/>
      <c r="J141" s="149"/>
      <c r="K141" s="232"/>
      <c r="L141" s="78"/>
      <c r="M141" s="233"/>
      <c r="N141" s="234"/>
      <c r="O141" s="235"/>
      <c r="P141" s="79">
        <f t="shared" si="16"/>
        <v>0</v>
      </c>
      <c r="Q141" s="236" t="str">
        <f t="shared" ref="Q141:Q204" si="20">TEXT(IF(G141="","","["&amp;C141&amp;"]"&amp;G141),"G/標準")</f>
        <v/>
      </c>
      <c r="R141" s="237">
        <f t="shared" ref="R141:R204" si="21">IF(Q141="",0,COUNTIF($Q$12:$Q$311,Q141))</f>
        <v>0</v>
      </c>
      <c r="S141" s="237"/>
    </row>
    <row r="142" spans="1:19" ht="25.25" customHeight="1" x14ac:dyDescent="0.2">
      <c r="A142" s="231">
        <f t="shared" si="15"/>
        <v>131</v>
      </c>
      <c r="B142" s="205" t="str">
        <f t="shared" si="17"/>
        <v/>
      </c>
      <c r="C142" s="133"/>
      <c r="D142" s="128" t="str">
        <f t="shared" si="18"/>
        <v/>
      </c>
      <c r="E142" s="128" t="str">
        <f t="shared" si="19"/>
        <v/>
      </c>
      <c r="F142" s="148"/>
      <c r="G142" s="148"/>
      <c r="H142" s="163"/>
      <c r="I142" s="94"/>
      <c r="J142" s="149"/>
      <c r="K142" s="232"/>
      <c r="L142" s="78"/>
      <c r="M142" s="233"/>
      <c r="N142" s="234"/>
      <c r="O142" s="235"/>
      <c r="P142" s="79">
        <f t="shared" si="16"/>
        <v>0</v>
      </c>
      <c r="Q142" s="236" t="str">
        <f t="shared" si="20"/>
        <v/>
      </c>
      <c r="R142" s="237">
        <f t="shared" si="21"/>
        <v>0</v>
      </c>
      <c r="S142" s="237"/>
    </row>
    <row r="143" spans="1:19" ht="25.25" customHeight="1" x14ac:dyDescent="0.2">
      <c r="A143" s="231">
        <f t="shared" si="15"/>
        <v>132</v>
      </c>
      <c r="B143" s="205" t="str">
        <f t="shared" si="17"/>
        <v/>
      </c>
      <c r="C143" s="133"/>
      <c r="D143" s="128" t="str">
        <f t="shared" si="18"/>
        <v/>
      </c>
      <c r="E143" s="128" t="str">
        <f t="shared" si="19"/>
        <v/>
      </c>
      <c r="F143" s="148"/>
      <c r="G143" s="148"/>
      <c r="H143" s="163"/>
      <c r="I143" s="94"/>
      <c r="J143" s="149"/>
      <c r="K143" s="232"/>
      <c r="L143" s="78"/>
      <c r="M143" s="233"/>
      <c r="N143" s="234"/>
      <c r="O143" s="235"/>
      <c r="P143" s="79">
        <f t="shared" si="16"/>
        <v>0</v>
      </c>
      <c r="Q143" s="236" t="str">
        <f t="shared" si="20"/>
        <v/>
      </c>
      <c r="R143" s="237">
        <f t="shared" si="21"/>
        <v>0</v>
      </c>
      <c r="S143" s="237"/>
    </row>
    <row r="144" spans="1:19" ht="25.25" customHeight="1" x14ac:dyDescent="0.2">
      <c r="A144" s="231">
        <f t="shared" si="15"/>
        <v>133</v>
      </c>
      <c r="B144" s="205" t="str">
        <f t="shared" si="17"/>
        <v/>
      </c>
      <c r="C144" s="133"/>
      <c r="D144" s="128" t="str">
        <f t="shared" si="18"/>
        <v/>
      </c>
      <c r="E144" s="128" t="str">
        <f t="shared" si="19"/>
        <v/>
      </c>
      <c r="F144" s="148"/>
      <c r="G144" s="148"/>
      <c r="H144" s="163"/>
      <c r="I144" s="94"/>
      <c r="J144" s="149"/>
      <c r="K144" s="232"/>
      <c r="L144" s="78"/>
      <c r="M144" s="233"/>
      <c r="N144" s="234"/>
      <c r="O144" s="235"/>
      <c r="P144" s="79">
        <f t="shared" si="16"/>
        <v>0</v>
      </c>
      <c r="Q144" s="236" t="str">
        <f t="shared" si="20"/>
        <v/>
      </c>
      <c r="R144" s="237">
        <f t="shared" si="21"/>
        <v>0</v>
      </c>
      <c r="S144" s="237"/>
    </row>
    <row r="145" spans="1:19" ht="25.25" customHeight="1" x14ac:dyDescent="0.2">
      <c r="A145" s="231">
        <f t="shared" si="15"/>
        <v>134</v>
      </c>
      <c r="B145" s="205" t="str">
        <f t="shared" si="17"/>
        <v/>
      </c>
      <c r="C145" s="133"/>
      <c r="D145" s="128" t="str">
        <f t="shared" si="18"/>
        <v/>
      </c>
      <c r="E145" s="128" t="str">
        <f t="shared" si="19"/>
        <v/>
      </c>
      <c r="F145" s="148"/>
      <c r="G145" s="148"/>
      <c r="H145" s="163"/>
      <c r="I145" s="94"/>
      <c r="J145" s="149"/>
      <c r="K145" s="232"/>
      <c r="L145" s="78"/>
      <c r="M145" s="233"/>
      <c r="N145" s="234"/>
      <c r="O145" s="235"/>
      <c r="P145" s="79">
        <f t="shared" si="16"/>
        <v>0</v>
      </c>
      <c r="Q145" s="236" t="str">
        <f t="shared" si="20"/>
        <v/>
      </c>
      <c r="R145" s="237">
        <f t="shared" si="21"/>
        <v>0</v>
      </c>
      <c r="S145" s="237"/>
    </row>
    <row r="146" spans="1:19" ht="25.25" customHeight="1" x14ac:dyDescent="0.2">
      <c r="A146" s="231">
        <f t="shared" si="15"/>
        <v>135</v>
      </c>
      <c r="B146" s="205" t="str">
        <f t="shared" si="17"/>
        <v/>
      </c>
      <c r="C146" s="133"/>
      <c r="D146" s="128" t="str">
        <f t="shared" si="18"/>
        <v/>
      </c>
      <c r="E146" s="128" t="str">
        <f t="shared" si="19"/>
        <v/>
      </c>
      <c r="F146" s="148"/>
      <c r="G146" s="148"/>
      <c r="H146" s="163"/>
      <c r="I146" s="94"/>
      <c r="J146" s="149"/>
      <c r="K146" s="232"/>
      <c r="L146" s="78"/>
      <c r="M146" s="233"/>
      <c r="N146" s="234"/>
      <c r="O146" s="235"/>
      <c r="P146" s="79">
        <f t="shared" si="16"/>
        <v>0</v>
      </c>
      <c r="Q146" s="236" t="str">
        <f t="shared" si="20"/>
        <v/>
      </c>
      <c r="R146" s="237">
        <f t="shared" si="21"/>
        <v>0</v>
      </c>
      <c r="S146" s="237"/>
    </row>
    <row r="147" spans="1:19" ht="25.25" customHeight="1" x14ac:dyDescent="0.2">
      <c r="A147" s="231">
        <f t="shared" si="15"/>
        <v>136</v>
      </c>
      <c r="B147" s="205" t="str">
        <f t="shared" si="17"/>
        <v/>
      </c>
      <c r="C147" s="133"/>
      <c r="D147" s="128" t="str">
        <f t="shared" si="18"/>
        <v/>
      </c>
      <c r="E147" s="128" t="str">
        <f t="shared" si="19"/>
        <v/>
      </c>
      <c r="F147" s="148"/>
      <c r="G147" s="148"/>
      <c r="H147" s="163"/>
      <c r="I147" s="94"/>
      <c r="J147" s="149"/>
      <c r="K147" s="232"/>
      <c r="L147" s="78"/>
      <c r="M147" s="233"/>
      <c r="N147" s="234"/>
      <c r="O147" s="235"/>
      <c r="P147" s="79">
        <f t="shared" si="16"/>
        <v>0</v>
      </c>
      <c r="Q147" s="236" t="str">
        <f t="shared" si="20"/>
        <v/>
      </c>
      <c r="R147" s="237">
        <f t="shared" si="21"/>
        <v>0</v>
      </c>
      <c r="S147" s="237"/>
    </row>
    <row r="148" spans="1:19" ht="25.25" customHeight="1" x14ac:dyDescent="0.2">
      <c r="A148" s="231">
        <f t="shared" si="15"/>
        <v>137</v>
      </c>
      <c r="B148" s="205" t="str">
        <f t="shared" si="17"/>
        <v/>
      </c>
      <c r="C148" s="133"/>
      <c r="D148" s="128" t="str">
        <f t="shared" si="18"/>
        <v/>
      </c>
      <c r="E148" s="128" t="str">
        <f t="shared" si="19"/>
        <v/>
      </c>
      <c r="F148" s="148"/>
      <c r="G148" s="148"/>
      <c r="H148" s="163"/>
      <c r="I148" s="94"/>
      <c r="J148" s="149"/>
      <c r="K148" s="232"/>
      <c r="L148" s="78"/>
      <c r="M148" s="233"/>
      <c r="N148" s="234"/>
      <c r="O148" s="235"/>
      <c r="P148" s="79">
        <f t="shared" si="16"/>
        <v>0</v>
      </c>
      <c r="Q148" s="236" t="str">
        <f t="shared" si="20"/>
        <v/>
      </c>
      <c r="R148" s="237">
        <f t="shared" si="21"/>
        <v>0</v>
      </c>
      <c r="S148" s="237"/>
    </row>
    <row r="149" spans="1:19" ht="25.25" customHeight="1" x14ac:dyDescent="0.2">
      <c r="A149" s="231">
        <f t="shared" si="15"/>
        <v>138</v>
      </c>
      <c r="B149" s="205" t="str">
        <f t="shared" si="17"/>
        <v/>
      </c>
      <c r="C149" s="133"/>
      <c r="D149" s="128" t="str">
        <f t="shared" si="18"/>
        <v/>
      </c>
      <c r="E149" s="128" t="str">
        <f t="shared" si="19"/>
        <v/>
      </c>
      <c r="F149" s="148"/>
      <c r="G149" s="148"/>
      <c r="H149" s="163"/>
      <c r="I149" s="94"/>
      <c r="J149" s="149"/>
      <c r="K149" s="232"/>
      <c r="L149" s="78"/>
      <c r="M149" s="233"/>
      <c r="N149" s="234"/>
      <c r="O149" s="235"/>
      <c r="P149" s="79">
        <f t="shared" si="16"/>
        <v>0</v>
      </c>
      <c r="Q149" s="236" t="str">
        <f t="shared" si="20"/>
        <v/>
      </c>
      <c r="R149" s="237">
        <f t="shared" si="21"/>
        <v>0</v>
      </c>
      <c r="S149" s="237"/>
    </row>
    <row r="150" spans="1:19" ht="25.25" customHeight="1" x14ac:dyDescent="0.2">
      <c r="A150" s="231">
        <f t="shared" si="15"/>
        <v>139</v>
      </c>
      <c r="B150" s="205" t="str">
        <f t="shared" si="17"/>
        <v/>
      </c>
      <c r="C150" s="133"/>
      <c r="D150" s="128" t="str">
        <f t="shared" si="18"/>
        <v/>
      </c>
      <c r="E150" s="128" t="str">
        <f t="shared" si="19"/>
        <v/>
      </c>
      <c r="F150" s="148"/>
      <c r="G150" s="148"/>
      <c r="H150" s="163"/>
      <c r="I150" s="94"/>
      <c r="J150" s="149"/>
      <c r="K150" s="232"/>
      <c r="L150" s="78"/>
      <c r="M150" s="233"/>
      <c r="N150" s="234"/>
      <c r="O150" s="235"/>
      <c r="P150" s="79">
        <f t="shared" si="16"/>
        <v>0</v>
      </c>
      <c r="Q150" s="236" t="str">
        <f t="shared" si="20"/>
        <v/>
      </c>
      <c r="R150" s="237">
        <f t="shared" si="21"/>
        <v>0</v>
      </c>
      <c r="S150" s="237"/>
    </row>
    <row r="151" spans="1:19" ht="25.25" customHeight="1" x14ac:dyDescent="0.2">
      <c r="A151" s="231">
        <f t="shared" si="15"/>
        <v>140</v>
      </c>
      <c r="B151" s="205" t="str">
        <f t="shared" si="17"/>
        <v/>
      </c>
      <c r="C151" s="133"/>
      <c r="D151" s="128" t="str">
        <f t="shared" si="18"/>
        <v/>
      </c>
      <c r="E151" s="128" t="str">
        <f t="shared" si="19"/>
        <v/>
      </c>
      <c r="F151" s="148"/>
      <c r="G151" s="148"/>
      <c r="H151" s="163"/>
      <c r="I151" s="94"/>
      <c r="J151" s="149"/>
      <c r="K151" s="232"/>
      <c r="L151" s="78"/>
      <c r="M151" s="233"/>
      <c r="N151" s="234"/>
      <c r="O151" s="235"/>
      <c r="P151" s="79">
        <f t="shared" si="16"/>
        <v>0</v>
      </c>
      <c r="Q151" s="236" t="str">
        <f t="shared" si="20"/>
        <v/>
      </c>
      <c r="R151" s="237">
        <f t="shared" si="21"/>
        <v>0</v>
      </c>
      <c r="S151" s="237"/>
    </row>
    <row r="152" spans="1:19" ht="25.25" customHeight="1" x14ac:dyDescent="0.2">
      <c r="A152" s="231">
        <f t="shared" si="15"/>
        <v>141</v>
      </c>
      <c r="B152" s="205" t="str">
        <f t="shared" si="17"/>
        <v/>
      </c>
      <c r="C152" s="133"/>
      <c r="D152" s="128" t="str">
        <f t="shared" si="18"/>
        <v/>
      </c>
      <c r="E152" s="128" t="str">
        <f t="shared" si="19"/>
        <v/>
      </c>
      <c r="F152" s="148"/>
      <c r="G152" s="148"/>
      <c r="H152" s="163"/>
      <c r="I152" s="94"/>
      <c r="J152" s="149"/>
      <c r="K152" s="232"/>
      <c r="L152" s="78"/>
      <c r="M152" s="233"/>
      <c r="N152" s="234"/>
      <c r="O152" s="235"/>
      <c r="P152" s="79">
        <f t="shared" si="16"/>
        <v>0</v>
      </c>
      <c r="Q152" s="236" t="str">
        <f t="shared" si="20"/>
        <v/>
      </c>
      <c r="R152" s="237">
        <f t="shared" si="21"/>
        <v>0</v>
      </c>
      <c r="S152" s="237"/>
    </row>
    <row r="153" spans="1:19" ht="25.25" customHeight="1" x14ac:dyDescent="0.2">
      <c r="A153" s="231">
        <f t="shared" si="15"/>
        <v>142</v>
      </c>
      <c r="B153" s="205" t="str">
        <f t="shared" si="17"/>
        <v/>
      </c>
      <c r="C153" s="133"/>
      <c r="D153" s="128" t="str">
        <f t="shared" si="18"/>
        <v/>
      </c>
      <c r="E153" s="128" t="str">
        <f t="shared" si="19"/>
        <v/>
      </c>
      <c r="F153" s="148"/>
      <c r="G153" s="148"/>
      <c r="H153" s="163"/>
      <c r="I153" s="94"/>
      <c r="J153" s="149"/>
      <c r="K153" s="232"/>
      <c r="L153" s="78"/>
      <c r="M153" s="233"/>
      <c r="N153" s="234"/>
      <c r="O153" s="235"/>
      <c r="P153" s="79">
        <f t="shared" si="16"/>
        <v>0</v>
      </c>
      <c r="Q153" s="236" t="str">
        <f t="shared" si="20"/>
        <v/>
      </c>
      <c r="R153" s="237">
        <f t="shared" si="21"/>
        <v>0</v>
      </c>
      <c r="S153" s="237"/>
    </row>
    <row r="154" spans="1:19" ht="25.25" customHeight="1" x14ac:dyDescent="0.2">
      <c r="A154" s="231">
        <f t="shared" si="15"/>
        <v>143</v>
      </c>
      <c r="B154" s="205" t="str">
        <f t="shared" si="17"/>
        <v/>
      </c>
      <c r="C154" s="133"/>
      <c r="D154" s="128" t="str">
        <f t="shared" si="18"/>
        <v/>
      </c>
      <c r="E154" s="128" t="str">
        <f t="shared" si="19"/>
        <v/>
      </c>
      <c r="F154" s="148"/>
      <c r="G154" s="148"/>
      <c r="H154" s="163"/>
      <c r="I154" s="94"/>
      <c r="J154" s="149"/>
      <c r="K154" s="232"/>
      <c r="L154" s="78"/>
      <c r="M154" s="233"/>
      <c r="N154" s="234"/>
      <c r="O154" s="235"/>
      <c r="P154" s="79">
        <f t="shared" si="16"/>
        <v>0</v>
      </c>
      <c r="Q154" s="236" t="str">
        <f t="shared" si="20"/>
        <v/>
      </c>
      <c r="R154" s="237">
        <f t="shared" si="21"/>
        <v>0</v>
      </c>
      <c r="S154" s="237"/>
    </row>
    <row r="155" spans="1:19" ht="25.25" customHeight="1" x14ac:dyDescent="0.2">
      <c r="A155" s="231">
        <f t="shared" si="15"/>
        <v>144</v>
      </c>
      <c r="B155" s="205" t="str">
        <f t="shared" si="17"/>
        <v/>
      </c>
      <c r="C155" s="133"/>
      <c r="D155" s="128" t="str">
        <f t="shared" si="18"/>
        <v/>
      </c>
      <c r="E155" s="128" t="str">
        <f t="shared" si="19"/>
        <v/>
      </c>
      <c r="F155" s="148"/>
      <c r="G155" s="148"/>
      <c r="H155" s="163"/>
      <c r="I155" s="94"/>
      <c r="J155" s="149"/>
      <c r="K155" s="232"/>
      <c r="L155" s="78"/>
      <c r="M155" s="233"/>
      <c r="N155" s="234"/>
      <c r="O155" s="235"/>
      <c r="P155" s="79">
        <f t="shared" si="16"/>
        <v>0</v>
      </c>
      <c r="Q155" s="236" t="str">
        <f t="shared" si="20"/>
        <v/>
      </c>
      <c r="R155" s="237">
        <f t="shared" si="21"/>
        <v>0</v>
      </c>
      <c r="S155" s="237"/>
    </row>
    <row r="156" spans="1:19" ht="25.25" customHeight="1" x14ac:dyDescent="0.2">
      <c r="A156" s="231">
        <f t="shared" si="15"/>
        <v>145</v>
      </c>
      <c r="B156" s="205" t="str">
        <f t="shared" si="17"/>
        <v/>
      </c>
      <c r="C156" s="133"/>
      <c r="D156" s="128" t="str">
        <f t="shared" si="18"/>
        <v/>
      </c>
      <c r="E156" s="128" t="str">
        <f t="shared" si="19"/>
        <v/>
      </c>
      <c r="F156" s="148"/>
      <c r="G156" s="148"/>
      <c r="H156" s="163"/>
      <c r="I156" s="94"/>
      <c r="J156" s="149"/>
      <c r="K156" s="232"/>
      <c r="L156" s="78"/>
      <c r="M156" s="233"/>
      <c r="N156" s="234"/>
      <c r="O156" s="235"/>
      <c r="P156" s="79">
        <f t="shared" si="16"/>
        <v>0</v>
      </c>
      <c r="Q156" s="236" t="str">
        <f t="shared" si="20"/>
        <v/>
      </c>
      <c r="R156" s="237">
        <f t="shared" si="21"/>
        <v>0</v>
      </c>
      <c r="S156" s="237"/>
    </row>
    <row r="157" spans="1:19" ht="25.25" customHeight="1" x14ac:dyDescent="0.2">
      <c r="A157" s="231">
        <f t="shared" si="15"/>
        <v>146</v>
      </c>
      <c r="B157" s="205" t="str">
        <f t="shared" si="17"/>
        <v/>
      </c>
      <c r="C157" s="133"/>
      <c r="D157" s="128" t="str">
        <f t="shared" si="18"/>
        <v/>
      </c>
      <c r="E157" s="128" t="str">
        <f t="shared" si="19"/>
        <v/>
      </c>
      <c r="F157" s="148"/>
      <c r="G157" s="148"/>
      <c r="H157" s="163"/>
      <c r="I157" s="94"/>
      <c r="J157" s="149"/>
      <c r="K157" s="232"/>
      <c r="L157" s="78"/>
      <c r="M157" s="233"/>
      <c r="N157" s="234"/>
      <c r="O157" s="235"/>
      <c r="P157" s="79">
        <f t="shared" si="16"/>
        <v>0</v>
      </c>
      <c r="Q157" s="236" t="str">
        <f t="shared" si="20"/>
        <v/>
      </c>
      <c r="R157" s="237">
        <f t="shared" si="21"/>
        <v>0</v>
      </c>
      <c r="S157" s="237"/>
    </row>
    <row r="158" spans="1:19" ht="25.25" customHeight="1" x14ac:dyDescent="0.2">
      <c r="A158" s="231">
        <f t="shared" si="15"/>
        <v>147</v>
      </c>
      <c r="B158" s="205" t="str">
        <f t="shared" si="17"/>
        <v/>
      </c>
      <c r="C158" s="133"/>
      <c r="D158" s="128" t="str">
        <f t="shared" si="18"/>
        <v/>
      </c>
      <c r="E158" s="128" t="str">
        <f t="shared" si="19"/>
        <v/>
      </c>
      <c r="F158" s="148"/>
      <c r="G158" s="148"/>
      <c r="H158" s="163"/>
      <c r="I158" s="94"/>
      <c r="J158" s="149"/>
      <c r="K158" s="232"/>
      <c r="L158" s="78"/>
      <c r="M158" s="233"/>
      <c r="N158" s="234"/>
      <c r="O158" s="235"/>
      <c r="P158" s="79">
        <f t="shared" si="16"/>
        <v>0</v>
      </c>
      <c r="Q158" s="236" t="str">
        <f t="shared" si="20"/>
        <v/>
      </c>
      <c r="R158" s="237">
        <f t="shared" si="21"/>
        <v>0</v>
      </c>
      <c r="S158" s="237"/>
    </row>
    <row r="159" spans="1:19" ht="25.25" customHeight="1" x14ac:dyDescent="0.2">
      <c r="A159" s="231">
        <f t="shared" si="15"/>
        <v>148</v>
      </c>
      <c r="B159" s="205" t="str">
        <f t="shared" si="17"/>
        <v/>
      </c>
      <c r="C159" s="133"/>
      <c r="D159" s="128" t="str">
        <f t="shared" si="18"/>
        <v/>
      </c>
      <c r="E159" s="128" t="str">
        <f t="shared" si="19"/>
        <v/>
      </c>
      <c r="F159" s="148"/>
      <c r="G159" s="148"/>
      <c r="H159" s="163"/>
      <c r="I159" s="94"/>
      <c r="J159" s="149"/>
      <c r="K159" s="232"/>
      <c r="L159" s="78"/>
      <c r="M159" s="233"/>
      <c r="N159" s="234"/>
      <c r="O159" s="235"/>
      <c r="P159" s="79">
        <f t="shared" si="16"/>
        <v>0</v>
      </c>
      <c r="Q159" s="236" t="str">
        <f t="shared" si="20"/>
        <v/>
      </c>
      <c r="R159" s="237">
        <f t="shared" si="21"/>
        <v>0</v>
      </c>
      <c r="S159" s="237"/>
    </row>
    <row r="160" spans="1:19" ht="25.25" customHeight="1" x14ac:dyDescent="0.2">
      <c r="A160" s="231">
        <f t="shared" si="15"/>
        <v>149</v>
      </c>
      <c r="B160" s="205" t="str">
        <f t="shared" si="17"/>
        <v/>
      </c>
      <c r="C160" s="133"/>
      <c r="D160" s="128" t="str">
        <f t="shared" si="18"/>
        <v/>
      </c>
      <c r="E160" s="128" t="str">
        <f t="shared" si="19"/>
        <v/>
      </c>
      <c r="F160" s="148"/>
      <c r="G160" s="148"/>
      <c r="H160" s="163"/>
      <c r="I160" s="94"/>
      <c r="J160" s="149"/>
      <c r="K160" s="232"/>
      <c r="L160" s="78"/>
      <c r="M160" s="233"/>
      <c r="N160" s="234"/>
      <c r="O160" s="235"/>
      <c r="P160" s="79">
        <f t="shared" si="16"/>
        <v>0</v>
      </c>
      <c r="Q160" s="236" t="str">
        <f t="shared" si="20"/>
        <v/>
      </c>
      <c r="R160" s="237">
        <f t="shared" si="21"/>
        <v>0</v>
      </c>
      <c r="S160" s="237"/>
    </row>
    <row r="161" spans="1:19" ht="25.25" customHeight="1" x14ac:dyDescent="0.2">
      <c r="A161" s="231">
        <f t="shared" si="15"/>
        <v>150</v>
      </c>
      <c r="B161" s="205" t="str">
        <f t="shared" si="17"/>
        <v/>
      </c>
      <c r="C161" s="133"/>
      <c r="D161" s="128" t="str">
        <f t="shared" si="18"/>
        <v/>
      </c>
      <c r="E161" s="128" t="str">
        <f t="shared" si="19"/>
        <v/>
      </c>
      <c r="F161" s="148"/>
      <c r="G161" s="148"/>
      <c r="H161" s="163"/>
      <c r="I161" s="94"/>
      <c r="J161" s="149"/>
      <c r="K161" s="232"/>
      <c r="L161" s="78"/>
      <c r="M161" s="233"/>
      <c r="N161" s="234"/>
      <c r="O161" s="235"/>
      <c r="P161" s="79">
        <f t="shared" si="16"/>
        <v>0</v>
      </c>
      <c r="Q161" s="236" t="str">
        <f t="shared" si="20"/>
        <v/>
      </c>
      <c r="R161" s="237">
        <f t="shared" si="21"/>
        <v>0</v>
      </c>
      <c r="S161" s="237"/>
    </row>
    <row r="162" spans="1:19" ht="25.25" customHeight="1" x14ac:dyDescent="0.2">
      <c r="A162" s="231">
        <f t="shared" si="15"/>
        <v>151</v>
      </c>
      <c r="B162" s="205" t="str">
        <f t="shared" si="17"/>
        <v/>
      </c>
      <c r="C162" s="133"/>
      <c r="D162" s="128" t="str">
        <f t="shared" si="18"/>
        <v/>
      </c>
      <c r="E162" s="128" t="str">
        <f t="shared" si="19"/>
        <v/>
      </c>
      <c r="F162" s="148"/>
      <c r="G162" s="148"/>
      <c r="H162" s="163"/>
      <c r="I162" s="94"/>
      <c r="J162" s="149"/>
      <c r="K162" s="232"/>
      <c r="L162" s="78"/>
      <c r="M162" s="233"/>
      <c r="N162" s="234"/>
      <c r="O162" s="235"/>
      <c r="P162" s="79">
        <f t="shared" si="16"/>
        <v>0</v>
      </c>
      <c r="Q162" s="236" t="str">
        <f t="shared" si="20"/>
        <v/>
      </c>
      <c r="R162" s="237">
        <f t="shared" si="21"/>
        <v>0</v>
      </c>
      <c r="S162" s="237"/>
    </row>
    <row r="163" spans="1:19" ht="25.25" customHeight="1" x14ac:dyDescent="0.2">
      <c r="A163" s="231">
        <f t="shared" si="15"/>
        <v>152</v>
      </c>
      <c r="B163" s="205" t="str">
        <f t="shared" si="17"/>
        <v/>
      </c>
      <c r="C163" s="133"/>
      <c r="D163" s="128" t="str">
        <f t="shared" si="18"/>
        <v/>
      </c>
      <c r="E163" s="128" t="str">
        <f t="shared" si="19"/>
        <v/>
      </c>
      <c r="F163" s="148"/>
      <c r="G163" s="148"/>
      <c r="H163" s="163"/>
      <c r="I163" s="94"/>
      <c r="J163" s="149"/>
      <c r="K163" s="232"/>
      <c r="L163" s="78"/>
      <c r="M163" s="233"/>
      <c r="N163" s="234"/>
      <c r="O163" s="235"/>
      <c r="P163" s="79">
        <f t="shared" si="16"/>
        <v>0</v>
      </c>
      <c r="Q163" s="236" t="str">
        <f t="shared" si="20"/>
        <v/>
      </c>
      <c r="R163" s="237">
        <f t="shared" si="21"/>
        <v>0</v>
      </c>
      <c r="S163" s="237"/>
    </row>
    <row r="164" spans="1:19" ht="25.25" customHeight="1" x14ac:dyDescent="0.2">
      <c r="A164" s="231">
        <f t="shared" si="15"/>
        <v>153</v>
      </c>
      <c r="B164" s="205" t="str">
        <f t="shared" si="17"/>
        <v/>
      </c>
      <c r="C164" s="133"/>
      <c r="D164" s="128" t="str">
        <f t="shared" si="18"/>
        <v/>
      </c>
      <c r="E164" s="128" t="str">
        <f t="shared" si="19"/>
        <v/>
      </c>
      <c r="F164" s="148"/>
      <c r="G164" s="148"/>
      <c r="H164" s="163"/>
      <c r="I164" s="94"/>
      <c r="J164" s="149"/>
      <c r="K164" s="232"/>
      <c r="L164" s="78"/>
      <c r="M164" s="233"/>
      <c r="N164" s="234"/>
      <c r="O164" s="235"/>
      <c r="P164" s="79">
        <f t="shared" si="16"/>
        <v>0</v>
      </c>
      <c r="Q164" s="236" t="str">
        <f t="shared" si="20"/>
        <v/>
      </c>
      <c r="R164" s="237">
        <f t="shared" si="21"/>
        <v>0</v>
      </c>
      <c r="S164" s="237"/>
    </row>
    <row r="165" spans="1:19" ht="25.25" customHeight="1" x14ac:dyDescent="0.2">
      <c r="A165" s="231">
        <f t="shared" si="15"/>
        <v>154</v>
      </c>
      <c r="B165" s="205" t="str">
        <f t="shared" si="17"/>
        <v/>
      </c>
      <c r="C165" s="133"/>
      <c r="D165" s="128" t="str">
        <f t="shared" si="18"/>
        <v/>
      </c>
      <c r="E165" s="128" t="str">
        <f t="shared" si="19"/>
        <v/>
      </c>
      <c r="F165" s="148"/>
      <c r="G165" s="148"/>
      <c r="H165" s="163"/>
      <c r="I165" s="94"/>
      <c r="J165" s="149"/>
      <c r="K165" s="232"/>
      <c r="L165" s="78"/>
      <c r="M165" s="233"/>
      <c r="N165" s="234"/>
      <c r="O165" s="235"/>
      <c r="P165" s="79">
        <f t="shared" si="16"/>
        <v>0</v>
      </c>
      <c r="Q165" s="236" t="str">
        <f t="shared" si="20"/>
        <v/>
      </c>
      <c r="R165" s="237">
        <f t="shared" si="21"/>
        <v>0</v>
      </c>
      <c r="S165" s="237"/>
    </row>
    <row r="166" spans="1:19" ht="25.25" customHeight="1" x14ac:dyDescent="0.2">
      <c r="A166" s="231">
        <f t="shared" si="15"/>
        <v>155</v>
      </c>
      <c r="B166" s="205" t="str">
        <f t="shared" si="17"/>
        <v/>
      </c>
      <c r="C166" s="133"/>
      <c r="D166" s="128" t="str">
        <f t="shared" si="18"/>
        <v/>
      </c>
      <c r="E166" s="128" t="str">
        <f t="shared" si="19"/>
        <v/>
      </c>
      <c r="F166" s="148"/>
      <c r="G166" s="148"/>
      <c r="H166" s="163"/>
      <c r="I166" s="94"/>
      <c r="J166" s="149"/>
      <c r="K166" s="232"/>
      <c r="L166" s="78"/>
      <c r="M166" s="233"/>
      <c r="N166" s="234"/>
      <c r="O166" s="235"/>
      <c r="P166" s="79">
        <f t="shared" si="16"/>
        <v>0</v>
      </c>
      <c r="Q166" s="236" t="str">
        <f t="shared" si="20"/>
        <v/>
      </c>
      <c r="R166" s="237">
        <f t="shared" si="21"/>
        <v>0</v>
      </c>
      <c r="S166" s="237"/>
    </row>
    <row r="167" spans="1:19" ht="25.25" customHeight="1" x14ac:dyDescent="0.2">
      <c r="A167" s="231">
        <f t="shared" si="15"/>
        <v>156</v>
      </c>
      <c r="B167" s="205" t="str">
        <f t="shared" si="17"/>
        <v/>
      </c>
      <c r="C167" s="133"/>
      <c r="D167" s="128" t="str">
        <f t="shared" si="18"/>
        <v/>
      </c>
      <c r="E167" s="128" t="str">
        <f t="shared" si="19"/>
        <v/>
      </c>
      <c r="F167" s="148"/>
      <c r="G167" s="148"/>
      <c r="H167" s="163"/>
      <c r="I167" s="94"/>
      <c r="J167" s="149"/>
      <c r="K167" s="232"/>
      <c r="L167" s="78"/>
      <c r="M167" s="233"/>
      <c r="N167" s="234"/>
      <c r="O167" s="235"/>
      <c r="P167" s="79">
        <f t="shared" si="16"/>
        <v>0</v>
      </c>
      <c r="Q167" s="236" t="str">
        <f t="shared" si="20"/>
        <v/>
      </c>
      <c r="R167" s="237">
        <f t="shared" si="21"/>
        <v>0</v>
      </c>
      <c r="S167" s="237"/>
    </row>
    <row r="168" spans="1:19" ht="25.25" customHeight="1" x14ac:dyDescent="0.2">
      <c r="A168" s="231">
        <f t="shared" si="15"/>
        <v>157</v>
      </c>
      <c r="B168" s="205" t="str">
        <f t="shared" si="17"/>
        <v/>
      </c>
      <c r="C168" s="133"/>
      <c r="D168" s="128" t="str">
        <f t="shared" si="18"/>
        <v/>
      </c>
      <c r="E168" s="128" t="str">
        <f t="shared" si="19"/>
        <v/>
      </c>
      <c r="F168" s="148"/>
      <c r="G168" s="148"/>
      <c r="H168" s="163"/>
      <c r="I168" s="94"/>
      <c r="J168" s="149"/>
      <c r="K168" s="232"/>
      <c r="L168" s="78"/>
      <c r="M168" s="233"/>
      <c r="N168" s="234"/>
      <c r="O168" s="235"/>
      <c r="P168" s="79">
        <f t="shared" si="16"/>
        <v>0</v>
      </c>
      <c r="Q168" s="236" t="str">
        <f t="shared" si="20"/>
        <v/>
      </c>
      <c r="R168" s="237">
        <f t="shared" si="21"/>
        <v>0</v>
      </c>
      <c r="S168" s="237"/>
    </row>
    <row r="169" spans="1:19" ht="25.25" customHeight="1" x14ac:dyDescent="0.2">
      <c r="A169" s="231">
        <f t="shared" si="15"/>
        <v>158</v>
      </c>
      <c r="B169" s="205" t="str">
        <f t="shared" si="17"/>
        <v/>
      </c>
      <c r="C169" s="133"/>
      <c r="D169" s="128" t="str">
        <f t="shared" si="18"/>
        <v/>
      </c>
      <c r="E169" s="128" t="str">
        <f t="shared" si="19"/>
        <v/>
      </c>
      <c r="F169" s="148"/>
      <c r="G169" s="148"/>
      <c r="H169" s="163"/>
      <c r="I169" s="94"/>
      <c r="J169" s="149"/>
      <c r="K169" s="232"/>
      <c r="L169" s="78"/>
      <c r="M169" s="233"/>
      <c r="N169" s="234"/>
      <c r="O169" s="235"/>
      <c r="P169" s="79">
        <f t="shared" si="16"/>
        <v>0</v>
      </c>
      <c r="Q169" s="236" t="str">
        <f t="shared" si="20"/>
        <v/>
      </c>
      <c r="R169" s="237">
        <f t="shared" si="21"/>
        <v>0</v>
      </c>
      <c r="S169" s="237"/>
    </row>
    <row r="170" spans="1:19" ht="25.25" customHeight="1" x14ac:dyDescent="0.2">
      <c r="A170" s="231">
        <f t="shared" si="15"/>
        <v>159</v>
      </c>
      <c r="B170" s="205" t="str">
        <f t="shared" si="17"/>
        <v/>
      </c>
      <c r="C170" s="133"/>
      <c r="D170" s="128" t="str">
        <f t="shared" si="18"/>
        <v/>
      </c>
      <c r="E170" s="128" t="str">
        <f t="shared" si="19"/>
        <v/>
      </c>
      <c r="F170" s="148"/>
      <c r="G170" s="148"/>
      <c r="H170" s="163"/>
      <c r="I170" s="94"/>
      <c r="J170" s="149"/>
      <c r="K170" s="232"/>
      <c r="L170" s="78"/>
      <c r="M170" s="233"/>
      <c r="N170" s="234"/>
      <c r="O170" s="235"/>
      <c r="P170" s="79">
        <f t="shared" si="16"/>
        <v>0</v>
      </c>
      <c r="Q170" s="236" t="str">
        <f t="shared" si="20"/>
        <v/>
      </c>
      <c r="R170" s="237">
        <f t="shared" si="21"/>
        <v>0</v>
      </c>
      <c r="S170" s="237"/>
    </row>
    <row r="171" spans="1:19" ht="25.25" customHeight="1" x14ac:dyDescent="0.2">
      <c r="A171" s="231">
        <f t="shared" si="15"/>
        <v>160</v>
      </c>
      <c r="B171" s="205" t="str">
        <f t="shared" si="17"/>
        <v/>
      </c>
      <c r="C171" s="133"/>
      <c r="D171" s="128" t="str">
        <f t="shared" si="18"/>
        <v/>
      </c>
      <c r="E171" s="128" t="str">
        <f t="shared" si="19"/>
        <v/>
      </c>
      <c r="F171" s="148"/>
      <c r="G171" s="148"/>
      <c r="H171" s="163"/>
      <c r="I171" s="94"/>
      <c r="J171" s="149"/>
      <c r="K171" s="232"/>
      <c r="L171" s="78"/>
      <c r="M171" s="233"/>
      <c r="N171" s="234"/>
      <c r="O171" s="235"/>
      <c r="P171" s="79">
        <f t="shared" si="16"/>
        <v>0</v>
      </c>
      <c r="Q171" s="236" t="str">
        <f t="shared" si="20"/>
        <v/>
      </c>
      <c r="R171" s="237">
        <f t="shared" si="21"/>
        <v>0</v>
      </c>
      <c r="S171" s="237"/>
    </row>
    <row r="172" spans="1:19" ht="25.25" customHeight="1" x14ac:dyDescent="0.2">
      <c r="A172" s="231">
        <f t="shared" si="15"/>
        <v>161</v>
      </c>
      <c r="B172" s="205" t="str">
        <f t="shared" si="17"/>
        <v/>
      </c>
      <c r="C172" s="133"/>
      <c r="D172" s="128" t="str">
        <f t="shared" si="18"/>
        <v/>
      </c>
      <c r="E172" s="128" t="str">
        <f t="shared" si="19"/>
        <v/>
      </c>
      <c r="F172" s="148"/>
      <c r="G172" s="148"/>
      <c r="H172" s="163"/>
      <c r="I172" s="94"/>
      <c r="J172" s="149"/>
      <c r="K172" s="232"/>
      <c r="L172" s="78"/>
      <c r="M172" s="233"/>
      <c r="N172" s="234"/>
      <c r="O172" s="235"/>
      <c r="P172" s="79">
        <f t="shared" si="16"/>
        <v>0</v>
      </c>
      <c r="Q172" s="236" t="str">
        <f t="shared" si="20"/>
        <v/>
      </c>
      <c r="R172" s="237">
        <f t="shared" si="21"/>
        <v>0</v>
      </c>
      <c r="S172" s="237"/>
    </row>
    <row r="173" spans="1:19" ht="25.25" customHeight="1" x14ac:dyDescent="0.2">
      <c r="A173" s="231">
        <f t="shared" si="15"/>
        <v>162</v>
      </c>
      <c r="B173" s="205" t="str">
        <f t="shared" si="17"/>
        <v/>
      </c>
      <c r="C173" s="133"/>
      <c r="D173" s="128" t="str">
        <f t="shared" si="18"/>
        <v/>
      </c>
      <c r="E173" s="128" t="str">
        <f t="shared" si="19"/>
        <v/>
      </c>
      <c r="F173" s="148"/>
      <c r="G173" s="148"/>
      <c r="H173" s="163"/>
      <c r="I173" s="94"/>
      <c r="J173" s="149"/>
      <c r="K173" s="232"/>
      <c r="L173" s="78"/>
      <c r="M173" s="233"/>
      <c r="N173" s="234"/>
      <c r="O173" s="235"/>
      <c r="P173" s="79">
        <f t="shared" si="16"/>
        <v>0</v>
      </c>
      <c r="Q173" s="236" t="str">
        <f t="shared" si="20"/>
        <v/>
      </c>
      <c r="R173" s="237">
        <f t="shared" si="21"/>
        <v>0</v>
      </c>
      <c r="S173" s="237"/>
    </row>
    <row r="174" spans="1:19" ht="25.25" customHeight="1" x14ac:dyDescent="0.2">
      <c r="A174" s="231">
        <f t="shared" si="15"/>
        <v>163</v>
      </c>
      <c r="B174" s="205" t="str">
        <f t="shared" si="17"/>
        <v/>
      </c>
      <c r="C174" s="133"/>
      <c r="D174" s="128" t="str">
        <f t="shared" si="18"/>
        <v/>
      </c>
      <c r="E174" s="128" t="str">
        <f t="shared" si="19"/>
        <v/>
      </c>
      <c r="F174" s="148"/>
      <c r="G174" s="148"/>
      <c r="H174" s="163"/>
      <c r="I174" s="94"/>
      <c r="J174" s="149"/>
      <c r="K174" s="232"/>
      <c r="L174" s="78"/>
      <c r="M174" s="233"/>
      <c r="N174" s="234"/>
      <c r="O174" s="235"/>
      <c r="P174" s="79">
        <f t="shared" si="16"/>
        <v>0</v>
      </c>
      <c r="Q174" s="236" t="str">
        <f t="shared" si="20"/>
        <v/>
      </c>
      <c r="R174" s="237">
        <f t="shared" si="21"/>
        <v>0</v>
      </c>
      <c r="S174" s="237"/>
    </row>
    <row r="175" spans="1:19" ht="25.25" customHeight="1" x14ac:dyDescent="0.2">
      <c r="A175" s="231">
        <f t="shared" si="15"/>
        <v>164</v>
      </c>
      <c r="B175" s="205" t="str">
        <f t="shared" si="17"/>
        <v/>
      </c>
      <c r="C175" s="133"/>
      <c r="D175" s="128" t="str">
        <f t="shared" si="18"/>
        <v/>
      </c>
      <c r="E175" s="128" t="str">
        <f t="shared" si="19"/>
        <v/>
      </c>
      <c r="F175" s="148"/>
      <c r="G175" s="148"/>
      <c r="H175" s="163"/>
      <c r="I175" s="94"/>
      <c r="J175" s="149"/>
      <c r="K175" s="232"/>
      <c r="L175" s="78"/>
      <c r="M175" s="233"/>
      <c r="N175" s="234"/>
      <c r="O175" s="235"/>
      <c r="P175" s="79">
        <f t="shared" si="16"/>
        <v>0</v>
      </c>
      <c r="Q175" s="236" t="str">
        <f t="shared" si="20"/>
        <v/>
      </c>
      <c r="R175" s="237">
        <f t="shared" si="21"/>
        <v>0</v>
      </c>
      <c r="S175" s="237"/>
    </row>
    <row r="176" spans="1:19" ht="25.25" customHeight="1" x14ac:dyDescent="0.2">
      <c r="A176" s="231">
        <f t="shared" si="15"/>
        <v>165</v>
      </c>
      <c r="B176" s="205" t="str">
        <f t="shared" si="17"/>
        <v/>
      </c>
      <c r="C176" s="133"/>
      <c r="D176" s="128" t="str">
        <f t="shared" si="18"/>
        <v/>
      </c>
      <c r="E176" s="128" t="str">
        <f t="shared" si="19"/>
        <v/>
      </c>
      <c r="F176" s="148"/>
      <c r="G176" s="148"/>
      <c r="H176" s="163"/>
      <c r="I176" s="94"/>
      <c r="J176" s="149"/>
      <c r="K176" s="232"/>
      <c r="L176" s="78"/>
      <c r="M176" s="233"/>
      <c r="N176" s="234"/>
      <c r="O176" s="235"/>
      <c r="P176" s="79">
        <f t="shared" si="16"/>
        <v>0</v>
      </c>
      <c r="Q176" s="236" t="str">
        <f t="shared" si="20"/>
        <v/>
      </c>
      <c r="R176" s="237">
        <f t="shared" si="21"/>
        <v>0</v>
      </c>
      <c r="S176" s="237"/>
    </row>
    <row r="177" spans="1:19" ht="25.25" customHeight="1" x14ac:dyDescent="0.2">
      <c r="A177" s="231">
        <f t="shared" si="15"/>
        <v>166</v>
      </c>
      <c r="B177" s="205" t="str">
        <f t="shared" si="17"/>
        <v/>
      </c>
      <c r="C177" s="133"/>
      <c r="D177" s="128" t="str">
        <f t="shared" si="18"/>
        <v/>
      </c>
      <c r="E177" s="128" t="str">
        <f t="shared" si="19"/>
        <v/>
      </c>
      <c r="F177" s="148"/>
      <c r="G177" s="148"/>
      <c r="H177" s="163"/>
      <c r="I177" s="94"/>
      <c r="J177" s="149"/>
      <c r="K177" s="232"/>
      <c r="L177" s="78"/>
      <c r="M177" s="233"/>
      <c r="N177" s="234"/>
      <c r="O177" s="235"/>
      <c r="P177" s="79">
        <f t="shared" si="16"/>
        <v>0</v>
      </c>
      <c r="Q177" s="236" t="str">
        <f t="shared" si="20"/>
        <v/>
      </c>
      <c r="R177" s="237">
        <f t="shared" si="21"/>
        <v>0</v>
      </c>
      <c r="S177" s="237"/>
    </row>
    <row r="178" spans="1:19" ht="25.25" customHeight="1" x14ac:dyDescent="0.2">
      <c r="A178" s="231">
        <f t="shared" si="15"/>
        <v>167</v>
      </c>
      <c r="B178" s="205" t="str">
        <f t="shared" si="17"/>
        <v/>
      </c>
      <c r="C178" s="133"/>
      <c r="D178" s="128" t="str">
        <f t="shared" si="18"/>
        <v/>
      </c>
      <c r="E178" s="128" t="str">
        <f t="shared" si="19"/>
        <v/>
      </c>
      <c r="F178" s="148"/>
      <c r="G178" s="148"/>
      <c r="H178" s="163"/>
      <c r="I178" s="94"/>
      <c r="J178" s="149"/>
      <c r="K178" s="232"/>
      <c r="L178" s="78"/>
      <c r="M178" s="233"/>
      <c r="N178" s="234"/>
      <c r="O178" s="235"/>
      <c r="P178" s="79">
        <f t="shared" si="16"/>
        <v>0</v>
      </c>
      <c r="Q178" s="236" t="str">
        <f t="shared" si="20"/>
        <v/>
      </c>
      <c r="R178" s="237">
        <f t="shared" si="21"/>
        <v>0</v>
      </c>
      <c r="S178" s="237"/>
    </row>
    <row r="179" spans="1:19" ht="25.25" customHeight="1" x14ac:dyDescent="0.2">
      <c r="A179" s="231">
        <f t="shared" si="15"/>
        <v>168</v>
      </c>
      <c r="B179" s="205" t="str">
        <f t="shared" si="17"/>
        <v/>
      </c>
      <c r="C179" s="133"/>
      <c r="D179" s="128" t="str">
        <f t="shared" si="18"/>
        <v/>
      </c>
      <c r="E179" s="128" t="str">
        <f t="shared" si="19"/>
        <v/>
      </c>
      <c r="F179" s="148"/>
      <c r="G179" s="148"/>
      <c r="H179" s="163"/>
      <c r="I179" s="94"/>
      <c r="J179" s="149"/>
      <c r="K179" s="232"/>
      <c r="L179" s="78"/>
      <c r="M179" s="233"/>
      <c r="N179" s="234"/>
      <c r="O179" s="235"/>
      <c r="P179" s="79">
        <f t="shared" si="16"/>
        <v>0</v>
      </c>
      <c r="Q179" s="236" t="str">
        <f t="shared" si="20"/>
        <v/>
      </c>
      <c r="R179" s="237">
        <f t="shared" si="21"/>
        <v>0</v>
      </c>
      <c r="S179" s="237"/>
    </row>
    <row r="180" spans="1:19" ht="25.25" customHeight="1" x14ac:dyDescent="0.2">
      <c r="A180" s="231">
        <f t="shared" si="15"/>
        <v>169</v>
      </c>
      <c r="B180" s="205" t="str">
        <f t="shared" si="17"/>
        <v/>
      </c>
      <c r="C180" s="133"/>
      <c r="D180" s="128" t="str">
        <f t="shared" si="18"/>
        <v/>
      </c>
      <c r="E180" s="128" t="str">
        <f t="shared" si="19"/>
        <v/>
      </c>
      <c r="F180" s="148"/>
      <c r="G180" s="148"/>
      <c r="H180" s="163"/>
      <c r="I180" s="94"/>
      <c r="J180" s="149"/>
      <c r="K180" s="232"/>
      <c r="L180" s="78"/>
      <c r="M180" s="233"/>
      <c r="N180" s="234"/>
      <c r="O180" s="235"/>
      <c r="P180" s="79">
        <f t="shared" si="16"/>
        <v>0</v>
      </c>
      <c r="Q180" s="236" t="str">
        <f t="shared" si="20"/>
        <v/>
      </c>
      <c r="R180" s="237">
        <f t="shared" si="21"/>
        <v>0</v>
      </c>
      <c r="S180" s="237"/>
    </row>
    <row r="181" spans="1:19" ht="25.25" customHeight="1" x14ac:dyDescent="0.2">
      <c r="A181" s="231">
        <f t="shared" si="15"/>
        <v>170</v>
      </c>
      <c r="B181" s="205" t="str">
        <f t="shared" si="17"/>
        <v/>
      </c>
      <c r="C181" s="133"/>
      <c r="D181" s="128" t="str">
        <f t="shared" si="18"/>
        <v/>
      </c>
      <c r="E181" s="128" t="str">
        <f t="shared" si="19"/>
        <v/>
      </c>
      <c r="F181" s="148"/>
      <c r="G181" s="148"/>
      <c r="H181" s="163"/>
      <c r="I181" s="94"/>
      <c r="J181" s="149"/>
      <c r="K181" s="232"/>
      <c r="L181" s="78"/>
      <c r="M181" s="233"/>
      <c r="N181" s="234"/>
      <c r="O181" s="235"/>
      <c r="P181" s="79">
        <f t="shared" si="16"/>
        <v>0</v>
      </c>
      <c r="Q181" s="236" t="str">
        <f t="shared" si="20"/>
        <v/>
      </c>
      <c r="R181" s="237">
        <f t="shared" si="21"/>
        <v>0</v>
      </c>
      <c r="S181" s="237"/>
    </row>
    <row r="182" spans="1:19" ht="25.25" customHeight="1" x14ac:dyDescent="0.2">
      <c r="A182" s="231">
        <f t="shared" si="15"/>
        <v>171</v>
      </c>
      <c r="B182" s="205" t="str">
        <f t="shared" si="17"/>
        <v/>
      </c>
      <c r="C182" s="133"/>
      <c r="D182" s="128" t="str">
        <f t="shared" si="18"/>
        <v/>
      </c>
      <c r="E182" s="128" t="str">
        <f t="shared" si="19"/>
        <v/>
      </c>
      <c r="F182" s="148"/>
      <c r="G182" s="148"/>
      <c r="H182" s="163"/>
      <c r="I182" s="94"/>
      <c r="J182" s="149"/>
      <c r="K182" s="232"/>
      <c r="L182" s="78"/>
      <c r="M182" s="233"/>
      <c r="N182" s="234"/>
      <c r="O182" s="235"/>
      <c r="P182" s="79">
        <f t="shared" si="16"/>
        <v>0</v>
      </c>
      <c r="Q182" s="236" t="str">
        <f t="shared" si="20"/>
        <v/>
      </c>
      <c r="R182" s="237">
        <f t="shared" si="21"/>
        <v>0</v>
      </c>
      <c r="S182" s="237"/>
    </row>
    <row r="183" spans="1:19" ht="25.25" customHeight="1" x14ac:dyDescent="0.2">
      <c r="A183" s="231">
        <f t="shared" si="15"/>
        <v>172</v>
      </c>
      <c r="B183" s="205" t="str">
        <f t="shared" si="17"/>
        <v/>
      </c>
      <c r="C183" s="133"/>
      <c r="D183" s="128" t="str">
        <f t="shared" si="18"/>
        <v/>
      </c>
      <c r="E183" s="128" t="str">
        <f t="shared" si="19"/>
        <v/>
      </c>
      <c r="F183" s="148"/>
      <c r="G183" s="148"/>
      <c r="H183" s="163"/>
      <c r="I183" s="94"/>
      <c r="J183" s="149"/>
      <c r="K183" s="232"/>
      <c r="L183" s="78"/>
      <c r="M183" s="233"/>
      <c r="N183" s="234"/>
      <c r="O183" s="235"/>
      <c r="P183" s="79">
        <f t="shared" si="16"/>
        <v>0</v>
      </c>
      <c r="Q183" s="236" t="str">
        <f t="shared" si="20"/>
        <v/>
      </c>
      <c r="R183" s="237">
        <f t="shared" si="21"/>
        <v>0</v>
      </c>
      <c r="S183" s="237"/>
    </row>
    <row r="184" spans="1:19" ht="25.25" customHeight="1" x14ac:dyDescent="0.2">
      <c r="A184" s="231">
        <f t="shared" si="15"/>
        <v>173</v>
      </c>
      <c r="B184" s="205" t="str">
        <f t="shared" si="17"/>
        <v/>
      </c>
      <c r="C184" s="133"/>
      <c r="D184" s="128" t="str">
        <f t="shared" si="18"/>
        <v/>
      </c>
      <c r="E184" s="128" t="str">
        <f t="shared" si="19"/>
        <v/>
      </c>
      <c r="F184" s="148"/>
      <c r="G184" s="148"/>
      <c r="H184" s="163"/>
      <c r="I184" s="94"/>
      <c r="J184" s="149"/>
      <c r="K184" s="232"/>
      <c r="L184" s="78"/>
      <c r="M184" s="233"/>
      <c r="N184" s="234"/>
      <c r="O184" s="235"/>
      <c r="P184" s="79">
        <f t="shared" si="16"/>
        <v>0</v>
      </c>
      <c r="Q184" s="236" t="str">
        <f t="shared" si="20"/>
        <v/>
      </c>
      <c r="R184" s="237">
        <f t="shared" si="21"/>
        <v>0</v>
      </c>
      <c r="S184" s="237"/>
    </row>
    <row r="185" spans="1:19" ht="25.25" customHeight="1" x14ac:dyDescent="0.2">
      <c r="A185" s="231">
        <f t="shared" si="15"/>
        <v>174</v>
      </c>
      <c r="B185" s="205" t="str">
        <f t="shared" si="17"/>
        <v/>
      </c>
      <c r="C185" s="133"/>
      <c r="D185" s="128" t="str">
        <f t="shared" si="18"/>
        <v/>
      </c>
      <c r="E185" s="128" t="str">
        <f t="shared" si="19"/>
        <v/>
      </c>
      <c r="F185" s="148"/>
      <c r="G185" s="148"/>
      <c r="H185" s="163"/>
      <c r="I185" s="94"/>
      <c r="J185" s="149"/>
      <c r="K185" s="232"/>
      <c r="L185" s="78"/>
      <c r="M185" s="233"/>
      <c r="N185" s="234"/>
      <c r="O185" s="235"/>
      <c r="P185" s="79">
        <f t="shared" si="16"/>
        <v>0</v>
      </c>
      <c r="Q185" s="236" t="str">
        <f t="shared" si="20"/>
        <v/>
      </c>
      <c r="R185" s="237">
        <f t="shared" si="21"/>
        <v>0</v>
      </c>
      <c r="S185" s="237"/>
    </row>
    <row r="186" spans="1:19" ht="25.25" customHeight="1" x14ac:dyDescent="0.2">
      <c r="A186" s="231">
        <f t="shared" si="15"/>
        <v>175</v>
      </c>
      <c r="B186" s="205" t="str">
        <f t="shared" si="17"/>
        <v/>
      </c>
      <c r="C186" s="133"/>
      <c r="D186" s="128" t="str">
        <f t="shared" si="18"/>
        <v/>
      </c>
      <c r="E186" s="128" t="str">
        <f t="shared" si="19"/>
        <v/>
      </c>
      <c r="F186" s="148"/>
      <c r="G186" s="148"/>
      <c r="H186" s="163"/>
      <c r="I186" s="94"/>
      <c r="J186" s="149"/>
      <c r="K186" s="232"/>
      <c r="L186" s="78"/>
      <c r="M186" s="233"/>
      <c r="N186" s="234"/>
      <c r="O186" s="235"/>
      <c r="P186" s="79">
        <f t="shared" si="16"/>
        <v>0</v>
      </c>
      <c r="Q186" s="236" t="str">
        <f t="shared" si="20"/>
        <v/>
      </c>
      <c r="R186" s="237">
        <f t="shared" si="21"/>
        <v>0</v>
      </c>
      <c r="S186" s="237"/>
    </row>
    <row r="187" spans="1:19" ht="25.25" customHeight="1" x14ac:dyDescent="0.2">
      <c r="A187" s="231">
        <f t="shared" si="15"/>
        <v>176</v>
      </c>
      <c r="B187" s="205" t="str">
        <f t="shared" si="17"/>
        <v/>
      </c>
      <c r="C187" s="133"/>
      <c r="D187" s="128" t="str">
        <f t="shared" si="18"/>
        <v/>
      </c>
      <c r="E187" s="128" t="str">
        <f t="shared" si="19"/>
        <v/>
      </c>
      <c r="F187" s="148"/>
      <c r="G187" s="148"/>
      <c r="H187" s="163"/>
      <c r="I187" s="94"/>
      <c r="J187" s="149"/>
      <c r="K187" s="232"/>
      <c r="L187" s="78"/>
      <c r="M187" s="233"/>
      <c r="N187" s="234"/>
      <c r="O187" s="235"/>
      <c r="P187" s="79">
        <f t="shared" si="16"/>
        <v>0</v>
      </c>
      <c r="Q187" s="236" t="str">
        <f t="shared" si="20"/>
        <v/>
      </c>
      <c r="R187" s="237">
        <f t="shared" si="21"/>
        <v>0</v>
      </c>
      <c r="S187" s="237"/>
    </row>
    <row r="188" spans="1:19" ht="25.25" customHeight="1" x14ac:dyDescent="0.2">
      <c r="A188" s="231">
        <f t="shared" si="15"/>
        <v>177</v>
      </c>
      <c r="B188" s="205" t="str">
        <f t="shared" si="17"/>
        <v/>
      </c>
      <c r="C188" s="133"/>
      <c r="D188" s="128" t="str">
        <f t="shared" si="18"/>
        <v/>
      </c>
      <c r="E188" s="128" t="str">
        <f t="shared" si="19"/>
        <v/>
      </c>
      <c r="F188" s="148"/>
      <c r="G188" s="148"/>
      <c r="H188" s="163"/>
      <c r="I188" s="94"/>
      <c r="J188" s="149"/>
      <c r="K188" s="232"/>
      <c r="L188" s="78"/>
      <c r="M188" s="233"/>
      <c r="N188" s="234"/>
      <c r="O188" s="235"/>
      <c r="P188" s="79">
        <f t="shared" si="16"/>
        <v>0</v>
      </c>
      <c r="Q188" s="236" t="str">
        <f t="shared" si="20"/>
        <v/>
      </c>
      <c r="R188" s="237">
        <f t="shared" si="21"/>
        <v>0</v>
      </c>
      <c r="S188" s="237"/>
    </row>
    <row r="189" spans="1:19" ht="25.25" customHeight="1" x14ac:dyDescent="0.2">
      <c r="A189" s="231">
        <f t="shared" si="15"/>
        <v>178</v>
      </c>
      <c r="B189" s="205" t="str">
        <f t="shared" si="17"/>
        <v/>
      </c>
      <c r="C189" s="133"/>
      <c r="D189" s="128" t="str">
        <f t="shared" si="18"/>
        <v/>
      </c>
      <c r="E189" s="128" t="str">
        <f t="shared" si="19"/>
        <v/>
      </c>
      <c r="F189" s="148"/>
      <c r="G189" s="148"/>
      <c r="H189" s="163"/>
      <c r="I189" s="94"/>
      <c r="J189" s="149"/>
      <c r="K189" s="232"/>
      <c r="L189" s="78"/>
      <c r="M189" s="233"/>
      <c r="N189" s="234"/>
      <c r="O189" s="235"/>
      <c r="P189" s="79">
        <f t="shared" si="16"/>
        <v>0</v>
      </c>
      <c r="Q189" s="236" t="str">
        <f t="shared" si="20"/>
        <v/>
      </c>
      <c r="R189" s="237">
        <f t="shared" si="21"/>
        <v>0</v>
      </c>
      <c r="S189" s="237"/>
    </row>
    <row r="190" spans="1:19" ht="25.25" customHeight="1" x14ac:dyDescent="0.2">
      <c r="A190" s="231">
        <f t="shared" si="15"/>
        <v>179</v>
      </c>
      <c r="B190" s="205" t="str">
        <f t="shared" si="17"/>
        <v/>
      </c>
      <c r="C190" s="133"/>
      <c r="D190" s="128" t="str">
        <f t="shared" si="18"/>
        <v/>
      </c>
      <c r="E190" s="128" t="str">
        <f t="shared" si="19"/>
        <v/>
      </c>
      <c r="F190" s="148"/>
      <c r="G190" s="148"/>
      <c r="H190" s="163"/>
      <c r="I190" s="94"/>
      <c r="J190" s="149"/>
      <c r="K190" s="232"/>
      <c r="L190" s="78"/>
      <c r="M190" s="233"/>
      <c r="N190" s="234"/>
      <c r="O190" s="235"/>
      <c r="P190" s="79">
        <f t="shared" si="16"/>
        <v>0</v>
      </c>
      <c r="Q190" s="236" t="str">
        <f t="shared" si="20"/>
        <v/>
      </c>
      <c r="R190" s="237">
        <f t="shared" si="21"/>
        <v>0</v>
      </c>
      <c r="S190" s="237"/>
    </row>
    <row r="191" spans="1:19" ht="25.25" customHeight="1" x14ac:dyDescent="0.2">
      <c r="A191" s="231">
        <f t="shared" si="15"/>
        <v>180</v>
      </c>
      <c r="B191" s="205" t="str">
        <f t="shared" si="17"/>
        <v/>
      </c>
      <c r="C191" s="133"/>
      <c r="D191" s="128" t="str">
        <f t="shared" si="18"/>
        <v/>
      </c>
      <c r="E191" s="128" t="str">
        <f t="shared" si="19"/>
        <v/>
      </c>
      <c r="F191" s="148"/>
      <c r="G191" s="148"/>
      <c r="H191" s="163"/>
      <c r="I191" s="94"/>
      <c r="J191" s="149"/>
      <c r="K191" s="232"/>
      <c r="L191" s="78"/>
      <c r="M191" s="233"/>
      <c r="N191" s="234"/>
      <c r="O191" s="235"/>
      <c r="P191" s="79">
        <f t="shared" si="16"/>
        <v>0</v>
      </c>
      <c r="Q191" s="236" t="str">
        <f t="shared" si="20"/>
        <v/>
      </c>
      <c r="R191" s="237">
        <f t="shared" si="21"/>
        <v>0</v>
      </c>
      <c r="S191" s="237"/>
    </row>
    <row r="192" spans="1:19" ht="25.25" customHeight="1" x14ac:dyDescent="0.2">
      <c r="A192" s="231">
        <f t="shared" si="15"/>
        <v>181</v>
      </c>
      <c r="B192" s="205" t="str">
        <f t="shared" si="17"/>
        <v/>
      </c>
      <c r="C192" s="133"/>
      <c r="D192" s="128" t="str">
        <f t="shared" si="18"/>
        <v/>
      </c>
      <c r="E192" s="128" t="str">
        <f t="shared" si="19"/>
        <v/>
      </c>
      <c r="F192" s="148"/>
      <c r="G192" s="148"/>
      <c r="H192" s="163"/>
      <c r="I192" s="94"/>
      <c r="J192" s="149"/>
      <c r="K192" s="232"/>
      <c r="L192" s="78"/>
      <c r="M192" s="233"/>
      <c r="N192" s="234"/>
      <c r="O192" s="235"/>
      <c r="P192" s="79">
        <f t="shared" si="16"/>
        <v>0</v>
      </c>
      <c r="Q192" s="236" t="str">
        <f t="shared" si="20"/>
        <v/>
      </c>
      <c r="R192" s="237">
        <f t="shared" si="21"/>
        <v>0</v>
      </c>
      <c r="S192" s="237"/>
    </row>
    <row r="193" spans="1:19" ht="25.25" customHeight="1" x14ac:dyDescent="0.2">
      <c r="A193" s="231">
        <f t="shared" si="15"/>
        <v>182</v>
      </c>
      <c r="B193" s="205" t="str">
        <f t="shared" si="17"/>
        <v/>
      </c>
      <c r="C193" s="133"/>
      <c r="D193" s="128" t="str">
        <f t="shared" si="18"/>
        <v/>
      </c>
      <c r="E193" s="128" t="str">
        <f t="shared" si="19"/>
        <v/>
      </c>
      <c r="F193" s="148"/>
      <c r="G193" s="148"/>
      <c r="H193" s="163"/>
      <c r="I193" s="94"/>
      <c r="J193" s="149"/>
      <c r="K193" s="232"/>
      <c r="L193" s="78"/>
      <c r="M193" s="233"/>
      <c r="N193" s="234"/>
      <c r="O193" s="235"/>
      <c r="P193" s="79">
        <f t="shared" si="16"/>
        <v>0</v>
      </c>
      <c r="Q193" s="236" t="str">
        <f t="shared" si="20"/>
        <v/>
      </c>
      <c r="R193" s="237">
        <f t="shared" si="21"/>
        <v>0</v>
      </c>
      <c r="S193" s="237"/>
    </row>
    <row r="194" spans="1:19" ht="25.25" customHeight="1" x14ac:dyDescent="0.2">
      <c r="A194" s="231">
        <f t="shared" si="15"/>
        <v>183</v>
      </c>
      <c r="B194" s="205" t="str">
        <f t="shared" si="17"/>
        <v/>
      </c>
      <c r="C194" s="133"/>
      <c r="D194" s="128" t="str">
        <f t="shared" si="18"/>
        <v/>
      </c>
      <c r="E194" s="128" t="str">
        <f t="shared" si="19"/>
        <v/>
      </c>
      <c r="F194" s="148"/>
      <c r="G194" s="148"/>
      <c r="H194" s="163"/>
      <c r="I194" s="94"/>
      <c r="J194" s="149"/>
      <c r="K194" s="232"/>
      <c r="L194" s="78"/>
      <c r="M194" s="233"/>
      <c r="N194" s="234"/>
      <c r="O194" s="235"/>
      <c r="P194" s="79">
        <f t="shared" si="16"/>
        <v>0</v>
      </c>
      <c r="Q194" s="236" t="str">
        <f t="shared" si="20"/>
        <v/>
      </c>
      <c r="R194" s="237">
        <f t="shared" si="21"/>
        <v>0</v>
      </c>
      <c r="S194" s="237"/>
    </row>
    <row r="195" spans="1:19" ht="25.25" customHeight="1" x14ac:dyDescent="0.2">
      <c r="A195" s="231">
        <f t="shared" si="15"/>
        <v>184</v>
      </c>
      <c r="B195" s="205" t="str">
        <f t="shared" si="17"/>
        <v/>
      </c>
      <c r="C195" s="133"/>
      <c r="D195" s="128" t="str">
        <f t="shared" si="18"/>
        <v/>
      </c>
      <c r="E195" s="128" t="str">
        <f t="shared" si="19"/>
        <v/>
      </c>
      <c r="F195" s="148"/>
      <c r="G195" s="148"/>
      <c r="H195" s="163"/>
      <c r="I195" s="94"/>
      <c r="J195" s="149"/>
      <c r="K195" s="232"/>
      <c r="L195" s="78"/>
      <c r="M195" s="233"/>
      <c r="N195" s="234"/>
      <c r="O195" s="235"/>
      <c r="P195" s="79">
        <f t="shared" si="16"/>
        <v>0</v>
      </c>
      <c r="Q195" s="236" t="str">
        <f t="shared" si="20"/>
        <v/>
      </c>
      <c r="R195" s="237">
        <f t="shared" si="21"/>
        <v>0</v>
      </c>
      <c r="S195" s="237"/>
    </row>
    <row r="196" spans="1:19" ht="25.25" customHeight="1" x14ac:dyDescent="0.2">
      <c r="A196" s="231">
        <f t="shared" si="15"/>
        <v>185</v>
      </c>
      <c r="B196" s="205" t="str">
        <f t="shared" si="17"/>
        <v/>
      </c>
      <c r="C196" s="133"/>
      <c r="D196" s="128" t="str">
        <f t="shared" si="18"/>
        <v/>
      </c>
      <c r="E196" s="128" t="str">
        <f t="shared" si="19"/>
        <v/>
      </c>
      <c r="F196" s="148"/>
      <c r="G196" s="148"/>
      <c r="H196" s="163"/>
      <c r="I196" s="94"/>
      <c r="J196" s="149"/>
      <c r="K196" s="232"/>
      <c r="L196" s="78"/>
      <c r="M196" s="233"/>
      <c r="N196" s="234"/>
      <c r="O196" s="235"/>
      <c r="P196" s="79">
        <f t="shared" si="16"/>
        <v>0</v>
      </c>
      <c r="Q196" s="236" t="str">
        <f t="shared" si="20"/>
        <v/>
      </c>
      <c r="R196" s="237">
        <f t="shared" si="21"/>
        <v>0</v>
      </c>
      <c r="S196" s="237"/>
    </row>
    <row r="197" spans="1:19" ht="25.25" customHeight="1" x14ac:dyDescent="0.2">
      <c r="A197" s="231">
        <f t="shared" si="15"/>
        <v>186</v>
      </c>
      <c r="B197" s="205" t="str">
        <f t="shared" si="17"/>
        <v/>
      </c>
      <c r="C197" s="133"/>
      <c r="D197" s="128" t="str">
        <f t="shared" si="18"/>
        <v/>
      </c>
      <c r="E197" s="128" t="str">
        <f t="shared" si="19"/>
        <v/>
      </c>
      <c r="F197" s="148"/>
      <c r="G197" s="148"/>
      <c r="H197" s="163"/>
      <c r="I197" s="94"/>
      <c r="J197" s="149"/>
      <c r="K197" s="232"/>
      <c r="L197" s="78"/>
      <c r="M197" s="233"/>
      <c r="N197" s="234"/>
      <c r="O197" s="235"/>
      <c r="P197" s="79">
        <f t="shared" si="16"/>
        <v>0</v>
      </c>
      <c r="Q197" s="236" t="str">
        <f t="shared" si="20"/>
        <v/>
      </c>
      <c r="R197" s="237">
        <f t="shared" si="21"/>
        <v>0</v>
      </c>
      <c r="S197" s="237"/>
    </row>
    <row r="198" spans="1:19" ht="25.25" customHeight="1" x14ac:dyDescent="0.2">
      <c r="A198" s="231">
        <f t="shared" si="15"/>
        <v>187</v>
      </c>
      <c r="B198" s="205" t="str">
        <f t="shared" si="17"/>
        <v/>
      </c>
      <c r="C198" s="133"/>
      <c r="D198" s="128" t="str">
        <f t="shared" si="18"/>
        <v/>
      </c>
      <c r="E198" s="128" t="str">
        <f t="shared" si="19"/>
        <v/>
      </c>
      <c r="F198" s="148"/>
      <c r="G198" s="148"/>
      <c r="H198" s="163"/>
      <c r="I198" s="94"/>
      <c r="J198" s="149"/>
      <c r="K198" s="232"/>
      <c r="L198" s="78"/>
      <c r="M198" s="233"/>
      <c r="N198" s="234"/>
      <c r="O198" s="235"/>
      <c r="P198" s="79">
        <f t="shared" si="16"/>
        <v>0</v>
      </c>
      <c r="Q198" s="236" t="str">
        <f t="shared" si="20"/>
        <v/>
      </c>
      <c r="R198" s="237">
        <f t="shared" si="21"/>
        <v>0</v>
      </c>
      <c r="S198" s="237"/>
    </row>
    <row r="199" spans="1:19" ht="25.25" customHeight="1" x14ac:dyDescent="0.2">
      <c r="A199" s="231">
        <f t="shared" si="15"/>
        <v>188</v>
      </c>
      <c r="B199" s="205" t="str">
        <f t="shared" si="17"/>
        <v/>
      </c>
      <c r="C199" s="133"/>
      <c r="D199" s="128" t="str">
        <f t="shared" si="18"/>
        <v/>
      </c>
      <c r="E199" s="128" t="str">
        <f t="shared" si="19"/>
        <v/>
      </c>
      <c r="F199" s="148"/>
      <c r="G199" s="148"/>
      <c r="H199" s="163"/>
      <c r="I199" s="94"/>
      <c r="J199" s="149"/>
      <c r="K199" s="232"/>
      <c r="L199" s="78"/>
      <c r="M199" s="233"/>
      <c r="N199" s="234"/>
      <c r="O199" s="235"/>
      <c r="P199" s="79">
        <f t="shared" si="16"/>
        <v>0</v>
      </c>
      <c r="Q199" s="236" t="str">
        <f t="shared" si="20"/>
        <v/>
      </c>
      <c r="R199" s="237">
        <f t="shared" si="21"/>
        <v>0</v>
      </c>
      <c r="S199" s="237"/>
    </row>
    <row r="200" spans="1:19" ht="25.25" customHeight="1" x14ac:dyDescent="0.2">
      <c r="A200" s="231">
        <f t="shared" si="15"/>
        <v>189</v>
      </c>
      <c r="B200" s="205" t="str">
        <f t="shared" si="17"/>
        <v/>
      </c>
      <c r="C200" s="133"/>
      <c r="D200" s="128" t="str">
        <f t="shared" si="18"/>
        <v/>
      </c>
      <c r="E200" s="128" t="str">
        <f t="shared" si="19"/>
        <v/>
      </c>
      <c r="F200" s="148"/>
      <c r="G200" s="148"/>
      <c r="H200" s="163"/>
      <c r="I200" s="94"/>
      <c r="J200" s="149"/>
      <c r="K200" s="232"/>
      <c r="L200" s="78"/>
      <c r="M200" s="233"/>
      <c r="N200" s="234"/>
      <c r="O200" s="235"/>
      <c r="P200" s="79">
        <f t="shared" si="16"/>
        <v>0</v>
      </c>
      <c r="Q200" s="236" t="str">
        <f t="shared" si="20"/>
        <v/>
      </c>
      <c r="R200" s="237">
        <f t="shared" si="21"/>
        <v>0</v>
      </c>
      <c r="S200" s="237"/>
    </row>
    <row r="201" spans="1:19" ht="25.25" customHeight="1" x14ac:dyDescent="0.2">
      <c r="A201" s="231">
        <f t="shared" si="15"/>
        <v>190</v>
      </c>
      <c r="B201" s="205" t="str">
        <f t="shared" si="17"/>
        <v/>
      </c>
      <c r="C201" s="133"/>
      <c r="D201" s="128" t="str">
        <f t="shared" si="18"/>
        <v/>
      </c>
      <c r="E201" s="128" t="str">
        <f t="shared" si="19"/>
        <v/>
      </c>
      <c r="F201" s="148"/>
      <c r="G201" s="148"/>
      <c r="H201" s="163"/>
      <c r="I201" s="94"/>
      <c r="J201" s="149"/>
      <c r="K201" s="232"/>
      <c r="L201" s="78"/>
      <c r="M201" s="233"/>
      <c r="N201" s="234"/>
      <c r="O201" s="235"/>
      <c r="P201" s="79">
        <f t="shared" si="16"/>
        <v>0</v>
      </c>
      <c r="Q201" s="236" t="str">
        <f t="shared" si="20"/>
        <v/>
      </c>
      <c r="R201" s="237">
        <f t="shared" si="21"/>
        <v>0</v>
      </c>
      <c r="S201" s="237"/>
    </row>
    <row r="202" spans="1:19" ht="25.25" customHeight="1" x14ac:dyDescent="0.2">
      <c r="A202" s="231">
        <f t="shared" si="15"/>
        <v>191</v>
      </c>
      <c r="B202" s="205" t="str">
        <f t="shared" si="17"/>
        <v/>
      </c>
      <c r="C202" s="133"/>
      <c r="D202" s="128" t="str">
        <f t="shared" si="18"/>
        <v/>
      </c>
      <c r="E202" s="128" t="str">
        <f t="shared" si="19"/>
        <v/>
      </c>
      <c r="F202" s="148"/>
      <c r="G202" s="148"/>
      <c r="H202" s="163"/>
      <c r="I202" s="94"/>
      <c r="J202" s="149"/>
      <c r="K202" s="232"/>
      <c r="L202" s="78"/>
      <c r="M202" s="233"/>
      <c r="N202" s="234"/>
      <c r="O202" s="235"/>
      <c r="P202" s="79">
        <f t="shared" si="16"/>
        <v>0</v>
      </c>
      <c r="Q202" s="236" t="str">
        <f t="shared" si="20"/>
        <v/>
      </c>
      <c r="R202" s="237">
        <f t="shared" si="21"/>
        <v>0</v>
      </c>
      <c r="S202" s="237"/>
    </row>
    <row r="203" spans="1:19" ht="25.25" customHeight="1" x14ac:dyDescent="0.2">
      <c r="A203" s="231">
        <f t="shared" si="15"/>
        <v>192</v>
      </c>
      <c r="B203" s="205" t="str">
        <f t="shared" si="17"/>
        <v/>
      </c>
      <c r="C203" s="133"/>
      <c r="D203" s="128" t="str">
        <f t="shared" si="18"/>
        <v/>
      </c>
      <c r="E203" s="128" t="str">
        <f t="shared" si="19"/>
        <v/>
      </c>
      <c r="F203" s="148"/>
      <c r="G203" s="148"/>
      <c r="H203" s="163"/>
      <c r="I203" s="94"/>
      <c r="J203" s="149"/>
      <c r="K203" s="232"/>
      <c r="L203" s="78"/>
      <c r="M203" s="233"/>
      <c r="N203" s="234"/>
      <c r="O203" s="235"/>
      <c r="P203" s="79">
        <f t="shared" si="16"/>
        <v>0</v>
      </c>
      <c r="Q203" s="236" t="str">
        <f t="shared" si="20"/>
        <v/>
      </c>
      <c r="R203" s="237">
        <f t="shared" si="21"/>
        <v>0</v>
      </c>
      <c r="S203" s="237"/>
    </row>
    <row r="204" spans="1:19" ht="25.25" customHeight="1" x14ac:dyDescent="0.2">
      <c r="A204" s="231">
        <f t="shared" ref="A204:A267" si="22">ROW()-11</f>
        <v>193</v>
      </c>
      <c r="B204" s="205" t="str">
        <f t="shared" si="17"/>
        <v/>
      </c>
      <c r="C204" s="133"/>
      <c r="D204" s="128" t="str">
        <f t="shared" si="18"/>
        <v/>
      </c>
      <c r="E204" s="128" t="str">
        <f t="shared" si="19"/>
        <v/>
      </c>
      <c r="F204" s="148"/>
      <c r="G204" s="148"/>
      <c r="H204" s="163"/>
      <c r="I204" s="94"/>
      <c r="J204" s="149"/>
      <c r="K204" s="232"/>
      <c r="L204" s="78"/>
      <c r="M204" s="233"/>
      <c r="N204" s="234"/>
      <c r="O204" s="235"/>
      <c r="P204" s="79">
        <f t="shared" ref="P204:P267" si="23">IF(AND(($C204&lt;&gt;""),(OR(F204="",G204="",H204="",))),1,0)</f>
        <v>0</v>
      </c>
      <c r="Q204" s="236" t="str">
        <f t="shared" si="20"/>
        <v/>
      </c>
      <c r="R204" s="237">
        <f t="shared" si="21"/>
        <v>0</v>
      </c>
      <c r="S204" s="237"/>
    </row>
    <row r="205" spans="1:19" ht="25.25" customHeight="1" x14ac:dyDescent="0.2">
      <c r="A205" s="231">
        <f t="shared" si="22"/>
        <v>194</v>
      </c>
      <c r="B205" s="205" t="str">
        <f t="shared" ref="B205:B268" si="24">IF($C205="","","高性能ボイラ")</f>
        <v/>
      </c>
      <c r="C205" s="133"/>
      <c r="D205" s="128" t="str">
        <f t="shared" ref="D205:D268" si="25">IF($C$2="","",IF($B205&lt;&gt;"",$C$2,""))</f>
        <v/>
      </c>
      <c r="E205" s="128" t="str">
        <f t="shared" ref="E205:E268" si="26">IF($F$2="","",IF($B205&lt;&gt;"",$F$2,""))</f>
        <v/>
      </c>
      <c r="F205" s="148"/>
      <c r="G205" s="148"/>
      <c r="H205" s="163"/>
      <c r="I205" s="94"/>
      <c r="J205" s="149"/>
      <c r="K205" s="232"/>
      <c r="L205" s="78"/>
      <c r="M205" s="233"/>
      <c r="N205" s="234"/>
      <c r="O205" s="235"/>
      <c r="P205" s="79">
        <f t="shared" si="23"/>
        <v>0</v>
      </c>
      <c r="Q205" s="236" t="str">
        <f t="shared" ref="Q205:Q268" si="27">TEXT(IF(G205="","","["&amp;C205&amp;"]"&amp;G205),"G/標準")</f>
        <v/>
      </c>
      <c r="R205" s="237">
        <f t="shared" ref="R205:R268" si="28">IF(Q205="",0,COUNTIF($Q$12:$Q$311,Q205))</f>
        <v>0</v>
      </c>
      <c r="S205" s="237"/>
    </row>
    <row r="206" spans="1:19" ht="25.25" customHeight="1" x14ac:dyDescent="0.2">
      <c r="A206" s="231">
        <f t="shared" si="22"/>
        <v>195</v>
      </c>
      <c r="B206" s="205" t="str">
        <f t="shared" si="24"/>
        <v/>
      </c>
      <c r="C206" s="133"/>
      <c r="D206" s="128" t="str">
        <f t="shared" si="25"/>
        <v/>
      </c>
      <c r="E206" s="128" t="str">
        <f t="shared" si="26"/>
        <v/>
      </c>
      <c r="F206" s="148"/>
      <c r="G206" s="148"/>
      <c r="H206" s="163"/>
      <c r="I206" s="94"/>
      <c r="J206" s="149"/>
      <c r="K206" s="232"/>
      <c r="L206" s="78"/>
      <c r="M206" s="233"/>
      <c r="N206" s="234"/>
      <c r="O206" s="235"/>
      <c r="P206" s="79">
        <f t="shared" si="23"/>
        <v>0</v>
      </c>
      <c r="Q206" s="236" t="str">
        <f t="shared" si="27"/>
        <v/>
      </c>
      <c r="R206" s="237">
        <f t="shared" si="28"/>
        <v>0</v>
      </c>
      <c r="S206" s="237"/>
    </row>
    <row r="207" spans="1:19" ht="25.25" customHeight="1" x14ac:dyDescent="0.2">
      <c r="A207" s="231">
        <f t="shared" si="22"/>
        <v>196</v>
      </c>
      <c r="B207" s="205" t="str">
        <f t="shared" si="24"/>
        <v/>
      </c>
      <c r="C207" s="133"/>
      <c r="D207" s="128" t="str">
        <f t="shared" si="25"/>
        <v/>
      </c>
      <c r="E207" s="128" t="str">
        <f t="shared" si="26"/>
        <v/>
      </c>
      <c r="F207" s="148"/>
      <c r="G207" s="148"/>
      <c r="H207" s="163"/>
      <c r="I207" s="94"/>
      <c r="J207" s="149"/>
      <c r="K207" s="232"/>
      <c r="L207" s="78"/>
      <c r="M207" s="233"/>
      <c r="N207" s="234"/>
      <c r="O207" s="235"/>
      <c r="P207" s="79">
        <f t="shared" si="23"/>
        <v>0</v>
      </c>
      <c r="Q207" s="236" t="str">
        <f t="shared" si="27"/>
        <v/>
      </c>
      <c r="R207" s="237">
        <f t="shared" si="28"/>
        <v>0</v>
      </c>
      <c r="S207" s="237"/>
    </row>
    <row r="208" spans="1:19" ht="25.25" customHeight="1" x14ac:dyDescent="0.2">
      <c r="A208" s="231">
        <f t="shared" si="22"/>
        <v>197</v>
      </c>
      <c r="B208" s="205" t="str">
        <f t="shared" si="24"/>
        <v/>
      </c>
      <c r="C208" s="133"/>
      <c r="D208" s="128" t="str">
        <f t="shared" si="25"/>
        <v/>
      </c>
      <c r="E208" s="128" t="str">
        <f t="shared" si="26"/>
        <v/>
      </c>
      <c r="F208" s="148"/>
      <c r="G208" s="148"/>
      <c r="H208" s="163"/>
      <c r="I208" s="94"/>
      <c r="J208" s="149"/>
      <c r="K208" s="232"/>
      <c r="L208" s="78"/>
      <c r="M208" s="233"/>
      <c r="N208" s="234"/>
      <c r="O208" s="235"/>
      <c r="P208" s="79">
        <f t="shared" si="23"/>
        <v>0</v>
      </c>
      <c r="Q208" s="236" t="str">
        <f t="shared" si="27"/>
        <v/>
      </c>
      <c r="R208" s="237">
        <f t="shared" si="28"/>
        <v>0</v>
      </c>
      <c r="S208" s="237"/>
    </row>
    <row r="209" spans="1:19" ht="25.25" customHeight="1" x14ac:dyDescent="0.2">
      <c r="A209" s="231">
        <f t="shared" si="22"/>
        <v>198</v>
      </c>
      <c r="B209" s="205" t="str">
        <f t="shared" si="24"/>
        <v/>
      </c>
      <c r="C209" s="133"/>
      <c r="D209" s="128" t="str">
        <f t="shared" si="25"/>
        <v/>
      </c>
      <c r="E209" s="128" t="str">
        <f t="shared" si="26"/>
        <v/>
      </c>
      <c r="F209" s="148"/>
      <c r="G209" s="148"/>
      <c r="H209" s="163"/>
      <c r="I209" s="94"/>
      <c r="J209" s="149"/>
      <c r="K209" s="232"/>
      <c r="L209" s="78"/>
      <c r="M209" s="233"/>
      <c r="N209" s="234"/>
      <c r="O209" s="235"/>
      <c r="P209" s="79">
        <f t="shared" si="23"/>
        <v>0</v>
      </c>
      <c r="Q209" s="236" t="str">
        <f t="shared" si="27"/>
        <v/>
      </c>
      <c r="R209" s="237">
        <f t="shared" si="28"/>
        <v>0</v>
      </c>
      <c r="S209" s="237"/>
    </row>
    <row r="210" spans="1:19" ht="25.25" customHeight="1" x14ac:dyDescent="0.2">
      <c r="A210" s="231">
        <f t="shared" si="22"/>
        <v>199</v>
      </c>
      <c r="B210" s="205" t="str">
        <f t="shared" si="24"/>
        <v/>
      </c>
      <c r="C210" s="133"/>
      <c r="D210" s="128" t="str">
        <f t="shared" si="25"/>
        <v/>
      </c>
      <c r="E210" s="128" t="str">
        <f t="shared" si="26"/>
        <v/>
      </c>
      <c r="F210" s="148"/>
      <c r="G210" s="148"/>
      <c r="H210" s="163"/>
      <c r="I210" s="94"/>
      <c r="J210" s="149"/>
      <c r="K210" s="232"/>
      <c r="L210" s="78"/>
      <c r="M210" s="233"/>
      <c r="N210" s="234"/>
      <c r="O210" s="235"/>
      <c r="P210" s="79">
        <f t="shared" si="23"/>
        <v>0</v>
      </c>
      <c r="Q210" s="236" t="str">
        <f t="shared" si="27"/>
        <v/>
      </c>
      <c r="R210" s="237">
        <f t="shared" si="28"/>
        <v>0</v>
      </c>
      <c r="S210" s="237"/>
    </row>
    <row r="211" spans="1:19" ht="25.25" customHeight="1" x14ac:dyDescent="0.2">
      <c r="A211" s="231">
        <f t="shared" si="22"/>
        <v>200</v>
      </c>
      <c r="B211" s="205" t="str">
        <f t="shared" si="24"/>
        <v/>
      </c>
      <c r="C211" s="133"/>
      <c r="D211" s="128" t="str">
        <f t="shared" si="25"/>
        <v/>
      </c>
      <c r="E211" s="128" t="str">
        <f t="shared" si="26"/>
        <v/>
      </c>
      <c r="F211" s="148"/>
      <c r="G211" s="148"/>
      <c r="H211" s="163"/>
      <c r="I211" s="94"/>
      <c r="J211" s="149"/>
      <c r="K211" s="232"/>
      <c r="L211" s="78"/>
      <c r="M211" s="233"/>
      <c r="N211" s="234"/>
      <c r="O211" s="235"/>
      <c r="P211" s="79">
        <f t="shared" si="23"/>
        <v>0</v>
      </c>
      <c r="Q211" s="236" t="str">
        <f t="shared" si="27"/>
        <v/>
      </c>
      <c r="R211" s="237">
        <f t="shared" si="28"/>
        <v>0</v>
      </c>
      <c r="S211" s="237"/>
    </row>
    <row r="212" spans="1:19" ht="25.25" customHeight="1" x14ac:dyDescent="0.2">
      <c r="A212" s="231">
        <f t="shared" si="22"/>
        <v>201</v>
      </c>
      <c r="B212" s="205" t="str">
        <f t="shared" si="24"/>
        <v/>
      </c>
      <c r="C212" s="133"/>
      <c r="D212" s="128" t="str">
        <f t="shared" si="25"/>
        <v/>
      </c>
      <c r="E212" s="128" t="str">
        <f t="shared" si="26"/>
        <v/>
      </c>
      <c r="F212" s="148"/>
      <c r="G212" s="148"/>
      <c r="H212" s="163"/>
      <c r="I212" s="94"/>
      <c r="J212" s="149"/>
      <c r="K212" s="232"/>
      <c r="L212" s="78"/>
      <c r="M212" s="233"/>
      <c r="N212" s="234"/>
      <c r="O212" s="235"/>
      <c r="P212" s="79">
        <f t="shared" si="23"/>
        <v>0</v>
      </c>
      <c r="Q212" s="236" t="str">
        <f t="shared" si="27"/>
        <v/>
      </c>
      <c r="R212" s="237">
        <f t="shared" si="28"/>
        <v>0</v>
      </c>
      <c r="S212" s="237"/>
    </row>
    <row r="213" spans="1:19" ht="25.25" customHeight="1" x14ac:dyDescent="0.2">
      <c r="A213" s="231">
        <f t="shared" si="22"/>
        <v>202</v>
      </c>
      <c r="B213" s="205" t="str">
        <f t="shared" si="24"/>
        <v/>
      </c>
      <c r="C213" s="133"/>
      <c r="D213" s="128" t="str">
        <f t="shared" si="25"/>
        <v/>
      </c>
      <c r="E213" s="128" t="str">
        <f t="shared" si="26"/>
        <v/>
      </c>
      <c r="F213" s="148"/>
      <c r="G213" s="148"/>
      <c r="H213" s="163"/>
      <c r="I213" s="94"/>
      <c r="J213" s="149"/>
      <c r="K213" s="232"/>
      <c r="L213" s="78"/>
      <c r="M213" s="233"/>
      <c r="N213" s="234"/>
      <c r="O213" s="235"/>
      <c r="P213" s="79">
        <f t="shared" si="23"/>
        <v>0</v>
      </c>
      <c r="Q213" s="236" t="str">
        <f t="shared" si="27"/>
        <v/>
      </c>
      <c r="R213" s="237">
        <f t="shared" si="28"/>
        <v>0</v>
      </c>
      <c r="S213" s="237"/>
    </row>
    <row r="214" spans="1:19" ht="25.25" customHeight="1" x14ac:dyDescent="0.2">
      <c r="A214" s="231">
        <f t="shared" si="22"/>
        <v>203</v>
      </c>
      <c r="B214" s="205" t="str">
        <f t="shared" si="24"/>
        <v/>
      </c>
      <c r="C214" s="133"/>
      <c r="D214" s="128" t="str">
        <f t="shared" si="25"/>
        <v/>
      </c>
      <c r="E214" s="128" t="str">
        <f t="shared" si="26"/>
        <v/>
      </c>
      <c r="F214" s="148"/>
      <c r="G214" s="148"/>
      <c r="H214" s="163"/>
      <c r="I214" s="94"/>
      <c r="J214" s="149"/>
      <c r="K214" s="232"/>
      <c r="L214" s="78"/>
      <c r="M214" s="233"/>
      <c r="N214" s="234"/>
      <c r="O214" s="235"/>
      <c r="P214" s="79">
        <f t="shared" si="23"/>
        <v>0</v>
      </c>
      <c r="Q214" s="236" t="str">
        <f t="shared" si="27"/>
        <v/>
      </c>
      <c r="R214" s="237">
        <f t="shared" si="28"/>
        <v>0</v>
      </c>
      <c r="S214" s="237"/>
    </row>
    <row r="215" spans="1:19" ht="25.25" customHeight="1" x14ac:dyDescent="0.2">
      <c r="A215" s="231">
        <f t="shared" si="22"/>
        <v>204</v>
      </c>
      <c r="B215" s="205" t="str">
        <f t="shared" si="24"/>
        <v/>
      </c>
      <c r="C215" s="133"/>
      <c r="D215" s="128" t="str">
        <f t="shared" si="25"/>
        <v/>
      </c>
      <c r="E215" s="128" t="str">
        <f t="shared" si="26"/>
        <v/>
      </c>
      <c r="F215" s="148"/>
      <c r="G215" s="148"/>
      <c r="H215" s="163"/>
      <c r="I215" s="94"/>
      <c r="J215" s="149"/>
      <c r="K215" s="232"/>
      <c r="L215" s="78"/>
      <c r="M215" s="233"/>
      <c r="N215" s="234"/>
      <c r="O215" s="235"/>
      <c r="P215" s="79">
        <f t="shared" si="23"/>
        <v>0</v>
      </c>
      <c r="Q215" s="236" t="str">
        <f t="shared" si="27"/>
        <v/>
      </c>
      <c r="R215" s="237">
        <f t="shared" si="28"/>
        <v>0</v>
      </c>
      <c r="S215" s="237"/>
    </row>
    <row r="216" spans="1:19" ht="25.25" customHeight="1" x14ac:dyDescent="0.2">
      <c r="A216" s="231">
        <f t="shared" si="22"/>
        <v>205</v>
      </c>
      <c r="B216" s="205" t="str">
        <f t="shared" si="24"/>
        <v/>
      </c>
      <c r="C216" s="133"/>
      <c r="D216" s="128" t="str">
        <f t="shared" si="25"/>
        <v/>
      </c>
      <c r="E216" s="128" t="str">
        <f t="shared" si="26"/>
        <v/>
      </c>
      <c r="F216" s="148"/>
      <c r="G216" s="148"/>
      <c r="H216" s="163"/>
      <c r="I216" s="94"/>
      <c r="J216" s="149"/>
      <c r="K216" s="232"/>
      <c r="L216" s="78"/>
      <c r="M216" s="233"/>
      <c r="N216" s="234"/>
      <c r="O216" s="235"/>
      <c r="P216" s="79">
        <f t="shared" si="23"/>
        <v>0</v>
      </c>
      <c r="Q216" s="236" t="str">
        <f t="shared" si="27"/>
        <v/>
      </c>
      <c r="R216" s="237">
        <f t="shared" si="28"/>
        <v>0</v>
      </c>
      <c r="S216" s="237"/>
    </row>
    <row r="217" spans="1:19" ht="25.25" customHeight="1" x14ac:dyDescent="0.2">
      <c r="A217" s="231">
        <f t="shared" si="22"/>
        <v>206</v>
      </c>
      <c r="B217" s="205" t="str">
        <f t="shared" si="24"/>
        <v/>
      </c>
      <c r="C217" s="133"/>
      <c r="D217" s="128" t="str">
        <f t="shared" si="25"/>
        <v/>
      </c>
      <c r="E217" s="128" t="str">
        <f t="shared" si="26"/>
        <v/>
      </c>
      <c r="F217" s="148"/>
      <c r="G217" s="148"/>
      <c r="H217" s="163"/>
      <c r="I217" s="94"/>
      <c r="J217" s="149"/>
      <c r="K217" s="232"/>
      <c r="L217" s="78"/>
      <c r="M217" s="233"/>
      <c r="N217" s="234"/>
      <c r="O217" s="235"/>
      <c r="P217" s="79">
        <f t="shared" si="23"/>
        <v>0</v>
      </c>
      <c r="Q217" s="236" t="str">
        <f t="shared" si="27"/>
        <v/>
      </c>
      <c r="R217" s="237">
        <f t="shared" si="28"/>
        <v>0</v>
      </c>
      <c r="S217" s="237"/>
    </row>
    <row r="218" spans="1:19" ht="25.25" customHeight="1" x14ac:dyDescent="0.2">
      <c r="A218" s="231">
        <f t="shared" si="22"/>
        <v>207</v>
      </c>
      <c r="B218" s="205" t="str">
        <f t="shared" si="24"/>
        <v/>
      </c>
      <c r="C218" s="133"/>
      <c r="D218" s="128" t="str">
        <f t="shared" si="25"/>
        <v/>
      </c>
      <c r="E218" s="128" t="str">
        <f t="shared" si="26"/>
        <v/>
      </c>
      <c r="F218" s="148"/>
      <c r="G218" s="148"/>
      <c r="H218" s="163"/>
      <c r="I218" s="94"/>
      <c r="J218" s="149"/>
      <c r="K218" s="232"/>
      <c r="L218" s="78"/>
      <c r="M218" s="233"/>
      <c r="N218" s="234"/>
      <c r="O218" s="235"/>
      <c r="P218" s="79">
        <f t="shared" si="23"/>
        <v>0</v>
      </c>
      <c r="Q218" s="236" t="str">
        <f t="shared" si="27"/>
        <v/>
      </c>
      <c r="R218" s="237">
        <f t="shared" si="28"/>
        <v>0</v>
      </c>
      <c r="S218" s="237"/>
    </row>
    <row r="219" spans="1:19" ht="25.25" customHeight="1" x14ac:dyDescent="0.2">
      <c r="A219" s="231">
        <f t="shared" si="22"/>
        <v>208</v>
      </c>
      <c r="B219" s="205" t="str">
        <f t="shared" si="24"/>
        <v/>
      </c>
      <c r="C219" s="133"/>
      <c r="D219" s="128" t="str">
        <f t="shared" si="25"/>
        <v/>
      </c>
      <c r="E219" s="128" t="str">
        <f t="shared" si="26"/>
        <v/>
      </c>
      <c r="F219" s="148"/>
      <c r="G219" s="148"/>
      <c r="H219" s="163"/>
      <c r="I219" s="94"/>
      <c r="J219" s="149"/>
      <c r="K219" s="232"/>
      <c r="L219" s="78"/>
      <c r="M219" s="233"/>
      <c r="N219" s="234"/>
      <c r="O219" s="235"/>
      <c r="P219" s="79">
        <f t="shared" si="23"/>
        <v>0</v>
      </c>
      <c r="Q219" s="236" t="str">
        <f t="shared" si="27"/>
        <v/>
      </c>
      <c r="R219" s="237">
        <f t="shared" si="28"/>
        <v>0</v>
      </c>
      <c r="S219" s="237"/>
    </row>
    <row r="220" spans="1:19" ht="25.25" customHeight="1" x14ac:dyDescent="0.2">
      <c r="A220" s="231">
        <f t="shared" si="22"/>
        <v>209</v>
      </c>
      <c r="B220" s="205" t="str">
        <f t="shared" si="24"/>
        <v/>
      </c>
      <c r="C220" s="133"/>
      <c r="D220" s="128" t="str">
        <f t="shared" si="25"/>
        <v/>
      </c>
      <c r="E220" s="128" t="str">
        <f t="shared" si="26"/>
        <v/>
      </c>
      <c r="F220" s="148"/>
      <c r="G220" s="148"/>
      <c r="H220" s="163"/>
      <c r="I220" s="94"/>
      <c r="J220" s="149"/>
      <c r="K220" s="232"/>
      <c r="L220" s="78"/>
      <c r="M220" s="233"/>
      <c r="N220" s="234"/>
      <c r="O220" s="235"/>
      <c r="P220" s="79">
        <f t="shared" si="23"/>
        <v>0</v>
      </c>
      <c r="Q220" s="236" t="str">
        <f t="shared" si="27"/>
        <v/>
      </c>
      <c r="R220" s="237">
        <f t="shared" si="28"/>
        <v>0</v>
      </c>
      <c r="S220" s="237"/>
    </row>
    <row r="221" spans="1:19" ht="25.25" customHeight="1" x14ac:dyDescent="0.2">
      <c r="A221" s="231">
        <f t="shared" si="22"/>
        <v>210</v>
      </c>
      <c r="B221" s="205" t="str">
        <f t="shared" si="24"/>
        <v/>
      </c>
      <c r="C221" s="133"/>
      <c r="D221" s="128" t="str">
        <f t="shared" si="25"/>
        <v/>
      </c>
      <c r="E221" s="128" t="str">
        <f t="shared" si="26"/>
        <v/>
      </c>
      <c r="F221" s="148"/>
      <c r="G221" s="148"/>
      <c r="H221" s="163"/>
      <c r="I221" s="94"/>
      <c r="J221" s="149"/>
      <c r="K221" s="232"/>
      <c r="L221" s="78"/>
      <c r="M221" s="233"/>
      <c r="N221" s="234"/>
      <c r="O221" s="235"/>
      <c r="P221" s="79">
        <f t="shared" si="23"/>
        <v>0</v>
      </c>
      <c r="Q221" s="236" t="str">
        <f t="shared" si="27"/>
        <v/>
      </c>
      <c r="R221" s="237">
        <f t="shared" si="28"/>
        <v>0</v>
      </c>
      <c r="S221" s="237"/>
    </row>
    <row r="222" spans="1:19" ht="25.25" customHeight="1" x14ac:dyDescent="0.2">
      <c r="A222" s="231">
        <f t="shared" si="22"/>
        <v>211</v>
      </c>
      <c r="B222" s="205" t="str">
        <f t="shared" si="24"/>
        <v/>
      </c>
      <c r="C222" s="133"/>
      <c r="D222" s="128" t="str">
        <f t="shared" si="25"/>
        <v/>
      </c>
      <c r="E222" s="128" t="str">
        <f t="shared" si="26"/>
        <v/>
      </c>
      <c r="F222" s="148"/>
      <c r="G222" s="148"/>
      <c r="H222" s="163"/>
      <c r="I222" s="94"/>
      <c r="J222" s="149"/>
      <c r="K222" s="232"/>
      <c r="L222" s="78"/>
      <c r="M222" s="233"/>
      <c r="N222" s="234"/>
      <c r="O222" s="235"/>
      <c r="P222" s="79">
        <f t="shared" si="23"/>
        <v>0</v>
      </c>
      <c r="Q222" s="236" t="str">
        <f t="shared" si="27"/>
        <v/>
      </c>
      <c r="R222" s="237">
        <f t="shared" si="28"/>
        <v>0</v>
      </c>
      <c r="S222" s="237"/>
    </row>
    <row r="223" spans="1:19" ht="25.25" customHeight="1" x14ac:dyDescent="0.2">
      <c r="A223" s="231">
        <f t="shared" si="22"/>
        <v>212</v>
      </c>
      <c r="B223" s="205" t="str">
        <f t="shared" si="24"/>
        <v/>
      </c>
      <c r="C223" s="133"/>
      <c r="D223" s="128" t="str">
        <f t="shared" si="25"/>
        <v/>
      </c>
      <c r="E223" s="128" t="str">
        <f t="shared" si="26"/>
        <v/>
      </c>
      <c r="F223" s="148"/>
      <c r="G223" s="148"/>
      <c r="H223" s="163"/>
      <c r="I223" s="94"/>
      <c r="J223" s="149"/>
      <c r="K223" s="232"/>
      <c r="L223" s="78"/>
      <c r="M223" s="233"/>
      <c r="N223" s="234"/>
      <c r="O223" s="235"/>
      <c r="P223" s="79">
        <f t="shared" si="23"/>
        <v>0</v>
      </c>
      <c r="Q223" s="236" t="str">
        <f t="shared" si="27"/>
        <v/>
      </c>
      <c r="R223" s="237">
        <f t="shared" si="28"/>
        <v>0</v>
      </c>
      <c r="S223" s="237"/>
    </row>
    <row r="224" spans="1:19" ht="25.25" customHeight="1" x14ac:dyDescent="0.2">
      <c r="A224" s="231">
        <f t="shared" si="22"/>
        <v>213</v>
      </c>
      <c r="B224" s="205" t="str">
        <f t="shared" si="24"/>
        <v/>
      </c>
      <c r="C224" s="133"/>
      <c r="D224" s="128" t="str">
        <f t="shared" si="25"/>
        <v/>
      </c>
      <c r="E224" s="128" t="str">
        <f t="shared" si="26"/>
        <v/>
      </c>
      <c r="F224" s="148"/>
      <c r="G224" s="148"/>
      <c r="H224" s="163"/>
      <c r="I224" s="94"/>
      <c r="J224" s="149"/>
      <c r="K224" s="232"/>
      <c r="L224" s="78"/>
      <c r="M224" s="233"/>
      <c r="N224" s="234"/>
      <c r="O224" s="235"/>
      <c r="P224" s="79">
        <f t="shared" si="23"/>
        <v>0</v>
      </c>
      <c r="Q224" s="236" t="str">
        <f t="shared" si="27"/>
        <v/>
      </c>
      <c r="R224" s="237">
        <f t="shared" si="28"/>
        <v>0</v>
      </c>
      <c r="S224" s="237"/>
    </row>
    <row r="225" spans="1:19" ht="25.25" customHeight="1" x14ac:dyDescent="0.2">
      <c r="A225" s="231">
        <f t="shared" si="22"/>
        <v>214</v>
      </c>
      <c r="B225" s="205" t="str">
        <f t="shared" si="24"/>
        <v/>
      </c>
      <c r="C225" s="133"/>
      <c r="D225" s="128" t="str">
        <f t="shared" si="25"/>
        <v/>
      </c>
      <c r="E225" s="128" t="str">
        <f t="shared" si="26"/>
        <v/>
      </c>
      <c r="F225" s="148"/>
      <c r="G225" s="148"/>
      <c r="H225" s="163"/>
      <c r="I225" s="94"/>
      <c r="J225" s="149"/>
      <c r="K225" s="232"/>
      <c r="L225" s="78"/>
      <c r="M225" s="233"/>
      <c r="N225" s="234"/>
      <c r="O225" s="235"/>
      <c r="P225" s="79">
        <f t="shared" si="23"/>
        <v>0</v>
      </c>
      <c r="Q225" s="236" t="str">
        <f t="shared" si="27"/>
        <v/>
      </c>
      <c r="R225" s="237">
        <f t="shared" si="28"/>
        <v>0</v>
      </c>
      <c r="S225" s="237"/>
    </row>
    <row r="226" spans="1:19" ht="25.25" customHeight="1" x14ac:dyDescent="0.2">
      <c r="A226" s="231">
        <f t="shared" si="22"/>
        <v>215</v>
      </c>
      <c r="B226" s="205" t="str">
        <f t="shared" si="24"/>
        <v/>
      </c>
      <c r="C226" s="133"/>
      <c r="D226" s="128" t="str">
        <f t="shared" si="25"/>
        <v/>
      </c>
      <c r="E226" s="128" t="str">
        <f t="shared" si="26"/>
        <v/>
      </c>
      <c r="F226" s="148"/>
      <c r="G226" s="148"/>
      <c r="H226" s="163"/>
      <c r="I226" s="94"/>
      <c r="J226" s="149"/>
      <c r="K226" s="232"/>
      <c r="L226" s="78"/>
      <c r="M226" s="233"/>
      <c r="N226" s="234"/>
      <c r="O226" s="235"/>
      <c r="P226" s="79">
        <f t="shared" si="23"/>
        <v>0</v>
      </c>
      <c r="Q226" s="236" t="str">
        <f t="shared" si="27"/>
        <v/>
      </c>
      <c r="R226" s="237">
        <f t="shared" si="28"/>
        <v>0</v>
      </c>
      <c r="S226" s="237"/>
    </row>
    <row r="227" spans="1:19" ht="25.25" customHeight="1" x14ac:dyDescent="0.2">
      <c r="A227" s="231">
        <f t="shared" si="22"/>
        <v>216</v>
      </c>
      <c r="B227" s="205" t="str">
        <f t="shared" si="24"/>
        <v/>
      </c>
      <c r="C227" s="133"/>
      <c r="D227" s="128" t="str">
        <f t="shared" si="25"/>
        <v/>
      </c>
      <c r="E227" s="128" t="str">
        <f t="shared" si="26"/>
        <v/>
      </c>
      <c r="F227" s="148"/>
      <c r="G227" s="148"/>
      <c r="H227" s="163"/>
      <c r="I227" s="94"/>
      <c r="J227" s="149"/>
      <c r="K227" s="232"/>
      <c r="L227" s="78"/>
      <c r="M227" s="233"/>
      <c r="N227" s="234"/>
      <c r="O227" s="235"/>
      <c r="P227" s="79">
        <f t="shared" si="23"/>
        <v>0</v>
      </c>
      <c r="Q227" s="236" t="str">
        <f t="shared" si="27"/>
        <v/>
      </c>
      <c r="R227" s="237">
        <f t="shared" si="28"/>
        <v>0</v>
      </c>
      <c r="S227" s="237"/>
    </row>
    <row r="228" spans="1:19" ht="25.25" customHeight="1" x14ac:dyDescent="0.2">
      <c r="A228" s="231">
        <f t="shared" si="22"/>
        <v>217</v>
      </c>
      <c r="B228" s="205" t="str">
        <f t="shared" si="24"/>
        <v/>
      </c>
      <c r="C228" s="133"/>
      <c r="D228" s="128" t="str">
        <f t="shared" si="25"/>
        <v/>
      </c>
      <c r="E228" s="128" t="str">
        <f t="shared" si="26"/>
        <v/>
      </c>
      <c r="F228" s="148"/>
      <c r="G228" s="148"/>
      <c r="H228" s="163"/>
      <c r="I228" s="94"/>
      <c r="J228" s="149"/>
      <c r="K228" s="232"/>
      <c r="L228" s="78"/>
      <c r="M228" s="233"/>
      <c r="N228" s="234"/>
      <c r="O228" s="235"/>
      <c r="P228" s="79">
        <f t="shared" si="23"/>
        <v>0</v>
      </c>
      <c r="Q228" s="236" t="str">
        <f t="shared" si="27"/>
        <v/>
      </c>
      <c r="R228" s="237">
        <f t="shared" si="28"/>
        <v>0</v>
      </c>
      <c r="S228" s="237"/>
    </row>
    <row r="229" spans="1:19" ht="25.25" customHeight="1" x14ac:dyDescent="0.2">
      <c r="A229" s="231">
        <f t="shared" si="22"/>
        <v>218</v>
      </c>
      <c r="B229" s="205" t="str">
        <f t="shared" si="24"/>
        <v/>
      </c>
      <c r="C229" s="133"/>
      <c r="D229" s="128" t="str">
        <f t="shared" si="25"/>
        <v/>
      </c>
      <c r="E229" s="128" t="str">
        <f t="shared" si="26"/>
        <v/>
      </c>
      <c r="F229" s="148"/>
      <c r="G229" s="148"/>
      <c r="H229" s="163"/>
      <c r="I229" s="94"/>
      <c r="J229" s="149"/>
      <c r="K229" s="232"/>
      <c r="L229" s="78"/>
      <c r="M229" s="233"/>
      <c r="N229" s="234"/>
      <c r="O229" s="235"/>
      <c r="P229" s="79">
        <f t="shared" si="23"/>
        <v>0</v>
      </c>
      <c r="Q229" s="236" t="str">
        <f t="shared" si="27"/>
        <v/>
      </c>
      <c r="R229" s="237">
        <f t="shared" si="28"/>
        <v>0</v>
      </c>
      <c r="S229" s="237"/>
    </row>
    <row r="230" spans="1:19" ht="25.25" customHeight="1" x14ac:dyDescent="0.2">
      <c r="A230" s="231">
        <f t="shared" si="22"/>
        <v>219</v>
      </c>
      <c r="B230" s="205" t="str">
        <f t="shared" si="24"/>
        <v/>
      </c>
      <c r="C230" s="133"/>
      <c r="D230" s="128" t="str">
        <f t="shared" si="25"/>
        <v/>
      </c>
      <c r="E230" s="128" t="str">
        <f t="shared" si="26"/>
        <v/>
      </c>
      <c r="F230" s="148"/>
      <c r="G230" s="148"/>
      <c r="H230" s="163"/>
      <c r="I230" s="94"/>
      <c r="J230" s="149"/>
      <c r="K230" s="232"/>
      <c r="L230" s="78"/>
      <c r="M230" s="233"/>
      <c r="N230" s="234"/>
      <c r="O230" s="235"/>
      <c r="P230" s="79">
        <f t="shared" si="23"/>
        <v>0</v>
      </c>
      <c r="Q230" s="236" t="str">
        <f t="shared" si="27"/>
        <v/>
      </c>
      <c r="R230" s="237">
        <f t="shared" si="28"/>
        <v>0</v>
      </c>
      <c r="S230" s="237"/>
    </row>
    <row r="231" spans="1:19" ht="25.25" customHeight="1" x14ac:dyDescent="0.2">
      <c r="A231" s="231">
        <f t="shared" si="22"/>
        <v>220</v>
      </c>
      <c r="B231" s="205" t="str">
        <f t="shared" si="24"/>
        <v/>
      </c>
      <c r="C231" s="133"/>
      <c r="D231" s="128" t="str">
        <f t="shared" si="25"/>
        <v/>
      </c>
      <c r="E231" s="128" t="str">
        <f t="shared" si="26"/>
        <v/>
      </c>
      <c r="F231" s="148"/>
      <c r="G231" s="148"/>
      <c r="H231" s="163"/>
      <c r="I231" s="94"/>
      <c r="J231" s="149"/>
      <c r="K231" s="232"/>
      <c r="L231" s="78"/>
      <c r="M231" s="233"/>
      <c r="N231" s="234"/>
      <c r="O231" s="235"/>
      <c r="P231" s="79">
        <f t="shared" si="23"/>
        <v>0</v>
      </c>
      <c r="Q231" s="236" t="str">
        <f t="shared" si="27"/>
        <v/>
      </c>
      <c r="R231" s="237">
        <f t="shared" si="28"/>
        <v>0</v>
      </c>
      <c r="S231" s="237"/>
    </row>
    <row r="232" spans="1:19" ht="25.25" customHeight="1" x14ac:dyDescent="0.2">
      <c r="A232" s="231">
        <f t="shared" si="22"/>
        <v>221</v>
      </c>
      <c r="B232" s="205" t="str">
        <f t="shared" si="24"/>
        <v/>
      </c>
      <c r="C232" s="133"/>
      <c r="D232" s="128" t="str">
        <f t="shared" si="25"/>
        <v/>
      </c>
      <c r="E232" s="128" t="str">
        <f t="shared" si="26"/>
        <v/>
      </c>
      <c r="F232" s="148"/>
      <c r="G232" s="148"/>
      <c r="H232" s="163"/>
      <c r="I232" s="94"/>
      <c r="J232" s="149"/>
      <c r="K232" s="232"/>
      <c r="L232" s="78"/>
      <c r="M232" s="233"/>
      <c r="N232" s="234"/>
      <c r="O232" s="235"/>
      <c r="P232" s="79">
        <f t="shared" si="23"/>
        <v>0</v>
      </c>
      <c r="Q232" s="236" t="str">
        <f t="shared" si="27"/>
        <v/>
      </c>
      <c r="R232" s="237">
        <f t="shared" si="28"/>
        <v>0</v>
      </c>
      <c r="S232" s="237"/>
    </row>
    <row r="233" spans="1:19" ht="25.25" customHeight="1" x14ac:dyDescent="0.2">
      <c r="A233" s="231">
        <f t="shared" si="22"/>
        <v>222</v>
      </c>
      <c r="B233" s="205" t="str">
        <f t="shared" si="24"/>
        <v/>
      </c>
      <c r="C233" s="133"/>
      <c r="D233" s="128" t="str">
        <f t="shared" si="25"/>
        <v/>
      </c>
      <c r="E233" s="128" t="str">
        <f t="shared" si="26"/>
        <v/>
      </c>
      <c r="F233" s="148"/>
      <c r="G233" s="148"/>
      <c r="H233" s="163"/>
      <c r="I233" s="94"/>
      <c r="J233" s="149"/>
      <c r="K233" s="232"/>
      <c r="L233" s="78"/>
      <c r="M233" s="233"/>
      <c r="N233" s="234"/>
      <c r="O233" s="235"/>
      <c r="P233" s="79">
        <f t="shared" si="23"/>
        <v>0</v>
      </c>
      <c r="Q233" s="236" t="str">
        <f t="shared" si="27"/>
        <v/>
      </c>
      <c r="R233" s="237">
        <f t="shared" si="28"/>
        <v>0</v>
      </c>
      <c r="S233" s="237"/>
    </row>
    <row r="234" spans="1:19" ht="25.25" customHeight="1" x14ac:dyDescent="0.2">
      <c r="A234" s="231">
        <f t="shared" si="22"/>
        <v>223</v>
      </c>
      <c r="B234" s="205" t="str">
        <f t="shared" si="24"/>
        <v/>
      </c>
      <c r="C234" s="133"/>
      <c r="D234" s="128" t="str">
        <f t="shared" si="25"/>
        <v/>
      </c>
      <c r="E234" s="128" t="str">
        <f t="shared" si="26"/>
        <v/>
      </c>
      <c r="F234" s="148"/>
      <c r="G234" s="148"/>
      <c r="H234" s="163"/>
      <c r="I234" s="94"/>
      <c r="J234" s="149"/>
      <c r="K234" s="232"/>
      <c r="L234" s="78"/>
      <c r="M234" s="233"/>
      <c r="N234" s="234"/>
      <c r="O234" s="235"/>
      <c r="P234" s="79">
        <f t="shared" si="23"/>
        <v>0</v>
      </c>
      <c r="Q234" s="236" t="str">
        <f t="shared" si="27"/>
        <v/>
      </c>
      <c r="R234" s="237">
        <f t="shared" si="28"/>
        <v>0</v>
      </c>
      <c r="S234" s="237"/>
    </row>
    <row r="235" spans="1:19" ht="25.25" customHeight="1" x14ac:dyDescent="0.2">
      <c r="A235" s="231">
        <f t="shared" si="22"/>
        <v>224</v>
      </c>
      <c r="B235" s="205" t="str">
        <f t="shared" si="24"/>
        <v/>
      </c>
      <c r="C235" s="133"/>
      <c r="D235" s="128" t="str">
        <f t="shared" si="25"/>
        <v/>
      </c>
      <c r="E235" s="128" t="str">
        <f t="shared" si="26"/>
        <v/>
      </c>
      <c r="F235" s="148"/>
      <c r="G235" s="148"/>
      <c r="H235" s="163"/>
      <c r="I235" s="94"/>
      <c r="J235" s="149"/>
      <c r="K235" s="232"/>
      <c r="L235" s="78"/>
      <c r="M235" s="233"/>
      <c r="N235" s="234"/>
      <c r="O235" s="235"/>
      <c r="P235" s="79">
        <f t="shared" si="23"/>
        <v>0</v>
      </c>
      <c r="Q235" s="236" t="str">
        <f t="shared" si="27"/>
        <v/>
      </c>
      <c r="R235" s="237">
        <f t="shared" si="28"/>
        <v>0</v>
      </c>
      <c r="S235" s="237"/>
    </row>
    <row r="236" spans="1:19" ht="25.25" customHeight="1" x14ac:dyDescent="0.2">
      <c r="A236" s="231">
        <f t="shared" si="22"/>
        <v>225</v>
      </c>
      <c r="B236" s="205" t="str">
        <f t="shared" si="24"/>
        <v/>
      </c>
      <c r="C236" s="133"/>
      <c r="D236" s="128" t="str">
        <f t="shared" si="25"/>
        <v/>
      </c>
      <c r="E236" s="128" t="str">
        <f t="shared" si="26"/>
        <v/>
      </c>
      <c r="F236" s="148"/>
      <c r="G236" s="148"/>
      <c r="H236" s="163"/>
      <c r="I236" s="94"/>
      <c r="J236" s="149"/>
      <c r="K236" s="232"/>
      <c r="L236" s="78"/>
      <c r="M236" s="233"/>
      <c r="N236" s="234"/>
      <c r="O236" s="235"/>
      <c r="P236" s="79">
        <f t="shared" si="23"/>
        <v>0</v>
      </c>
      <c r="Q236" s="236" t="str">
        <f t="shared" si="27"/>
        <v/>
      </c>
      <c r="R236" s="237">
        <f t="shared" si="28"/>
        <v>0</v>
      </c>
      <c r="S236" s="237"/>
    </row>
    <row r="237" spans="1:19" ht="25.25" customHeight="1" x14ac:dyDescent="0.2">
      <c r="A237" s="231">
        <f t="shared" si="22"/>
        <v>226</v>
      </c>
      <c r="B237" s="205" t="str">
        <f t="shared" si="24"/>
        <v/>
      </c>
      <c r="C237" s="133"/>
      <c r="D237" s="128" t="str">
        <f t="shared" si="25"/>
        <v/>
      </c>
      <c r="E237" s="128" t="str">
        <f t="shared" si="26"/>
        <v/>
      </c>
      <c r="F237" s="148"/>
      <c r="G237" s="148"/>
      <c r="H237" s="163"/>
      <c r="I237" s="94"/>
      <c r="J237" s="149"/>
      <c r="K237" s="232"/>
      <c r="L237" s="78"/>
      <c r="M237" s="233"/>
      <c r="N237" s="234"/>
      <c r="O237" s="235"/>
      <c r="P237" s="79">
        <f t="shared" si="23"/>
        <v>0</v>
      </c>
      <c r="Q237" s="236" t="str">
        <f t="shared" si="27"/>
        <v/>
      </c>
      <c r="R237" s="237">
        <f t="shared" si="28"/>
        <v>0</v>
      </c>
      <c r="S237" s="237"/>
    </row>
    <row r="238" spans="1:19" ht="25.25" customHeight="1" x14ac:dyDescent="0.2">
      <c r="A238" s="231">
        <f t="shared" si="22"/>
        <v>227</v>
      </c>
      <c r="B238" s="205" t="str">
        <f t="shared" si="24"/>
        <v/>
      </c>
      <c r="C238" s="133"/>
      <c r="D238" s="128" t="str">
        <f t="shared" si="25"/>
        <v/>
      </c>
      <c r="E238" s="128" t="str">
        <f t="shared" si="26"/>
        <v/>
      </c>
      <c r="F238" s="148"/>
      <c r="G238" s="148"/>
      <c r="H238" s="163"/>
      <c r="I238" s="94"/>
      <c r="J238" s="149"/>
      <c r="K238" s="232"/>
      <c r="L238" s="78"/>
      <c r="M238" s="233"/>
      <c r="N238" s="234"/>
      <c r="O238" s="235"/>
      <c r="P238" s="79">
        <f t="shared" si="23"/>
        <v>0</v>
      </c>
      <c r="Q238" s="236" t="str">
        <f t="shared" si="27"/>
        <v/>
      </c>
      <c r="R238" s="237">
        <f t="shared" si="28"/>
        <v>0</v>
      </c>
      <c r="S238" s="237"/>
    </row>
    <row r="239" spans="1:19" ht="25.25" customHeight="1" x14ac:dyDescent="0.2">
      <c r="A239" s="231">
        <f t="shared" si="22"/>
        <v>228</v>
      </c>
      <c r="B239" s="205" t="str">
        <f t="shared" si="24"/>
        <v/>
      </c>
      <c r="C239" s="133"/>
      <c r="D239" s="128" t="str">
        <f t="shared" si="25"/>
        <v/>
      </c>
      <c r="E239" s="128" t="str">
        <f t="shared" si="26"/>
        <v/>
      </c>
      <c r="F239" s="148"/>
      <c r="G239" s="148"/>
      <c r="H239" s="163"/>
      <c r="I239" s="94"/>
      <c r="J239" s="149"/>
      <c r="K239" s="232"/>
      <c r="L239" s="78"/>
      <c r="M239" s="233"/>
      <c r="N239" s="234"/>
      <c r="O239" s="235"/>
      <c r="P239" s="79">
        <f t="shared" si="23"/>
        <v>0</v>
      </c>
      <c r="Q239" s="236" t="str">
        <f t="shared" si="27"/>
        <v/>
      </c>
      <c r="R239" s="237">
        <f t="shared" si="28"/>
        <v>0</v>
      </c>
      <c r="S239" s="237"/>
    </row>
    <row r="240" spans="1:19" ht="25.25" customHeight="1" x14ac:dyDescent="0.2">
      <c r="A240" s="231">
        <f t="shared" si="22"/>
        <v>229</v>
      </c>
      <c r="B240" s="205" t="str">
        <f t="shared" si="24"/>
        <v/>
      </c>
      <c r="C240" s="133"/>
      <c r="D240" s="128" t="str">
        <f t="shared" si="25"/>
        <v/>
      </c>
      <c r="E240" s="128" t="str">
        <f t="shared" si="26"/>
        <v/>
      </c>
      <c r="F240" s="148"/>
      <c r="G240" s="148"/>
      <c r="H240" s="163"/>
      <c r="I240" s="94"/>
      <c r="J240" s="149"/>
      <c r="K240" s="232"/>
      <c r="L240" s="78"/>
      <c r="M240" s="233"/>
      <c r="N240" s="234"/>
      <c r="O240" s="235"/>
      <c r="P240" s="79">
        <f t="shared" si="23"/>
        <v>0</v>
      </c>
      <c r="Q240" s="236" t="str">
        <f t="shared" si="27"/>
        <v/>
      </c>
      <c r="R240" s="237">
        <f t="shared" si="28"/>
        <v>0</v>
      </c>
      <c r="S240" s="237"/>
    </row>
    <row r="241" spans="1:19" ht="25.25" customHeight="1" x14ac:dyDescent="0.2">
      <c r="A241" s="231">
        <f t="shared" si="22"/>
        <v>230</v>
      </c>
      <c r="B241" s="205" t="str">
        <f t="shared" si="24"/>
        <v/>
      </c>
      <c r="C241" s="133"/>
      <c r="D241" s="128" t="str">
        <f t="shared" si="25"/>
        <v/>
      </c>
      <c r="E241" s="128" t="str">
        <f t="shared" si="26"/>
        <v/>
      </c>
      <c r="F241" s="148"/>
      <c r="G241" s="148"/>
      <c r="H241" s="163"/>
      <c r="I241" s="94"/>
      <c r="J241" s="149"/>
      <c r="K241" s="232"/>
      <c r="L241" s="78"/>
      <c r="M241" s="233"/>
      <c r="N241" s="234"/>
      <c r="O241" s="235"/>
      <c r="P241" s="79">
        <f t="shared" si="23"/>
        <v>0</v>
      </c>
      <c r="Q241" s="236" t="str">
        <f t="shared" si="27"/>
        <v/>
      </c>
      <c r="R241" s="237">
        <f t="shared" si="28"/>
        <v>0</v>
      </c>
      <c r="S241" s="237"/>
    </row>
    <row r="242" spans="1:19" ht="25.25" customHeight="1" x14ac:dyDescent="0.2">
      <c r="A242" s="231">
        <f t="shared" si="22"/>
        <v>231</v>
      </c>
      <c r="B242" s="205" t="str">
        <f t="shared" si="24"/>
        <v/>
      </c>
      <c r="C242" s="133"/>
      <c r="D242" s="128" t="str">
        <f t="shared" si="25"/>
        <v/>
      </c>
      <c r="E242" s="128" t="str">
        <f t="shared" si="26"/>
        <v/>
      </c>
      <c r="F242" s="148"/>
      <c r="G242" s="148"/>
      <c r="H242" s="163"/>
      <c r="I242" s="94"/>
      <c r="J242" s="149"/>
      <c r="K242" s="232"/>
      <c r="L242" s="78"/>
      <c r="M242" s="233"/>
      <c r="N242" s="234"/>
      <c r="O242" s="235"/>
      <c r="P242" s="79">
        <f t="shared" si="23"/>
        <v>0</v>
      </c>
      <c r="Q242" s="236" t="str">
        <f t="shared" si="27"/>
        <v/>
      </c>
      <c r="R242" s="237">
        <f t="shared" si="28"/>
        <v>0</v>
      </c>
      <c r="S242" s="237"/>
    </row>
    <row r="243" spans="1:19" ht="25.25" customHeight="1" x14ac:dyDescent="0.2">
      <c r="A243" s="231">
        <f t="shared" si="22"/>
        <v>232</v>
      </c>
      <c r="B243" s="205" t="str">
        <f t="shared" si="24"/>
        <v/>
      </c>
      <c r="C243" s="133"/>
      <c r="D243" s="128" t="str">
        <f t="shared" si="25"/>
        <v/>
      </c>
      <c r="E243" s="128" t="str">
        <f t="shared" si="26"/>
        <v/>
      </c>
      <c r="F243" s="148"/>
      <c r="G243" s="148"/>
      <c r="H243" s="163"/>
      <c r="I243" s="94"/>
      <c r="J243" s="149"/>
      <c r="K243" s="232"/>
      <c r="L243" s="78"/>
      <c r="M243" s="233"/>
      <c r="N243" s="234"/>
      <c r="O243" s="235"/>
      <c r="P243" s="79">
        <f t="shared" si="23"/>
        <v>0</v>
      </c>
      <c r="Q243" s="236" t="str">
        <f t="shared" si="27"/>
        <v/>
      </c>
      <c r="R243" s="237">
        <f t="shared" si="28"/>
        <v>0</v>
      </c>
      <c r="S243" s="237"/>
    </row>
    <row r="244" spans="1:19" ht="25.25" customHeight="1" x14ac:dyDescent="0.2">
      <c r="A244" s="231">
        <f t="shared" si="22"/>
        <v>233</v>
      </c>
      <c r="B244" s="205" t="str">
        <f t="shared" si="24"/>
        <v/>
      </c>
      <c r="C244" s="133"/>
      <c r="D244" s="128" t="str">
        <f t="shared" si="25"/>
        <v/>
      </c>
      <c r="E244" s="128" t="str">
        <f t="shared" si="26"/>
        <v/>
      </c>
      <c r="F244" s="148"/>
      <c r="G244" s="148"/>
      <c r="H244" s="163"/>
      <c r="I244" s="94"/>
      <c r="J244" s="149"/>
      <c r="K244" s="232"/>
      <c r="L244" s="78"/>
      <c r="M244" s="233"/>
      <c r="N244" s="234"/>
      <c r="O244" s="235"/>
      <c r="P244" s="79">
        <f t="shared" si="23"/>
        <v>0</v>
      </c>
      <c r="Q244" s="236" t="str">
        <f t="shared" si="27"/>
        <v/>
      </c>
      <c r="R244" s="237">
        <f t="shared" si="28"/>
        <v>0</v>
      </c>
      <c r="S244" s="237"/>
    </row>
    <row r="245" spans="1:19" ht="25.25" customHeight="1" x14ac:dyDescent="0.2">
      <c r="A245" s="231">
        <f t="shared" si="22"/>
        <v>234</v>
      </c>
      <c r="B245" s="205" t="str">
        <f t="shared" si="24"/>
        <v/>
      </c>
      <c r="C245" s="133"/>
      <c r="D245" s="128" t="str">
        <f t="shared" si="25"/>
        <v/>
      </c>
      <c r="E245" s="128" t="str">
        <f t="shared" si="26"/>
        <v/>
      </c>
      <c r="F245" s="148"/>
      <c r="G245" s="148"/>
      <c r="H245" s="163"/>
      <c r="I245" s="94"/>
      <c r="J245" s="149"/>
      <c r="K245" s="232"/>
      <c r="L245" s="78"/>
      <c r="M245" s="233"/>
      <c r="N245" s="234"/>
      <c r="O245" s="235"/>
      <c r="P245" s="79">
        <f t="shared" si="23"/>
        <v>0</v>
      </c>
      <c r="Q245" s="236" t="str">
        <f t="shared" si="27"/>
        <v/>
      </c>
      <c r="R245" s="237">
        <f t="shared" si="28"/>
        <v>0</v>
      </c>
      <c r="S245" s="237"/>
    </row>
    <row r="246" spans="1:19" ht="25.25" customHeight="1" x14ac:dyDescent="0.2">
      <c r="A246" s="231">
        <f t="shared" si="22"/>
        <v>235</v>
      </c>
      <c r="B246" s="205" t="str">
        <f t="shared" si="24"/>
        <v/>
      </c>
      <c r="C246" s="133"/>
      <c r="D246" s="128" t="str">
        <f t="shared" si="25"/>
        <v/>
      </c>
      <c r="E246" s="128" t="str">
        <f t="shared" si="26"/>
        <v/>
      </c>
      <c r="F246" s="148"/>
      <c r="G246" s="148"/>
      <c r="H246" s="163"/>
      <c r="I246" s="94"/>
      <c r="J246" s="149"/>
      <c r="K246" s="232"/>
      <c r="L246" s="78"/>
      <c r="M246" s="233"/>
      <c r="N246" s="234"/>
      <c r="O246" s="235"/>
      <c r="P246" s="79">
        <f t="shared" si="23"/>
        <v>0</v>
      </c>
      <c r="Q246" s="236" t="str">
        <f t="shared" si="27"/>
        <v/>
      </c>
      <c r="R246" s="237">
        <f t="shared" si="28"/>
        <v>0</v>
      </c>
      <c r="S246" s="237"/>
    </row>
    <row r="247" spans="1:19" ht="25.25" customHeight="1" x14ac:dyDescent="0.2">
      <c r="A247" s="231">
        <f t="shared" si="22"/>
        <v>236</v>
      </c>
      <c r="B247" s="205" t="str">
        <f t="shared" si="24"/>
        <v/>
      </c>
      <c r="C247" s="133"/>
      <c r="D247" s="128" t="str">
        <f t="shared" si="25"/>
        <v/>
      </c>
      <c r="E247" s="128" t="str">
        <f t="shared" si="26"/>
        <v/>
      </c>
      <c r="F247" s="148"/>
      <c r="G247" s="148"/>
      <c r="H247" s="163"/>
      <c r="I247" s="94"/>
      <c r="J247" s="149"/>
      <c r="K247" s="232"/>
      <c r="L247" s="78"/>
      <c r="M247" s="233"/>
      <c r="N247" s="234"/>
      <c r="O247" s="235"/>
      <c r="P247" s="79">
        <f t="shared" si="23"/>
        <v>0</v>
      </c>
      <c r="Q247" s="236" t="str">
        <f t="shared" si="27"/>
        <v/>
      </c>
      <c r="R247" s="237">
        <f t="shared" si="28"/>
        <v>0</v>
      </c>
      <c r="S247" s="237"/>
    </row>
    <row r="248" spans="1:19" ht="25.25" customHeight="1" x14ac:dyDescent="0.2">
      <c r="A248" s="231">
        <f t="shared" si="22"/>
        <v>237</v>
      </c>
      <c r="B248" s="205" t="str">
        <f t="shared" si="24"/>
        <v/>
      </c>
      <c r="C248" s="133"/>
      <c r="D248" s="128" t="str">
        <f t="shared" si="25"/>
        <v/>
      </c>
      <c r="E248" s="128" t="str">
        <f t="shared" si="26"/>
        <v/>
      </c>
      <c r="F248" s="148"/>
      <c r="G248" s="148"/>
      <c r="H248" s="163"/>
      <c r="I248" s="94"/>
      <c r="J248" s="149"/>
      <c r="K248" s="232"/>
      <c r="L248" s="78"/>
      <c r="M248" s="233"/>
      <c r="N248" s="234"/>
      <c r="O248" s="235"/>
      <c r="P248" s="79">
        <f t="shared" si="23"/>
        <v>0</v>
      </c>
      <c r="Q248" s="236" t="str">
        <f t="shared" si="27"/>
        <v/>
      </c>
      <c r="R248" s="237">
        <f t="shared" si="28"/>
        <v>0</v>
      </c>
      <c r="S248" s="237"/>
    </row>
    <row r="249" spans="1:19" ht="25.25" customHeight="1" x14ac:dyDescent="0.2">
      <c r="A249" s="231">
        <f t="shared" si="22"/>
        <v>238</v>
      </c>
      <c r="B249" s="205" t="str">
        <f t="shared" si="24"/>
        <v/>
      </c>
      <c r="C249" s="133"/>
      <c r="D249" s="128" t="str">
        <f t="shared" si="25"/>
        <v/>
      </c>
      <c r="E249" s="128" t="str">
        <f t="shared" si="26"/>
        <v/>
      </c>
      <c r="F249" s="148"/>
      <c r="G249" s="148"/>
      <c r="H249" s="163"/>
      <c r="I249" s="94"/>
      <c r="J249" s="149"/>
      <c r="K249" s="232"/>
      <c r="L249" s="78"/>
      <c r="M249" s="233"/>
      <c r="N249" s="234"/>
      <c r="O249" s="235"/>
      <c r="P249" s="79">
        <f t="shared" si="23"/>
        <v>0</v>
      </c>
      <c r="Q249" s="236" t="str">
        <f t="shared" si="27"/>
        <v/>
      </c>
      <c r="R249" s="237">
        <f t="shared" si="28"/>
        <v>0</v>
      </c>
      <c r="S249" s="237"/>
    </row>
    <row r="250" spans="1:19" ht="25.25" customHeight="1" x14ac:dyDescent="0.2">
      <c r="A250" s="231">
        <f t="shared" si="22"/>
        <v>239</v>
      </c>
      <c r="B250" s="205" t="str">
        <f t="shared" si="24"/>
        <v/>
      </c>
      <c r="C250" s="133"/>
      <c r="D250" s="128" t="str">
        <f t="shared" si="25"/>
        <v/>
      </c>
      <c r="E250" s="128" t="str">
        <f t="shared" si="26"/>
        <v/>
      </c>
      <c r="F250" s="148"/>
      <c r="G250" s="148"/>
      <c r="H250" s="163"/>
      <c r="I250" s="94"/>
      <c r="J250" s="149"/>
      <c r="K250" s="232"/>
      <c r="L250" s="78"/>
      <c r="M250" s="233"/>
      <c r="N250" s="234"/>
      <c r="O250" s="235"/>
      <c r="P250" s="79">
        <f t="shared" si="23"/>
        <v>0</v>
      </c>
      <c r="Q250" s="236" t="str">
        <f t="shared" si="27"/>
        <v/>
      </c>
      <c r="R250" s="237">
        <f t="shared" si="28"/>
        <v>0</v>
      </c>
      <c r="S250" s="237"/>
    </row>
    <row r="251" spans="1:19" ht="25.25" customHeight="1" x14ac:dyDescent="0.2">
      <c r="A251" s="231">
        <f t="shared" si="22"/>
        <v>240</v>
      </c>
      <c r="B251" s="205" t="str">
        <f t="shared" si="24"/>
        <v/>
      </c>
      <c r="C251" s="133"/>
      <c r="D251" s="128" t="str">
        <f t="shared" si="25"/>
        <v/>
      </c>
      <c r="E251" s="128" t="str">
        <f t="shared" si="26"/>
        <v/>
      </c>
      <c r="F251" s="148"/>
      <c r="G251" s="148"/>
      <c r="H251" s="163"/>
      <c r="I251" s="94"/>
      <c r="J251" s="149"/>
      <c r="K251" s="232"/>
      <c r="L251" s="78"/>
      <c r="M251" s="233"/>
      <c r="N251" s="234"/>
      <c r="O251" s="235"/>
      <c r="P251" s="79">
        <f t="shared" si="23"/>
        <v>0</v>
      </c>
      <c r="Q251" s="236" t="str">
        <f t="shared" si="27"/>
        <v/>
      </c>
      <c r="R251" s="237">
        <f t="shared" si="28"/>
        <v>0</v>
      </c>
      <c r="S251" s="237"/>
    </row>
    <row r="252" spans="1:19" ht="25.25" customHeight="1" x14ac:dyDescent="0.2">
      <c r="A252" s="231">
        <f t="shared" si="22"/>
        <v>241</v>
      </c>
      <c r="B252" s="205" t="str">
        <f t="shared" si="24"/>
        <v/>
      </c>
      <c r="C252" s="133"/>
      <c r="D252" s="128" t="str">
        <f t="shared" si="25"/>
        <v/>
      </c>
      <c r="E252" s="128" t="str">
        <f t="shared" si="26"/>
        <v/>
      </c>
      <c r="F252" s="148"/>
      <c r="G252" s="148"/>
      <c r="H252" s="163"/>
      <c r="I252" s="94"/>
      <c r="J252" s="149"/>
      <c r="K252" s="232"/>
      <c r="L252" s="78"/>
      <c r="M252" s="233"/>
      <c r="N252" s="234"/>
      <c r="O252" s="235"/>
      <c r="P252" s="79">
        <f t="shared" si="23"/>
        <v>0</v>
      </c>
      <c r="Q252" s="236" t="str">
        <f t="shared" si="27"/>
        <v/>
      </c>
      <c r="R252" s="237">
        <f t="shared" si="28"/>
        <v>0</v>
      </c>
      <c r="S252" s="237"/>
    </row>
    <row r="253" spans="1:19" ht="25.25" customHeight="1" x14ac:dyDescent="0.2">
      <c r="A253" s="231">
        <f t="shared" si="22"/>
        <v>242</v>
      </c>
      <c r="B253" s="205" t="str">
        <f t="shared" si="24"/>
        <v/>
      </c>
      <c r="C253" s="133"/>
      <c r="D253" s="128" t="str">
        <f t="shared" si="25"/>
        <v/>
      </c>
      <c r="E253" s="128" t="str">
        <f t="shared" si="26"/>
        <v/>
      </c>
      <c r="F253" s="148"/>
      <c r="G253" s="148"/>
      <c r="H253" s="163"/>
      <c r="I253" s="94"/>
      <c r="J253" s="149"/>
      <c r="K253" s="232"/>
      <c r="L253" s="78"/>
      <c r="M253" s="233"/>
      <c r="N253" s="234"/>
      <c r="O253" s="235"/>
      <c r="P253" s="79">
        <f t="shared" si="23"/>
        <v>0</v>
      </c>
      <c r="Q253" s="236" t="str">
        <f t="shared" si="27"/>
        <v/>
      </c>
      <c r="R253" s="237">
        <f t="shared" si="28"/>
        <v>0</v>
      </c>
      <c r="S253" s="237"/>
    </row>
    <row r="254" spans="1:19" ht="25.25" customHeight="1" x14ac:dyDescent="0.2">
      <c r="A254" s="231">
        <f t="shared" si="22"/>
        <v>243</v>
      </c>
      <c r="B254" s="205" t="str">
        <f t="shared" si="24"/>
        <v/>
      </c>
      <c r="C254" s="133"/>
      <c r="D254" s="128" t="str">
        <f t="shared" si="25"/>
        <v/>
      </c>
      <c r="E254" s="128" t="str">
        <f t="shared" si="26"/>
        <v/>
      </c>
      <c r="F254" s="148"/>
      <c r="G254" s="148"/>
      <c r="H254" s="163"/>
      <c r="I254" s="94"/>
      <c r="J254" s="149"/>
      <c r="K254" s="232"/>
      <c r="L254" s="78"/>
      <c r="M254" s="233"/>
      <c r="N254" s="234"/>
      <c r="O254" s="235"/>
      <c r="P254" s="79">
        <f t="shared" si="23"/>
        <v>0</v>
      </c>
      <c r="Q254" s="236" t="str">
        <f t="shared" si="27"/>
        <v/>
      </c>
      <c r="R254" s="237">
        <f t="shared" si="28"/>
        <v>0</v>
      </c>
      <c r="S254" s="237"/>
    </row>
    <row r="255" spans="1:19" ht="25.25" customHeight="1" x14ac:dyDescent="0.2">
      <c r="A255" s="231">
        <f t="shared" si="22"/>
        <v>244</v>
      </c>
      <c r="B255" s="205" t="str">
        <f t="shared" si="24"/>
        <v/>
      </c>
      <c r="C255" s="133"/>
      <c r="D255" s="128" t="str">
        <f t="shared" si="25"/>
        <v/>
      </c>
      <c r="E255" s="128" t="str">
        <f t="shared" si="26"/>
        <v/>
      </c>
      <c r="F255" s="148"/>
      <c r="G255" s="148"/>
      <c r="H255" s="163"/>
      <c r="I255" s="94"/>
      <c r="J255" s="149"/>
      <c r="K255" s="232"/>
      <c r="L255" s="78"/>
      <c r="M255" s="233"/>
      <c r="N255" s="234"/>
      <c r="O255" s="235"/>
      <c r="P255" s="79">
        <f t="shared" si="23"/>
        <v>0</v>
      </c>
      <c r="Q255" s="236" t="str">
        <f t="shared" si="27"/>
        <v/>
      </c>
      <c r="R255" s="237">
        <f t="shared" si="28"/>
        <v>0</v>
      </c>
      <c r="S255" s="237"/>
    </row>
    <row r="256" spans="1:19" ht="25.25" customHeight="1" x14ac:dyDescent="0.2">
      <c r="A256" s="231">
        <f t="shared" si="22"/>
        <v>245</v>
      </c>
      <c r="B256" s="205" t="str">
        <f t="shared" si="24"/>
        <v/>
      </c>
      <c r="C256" s="133"/>
      <c r="D256" s="128" t="str">
        <f t="shared" si="25"/>
        <v/>
      </c>
      <c r="E256" s="128" t="str">
        <f t="shared" si="26"/>
        <v/>
      </c>
      <c r="F256" s="148"/>
      <c r="G256" s="148"/>
      <c r="H256" s="163"/>
      <c r="I256" s="94"/>
      <c r="J256" s="149"/>
      <c r="K256" s="232"/>
      <c r="L256" s="78"/>
      <c r="M256" s="233"/>
      <c r="N256" s="234"/>
      <c r="O256" s="235"/>
      <c r="P256" s="79">
        <f t="shared" si="23"/>
        <v>0</v>
      </c>
      <c r="Q256" s="236" t="str">
        <f t="shared" si="27"/>
        <v/>
      </c>
      <c r="R256" s="237">
        <f t="shared" si="28"/>
        <v>0</v>
      </c>
      <c r="S256" s="237"/>
    </row>
    <row r="257" spans="1:19" ht="25.25" customHeight="1" x14ac:dyDescent="0.2">
      <c r="A257" s="231">
        <f t="shared" si="22"/>
        <v>246</v>
      </c>
      <c r="B257" s="205" t="str">
        <f t="shared" si="24"/>
        <v/>
      </c>
      <c r="C257" s="133"/>
      <c r="D257" s="128" t="str">
        <f t="shared" si="25"/>
        <v/>
      </c>
      <c r="E257" s="128" t="str">
        <f t="shared" si="26"/>
        <v/>
      </c>
      <c r="F257" s="148"/>
      <c r="G257" s="148"/>
      <c r="H257" s="163"/>
      <c r="I257" s="94"/>
      <c r="J257" s="149"/>
      <c r="K257" s="232"/>
      <c r="L257" s="78"/>
      <c r="M257" s="233"/>
      <c r="N257" s="234"/>
      <c r="O257" s="235"/>
      <c r="P257" s="79">
        <f t="shared" si="23"/>
        <v>0</v>
      </c>
      <c r="Q257" s="236" t="str">
        <f t="shared" si="27"/>
        <v/>
      </c>
      <c r="R257" s="237">
        <f t="shared" si="28"/>
        <v>0</v>
      </c>
      <c r="S257" s="237"/>
    </row>
    <row r="258" spans="1:19" ht="25.25" customHeight="1" x14ac:dyDescent="0.2">
      <c r="A258" s="231">
        <f t="shared" si="22"/>
        <v>247</v>
      </c>
      <c r="B258" s="205" t="str">
        <f t="shared" si="24"/>
        <v/>
      </c>
      <c r="C258" s="133"/>
      <c r="D258" s="128" t="str">
        <f t="shared" si="25"/>
        <v/>
      </c>
      <c r="E258" s="128" t="str">
        <f t="shared" si="26"/>
        <v/>
      </c>
      <c r="F258" s="148"/>
      <c r="G258" s="148"/>
      <c r="H258" s="163"/>
      <c r="I258" s="94"/>
      <c r="J258" s="149"/>
      <c r="K258" s="232"/>
      <c r="L258" s="78"/>
      <c r="M258" s="233"/>
      <c r="N258" s="234"/>
      <c r="O258" s="235"/>
      <c r="P258" s="79">
        <f t="shared" si="23"/>
        <v>0</v>
      </c>
      <c r="Q258" s="236" t="str">
        <f t="shared" si="27"/>
        <v/>
      </c>
      <c r="R258" s="237">
        <f t="shared" si="28"/>
        <v>0</v>
      </c>
      <c r="S258" s="237"/>
    </row>
    <row r="259" spans="1:19" ht="25.25" customHeight="1" x14ac:dyDescent="0.2">
      <c r="A259" s="231">
        <f t="shared" si="22"/>
        <v>248</v>
      </c>
      <c r="B259" s="205" t="str">
        <f t="shared" si="24"/>
        <v/>
      </c>
      <c r="C259" s="133"/>
      <c r="D259" s="128" t="str">
        <f t="shared" si="25"/>
        <v/>
      </c>
      <c r="E259" s="128" t="str">
        <f t="shared" si="26"/>
        <v/>
      </c>
      <c r="F259" s="148"/>
      <c r="G259" s="148"/>
      <c r="H259" s="163"/>
      <c r="I259" s="94"/>
      <c r="J259" s="149"/>
      <c r="K259" s="232"/>
      <c r="L259" s="78"/>
      <c r="M259" s="233"/>
      <c r="N259" s="234"/>
      <c r="O259" s="235"/>
      <c r="P259" s="79">
        <f t="shared" si="23"/>
        <v>0</v>
      </c>
      <c r="Q259" s="236" t="str">
        <f t="shared" si="27"/>
        <v/>
      </c>
      <c r="R259" s="237">
        <f t="shared" si="28"/>
        <v>0</v>
      </c>
      <c r="S259" s="237"/>
    </row>
    <row r="260" spans="1:19" ht="25.25" customHeight="1" x14ac:dyDescent="0.2">
      <c r="A260" s="231">
        <f t="shared" si="22"/>
        <v>249</v>
      </c>
      <c r="B260" s="205" t="str">
        <f t="shared" si="24"/>
        <v/>
      </c>
      <c r="C260" s="133"/>
      <c r="D260" s="128" t="str">
        <f t="shared" si="25"/>
        <v/>
      </c>
      <c r="E260" s="128" t="str">
        <f t="shared" si="26"/>
        <v/>
      </c>
      <c r="F260" s="148"/>
      <c r="G260" s="148"/>
      <c r="H260" s="163"/>
      <c r="I260" s="94"/>
      <c r="J260" s="149"/>
      <c r="K260" s="232"/>
      <c r="L260" s="78"/>
      <c r="M260" s="233"/>
      <c r="N260" s="234"/>
      <c r="O260" s="235"/>
      <c r="P260" s="79">
        <f t="shared" si="23"/>
        <v>0</v>
      </c>
      <c r="Q260" s="236" t="str">
        <f t="shared" si="27"/>
        <v/>
      </c>
      <c r="R260" s="237">
        <f t="shared" si="28"/>
        <v>0</v>
      </c>
      <c r="S260" s="237"/>
    </row>
    <row r="261" spans="1:19" ht="25.25" customHeight="1" x14ac:dyDescent="0.2">
      <c r="A261" s="231">
        <f t="shared" si="22"/>
        <v>250</v>
      </c>
      <c r="B261" s="205" t="str">
        <f t="shared" si="24"/>
        <v/>
      </c>
      <c r="C261" s="133"/>
      <c r="D261" s="128" t="str">
        <f t="shared" si="25"/>
        <v/>
      </c>
      <c r="E261" s="128" t="str">
        <f t="shared" si="26"/>
        <v/>
      </c>
      <c r="F261" s="148"/>
      <c r="G261" s="148"/>
      <c r="H261" s="163"/>
      <c r="I261" s="94"/>
      <c r="J261" s="149"/>
      <c r="K261" s="232"/>
      <c r="L261" s="78"/>
      <c r="M261" s="233"/>
      <c r="N261" s="234"/>
      <c r="O261" s="235"/>
      <c r="P261" s="79">
        <f t="shared" si="23"/>
        <v>0</v>
      </c>
      <c r="Q261" s="236" t="str">
        <f t="shared" si="27"/>
        <v/>
      </c>
      <c r="R261" s="237">
        <f t="shared" si="28"/>
        <v>0</v>
      </c>
      <c r="S261" s="237"/>
    </row>
    <row r="262" spans="1:19" ht="25.25" customHeight="1" x14ac:dyDescent="0.2">
      <c r="A262" s="231">
        <f t="shared" si="22"/>
        <v>251</v>
      </c>
      <c r="B262" s="205" t="str">
        <f t="shared" si="24"/>
        <v/>
      </c>
      <c r="C262" s="133"/>
      <c r="D262" s="128" t="str">
        <f t="shared" si="25"/>
        <v/>
      </c>
      <c r="E262" s="128" t="str">
        <f t="shared" si="26"/>
        <v/>
      </c>
      <c r="F262" s="148"/>
      <c r="G262" s="148"/>
      <c r="H262" s="163"/>
      <c r="I262" s="94"/>
      <c r="J262" s="149"/>
      <c r="K262" s="232"/>
      <c r="L262" s="78"/>
      <c r="M262" s="233"/>
      <c r="N262" s="234"/>
      <c r="O262" s="235"/>
      <c r="P262" s="79">
        <f t="shared" si="23"/>
        <v>0</v>
      </c>
      <c r="Q262" s="236" t="str">
        <f t="shared" si="27"/>
        <v/>
      </c>
      <c r="R262" s="237">
        <f t="shared" si="28"/>
        <v>0</v>
      </c>
      <c r="S262" s="237"/>
    </row>
    <row r="263" spans="1:19" ht="25.25" customHeight="1" x14ac:dyDescent="0.2">
      <c r="A263" s="231">
        <f t="shared" si="22"/>
        <v>252</v>
      </c>
      <c r="B263" s="205" t="str">
        <f t="shared" si="24"/>
        <v/>
      </c>
      <c r="C263" s="133"/>
      <c r="D263" s="128" t="str">
        <f t="shared" si="25"/>
        <v/>
      </c>
      <c r="E263" s="128" t="str">
        <f t="shared" si="26"/>
        <v/>
      </c>
      <c r="F263" s="148"/>
      <c r="G263" s="148"/>
      <c r="H263" s="163"/>
      <c r="I263" s="94"/>
      <c r="J263" s="149"/>
      <c r="K263" s="232"/>
      <c r="L263" s="78"/>
      <c r="M263" s="233"/>
      <c r="N263" s="234"/>
      <c r="O263" s="235"/>
      <c r="P263" s="79">
        <f t="shared" si="23"/>
        <v>0</v>
      </c>
      <c r="Q263" s="236" t="str">
        <f t="shared" si="27"/>
        <v/>
      </c>
      <c r="R263" s="237">
        <f t="shared" si="28"/>
        <v>0</v>
      </c>
      <c r="S263" s="237"/>
    </row>
    <row r="264" spans="1:19" ht="25.25" customHeight="1" x14ac:dyDescent="0.2">
      <c r="A264" s="231">
        <f t="shared" si="22"/>
        <v>253</v>
      </c>
      <c r="B264" s="205" t="str">
        <f t="shared" si="24"/>
        <v/>
      </c>
      <c r="C264" s="133"/>
      <c r="D264" s="128" t="str">
        <f t="shared" si="25"/>
        <v/>
      </c>
      <c r="E264" s="128" t="str">
        <f t="shared" si="26"/>
        <v/>
      </c>
      <c r="F264" s="148"/>
      <c r="G264" s="148"/>
      <c r="H264" s="163"/>
      <c r="I264" s="94"/>
      <c r="J264" s="149"/>
      <c r="K264" s="232"/>
      <c r="L264" s="78"/>
      <c r="M264" s="233"/>
      <c r="N264" s="234"/>
      <c r="O264" s="235"/>
      <c r="P264" s="79">
        <f t="shared" si="23"/>
        <v>0</v>
      </c>
      <c r="Q264" s="236" t="str">
        <f t="shared" si="27"/>
        <v/>
      </c>
      <c r="R264" s="237">
        <f t="shared" si="28"/>
        <v>0</v>
      </c>
      <c r="S264" s="237"/>
    </row>
    <row r="265" spans="1:19" ht="25.25" customHeight="1" x14ac:dyDescent="0.2">
      <c r="A265" s="231">
        <f t="shared" si="22"/>
        <v>254</v>
      </c>
      <c r="B265" s="205" t="str">
        <f t="shared" si="24"/>
        <v/>
      </c>
      <c r="C265" s="133"/>
      <c r="D265" s="128" t="str">
        <f t="shared" si="25"/>
        <v/>
      </c>
      <c r="E265" s="128" t="str">
        <f t="shared" si="26"/>
        <v/>
      </c>
      <c r="F265" s="148"/>
      <c r="G265" s="148"/>
      <c r="H265" s="163"/>
      <c r="I265" s="94"/>
      <c r="J265" s="149"/>
      <c r="K265" s="232"/>
      <c r="L265" s="78"/>
      <c r="M265" s="233"/>
      <c r="N265" s="234"/>
      <c r="O265" s="235"/>
      <c r="P265" s="79">
        <f t="shared" si="23"/>
        <v>0</v>
      </c>
      <c r="Q265" s="236" t="str">
        <f t="shared" si="27"/>
        <v/>
      </c>
      <c r="R265" s="237">
        <f t="shared" si="28"/>
        <v>0</v>
      </c>
      <c r="S265" s="237"/>
    </row>
    <row r="266" spans="1:19" ht="25.25" customHeight="1" x14ac:dyDescent="0.2">
      <c r="A266" s="231">
        <f t="shared" si="22"/>
        <v>255</v>
      </c>
      <c r="B266" s="205" t="str">
        <f t="shared" si="24"/>
        <v/>
      </c>
      <c r="C266" s="133"/>
      <c r="D266" s="128" t="str">
        <f t="shared" si="25"/>
        <v/>
      </c>
      <c r="E266" s="128" t="str">
        <f t="shared" si="26"/>
        <v/>
      </c>
      <c r="F266" s="148"/>
      <c r="G266" s="148"/>
      <c r="H266" s="163"/>
      <c r="I266" s="94"/>
      <c r="J266" s="149"/>
      <c r="K266" s="232"/>
      <c r="L266" s="78"/>
      <c r="M266" s="233"/>
      <c r="N266" s="234"/>
      <c r="O266" s="235"/>
      <c r="P266" s="79">
        <f t="shared" si="23"/>
        <v>0</v>
      </c>
      <c r="Q266" s="236" t="str">
        <f t="shared" si="27"/>
        <v/>
      </c>
      <c r="R266" s="237">
        <f t="shared" si="28"/>
        <v>0</v>
      </c>
      <c r="S266" s="237"/>
    </row>
    <row r="267" spans="1:19" ht="25.25" customHeight="1" x14ac:dyDescent="0.2">
      <c r="A267" s="231">
        <f t="shared" si="22"/>
        <v>256</v>
      </c>
      <c r="B267" s="205" t="str">
        <f t="shared" si="24"/>
        <v/>
      </c>
      <c r="C267" s="133"/>
      <c r="D267" s="128" t="str">
        <f t="shared" si="25"/>
        <v/>
      </c>
      <c r="E267" s="128" t="str">
        <f t="shared" si="26"/>
        <v/>
      </c>
      <c r="F267" s="148"/>
      <c r="G267" s="148"/>
      <c r="H267" s="163"/>
      <c r="I267" s="94"/>
      <c r="J267" s="149"/>
      <c r="K267" s="232"/>
      <c r="L267" s="78"/>
      <c r="M267" s="233"/>
      <c r="N267" s="234"/>
      <c r="O267" s="235"/>
      <c r="P267" s="79">
        <f t="shared" si="23"/>
        <v>0</v>
      </c>
      <c r="Q267" s="236" t="str">
        <f t="shared" si="27"/>
        <v/>
      </c>
      <c r="R267" s="237">
        <f t="shared" si="28"/>
        <v>0</v>
      </c>
      <c r="S267" s="237"/>
    </row>
    <row r="268" spans="1:19" ht="25.25" customHeight="1" x14ac:dyDescent="0.2">
      <c r="A268" s="231">
        <f t="shared" ref="A268:A311" si="29">ROW()-11</f>
        <v>257</v>
      </c>
      <c r="B268" s="205" t="str">
        <f t="shared" si="24"/>
        <v/>
      </c>
      <c r="C268" s="133"/>
      <c r="D268" s="128" t="str">
        <f t="shared" si="25"/>
        <v/>
      </c>
      <c r="E268" s="128" t="str">
        <f t="shared" si="26"/>
        <v/>
      </c>
      <c r="F268" s="148"/>
      <c r="G268" s="148"/>
      <c r="H268" s="163"/>
      <c r="I268" s="94"/>
      <c r="J268" s="149"/>
      <c r="K268" s="232"/>
      <c r="L268" s="78"/>
      <c r="M268" s="233"/>
      <c r="N268" s="234"/>
      <c r="O268" s="235"/>
      <c r="P268" s="79">
        <f t="shared" ref="P268:P311" si="30">IF(AND(($C268&lt;&gt;""),(OR(F268="",G268="",H268="",))),1,0)</f>
        <v>0</v>
      </c>
      <c r="Q268" s="236" t="str">
        <f t="shared" si="27"/>
        <v/>
      </c>
      <c r="R268" s="237">
        <f t="shared" si="28"/>
        <v>0</v>
      </c>
      <c r="S268" s="237"/>
    </row>
    <row r="269" spans="1:19" ht="25.25" customHeight="1" x14ac:dyDescent="0.2">
      <c r="A269" s="231">
        <f t="shared" si="29"/>
        <v>258</v>
      </c>
      <c r="B269" s="205" t="str">
        <f t="shared" ref="B269:B311" si="31">IF($C269="","","高性能ボイラ")</f>
        <v/>
      </c>
      <c r="C269" s="133"/>
      <c r="D269" s="128" t="str">
        <f t="shared" ref="D269:D311" si="32">IF($C$2="","",IF($B269&lt;&gt;"",$C$2,""))</f>
        <v/>
      </c>
      <c r="E269" s="128" t="str">
        <f t="shared" ref="E269:E311" si="33">IF($F$2="","",IF($B269&lt;&gt;"",$F$2,""))</f>
        <v/>
      </c>
      <c r="F269" s="148"/>
      <c r="G269" s="148"/>
      <c r="H269" s="163"/>
      <c r="I269" s="94"/>
      <c r="J269" s="149"/>
      <c r="K269" s="232"/>
      <c r="L269" s="78"/>
      <c r="M269" s="233"/>
      <c r="N269" s="234"/>
      <c r="O269" s="235"/>
      <c r="P269" s="79">
        <f t="shared" si="30"/>
        <v>0</v>
      </c>
      <c r="Q269" s="236" t="str">
        <f t="shared" ref="Q269:Q311" si="34">TEXT(IF(G269="","","["&amp;C269&amp;"]"&amp;G269),"G/標準")</f>
        <v/>
      </c>
      <c r="R269" s="237">
        <f t="shared" ref="R269:R311" si="35">IF(Q269="",0,COUNTIF($Q$12:$Q$311,Q269))</f>
        <v>0</v>
      </c>
      <c r="S269" s="237"/>
    </row>
    <row r="270" spans="1:19" ht="25.25" customHeight="1" x14ac:dyDescent="0.2">
      <c r="A270" s="231">
        <f t="shared" si="29"/>
        <v>259</v>
      </c>
      <c r="B270" s="205" t="str">
        <f t="shared" si="31"/>
        <v/>
      </c>
      <c r="C270" s="133"/>
      <c r="D270" s="128" t="str">
        <f t="shared" si="32"/>
        <v/>
      </c>
      <c r="E270" s="128" t="str">
        <f t="shared" si="33"/>
        <v/>
      </c>
      <c r="F270" s="148"/>
      <c r="G270" s="148"/>
      <c r="H270" s="163"/>
      <c r="I270" s="94"/>
      <c r="J270" s="149"/>
      <c r="K270" s="232"/>
      <c r="L270" s="78"/>
      <c r="M270" s="233"/>
      <c r="N270" s="234"/>
      <c r="O270" s="235"/>
      <c r="P270" s="79">
        <f t="shared" si="30"/>
        <v>0</v>
      </c>
      <c r="Q270" s="236" t="str">
        <f t="shared" si="34"/>
        <v/>
      </c>
      <c r="R270" s="237">
        <f t="shared" si="35"/>
        <v>0</v>
      </c>
      <c r="S270" s="237"/>
    </row>
    <row r="271" spans="1:19" ht="25.25" customHeight="1" x14ac:dyDescent="0.2">
      <c r="A271" s="231">
        <f t="shared" si="29"/>
        <v>260</v>
      </c>
      <c r="B271" s="205" t="str">
        <f t="shared" si="31"/>
        <v/>
      </c>
      <c r="C271" s="133"/>
      <c r="D271" s="128" t="str">
        <f t="shared" si="32"/>
        <v/>
      </c>
      <c r="E271" s="128" t="str">
        <f t="shared" si="33"/>
        <v/>
      </c>
      <c r="F271" s="148"/>
      <c r="G271" s="148"/>
      <c r="H271" s="163"/>
      <c r="I271" s="94"/>
      <c r="J271" s="149"/>
      <c r="K271" s="232"/>
      <c r="L271" s="78"/>
      <c r="M271" s="233"/>
      <c r="N271" s="234"/>
      <c r="O271" s="235"/>
      <c r="P271" s="79">
        <f t="shared" si="30"/>
        <v>0</v>
      </c>
      <c r="Q271" s="236" t="str">
        <f t="shared" si="34"/>
        <v/>
      </c>
      <c r="R271" s="237">
        <f t="shared" si="35"/>
        <v>0</v>
      </c>
      <c r="S271" s="237"/>
    </row>
    <row r="272" spans="1:19" ht="25.25" customHeight="1" x14ac:dyDescent="0.2">
      <c r="A272" s="231">
        <f t="shared" si="29"/>
        <v>261</v>
      </c>
      <c r="B272" s="205" t="str">
        <f t="shared" si="31"/>
        <v/>
      </c>
      <c r="C272" s="133"/>
      <c r="D272" s="128" t="str">
        <f t="shared" si="32"/>
        <v/>
      </c>
      <c r="E272" s="128" t="str">
        <f t="shared" si="33"/>
        <v/>
      </c>
      <c r="F272" s="148"/>
      <c r="G272" s="148"/>
      <c r="H272" s="163"/>
      <c r="I272" s="94"/>
      <c r="J272" s="149"/>
      <c r="K272" s="232"/>
      <c r="L272" s="78"/>
      <c r="M272" s="233"/>
      <c r="N272" s="234"/>
      <c r="O272" s="235"/>
      <c r="P272" s="79">
        <f t="shared" si="30"/>
        <v>0</v>
      </c>
      <c r="Q272" s="236" t="str">
        <f t="shared" si="34"/>
        <v/>
      </c>
      <c r="R272" s="237">
        <f t="shared" si="35"/>
        <v>0</v>
      </c>
      <c r="S272" s="237"/>
    </row>
    <row r="273" spans="1:19" ht="25.25" customHeight="1" x14ac:dyDescent="0.2">
      <c r="A273" s="231">
        <f t="shared" si="29"/>
        <v>262</v>
      </c>
      <c r="B273" s="205" t="str">
        <f t="shared" si="31"/>
        <v/>
      </c>
      <c r="C273" s="133"/>
      <c r="D273" s="128" t="str">
        <f t="shared" si="32"/>
        <v/>
      </c>
      <c r="E273" s="128" t="str">
        <f t="shared" si="33"/>
        <v/>
      </c>
      <c r="F273" s="148"/>
      <c r="G273" s="148"/>
      <c r="H273" s="163"/>
      <c r="I273" s="94"/>
      <c r="J273" s="149"/>
      <c r="K273" s="232"/>
      <c r="L273" s="78"/>
      <c r="M273" s="233"/>
      <c r="N273" s="234"/>
      <c r="O273" s="235"/>
      <c r="P273" s="79">
        <f t="shared" si="30"/>
        <v>0</v>
      </c>
      <c r="Q273" s="236" t="str">
        <f t="shared" si="34"/>
        <v/>
      </c>
      <c r="R273" s="237">
        <f t="shared" si="35"/>
        <v>0</v>
      </c>
      <c r="S273" s="237"/>
    </row>
    <row r="274" spans="1:19" ht="25.25" customHeight="1" x14ac:dyDescent="0.2">
      <c r="A274" s="231">
        <f t="shared" si="29"/>
        <v>263</v>
      </c>
      <c r="B274" s="205" t="str">
        <f t="shared" si="31"/>
        <v/>
      </c>
      <c r="C274" s="133"/>
      <c r="D274" s="128" t="str">
        <f t="shared" si="32"/>
        <v/>
      </c>
      <c r="E274" s="128" t="str">
        <f t="shared" si="33"/>
        <v/>
      </c>
      <c r="F274" s="148"/>
      <c r="G274" s="148"/>
      <c r="H274" s="163"/>
      <c r="I274" s="94"/>
      <c r="J274" s="149"/>
      <c r="K274" s="232"/>
      <c r="L274" s="78"/>
      <c r="M274" s="233"/>
      <c r="N274" s="234"/>
      <c r="O274" s="235"/>
      <c r="P274" s="79">
        <f t="shared" si="30"/>
        <v>0</v>
      </c>
      <c r="Q274" s="236" t="str">
        <f t="shared" si="34"/>
        <v/>
      </c>
      <c r="R274" s="237">
        <f t="shared" si="35"/>
        <v>0</v>
      </c>
      <c r="S274" s="237"/>
    </row>
    <row r="275" spans="1:19" ht="25.25" customHeight="1" x14ac:dyDescent="0.2">
      <c r="A275" s="231">
        <f t="shared" si="29"/>
        <v>264</v>
      </c>
      <c r="B275" s="205" t="str">
        <f t="shared" si="31"/>
        <v/>
      </c>
      <c r="C275" s="133"/>
      <c r="D275" s="128" t="str">
        <f t="shared" si="32"/>
        <v/>
      </c>
      <c r="E275" s="128" t="str">
        <f t="shared" si="33"/>
        <v/>
      </c>
      <c r="F275" s="148"/>
      <c r="G275" s="148"/>
      <c r="H275" s="163"/>
      <c r="I275" s="94"/>
      <c r="J275" s="149"/>
      <c r="K275" s="232"/>
      <c r="L275" s="78"/>
      <c r="M275" s="233"/>
      <c r="N275" s="234"/>
      <c r="O275" s="235"/>
      <c r="P275" s="79">
        <f t="shared" si="30"/>
        <v>0</v>
      </c>
      <c r="Q275" s="236" t="str">
        <f t="shared" si="34"/>
        <v/>
      </c>
      <c r="R275" s="237">
        <f t="shared" si="35"/>
        <v>0</v>
      </c>
      <c r="S275" s="237"/>
    </row>
    <row r="276" spans="1:19" ht="25.25" customHeight="1" x14ac:dyDescent="0.2">
      <c r="A276" s="231">
        <f t="shared" si="29"/>
        <v>265</v>
      </c>
      <c r="B276" s="205" t="str">
        <f t="shared" si="31"/>
        <v/>
      </c>
      <c r="C276" s="133"/>
      <c r="D276" s="128" t="str">
        <f t="shared" si="32"/>
        <v/>
      </c>
      <c r="E276" s="128" t="str">
        <f t="shared" si="33"/>
        <v/>
      </c>
      <c r="F276" s="148"/>
      <c r="G276" s="148"/>
      <c r="H276" s="163"/>
      <c r="I276" s="94"/>
      <c r="J276" s="149"/>
      <c r="K276" s="232"/>
      <c r="L276" s="78"/>
      <c r="M276" s="233"/>
      <c r="N276" s="234"/>
      <c r="O276" s="235"/>
      <c r="P276" s="79">
        <f t="shared" si="30"/>
        <v>0</v>
      </c>
      <c r="Q276" s="236" t="str">
        <f t="shared" si="34"/>
        <v/>
      </c>
      <c r="R276" s="237">
        <f t="shared" si="35"/>
        <v>0</v>
      </c>
      <c r="S276" s="237"/>
    </row>
    <row r="277" spans="1:19" ht="25.25" customHeight="1" x14ac:dyDescent="0.2">
      <c r="A277" s="231">
        <f t="shared" si="29"/>
        <v>266</v>
      </c>
      <c r="B277" s="205" t="str">
        <f t="shared" si="31"/>
        <v/>
      </c>
      <c r="C277" s="133"/>
      <c r="D277" s="128" t="str">
        <f t="shared" si="32"/>
        <v/>
      </c>
      <c r="E277" s="128" t="str">
        <f t="shared" si="33"/>
        <v/>
      </c>
      <c r="F277" s="148"/>
      <c r="G277" s="148"/>
      <c r="H277" s="163"/>
      <c r="I277" s="94"/>
      <c r="J277" s="149"/>
      <c r="K277" s="232"/>
      <c r="L277" s="78"/>
      <c r="M277" s="233"/>
      <c r="N277" s="234"/>
      <c r="O277" s="235"/>
      <c r="P277" s="79">
        <f t="shared" si="30"/>
        <v>0</v>
      </c>
      <c r="Q277" s="236" t="str">
        <f t="shared" si="34"/>
        <v/>
      </c>
      <c r="R277" s="237">
        <f t="shared" si="35"/>
        <v>0</v>
      </c>
      <c r="S277" s="237"/>
    </row>
    <row r="278" spans="1:19" ht="25.25" customHeight="1" x14ac:dyDescent="0.2">
      <c r="A278" s="231">
        <f t="shared" si="29"/>
        <v>267</v>
      </c>
      <c r="B278" s="205" t="str">
        <f t="shared" si="31"/>
        <v/>
      </c>
      <c r="C278" s="133"/>
      <c r="D278" s="128" t="str">
        <f t="shared" si="32"/>
        <v/>
      </c>
      <c r="E278" s="128" t="str">
        <f t="shared" si="33"/>
        <v/>
      </c>
      <c r="F278" s="148"/>
      <c r="G278" s="148"/>
      <c r="H278" s="163"/>
      <c r="I278" s="94"/>
      <c r="J278" s="149"/>
      <c r="K278" s="232"/>
      <c r="L278" s="78"/>
      <c r="M278" s="233"/>
      <c r="N278" s="234"/>
      <c r="O278" s="235"/>
      <c r="P278" s="79">
        <f t="shared" si="30"/>
        <v>0</v>
      </c>
      <c r="Q278" s="236" t="str">
        <f t="shared" si="34"/>
        <v/>
      </c>
      <c r="R278" s="237">
        <f t="shared" si="35"/>
        <v>0</v>
      </c>
      <c r="S278" s="237"/>
    </row>
    <row r="279" spans="1:19" ht="25.25" customHeight="1" x14ac:dyDescent="0.2">
      <c r="A279" s="231">
        <f t="shared" si="29"/>
        <v>268</v>
      </c>
      <c r="B279" s="205" t="str">
        <f t="shared" si="31"/>
        <v/>
      </c>
      <c r="C279" s="133"/>
      <c r="D279" s="128" t="str">
        <f t="shared" si="32"/>
        <v/>
      </c>
      <c r="E279" s="128" t="str">
        <f t="shared" si="33"/>
        <v/>
      </c>
      <c r="F279" s="148"/>
      <c r="G279" s="148"/>
      <c r="H279" s="163"/>
      <c r="I279" s="94"/>
      <c r="J279" s="149"/>
      <c r="K279" s="232"/>
      <c r="L279" s="78"/>
      <c r="M279" s="233"/>
      <c r="N279" s="234"/>
      <c r="O279" s="235"/>
      <c r="P279" s="79">
        <f t="shared" si="30"/>
        <v>0</v>
      </c>
      <c r="Q279" s="236" t="str">
        <f t="shared" si="34"/>
        <v/>
      </c>
      <c r="R279" s="237">
        <f t="shared" si="35"/>
        <v>0</v>
      </c>
      <c r="S279" s="237"/>
    </row>
    <row r="280" spans="1:19" ht="25.25" customHeight="1" x14ac:dyDescent="0.2">
      <c r="A280" s="231">
        <f t="shared" si="29"/>
        <v>269</v>
      </c>
      <c r="B280" s="205" t="str">
        <f t="shared" si="31"/>
        <v/>
      </c>
      <c r="C280" s="133"/>
      <c r="D280" s="128" t="str">
        <f t="shared" si="32"/>
        <v/>
      </c>
      <c r="E280" s="128" t="str">
        <f t="shared" si="33"/>
        <v/>
      </c>
      <c r="F280" s="148"/>
      <c r="G280" s="148"/>
      <c r="H280" s="163"/>
      <c r="I280" s="94"/>
      <c r="J280" s="149"/>
      <c r="K280" s="232"/>
      <c r="L280" s="78"/>
      <c r="M280" s="233"/>
      <c r="N280" s="234"/>
      <c r="O280" s="235"/>
      <c r="P280" s="79">
        <f t="shared" si="30"/>
        <v>0</v>
      </c>
      <c r="Q280" s="236" t="str">
        <f t="shared" si="34"/>
        <v/>
      </c>
      <c r="R280" s="237">
        <f t="shared" si="35"/>
        <v>0</v>
      </c>
      <c r="S280" s="237"/>
    </row>
    <row r="281" spans="1:19" ht="25.25" customHeight="1" x14ac:dyDescent="0.2">
      <c r="A281" s="231">
        <f t="shared" si="29"/>
        <v>270</v>
      </c>
      <c r="B281" s="205" t="str">
        <f t="shared" si="31"/>
        <v/>
      </c>
      <c r="C281" s="133"/>
      <c r="D281" s="128" t="str">
        <f t="shared" si="32"/>
        <v/>
      </c>
      <c r="E281" s="128" t="str">
        <f t="shared" si="33"/>
        <v/>
      </c>
      <c r="F281" s="148"/>
      <c r="G281" s="148"/>
      <c r="H281" s="163"/>
      <c r="I281" s="94"/>
      <c r="J281" s="149"/>
      <c r="K281" s="232"/>
      <c r="L281" s="78"/>
      <c r="M281" s="233"/>
      <c r="N281" s="234"/>
      <c r="O281" s="235"/>
      <c r="P281" s="79">
        <f t="shared" si="30"/>
        <v>0</v>
      </c>
      <c r="Q281" s="236" t="str">
        <f t="shared" si="34"/>
        <v/>
      </c>
      <c r="R281" s="237">
        <f t="shared" si="35"/>
        <v>0</v>
      </c>
      <c r="S281" s="237"/>
    </row>
    <row r="282" spans="1:19" ht="25.25" customHeight="1" x14ac:dyDescent="0.2">
      <c r="A282" s="231">
        <f t="shared" si="29"/>
        <v>271</v>
      </c>
      <c r="B282" s="205" t="str">
        <f t="shared" si="31"/>
        <v/>
      </c>
      <c r="C282" s="133"/>
      <c r="D282" s="128" t="str">
        <f t="shared" si="32"/>
        <v/>
      </c>
      <c r="E282" s="128" t="str">
        <f t="shared" si="33"/>
        <v/>
      </c>
      <c r="F282" s="148"/>
      <c r="G282" s="148"/>
      <c r="H282" s="163"/>
      <c r="I282" s="94"/>
      <c r="J282" s="149"/>
      <c r="K282" s="232"/>
      <c r="L282" s="78"/>
      <c r="M282" s="233"/>
      <c r="N282" s="234"/>
      <c r="O282" s="235"/>
      <c r="P282" s="79">
        <f t="shared" si="30"/>
        <v>0</v>
      </c>
      <c r="Q282" s="236" t="str">
        <f t="shared" si="34"/>
        <v/>
      </c>
      <c r="R282" s="237">
        <f t="shared" si="35"/>
        <v>0</v>
      </c>
      <c r="S282" s="237"/>
    </row>
    <row r="283" spans="1:19" ht="25.25" customHeight="1" x14ac:dyDescent="0.2">
      <c r="A283" s="231">
        <f t="shared" si="29"/>
        <v>272</v>
      </c>
      <c r="B283" s="205" t="str">
        <f t="shared" si="31"/>
        <v/>
      </c>
      <c r="C283" s="133"/>
      <c r="D283" s="128" t="str">
        <f t="shared" si="32"/>
        <v/>
      </c>
      <c r="E283" s="128" t="str">
        <f t="shared" si="33"/>
        <v/>
      </c>
      <c r="F283" s="148"/>
      <c r="G283" s="148"/>
      <c r="H283" s="163"/>
      <c r="I283" s="94"/>
      <c r="J283" s="149"/>
      <c r="K283" s="232"/>
      <c r="L283" s="78"/>
      <c r="M283" s="233"/>
      <c r="N283" s="234"/>
      <c r="O283" s="235"/>
      <c r="P283" s="79">
        <f t="shared" si="30"/>
        <v>0</v>
      </c>
      <c r="Q283" s="236" t="str">
        <f t="shared" si="34"/>
        <v/>
      </c>
      <c r="R283" s="237">
        <f t="shared" si="35"/>
        <v>0</v>
      </c>
      <c r="S283" s="237"/>
    </row>
    <row r="284" spans="1:19" ht="25.25" customHeight="1" x14ac:dyDescent="0.2">
      <c r="A284" s="231">
        <f t="shared" si="29"/>
        <v>273</v>
      </c>
      <c r="B284" s="205" t="str">
        <f t="shared" si="31"/>
        <v/>
      </c>
      <c r="C284" s="133"/>
      <c r="D284" s="128" t="str">
        <f t="shared" si="32"/>
        <v/>
      </c>
      <c r="E284" s="128" t="str">
        <f t="shared" si="33"/>
        <v/>
      </c>
      <c r="F284" s="148"/>
      <c r="G284" s="148"/>
      <c r="H284" s="163"/>
      <c r="I284" s="94"/>
      <c r="J284" s="149"/>
      <c r="K284" s="232"/>
      <c r="L284" s="78"/>
      <c r="M284" s="233"/>
      <c r="N284" s="234"/>
      <c r="O284" s="235"/>
      <c r="P284" s="79">
        <f t="shared" si="30"/>
        <v>0</v>
      </c>
      <c r="Q284" s="236" t="str">
        <f t="shared" si="34"/>
        <v/>
      </c>
      <c r="R284" s="237">
        <f t="shared" si="35"/>
        <v>0</v>
      </c>
      <c r="S284" s="237"/>
    </row>
    <row r="285" spans="1:19" ht="25.25" customHeight="1" x14ac:dyDescent="0.2">
      <c r="A285" s="231">
        <f t="shared" si="29"/>
        <v>274</v>
      </c>
      <c r="B285" s="205" t="str">
        <f t="shared" si="31"/>
        <v/>
      </c>
      <c r="C285" s="133"/>
      <c r="D285" s="128" t="str">
        <f t="shared" si="32"/>
        <v/>
      </c>
      <c r="E285" s="128" t="str">
        <f t="shared" si="33"/>
        <v/>
      </c>
      <c r="F285" s="148"/>
      <c r="G285" s="148"/>
      <c r="H285" s="163"/>
      <c r="I285" s="94"/>
      <c r="J285" s="149"/>
      <c r="K285" s="232"/>
      <c r="L285" s="78"/>
      <c r="M285" s="233"/>
      <c r="N285" s="234"/>
      <c r="O285" s="235"/>
      <c r="P285" s="79">
        <f t="shared" si="30"/>
        <v>0</v>
      </c>
      <c r="Q285" s="236" t="str">
        <f t="shared" si="34"/>
        <v/>
      </c>
      <c r="R285" s="237">
        <f t="shared" si="35"/>
        <v>0</v>
      </c>
      <c r="S285" s="237"/>
    </row>
    <row r="286" spans="1:19" ht="25.25" customHeight="1" x14ac:dyDescent="0.2">
      <c r="A286" s="231">
        <f t="shared" si="29"/>
        <v>275</v>
      </c>
      <c r="B286" s="205" t="str">
        <f t="shared" si="31"/>
        <v/>
      </c>
      <c r="C286" s="133"/>
      <c r="D286" s="128" t="str">
        <f t="shared" si="32"/>
        <v/>
      </c>
      <c r="E286" s="128" t="str">
        <f t="shared" si="33"/>
        <v/>
      </c>
      <c r="F286" s="148"/>
      <c r="G286" s="148"/>
      <c r="H286" s="163"/>
      <c r="I286" s="94"/>
      <c r="J286" s="149"/>
      <c r="K286" s="232"/>
      <c r="L286" s="78"/>
      <c r="M286" s="233"/>
      <c r="N286" s="234"/>
      <c r="O286" s="235"/>
      <c r="P286" s="79">
        <f t="shared" si="30"/>
        <v>0</v>
      </c>
      <c r="Q286" s="236" t="str">
        <f t="shared" si="34"/>
        <v/>
      </c>
      <c r="R286" s="237">
        <f t="shared" si="35"/>
        <v>0</v>
      </c>
      <c r="S286" s="237"/>
    </row>
    <row r="287" spans="1:19" ht="25.25" customHeight="1" x14ac:dyDescent="0.2">
      <c r="A287" s="231">
        <f t="shared" si="29"/>
        <v>276</v>
      </c>
      <c r="B287" s="205" t="str">
        <f t="shared" si="31"/>
        <v/>
      </c>
      <c r="C287" s="133"/>
      <c r="D287" s="128" t="str">
        <f t="shared" si="32"/>
        <v/>
      </c>
      <c r="E287" s="128" t="str">
        <f t="shared" si="33"/>
        <v/>
      </c>
      <c r="F287" s="148"/>
      <c r="G287" s="148"/>
      <c r="H287" s="163"/>
      <c r="I287" s="94"/>
      <c r="J287" s="149"/>
      <c r="K287" s="232"/>
      <c r="L287" s="78"/>
      <c r="M287" s="233"/>
      <c r="N287" s="234"/>
      <c r="O287" s="235"/>
      <c r="P287" s="79">
        <f t="shared" si="30"/>
        <v>0</v>
      </c>
      <c r="Q287" s="236" t="str">
        <f t="shared" si="34"/>
        <v/>
      </c>
      <c r="R287" s="237">
        <f t="shared" si="35"/>
        <v>0</v>
      </c>
      <c r="S287" s="237"/>
    </row>
    <row r="288" spans="1:19" ht="25.25" customHeight="1" x14ac:dyDescent="0.2">
      <c r="A288" s="231">
        <f t="shared" si="29"/>
        <v>277</v>
      </c>
      <c r="B288" s="205" t="str">
        <f t="shared" si="31"/>
        <v/>
      </c>
      <c r="C288" s="133"/>
      <c r="D288" s="128" t="str">
        <f t="shared" si="32"/>
        <v/>
      </c>
      <c r="E288" s="128" t="str">
        <f t="shared" si="33"/>
        <v/>
      </c>
      <c r="F288" s="148"/>
      <c r="G288" s="148"/>
      <c r="H288" s="163"/>
      <c r="I288" s="94"/>
      <c r="J288" s="149"/>
      <c r="K288" s="232"/>
      <c r="L288" s="78"/>
      <c r="M288" s="233"/>
      <c r="N288" s="234"/>
      <c r="O288" s="235"/>
      <c r="P288" s="79">
        <f t="shared" si="30"/>
        <v>0</v>
      </c>
      <c r="Q288" s="236" t="str">
        <f t="shared" si="34"/>
        <v/>
      </c>
      <c r="R288" s="237">
        <f t="shared" si="35"/>
        <v>0</v>
      </c>
      <c r="S288" s="237"/>
    </row>
    <row r="289" spans="1:19" ht="25.25" customHeight="1" x14ac:dyDescent="0.2">
      <c r="A289" s="231">
        <f t="shared" si="29"/>
        <v>278</v>
      </c>
      <c r="B289" s="205" t="str">
        <f t="shared" si="31"/>
        <v/>
      </c>
      <c r="C289" s="133"/>
      <c r="D289" s="128" t="str">
        <f t="shared" si="32"/>
        <v/>
      </c>
      <c r="E289" s="128" t="str">
        <f t="shared" si="33"/>
        <v/>
      </c>
      <c r="F289" s="148"/>
      <c r="G289" s="148"/>
      <c r="H289" s="163"/>
      <c r="I289" s="94"/>
      <c r="J289" s="149"/>
      <c r="K289" s="232"/>
      <c r="L289" s="78"/>
      <c r="M289" s="233"/>
      <c r="N289" s="234"/>
      <c r="O289" s="235"/>
      <c r="P289" s="79">
        <f t="shared" si="30"/>
        <v>0</v>
      </c>
      <c r="Q289" s="236" t="str">
        <f t="shared" si="34"/>
        <v/>
      </c>
      <c r="R289" s="237">
        <f t="shared" si="35"/>
        <v>0</v>
      </c>
      <c r="S289" s="237"/>
    </row>
    <row r="290" spans="1:19" ht="25.25" customHeight="1" x14ac:dyDescent="0.2">
      <c r="A290" s="231">
        <f t="shared" si="29"/>
        <v>279</v>
      </c>
      <c r="B290" s="205" t="str">
        <f t="shared" si="31"/>
        <v/>
      </c>
      <c r="C290" s="133"/>
      <c r="D290" s="128" t="str">
        <f t="shared" si="32"/>
        <v/>
      </c>
      <c r="E290" s="128" t="str">
        <f t="shared" si="33"/>
        <v/>
      </c>
      <c r="F290" s="148"/>
      <c r="G290" s="148"/>
      <c r="H290" s="163"/>
      <c r="I290" s="94"/>
      <c r="J290" s="149"/>
      <c r="K290" s="232"/>
      <c r="L290" s="78"/>
      <c r="M290" s="233"/>
      <c r="N290" s="234"/>
      <c r="O290" s="235"/>
      <c r="P290" s="79">
        <f t="shared" si="30"/>
        <v>0</v>
      </c>
      <c r="Q290" s="236" t="str">
        <f t="shared" si="34"/>
        <v/>
      </c>
      <c r="R290" s="237">
        <f t="shared" si="35"/>
        <v>0</v>
      </c>
      <c r="S290" s="237"/>
    </row>
    <row r="291" spans="1:19" ht="25.25" customHeight="1" x14ac:dyDescent="0.2">
      <c r="A291" s="231">
        <f t="shared" si="29"/>
        <v>280</v>
      </c>
      <c r="B291" s="205" t="str">
        <f t="shared" si="31"/>
        <v/>
      </c>
      <c r="C291" s="133"/>
      <c r="D291" s="128" t="str">
        <f t="shared" si="32"/>
        <v/>
      </c>
      <c r="E291" s="128" t="str">
        <f t="shared" si="33"/>
        <v/>
      </c>
      <c r="F291" s="148"/>
      <c r="G291" s="148"/>
      <c r="H291" s="163"/>
      <c r="I291" s="94"/>
      <c r="J291" s="149"/>
      <c r="K291" s="232"/>
      <c r="L291" s="78"/>
      <c r="M291" s="233"/>
      <c r="N291" s="234"/>
      <c r="O291" s="235"/>
      <c r="P291" s="79">
        <f t="shared" si="30"/>
        <v>0</v>
      </c>
      <c r="Q291" s="236" t="str">
        <f t="shared" si="34"/>
        <v/>
      </c>
      <c r="R291" s="237">
        <f t="shared" si="35"/>
        <v>0</v>
      </c>
      <c r="S291" s="237"/>
    </row>
    <row r="292" spans="1:19" ht="25.25" customHeight="1" x14ac:dyDescent="0.2">
      <c r="A292" s="231">
        <f t="shared" si="29"/>
        <v>281</v>
      </c>
      <c r="B292" s="205" t="str">
        <f t="shared" si="31"/>
        <v/>
      </c>
      <c r="C292" s="133"/>
      <c r="D292" s="128" t="str">
        <f t="shared" si="32"/>
        <v/>
      </c>
      <c r="E292" s="128" t="str">
        <f t="shared" si="33"/>
        <v/>
      </c>
      <c r="F292" s="148"/>
      <c r="G292" s="148"/>
      <c r="H292" s="163"/>
      <c r="I292" s="94"/>
      <c r="J292" s="149"/>
      <c r="K292" s="232"/>
      <c r="L292" s="78"/>
      <c r="M292" s="233"/>
      <c r="N292" s="234"/>
      <c r="O292" s="235"/>
      <c r="P292" s="79">
        <f t="shared" si="30"/>
        <v>0</v>
      </c>
      <c r="Q292" s="236" t="str">
        <f t="shared" si="34"/>
        <v/>
      </c>
      <c r="R292" s="237">
        <f t="shared" si="35"/>
        <v>0</v>
      </c>
      <c r="S292" s="237"/>
    </row>
    <row r="293" spans="1:19" ht="25.25" customHeight="1" x14ac:dyDescent="0.2">
      <c r="A293" s="231">
        <f t="shared" si="29"/>
        <v>282</v>
      </c>
      <c r="B293" s="205" t="str">
        <f t="shared" si="31"/>
        <v/>
      </c>
      <c r="C293" s="133"/>
      <c r="D293" s="128" t="str">
        <f t="shared" si="32"/>
        <v/>
      </c>
      <c r="E293" s="128" t="str">
        <f t="shared" si="33"/>
        <v/>
      </c>
      <c r="F293" s="148"/>
      <c r="G293" s="148"/>
      <c r="H293" s="163"/>
      <c r="I293" s="94"/>
      <c r="J293" s="149"/>
      <c r="K293" s="232"/>
      <c r="L293" s="78"/>
      <c r="M293" s="233"/>
      <c r="N293" s="234"/>
      <c r="O293" s="235"/>
      <c r="P293" s="79">
        <f t="shared" si="30"/>
        <v>0</v>
      </c>
      <c r="Q293" s="236" t="str">
        <f t="shared" si="34"/>
        <v/>
      </c>
      <c r="R293" s="237">
        <f t="shared" si="35"/>
        <v>0</v>
      </c>
      <c r="S293" s="237"/>
    </row>
    <row r="294" spans="1:19" ht="25.25" customHeight="1" x14ac:dyDescent="0.2">
      <c r="A294" s="231">
        <f t="shared" si="29"/>
        <v>283</v>
      </c>
      <c r="B294" s="205" t="str">
        <f t="shared" si="31"/>
        <v/>
      </c>
      <c r="C294" s="133"/>
      <c r="D294" s="128" t="str">
        <f t="shared" si="32"/>
        <v/>
      </c>
      <c r="E294" s="128" t="str">
        <f t="shared" si="33"/>
        <v/>
      </c>
      <c r="F294" s="148"/>
      <c r="G294" s="148"/>
      <c r="H294" s="163"/>
      <c r="I294" s="94"/>
      <c r="J294" s="149"/>
      <c r="K294" s="232"/>
      <c r="L294" s="78"/>
      <c r="M294" s="233"/>
      <c r="N294" s="234"/>
      <c r="O294" s="235"/>
      <c r="P294" s="79">
        <f t="shared" si="30"/>
        <v>0</v>
      </c>
      <c r="Q294" s="236" t="str">
        <f t="shared" si="34"/>
        <v/>
      </c>
      <c r="R294" s="237">
        <f t="shared" si="35"/>
        <v>0</v>
      </c>
      <c r="S294" s="237"/>
    </row>
    <row r="295" spans="1:19" ht="25.25" customHeight="1" x14ac:dyDescent="0.2">
      <c r="A295" s="231">
        <f t="shared" si="29"/>
        <v>284</v>
      </c>
      <c r="B295" s="205" t="str">
        <f t="shared" si="31"/>
        <v/>
      </c>
      <c r="C295" s="133"/>
      <c r="D295" s="128" t="str">
        <f t="shared" si="32"/>
        <v/>
      </c>
      <c r="E295" s="128" t="str">
        <f t="shared" si="33"/>
        <v/>
      </c>
      <c r="F295" s="148"/>
      <c r="G295" s="148"/>
      <c r="H295" s="163"/>
      <c r="I295" s="94"/>
      <c r="J295" s="149"/>
      <c r="K295" s="232"/>
      <c r="L295" s="78"/>
      <c r="M295" s="233"/>
      <c r="N295" s="234"/>
      <c r="O295" s="235"/>
      <c r="P295" s="79">
        <f t="shared" si="30"/>
        <v>0</v>
      </c>
      <c r="Q295" s="236" t="str">
        <f t="shared" si="34"/>
        <v/>
      </c>
      <c r="R295" s="237">
        <f t="shared" si="35"/>
        <v>0</v>
      </c>
      <c r="S295" s="237"/>
    </row>
    <row r="296" spans="1:19" ht="25.25" customHeight="1" x14ac:dyDescent="0.2">
      <c r="A296" s="231">
        <f t="shared" si="29"/>
        <v>285</v>
      </c>
      <c r="B296" s="205" t="str">
        <f t="shared" si="31"/>
        <v/>
      </c>
      <c r="C296" s="133"/>
      <c r="D296" s="128" t="str">
        <f t="shared" si="32"/>
        <v/>
      </c>
      <c r="E296" s="128" t="str">
        <f t="shared" si="33"/>
        <v/>
      </c>
      <c r="F296" s="148"/>
      <c r="G296" s="148"/>
      <c r="H296" s="163"/>
      <c r="I296" s="94"/>
      <c r="J296" s="149"/>
      <c r="K296" s="232"/>
      <c r="L296" s="78"/>
      <c r="M296" s="233"/>
      <c r="N296" s="234"/>
      <c r="O296" s="235"/>
      <c r="P296" s="79">
        <f t="shared" si="30"/>
        <v>0</v>
      </c>
      <c r="Q296" s="236" t="str">
        <f t="shared" si="34"/>
        <v/>
      </c>
      <c r="R296" s="237">
        <f t="shared" si="35"/>
        <v>0</v>
      </c>
      <c r="S296" s="237"/>
    </row>
    <row r="297" spans="1:19" ht="25.25" customHeight="1" x14ac:dyDescent="0.2">
      <c r="A297" s="231">
        <f t="shared" si="29"/>
        <v>286</v>
      </c>
      <c r="B297" s="205" t="str">
        <f t="shared" si="31"/>
        <v/>
      </c>
      <c r="C297" s="133"/>
      <c r="D297" s="128" t="str">
        <f t="shared" si="32"/>
        <v/>
      </c>
      <c r="E297" s="128" t="str">
        <f t="shared" si="33"/>
        <v/>
      </c>
      <c r="F297" s="148"/>
      <c r="G297" s="148"/>
      <c r="H297" s="163"/>
      <c r="I297" s="94"/>
      <c r="J297" s="149"/>
      <c r="K297" s="232"/>
      <c r="L297" s="78"/>
      <c r="M297" s="233"/>
      <c r="N297" s="234"/>
      <c r="O297" s="235"/>
      <c r="P297" s="79">
        <f t="shared" si="30"/>
        <v>0</v>
      </c>
      <c r="Q297" s="236" t="str">
        <f t="shared" si="34"/>
        <v/>
      </c>
      <c r="R297" s="237">
        <f t="shared" si="35"/>
        <v>0</v>
      </c>
      <c r="S297" s="237"/>
    </row>
    <row r="298" spans="1:19" ht="25.25" customHeight="1" x14ac:dyDescent="0.2">
      <c r="A298" s="231">
        <f t="shared" si="29"/>
        <v>287</v>
      </c>
      <c r="B298" s="205" t="str">
        <f t="shared" si="31"/>
        <v/>
      </c>
      <c r="C298" s="133"/>
      <c r="D298" s="128" t="str">
        <f t="shared" si="32"/>
        <v/>
      </c>
      <c r="E298" s="128" t="str">
        <f t="shared" si="33"/>
        <v/>
      </c>
      <c r="F298" s="148"/>
      <c r="G298" s="148"/>
      <c r="H298" s="163"/>
      <c r="I298" s="94"/>
      <c r="J298" s="149"/>
      <c r="K298" s="232"/>
      <c r="L298" s="78"/>
      <c r="M298" s="233"/>
      <c r="N298" s="234"/>
      <c r="O298" s="235"/>
      <c r="P298" s="79">
        <f t="shared" si="30"/>
        <v>0</v>
      </c>
      <c r="Q298" s="236" t="str">
        <f t="shared" si="34"/>
        <v/>
      </c>
      <c r="R298" s="237">
        <f t="shared" si="35"/>
        <v>0</v>
      </c>
      <c r="S298" s="237"/>
    </row>
    <row r="299" spans="1:19" ht="25.25" customHeight="1" x14ac:dyDescent="0.2">
      <c r="A299" s="231">
        <f t="shared" si="29"/>
        <v>288</v>
      </c>
      <c r="B299" s="205" t="str">
        <f t="shared" si="31"/>
        <v/>
      </c>
      <c r="C299" s="133"/>
      <c r="D299" s="128" t="str">
        <f t="shared" si="32"/>
        <v/>
      </c>
      <c r="E299" s="128" t="str">
        <f t="shared" si="33"/>
        <v/>
      </c>
      <c r="F299" s="148"/>
      <c r="G299" s="148"/>
      <c r="H299" s="163"/>
      <c r="I299" s="94"/>
      <c r="J299" s="149"/>
      <c r="K299" s="232"/>
      <c r="L299" s="78"/>
      <c r="M299" s="233"/>
      <c r="N299" s="234"/>
      <c r="O299" s="235"/>
      <c r="P299" s="79">
        <f t="shared" si="30"/>
        <v>0</v>
      </c>
      <c r="Q299" s="236" t="str">
        <f t="shared" si="34"/>
        <v/>
      </c>
      <c r="R299" s="237">
        <f t="shared" si="35"/>
        <v>0</v>
      </c>
      <c r="S299" s="237"/>
    </row>
    <row r="300" spans="1:19" ht="25.25" customHeight="1" x14ac:dyDescent="0.2">
      <c r="A300" s="231">
        <f t="shared" si="29"/>
        <v>289</v>
      </c>
      <c r="B300" s="205" t="str">
        <f t="shared" si="31"/>
        <v/>
      </c>
      <c r="C300" s="133"/>
      <c r="D300" s="128" t="str">
        <f t="shared" si="32"/>
        <v/>
      </c>
      <c r="E300" s="128" t="str">
        <f t="shared" si="33"/>
        <v/>
      </c>
      <c r="F300" s="148"/>
      <c r="G300" s="148"/>
      <c r="H300" s="163"/>
      <c r="I300" s="94"/>
      <c r="J300" s="149"/>
      <c r="K300" s="232"/>
      <c r="L300" s="78"/>
      <c r="M300" s="233"/>
      <c r="N300" s="234"/>
      <c r="O300" s="235"/>
      <c r="P300" s="79">
        <f t="shared" si="30"/>
        <v>0</v>
      </c>
      <c r="Q300" s="236" t="str">
        <f t="shared" si="34"/>
        <v/>
      </c>
      <c r="R300" s="237">
        <f t="shared" si="35"/>
        <v>0</v>
      </c>
      <c r="S300" s="237"/>
    </row>
    <row r="301" spans="1:19" ht="25.25" customHeight="1" x14ac:dyDescent="0.2">
      <c r="A301" s="231">
        <f t="shared" si="29"/>
        <v>290</v>
      </c>
      <c r="B301" s="205" t="str">
        <f t="shared" si="31"/>
        <v/>
      </c>
      <c r="C301" s="133"/>
      <c r="D301" s="128" t="str">
        <f t="shared" si="32"/>
        <v/>
      </c>
      <c r="E301" s="128" t="str">
        <f t="shared" si="33"/>
        <v/>
      </c>
      <c r="F301" s="148"/>
      <c r="G301" s="148"/>
      <c r="H301" s="163"/>
      <c r="I301" s="94"/>
      <c r="J301" s="149"/>
      <c r="K301" s="232"/>
      <c r="L301" s="78"/>
      <c r="M301" s="233"/>
      <c r="N301" s="234"/>
      <c r="O301" s="235"/>
      <c r="P301" s="79">
        <f t="shared" si="30"/>
        <v>0</v>
      </c>
      <c r="Q301" s="236" t="str">
        <f t="shared" si="34"/>
        <v/>
      </c>
      <c r="R301" s="237">
        <f t="shared" si="35"/>
        <v>0</v>
      </c>
      <c r="S301" s="237"/>
    </row>
    <row r="302" spans="1:19" ht="25.25" customHeight="1" x14ac:dyDescent="0.2">
      <c r="A302" s="231">
        <f t="shared" si="29"/>
        <v>291</v>
      </c>
      <c r="B302" s="205" t="str">
        <f t="shared" si="31"/>
        <v/>
      </c>
      <c r="C302" s="133"/>
      <c r="D302" s="128" t="str">
        <f t="shared" si="32"/>
        <v/>
      </c>
      <c r="E302" s="128" t="str">
        <f t="shared" si="33"/>
        <v/>
      </c>
      <c r="F302" s="148"/>
      <c r="G302" s="148"/>
      <c r="H302" s="163"/>
      <c r="I302" s="94"/>
      <c r="J302" s="149"/>
      <c r="K302" s="232"/>
      <c r="L302" s="78"/>
      <c r="M302" s="233"/>
      <c r="N302" s="234"/>
      <c r="O302" s="235"/>
      <c r="P302" s="79">
        <f t="shared" si="30"/>
        <v>0</v>
      </c>
      <c r="Q302" s="236" t="str">
        <f t="shared" si="34"/>
        <v/>
      </c>
      <c r="R302" s="237">
        <f t="shared" si="35"/>
        <v>0</v>
      </c>
      <c r="S302" s="237"/>
    </row>
    <row r="303" spans="1:19" ht="25.25" customHeight="1" x14ac:dyDescent="0.2">
      <c r="A303" s="231">
        <f t="shared" si="29"/>
        <v>292</v>
      </c>
      <c r="B303" s="205" t="str">
        <f t="shared" si="31"/>
        <v/>
      </c>
      <c r="C303" s="133"/>
      <c r="D303" s="128" t="str">
        <f t="shared" si="32"/>
        <v/>
      </c>
      <c r="E303" s="128" t="str">
        <f t="shared" si="33"/>
        <v/>
      </c>
      <c r="F303" s="148"/>
      <c r="G303" s="148"/>
      <c r="H303" s="163"/>
      <c r="I303" s="94"/>
      <c r="J303" s="149"/>
      <c r="K303" s="232"/>
      <c r="L303" s="78"/>
      <c r="M303" s="233"/>
      <c r="N303" s="234"/>
      <c r="O303" s="235"/>
      <c r="P303" s="79">
        <f t="shared" si="30"/>
        <v>0</v>
      </c>
      <c r="Q303" s="236" t="str">
        <f t="shared" si="34"/>
        <v/>
      </c>
      <c r="R303" s="237">
        <f t="shared" si="35"/>
        <v>0</v>
      </c>
      <c r="S303" s="237"/>
    </row>
    <row r="304" spans="1:19" ht="25.25" customHeight="1" x14ac:dyDescent="0.2">
      <c r="A304" s="231">
        <f t="shared" si="29"/>
        <v>293</v>
      </c>
      <c r="B304" s="205" t="str">
        <f t="shared" si="31"/>
        <v/>
      </c>
      <c r="C304" s="133"/>
      <c r="D304" s="128" t="str">
        <f t="shared" si="32"/>
        <v/>
      </c>
      <c r="E304" s="128" t="str">
        <f t="shared" si="33"/>
        <v/>
      </c>
      <c r="F304" s="148"/>
      <c r="G304" s="148"/>
      <c r="H304" s="163"/>
      <c r="I304" s="94"/>
      <c r="J304" s="149"/>
      <c r="K304" s="232"/>
      <c r="L304" s="78"/>
      <c r="M304" s="233"/>
      <c r="N304" s="234"/>
      <c r="O304" s="235"/>
      <c r="P304" s="79">
        <f t="shared" si="30"/>
        <v>0</v>
      </c>
      <c r="Q304" s="236" t="str">
        <f t="shared" si="34"/>
        <v/>
      </c>
      <c r="R304" s="237">
        <f t="shared" si="35"/>
        <v>0</v>
      </c>
      <c r="S304" s="237"/>
    </row>
    <row r="305" spans="1:20" ht="25.25" customHeight="1" x14ac:dyDescent="0.2">
      <c r="A305" s="231">
        <f t="shared" si="29"/>
        <v>294</v>
      </c>
      <c r="B305" s="205" t="str">
        <f t="shared" si="31"/>
        <v/>
      </c>
      <c r="C305" s="133"/>
      <c r="D305" s="128" t="str">
        <f t="shared" si="32"/>
        <v/>
      </c>
      <c r="E305" s="128" t="str">
        <f t="shared" si="33"/>
        <v/>
      </c>
      <c r="F305" s="148"/>
      <c r="G305" s="148"/>
      <c r="H305" s="163"/>
      <c r="I305" s="94"/>
      <c r="J305" s="149"/>
      <c r="K305" s="232"/>
      <c r="L305" s="78"/>
      <c r="M305" s="233"/>
      <c r="N305" s="234"/>
      <c r="O305" s="235"/>
      <c r="P305" s="79">
        <f t="shared" si="30"/>
        <v>0</v>
      </c>
      <c r="Q305" s="236" t="str">
        <f t="shared" si="34"/>
        <v/>
      </c>
      <c r="R305" s="237">
        <f t="shared" si="35"/>
        <v>0</v>
      </c>
      <c r="S305" s="237"/>
    </row>
    <row r="306" spans="1:20" ht="25.25" customHeight="1" x14ac:dyDescent="0.2">
      <c r="A306" s="231">
        <f t="shared" si="29"/>
        <v>295</v>
      </c>
      <c r="B306" s="205" t="str">
        <f t="shared" si="31"/>
        <v/>
      </c>
      <c r="C306" s="133"/>
      <c r="D306" s="128" t="str">
        <f t="shared" si="32"/>
        <v/>
      </c>
      <c r="E306" s="128" t="str">
        <f t="shared" si="33"/>
        <v/>
      </c>
      <c r="F306" s="148"/>
      <c r="G306" s="148"/>
      <c r="H306" s="163"/>
      <c r="I306" s="94"/>
      <c r="J306" s="149"/>
      <c r="K306" s="232"/>
      <c r="L306" s="78"/>
      <c r="M306" s="233"/>
      <c r="N306" s="234"/>
      <c r="O306" s="235"/>
      <c r="P306" s="79">
        <f t="shared" si="30"/>
        <v>0</v>
      </c>
      <c r="Q306" s="236" t="str">
        <f t="shared" si="34"/>
        <v/>
      </c>
      <c r="R306" s="237">
        <f t="shared" si="35"/>
        <v>0</v>
      </c>
      <c r="S306" s="237"/>
    </row>
    <row r="307" spans="1:20" ht="25.25" customHeight="1" x14ac:dyDescent="0.2">
      <c r="A307" s="231">
        <f t="shared" si="29"/>
        <v>296</v>
      </c>
      <c r="B307" s="205" t="str">
        <f t="shared" si="31"/>
        <v/>
      </c>
      <c r="C307" s="133"/>
      <c r="D307" s="128" t="str">
        <f t="shared" si="32"/>
        <v/>
      </c>
      <c r="E307" s="128" t="str">
        <f t="shared" si="33"/>
        <v/>
      </c>
      <c r="F307" s="148"/>
      <c r="G307" s="148"/>
      <c r="H307" s="163"/>
      <c r="I307" s="94"/>
      <c r="J307" s="149"/>
      <c r="K307" s="232"/>
      <c r="L307" s="78"/>
      <c r="M307" s="233"/>
      <c r="N307" s="234"/>
      <c r="O307" s="235"/>
      <c r="P307" s="79">
        <f t="shared" si="30"/>
        <v>0</v>
      </c>
      <c r="Q307" s="236" t="str">
        <f t="shared" si="34"/>
        <v/>
      </c>
      <c r="R307" s="237">
        <f t="shared" si="35"/>
        <v>0</v>
      </c>
      <c r="S307" s="237"/>
    </row>
    <row r="308" spans="1:20" ht="25.25" customHeight="1" x14ac:dyDescent="0.2">
      <c r="A308" s="231">
        <f t="shared" si="29"/>
        <v>297</v>
      </c>
      <c r="B308" s="205" t="str">
        <f t="shared" si="31"/>
        <v/>
      </c>
      <c r="C308" s="133"/>
      <c r="D308" s="128" t="str">
        <f t="shared" si="32"/>
        <v/>
      </c>
      <c r="E308" s="128" t="str">
        <f t="shared" si="33"/>
        <v/>
      </c>
      <c r="F308" s="148"/>
      <c r="G308" s="148"/>
      <c r="H308" s="163"/>
      <c r="I308" s="94"/>
      <c r="J308" s="149"/>
      <c r="K308" s="232"/>
      <c r="L308" s="78"/>
      <c r="M308" s="233"/>
      <c r="N308" s="234"/>
      <c r="O308" s="235"/>
      <c r="P308" s="79">
        <f t="shared" si="30"/>
        <v>0</v>
      </c>
      <c r="Q308" s="236" t="str">
        <f t="shared" si="34"/>
        <v/>
      </c>
      <c r="R308" s="237">
        <f t="shared" si="35"/>
        <v>0</v>
      </c>
      <c r="S308" s="237"/>
    </row>
    <row r="309" spans="1:20" ht="25.25" customHeight="1" x14ac:dyDescent="0.2">
      <c r="A309" s="231">
        <f t="shared" si="29"/>
        <v>298</v>
      </c>
      <c r="B309" s="205" t="str">
        <f t="shared" si="31"/>
        <v/>
      </c>
      <c r="C309" s="133"/>
      <c r="D309" s="128" t="str">
        <f t="shared" si="32"/>
        <v/>
      </c>
      <c r="E309" s="128" t="str">
        <f t="shared" si="33"/>
        <v/>
      </c>
      <c r="F309" s="148"/>
      <c r="G309" s="148"/>
      <c r="H309" s="163"/>
      <c r="I309" s="94"/>
      <c r="J309" s="149"/>
      <c r="K309" s="232"/>
      <c r="L309" s="78"/>
      <c r="M309" s="233"/>
      <c r="N309" s="234"/>
      <c r="O309" s="235"/>
      <c r="P309" s="79">
        <f t="shared" si="30"/>
        <v>0</v>
      </c>
      <c r="Q309" s="236" t="str">
        <f t="shared" si="34"/>
        <v/>
      </c>
      <c r="R309" s="237">
        <f t="shared" si="35"/>
        <v>0</v>
      </c>
      <c r="S309" s="237"/>
    </row>
    <row r="310" spans="1:20" ht="25.25" customHeight="1" x14ac:dyDescent="0.2">
      <c r="A310" s="231">
        <f t="shared" si="29"/>
        <v>299</v>
      </c>
      <c r="B310" s="205" t="str">
        <f t="shared" si="31"/>
        <v/>
      </c>
      <c r="C310" s="133"/>
      <c r="D310" s="128" t="str">
        <f t="shared" si="32"/>
        <v/>
      </c>
      <c r="E310" s="128" t="str">
        <f t="shared" si="33"/>
        <v/>
      </c>
      <c r="F310" s="148"/>
      <c r="G310" s="148"/>
      <c r="H310" s="163"/>
      <c r="I310" s="94"/>
      <c r="J310" s="149"/>
      <c r="K310" s="232"/>
      <c r="L310" s="78"/>
      <c r="M310" s="233"/>
      <c r="N310" s="234"/>
      <c r="O310" s="235"/>
      <c r="P310" s="79">
        <f t="shared" si="30"/>
        <v>0</v>
      </c>
      <c r="Q310" s="236" t="str">
        <f t="shared" si="34"/>
        <v/>
      </c>
      <c r="R310" s="237">
        <f t="shared" si="35"/>
        <v>0</v>
      </c>
      <c r="S310" s="237"/>
    </row>
    <row r="311" spans="1:20" ht="25.25" customHeight="1" thickBot="1" x14ac:dyDescent="0.25">
      <c r="A311" s="238">
        <f t="shared" si="29"/>
        <v>300</v>
      </c>
      <c r="B311" s="210" t="str">
        <f t="shared" si="31"/>
        <v/>
      </c>
      <c r="C311" s="136"/>
      <c r="D311" s="137" t="str">
        <f t="shared" si="32"/>
        <v/>
      </c>
      <c r="E311" s="137" t="str">
        <f t="shared" si="33"/>
        <v/>
      </c>
      <c r="F311" s="150"/>
      <c r="G311" s="150"/>
      <c r="H311" s="165"/>
      <c r="I311" s="95"/>
      <c r="J311" s="151"/>
      <c r="K311" s="239"/>
      <c r="L311" s="86"/>
      <c r="M311" s="233"/>
      <c r="N311" s="234"/>
      <c r="O311" s="235"/>
      <c r="P311" s="79">
        <f t="shared" si="30"/>
        <v>0</v>
      </c>
      <c r="Q311" s="236" t="str">
        <f t="shared" si="34"/>
        <v/>
      </c>
      <c r="R311" s="237">
        <f t="shared" si="35"/>
        <v>0</v>
      </c>
      <c r="S311" s="237"/>
    </row>
    <row r="312" spans="1:20" ht="19.5" x14ac:dyDescent="0.2">
      <c r="B312" s="240"/>
      <c r="C312" s="240"/>
      <c r="D312" s="115"/>
      <c r="E312" s="115"/>
      <c r="F312" s="115"/>
      <c r="G312" s="115"/>
      <c r="H312" s="115"/>
      <c r="I312" s="112"/>
      <c r="J312" s="112"/>
      <c r="K312" s="112"/>
      <c r="L312" s="112"/>
      <c r="M312" s="242"/>
      <c r="N312" s="242"/>
      <c r="O312" s="243"/>
      <c r="Q312" s="236"/>
      <c r="R312" s="237"/>
      <c r="S312" s="237"/>
    </row>
    <row r="313" spans="1:20" x14ac:dyDescent="0.2">
      <c r="M313" s="245"/>
      <c r="P313" s="1">
        <f>SUM(P10,P12:P311)</f>
        <v>0</v>
      </c>
      <c r="Q313" s="245"/>
      <c r="R313" s="245">
        <f>IF(COUNTIF(R12:R311,"&gt;=2"),2,1)</f>
        <v>1</v>
      </c>
      <c r="S313" s="245"/>
      <c r="T313" s="245"/>
    </row>
  </sheetData>
  <sheetProtection algorithmName="SHA-512" hashValue="TFgaKIF64PdMis9H2qQJrhPHF0GSIXA/LUreZFjX2chCEmyEHsDEhknaV9EcOSEa5f3PcdoXkv1ft7PA68dl2A==" saltValue="1LeFNjBOHfJMrt723mI/eQ==" spinCount="100000" sheet="1" objects="1" scenarios="1" autoFilter="0"/>
  <autoFilter ref="A10:N10" xr:uid="{00000000-0009-0000-0000-000003000000}"/>
  <mergeCells count="23">
    <mergeCell ref="P8:P9"/>
    <mergeCell ref="I1:J1"/>
    <mergeCell ref="A1:B1"/>
    <mergeCell ref="C1:G1"/>
    <mergeCell ref="A2:B2"/>
    <mergeCell ref="C2:D2"/>
    <mergeCell ref="F2:G2"/>
    <mergeCell ref="A3:B3"/>
    <mergeCell ref="C3:E3"/>
    <mergeCell ref="A4:E4"/>
    <mergeCell ref="A9:A10"/>
    <mergeCell ref="B9:B10"/>
    <mergeCell ref="C9:C10"/>
    <mergeCell ref="D9:D10"/>
    <mergeCell ref="E9:E10"/>
    <mergeCell ref="F9:F10"/>
    <mergeCell ref="G9:G10"/>
    <mergeCell ref="K9:K10"/>
    <mergeCell ref="L9:L10"/>
    <mergeCell ref="M9:O9"/>
    <mergeCell ref="I9:I10"/>
    <mergeCell ref="J9:J10"/>
    <mergeCell ref="H9:H10"/>
  </mergeCells>
  <phoneticPr fontId="9"/>
  <conditionalFormatting sqref="C2:D2 F2:G2 C3 G3">
    <cfRule type="expression" dxfId="40" priority="7">
      <formula>AND($G$4&gt;0,C2="")</formula>
    </cfRule>
  </conditionalFormatting>
  <conditionalFormatting sqref="F12:H311">
    <cfRule type="expression" dxfId="39" priority="8">
      <formula>AND($C12&lt;&gt;"",F12="")</formula>
    </cfRule>
  </conditionalFormatting>
  <conditionalFormatting sqref="G12:G311 C12:C311">
    <cfRule type="expression" dxfId="38" priority="13">
      <formula>$R12&gt;=2</formula>
    </cfRule>
  </conditionalFormatting>
  <conditionalFormatting sqref="J2">
    <cfRule type="expression" dxfId="37" priority="1">
      <formula>$P$313&gt;=1</formula>
    </cfRule>
  </conditionalFormatting>
  <conditionalFormatting sqref="J3">
    <cfRule type="expression" dxfId="36" priority="2">
      <formula>$R$313&gt;=2</formula>
    </cfRule>
  </conditionalFormatting>
  <dataValidations count="14">
    <dataValidation type="list" allowBlank="1" showInputMessage="1" showErrorMessage="1" sqref="C3:E3" xr:uid="{62496D49-4E9D-4F18-B2B1-8DC6F4943684}">
      <formula1>"あり,なし"</formula1>
    </dataValidation>
    <dataValidation type="textLength" operator="lessThanOrEqual" allowBlank="1" showInputMessage="1" showErrorMessage="1" error="50字以内で入力してください。" sqref="G12:G311" xr:uid="{F68DFF5C-C8D2-4889-9F71-B3AA520977FC}">
      <formula1>50</formula1>
    </dataValidation>
    <dataValidation type="textLength" imeMode="fullKatakana" operator="lessThanOrEqual" allowBlank="1" showErrorMessage="1" error="全角カタカナで入力してください。_x000a_法人格は不要です。" prompt="全角カタカナで入力してください。_x000a_法人格は不要です。" sqref="F2:G2" xr:uid="{5ED365A7-D155-4181-923A-0274EB81752B}">
      <formula1>255</formula1>
    </dataValidation>
    <dataValidation type="custom" allowBlank="1" showInputMessage="1" showErrorMessage="1" errorTitle="無効な入力" error="整数で値を入力してください。" sqref="I12:I311" xr:uid="{C759AEF1-5161-48CA-8CD9-192A1A6B6620}">
      <formula1>I12=INT(I12)</formula1>
    </dataValidation>
    <dataValidation type="list" operator="lessThanOrEqual" allowBlank="1" showInputMessage="1" showErrorMessage="1" errorTitle="無効な入力" error="40文字以下で入力してください。" sqref="K12:K311" xr:uid="{E9641199-0EAE-4D6F-8F82-615DBC69F78D}">
      <formula1>"そのまま,移動,自由記入"</formula1>
    </dataValidation>
    <dataValidation imeMode="disabled" operator="greaterThanOrEqual" allowBlank="1" errorTitle="無効な入力" error="SIIへの申請日を半角数字で入力例を参照の上、入力してください。" prompt="SIIへの申請日を半角数字で入力例を参照の上、入力してください" sqref="G3" xr:uid="{86D2DCA6-466F-4D42-BDA3-5D5BC72DF3E8}"/>
    <dataValidation type="list" allowBlank="1" showInputMessage="1" showErrorMessage="1" sqref="N11:N312" xr:uid="{C485FF3D-93C1-4F09-A91B-763CCCC22120}">
      <formula1>"OK,NG"</formula1>
    </dataValidation>
    <dataValidation type="textLength" operator="lessThanOrEqual" allowBlank="1" showInputMessage="1" showErrorMessage="1" errorTitle="無効な入力" error="40文字以下で入力してください。" sqref="J12:J312 K312" xr:uid="{EFF29D79-4627-47B7-89E6-274FDB3D85D7}">
      <formula1>40</formula1>
    </dataValidation>
    <dataValidation type="list" allowBlank="1" showInputMessage="1" showErrorMessage="1" sqref="M11:M312" xr:uid="{982DE90F-E0B5-4E43-8D54-1B2B8653E09D}">
      <formula1>"✓"</formula1>
    </dataValidation>
    <dataValidation type="custom" allowBlank="1" showInputMessage="1" showErrorMessage="1" errorTitle="無効な入力" error="整数で値を入力して下さい。" sqref="I312 H12:H311" xr:uid="{38A561F9-033B-4A2B-B98B-1E360CAAC0A9}">
      <formula1>H12=INT(H12)</formula1>
    </dataValidation>
    <dataValidation type="textLength" operator="lessThanOrEqual" allowBlank="1" showInputMessage="1" showErrorMessage="1" error="40字以内で入力してください。" sqref="F12:F312 G312" xr:uid="{40E02D49-11A8-48AC-935C-749E20557409}">
      <formula1>40</formula1>
    </dataValidation>
    <dataValidation type="textLength" operator="lessThanOrEqual" allowBlank="1" showErrorMessage="1" error="50字以内で入力してください。" prompt="50字以内で入力してください。" sqref="C2:D2" xr:uid="{D6B67150-FFBA-4762-9F45-B38FC50211CF}">
      <formula1>50</formula1>
    </dataValidation>
    <dataValidation imeMode="fullKatakana" operator="lessThanOrEqual" allowBlank="1" showInputMessage="1" showErrorMessage="1" sqref="E2" xr:uid="{6AA570DA-8116-44BB-9E24-8FBAEA84F562}"/>
    <dataValidation allowBlank="1" showInputMessage="1" sqref="J11:K11" xr:uid="{658DED82-D7B1-4DC9-9A4E-D6629BC87D29}"/>
  </dataValidations>
  <pageMargins left="0.59055118110236227" right="0" top="0.78740157480314965" bottom="0" header="0.31496062992125984" footer="0.31496062992125984"/>
  <pageSetup paperSize="8" scale="30" fitToHeight="0" orientation="landscape" r:id="rId1"/>
  <headerFooter>
    <oddHeader>&amp;R&amp;"Meiryo UI,太字"&amp;26&amp;F</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40B243C-9F44-4EDA-8C02-339D600F2736}">
          <x14:formula1>
            <xm:f>※編集不可※選択項目!$A$2:$A$3</xm:f>
          </x14:formula1>
          <xm:sqref>C12:C312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
  <sheetViews>
    <sheetView showGridLines="0" view="pageBreakPreview" zoomScaleNormal="85" zoomScaleSheetLayoutView="100" zoomScalePageLayoutView="85" workbookViewId="0"/>
  </sheetViews>
  <sheetFormatPr defaultColWidth="9" defaultRowHeight="16" x14ac:dyDescent="0.2"/>
  <cols>
    <col min="1" max="13" width="8" style="256" customWidth="1"/>
    <col min="14" max="16384" width="9" style="256"/>
  </cols>
  <sheetData/>
  <sheetProtection algorithmName="SHA-512" hashValue="5XSCqrQRwvUOe+b+7U4KlL97BBQcZa6tYe6QV12bIVSoYqNKHyaBXpOLYs+ZMMgkmCGYpXgVPc7vMdV1K/l8Mg==" saltValue="hqCuzqc/QOf7ct6eQSTUDg==" spinCount="100000" sheet="1" objects="1" scenarios="1" selectLockedCells="1" selectUnlockedCells="1"/>
  <phoneticPr fontId="9"/>
  <printOptions horizontalCentered="1"/>
  <pageMargins left="0.70866141732283472" right="0.70866141732283472" top="0.74803149606299213" bottom="0.74803149606299213" header="0.31496062992125984" footer="0.31496062992125984"/>
  <pageSetup paperSize="9" scale="4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BBE9F-4A44-48AD-83A3-377120BE19B4}">
  <sheetPr codeName="Sheet5"/>
  <dimension ref="A1:B27"/>
  <sheetViews>
    <sheetView showGridLines="0" view="pageBreakPreview" zoomScale="85" zoomScaleNormal="100" zoomScaleSheetLayoutView="85" workbookViewId="0"/>
  </sheetViews>
  <sheetFormatPr defaultColWidth="8.1640625" defaultRowHeight="13" x14ac:dyDescent="0.2"/>
  <cols>
    <col min="1" max="1" width="12.33203125" style="96" customWidth="1"/>
    <col min="2" max="2" width="85.1640625" style="96" customWidth="1"/>
    <col min="3" max="16384" width="8.1640625" style="96"/>
  </cols>
  <sheetData>
    <row r="1" spans="1:2" ht="30" customHeight="1" x14ac:dyDescent="0.2">
      <c r="A1" s="101" t="s">
        <v>93</v>
      </c>
    </row>
    <row r="2" spans="1:2" ht="22.5" customHeight="1" x14ac:dyDescent="0.2">
      <c r="A2" s="123" t="s">
        <v>94</v>
      </c>
      <c r="B2" s="155" t="s">
        <v>147</v>
      </c>
    </row>
    <row r="3" spans="1:2" ht="22.5" customHeight="1" x14ac:dyDescent="0.2">
      <c r="A3" s="123" t="s">
        <v>95</v>
      </c>
      <c r="B3" s="156" t="s">
        <v>148</v>
      </c>
    </row>
    <row r="4" spans="1:2" ht="19.5" customHeight="1" x14ac:dyDescent="0.2">
      <c r="A4" s="373" t="s">
        <v>96</v>
      </c>
      <c r="B4" s="376" t="s">
        <v>149</v>
      </c>
    </row>
    <row r="5" spans="1:2" ht="19.5" customHeight="1" x14ac:dyDescent="0.2">
      <c r="A5" s="374"/>
      <c r="B5" s="377"/>
    </row>
    <row r="6" spans="1:2" ht="19.5" customHeight="1" x14ac:dyDescent="0.2">
      <c r="A6" s="374"/>
      <c r="B6" s="377"/>
    </row>
    <row r="7" spans="1:2" ht="19.5" customHeight="1" x14ac:dyDescent="0.2">
      <c r="A7" s="374"/>
      <c r="B7" s="377"/>
    </row>
    <row r="8" spans="1:2" ht="19.5" customHeight="1" x14ac:dyDescent="0.2">
      <c r="A8" s="374"/>
      <c r="B8" s="377"/>
    </row>
    <row r="9" spans="1:2" ht="19.5" customHeight="1" x14ac:dyDescent="0.2">
      <c r="A9" s="374"/>
      <c r="B9" s="377"/>
    </row>
    <row r="10" spans="1:2" ht="19.5" customHeight="1" x14ac:dyDescent="0.2">
      <c r="A10" s="374"/>
      <c r="B10" s="377"/>
    </row>
    <row r="11" spans="1:2" ht="19.5" customHeight="1" x14ac:dyDescent="0.2">
      <c r="A11" s="374"/>
      <c r="B11" s="377"/>
    </row>
    <row r="12" spans="1:2" ht="19.5" customHeight="1" x14ac:dyDescent="0.2">
      <c r="A12" s="374"/>
      <c r="B12" s="377"/>
    </row>
    <row r="13" spans="1:2" ht="19.5" customHeight="1" x14ac:dyDescent="0.2">
      <c r="A13" s="374"/>
      <c r="B13" s="377"/>
    </row>
    <row r="14" spans="1:2" ht="19.5" customHeight="1" x14ac:dyDescent="0.2">
      <c r="A14" s="374"/>
      <c r="B14" s="377"/>
    </row>
    <row r="15" spans="1:2" ht="19.5" customHeight="1" x14ac:dyDescent="0.2">
      <c r="A15" s="374"/>
      <c r="B15" s="377"/>
    </row>
    <row r="16" spans="1:2" ht="19.5" customHeight="1" x14ac:dyDescent="0.2">
      <c r="A16" s="374"/>
      <c r="B16" s="377"/>
    </row>
    <row r="17" spans="1:2" ht="19.5" customHeight="1" x14ac:dyDescent="0.2">
      <c r="A17" s="374"/>
      <c r="B17" s="377"/>
    </row>
    <row r="18" spans="1:2" ht="19.5" customHeight="1" x14ac:dyDescent="0.2">
      <c r="A18" s="374"/>
      <c r="B18" s="377"/>
    </row>
    <row r="19" spans="1:2" ht="19.5" customHeight="1" x14ac:dyDescent="0.2">
      <c r="A19" s="374"/>
      <c r="B19" s="377"/>
    </row>
    <row r="20" spans="1:2" ht="19.5" customHeight="1" x14ac:dyDescent="0.2">
      <c r="A20" s="374"/>
      <c r="B20" s="377"/>
    </row>
    <row r="21" spans="1:2" ht="19.5" customHeight="1" x14ac:dyDescent="0.2">
      <c r="A21" s="374"/>
      <c r="B21" s="377"/>
    </row>
    <row r="22" spans="1:2" ht="19.5" customHeight="1" x14ac:dyDescent="0.2">
      <c r="A22" s="374"/>
      <c r="B22" s="377"/>
    </row>
    <row r="23" spans="1:2" ht="19.5" customHeight="1" x14ac:dyDescent="0.2">
      <c r="A23" s="374"/>
      <c r="B23" s="377"/>
    </row>
    <row r="24" spans="1:2" ht="19.5" customHeight="1" x14ac:dyDescent="0.2">
      <c r="A24" s="374"/>
      <c r="B24" s="377"/>
    </row>
    <row r="25" spans="1:2" ht="19.5" customHeight="1" x14ac:dyDescent="0.2">
      <c r="A25" s="374"/>
      <c r="B25" s="377"/>
    </row>
    <row r="26" spans="1:2" ht="19.5" customHeight="1" x14ac:dyDescent="0.2">
      <c r="A26" s="374"/>
      <c r="B26" s="377"/>
    </row>
    <row r="27" spans="1:2" ht="19.5" customHeight="1" x14ac:dyDescent="0.2">
      <c r="A27" s="375"/>
      <c r="B27" s="378"/>
    </row>
  </sheetData>
  <sheetProtection algorithmName="SHA-512" hashValue="RuNVQkHTjz5uEe8V6q+ynhPilZuYuhiSf/ppOthlP4rMPFmK+6Ozy9yhexPIH7qoKancd0oxOKKSg+uVoPq+fQ==" saltValue="ZIEsyK6GNFGoEcPxpLWVPw==" spinCount="100000" sheet="1" objects="1" scenarios="1"/>
  <mergeCells count="2">
    <mergeCell ref="A4:A27"/>
    <mergeCell ref="B4:B27"/>
  </mergeCells>
  <phoneticPr fontId="9"/>
  <hyperlinks>
    <hyperlink ref="B2" r:id="rId1" xr:uid="{614BEEAA-F388-4156-9019-FFFF9D32B36B}"/>
  </hyperlinks>
  <pageMargins left="0.7" right="0.7" top="0.75" bottom="0.75" header="0.3" footer="0.3"/>
  <pageSetup paperSize="9" scale="74"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9AC2D-94FF-4F91-AAC2-BB0362D5CEE5}">
  <sheetPr codeName="Sheet2">
    <pageSetUpPr fitToPage="1"/>
  </sheetPr>
  <dimension ref="A1:AD83"/>
  <sheetViews>
    <sheetView showZeros="0" view="pageBreakPreview" zoomScale="55" zoomScaleNormal="40" zoomScaleSheetLayoutView="55" workbookViewId="0">
      <selection sqref="A1:G1"/>
    </sheetView>
  </sheetViews>
  <sheetFormatPr defaultColWidth="9" defaultRowHeight="16" outlineLevelCol="1" x14ac:dyDescent="0.2"/>
  <cols>
    <col min="1" max="1" width="12" style="5" customWidth="1"/>
    <col min="2" max="2" width="22.5" style="1" customWidth="1"/>
    <col min="3" max="3" width="32.5" style="1" customWidth="1"/>
    <col min="4" max="5" width="35" style="1" customWidth="1"/>
    <col min="6" max="6" width="37.5" style="1" customWidth="1"/>
    <col min="7" max="7" width="23.6640625" style="1" customWidth="1"/>
    <col min="8" max="8" width="30.58203125" style="1" customWidth="1"/>
    <col min="9" max="9" width="24.6640625" style="1" hidden="1" customWidth="1"/>
    <col min="10" max="10" width="23.6640625" style="15" customWidth="1"/>
    <col min="11" max="12" width="25.1640625" style="1" customWidth="1"/>
    <col min="13" max="13" width="22.6640625" style="1" customWidth="1"/>
    <col min="14" max="14" width="23.58203125" style="1" customWidth="1"/>
    <col min="15" max="15" width="16.6640625" style="1" bestFit="1" customWidth="1"/>
    <col min="16" max="16" width="23.58203125" style="1" customWidth="1"/>
    <col min="17" max="17" width="70.58203125" style="1" customWidth="1"/>
    <col min="18" max="18" width="35.58203125" style="1" customWidth="1"/>
    <col min="19" max="19" width="11.1640625" style="1" customWidth="1"/>
    <col min="20" max="20" width="9" style="1" hidden="1" customWidth="1" outlineLevel="1"/>
    <col min="21" max="21" width="63.58203125" style="1" hidden="1" customWidth="1" outlineLevel="1"/>
    <col min="22" max="29" width="9" style="1" hidden="1" customWidth="1" outlineLevel="1"/>
    <col min="30" max="30" width="9" style="1" collapsed="1"/>
    <col min="31" max="16384" width="9" style="1"/>
  </cols>
  <sheetData>
    <row r="1" spans="1:29" ht="40.25" customHeight="1" x14ac:dyDescent="0.2">
      <c r="A1" s="286" t="s">
        <v>80</v>
      </c>
      <c r="B1" s="287"/>
      <c r="C1" s="287"/>
      <c r="D1" s="287"/>
      <c r="E1" s="287"/>
      <c r="F1" s="287"/>
      <c r="G1" s="288"/>
      <c r="I1" s="44"/>
      <c r="J1" s="289" t="s">
        <v>39</v>
      </c>
      <c r="K1" s="290"/>
      <c r="L1" s="290"/>
      <c r="M1" s="290"/>
      <c r="N1" s="290"/>
      <c r="O1" s="16"/>
    </row>
    <row r="2" spans="1:29" ht="110.15" customHeight="1" x14ac:dyDescent="0.2">
      <c r="A2" s="291" t="s">
        <v>35</v>
      </c>
      <c r="B2" s="292"/>
      <c r="C2" s="379" t="s">
        <v>97</v>
      </c>
      <c r="D2" s="380"/>
      <c r="E2" s="26" t="s">
        <v>36</v>
      </c>
      <c r="F2" s="379" t="s">
        <v>98</v>
      </c>
      <c r="G2" s="380"/>
      <c r="I2" s="59"/>
      <c r="J2" s="27" t="s">
        <v>40</v>
      </c>
      <c r="K2" s="295" t="s">
        <v>81</v>
      </c>
      <c r="L2" s="296"/>
      <c r="M2" s="296"/>
      <c r="N2" s="297"/>
      <c r="O2" s="16"/>
      <c r="P2" s="16"/>
    </row>
    <row r="3" spans="1:29" ht="110.15" customHeight="1" x14ac:dyDescent="0.2">
      <c r="A3" s="381" t="s">
        <v>102</v>
      </c>
      <c r="B3" s="381"/>
      <c r="C3" s="381"/>
      <c r="D3" s="381"/>
      <c r="E3" s="381"/>
      <c r="F3" s="28" t="s">
        <v>37</v>
      </c>
      <c r="G3" s="60">
        <v>44302</v>
      </c>
      <c r="I3" s="61"/>
      <c r="J3" s="27" t="s">
        <v>41</v>
      </c>
      <c r="K3" s="303" t="s">
        <v>66</v>
      </c>
      <c r="L3" s="304"/>
      <c r="M3" s="304"/>
      <c r="N3" s="305"/>
      <c r="O3" s="19"/>
      <c r="P3" s="20"/>
    </row>
    <row r="4" spans="1:29" ht="110.15" customHeight="1" thickBot="1" x14ac:dyDescent="0.25">
      <c r="A4" s="381"/>
      <c r="B4" s="381"/>
      <c r="C4" s="381"/>
      <c r="D4" s="381"/>
      <c r="E4" s="381"/>
      <c r="F4" s="29" t="s">
        <v>38</v>
      </c>
      <c r="G4" s="29">
        <f>COUNTIF($B$12:$B$82,"高性能ボイラ")</f>
        <v>4</v>
      </c>
      <c r="H4" s="16"/>
      <c r="I4" s="45"/>
      <c r="J4" s="30" t="s">
        <v>101</v>
      </c>
      <c r="K4" s="309" t="s">
        <v>42</v>
      </c>
      <c r="L4" s="310"/>
      <c r="M4" s="310"/>
      <c r="N4" s="311"/>
      <c r="O4" s="11"/>
      <c r="P4" s="11"/>
      <c r="T4" s="16"/>
      <c r="U4" s="55" t="str">
        <f>IF(COUNTIF(S12:S82,"✓")=0,"",COUNTIF(S12:S82,"✓"))</f>
        <v/>
      </c>
      <c r="V4" s="16"/>
      <c r="W4" s="16"/>
      <c r="X4" s="16"/>
      <c r="Y4" s="16"/>
      <c r="Z4" s="16"/>
      <c r="AA4" s="16"/>
      <c r="AB4" s="16"/>
      <c r="AC4" s="16"/>
    </row>
    <row r="5" spans="1:29" ht="78.75" customHeight="1" thickBot="1" x14ac:dyDescent="0.25">
      <c r="A5" s="8"/>
      <c r="B5" s="9"/>
      <c r="C5" s="9"/>
      <c r="D5" s="10"/>
      <c r="E5" s="10"/>
      <c r="F5" s="13"/>
      <c r="G5" s="11"/>
      <c r="I5" s="11"/>
      <c r="J5" s="5"/>
      <c r="K5" s="5"/>
      <c r="L5" s="12"/>
      <c r="M5" s="11"/>
      <c r="N5" s="11"/>
      <c r="O5" s="11"/>
      <c r="P5" s="14"/>
      <c r="Q5" s="14"/>
      <c r="R5" s="11"/>
      <c r="S5" s="5"/>
      <c r="T5" s="5"/>
      <c r="U5" s="5"/>
    </row>
    <row r="6" spans="1:29" ht="39.75" customHeight="1" x14ac:dyDescent="0.2">
      <c r="A6" s="31" t="s">
        <v>2</v>
      </c>
      <c r="B6" s="32">
        <v>1</v>
      </c>
      <c r="C6" s="32">
        <v>2</v>
      </c>
      <c r="D6" s="52">
        <v>3</v>
      </c>
      <c r="E6" s="33">
        <v>4</v>
      </c>
      <c r="F6" s="52">
        <v>5</v>
      </c>
      <c r="G6" s="52">
        <v>6</v>
      </c>
      <c r="H6" s="52">
        <v>7</v>
      </c>
      <c r="I6" s="33"/>
      <c r="J6" s="33">
        <v>8</v>
      </c>
      <c r="K6" s="33">
        <v>9</v>
      </c>
      <c r="L6" s="33">
        <v>10</v>
      </c>
      <c r="M6" s="382">
        <v>11</v>
      </c>
      <c r="N6" s="383"/>
      <c r="O6" s="384"/>
      <c r="P6" s="58">
        <v>12</v>
      </c>
      <c r="Q6" s="33">
        <v>13</v>
      </c>
      <c r="R6" s="62">
        <v>14</v>
      </c>
      <c r="S6" s="63">
        <v>15</v>
      </c>
    </row>
    <row r="7" spans="1:29" ht="39.75" customHeight="1" x14ac:dyDescent="0.2">
      <c r="A7" s="34" t="s">
        <v>46</v>
      </c>
      <c r="B7" s="35" t="s">
        <v>48</v>
      </c>
      <c r="C7" s="35" t="s">
        <v>48</v>
      </c>
      <c r="D7" s="35" t="s">
        <v>48</v>
      </c>
      <c r="E7" s="53" t="s">
        <v>51</v>
      </c>
      <c r="F7" s="35" t="s">
        <v>48</v>
      </c>
      <c r="G7" s="35" t="s">
        <v>48</v>
      </c>
      <c r="H7" s="35" t="s">
        <v>48</v>
      </c>
      <c r="I7" s="56" t="s">
        <v>67</v>
      </c>
      <c r="J7" s="36" t="s">
        <v>51</v>
      </c>
      <c r="K7" s="36" t="s">
        <v>51</v>
      </c>
      <c r="L7" s="36" t="s">
        <v>51</v>
      </c>
      <c r="M7" s="36" t="s">
        <v>51</v>
      </c>
      <c r="N7" s="36" t="s">
        <v>51</v>
      </c>
      <c r="O7" s="36" t="s">
        <v>51</v>
      </c>
      <c r="P7" s="53" t="s">
        <v>51</v>
      </c>
      <c r="Q7" s="36" t="s">
        <v>51</v>
      </c>
      <c r="R7" s="64" t="s">
        <v>51</v>
      </c>
      <c r="S7" s="65" t="s">
        <v>51</v>
      </c>
    </row>
    <row r="8" spans="1:29" ht="39.75" customHeight="1" thickBot="1" x14ac:dyDescent="0.25">
      <c r="A8" s="37" t="s">
        <v>47</v>
      </c>
      <c r="B8" s="38" t="s">
        <v>49</v>
      </c>
      <c r="C8" s="51" t="s">
        <v>50</v>
      </c>
      <c r="D8" s="38" t="s">
        <v>49</v>
      </c>
      <c r="E8" s="38" t="s">
        <v>49</v>
      </c>
      <c r="F8" s="51" t="s">
        <v>50</v>
      </c>
      <c r="G8" s="51" t="s">
        <v>50</v>
      </c>
      <c r="H8" s="51" t="s">
        <v>50</v>
      </c>
      <c r="I8" s="38" t="s">
        <v>49</v>
      </c>
      <c r="J8" s="51" t="s">
        <v>50</v>
      </c>
      <c r="K8" s="38" t="s">
        <v>49</v>
      </c>
      <c r="L8" s="51" t="s">
        <v>50</v>
      </c>
      <c r="M8" s="51" t="s">
        <v>64</v>
      </c>
      <c r="N8" s="51" t="s">
        <v>64</v>
      </c>
      <c r="O8" s="38" t="s">
        <v>49</v>
      </c>
      <c r="P8" s="66" t="s">
        <v>52</v>
      </c>
      <c r="Q8" s="51" t="s">
        <v>64</v>
      </c>
      <c r="R8" s="67" t="s">
        <v>52</v>
      </c>
      <c r="S8" s="68" t="s">
        <v>60</v>
      </c>
    </row>
    <row r="9" spans="1:29" ht="21.75" customHeight="1" x14ac:dyDescent="0.2">
      <c r="A9" s="385" t="s">
        <v>31</v>
      </c>
      <c r="B9" s="387" t="s">
        <v>43</v>
      </c>
      <c r="C9" s="388" t="s">
        <v>0</v>
      </c>
      <c r="D9" s="388" t="s">
        <v>44</v>
      </c>
      <c r="E9" s="390" t="s">
        <v>45</v>
      </c>
      <c r="F9" s="388" t="s">
        <v>4</v>
      </c>
      <c r="G9" s="388" t="s">
        <v>7</v>
      </c>
      <c r="H9" s="388" t="s">
        <v>9</v>
      </c>
      <c r="I9" s="390" t="s">
        <v>59</v>
      </c>
      <c r="J9" s="390" t="s">
        <v>55</v>
      </c>
      <c r="K9" s="390" t="s">
        <v>26</v>
      </c>
      <c r="L9" s="393" t="s">
        <v>82</v>
      </c>
      <c r="M9" s="395" t="s">
        <v>8</v>
      </c>
      <c r="N9" s="396"/>
      <c r="O9" s="397"/>
      <c r="P9" s="268" t="s">
        <v>61</v>
      </c>
      <c r="Q9" s="392" t="s">
        <v>63</v>
      </c>
      <c r="R9" s="272" t="s">
        <v>3</v>
      </c>
      <c r="S9" s="398" t="s">
        <v>62</v>
      </c>
      <c r="T9" s="261" t="s">
        <v>33</v>
      </c>
      <c r="U9" s="261"/>
      <c r="V9" s="262"/>
    </row>
    <row r="10" spans="1:29" ht="57.75" customHeight="1" x14ac:dyDescent="0.2">
      <c r="A10" s="386"/>
      <c r="B10" s="387"/>
      <c r="C10" s="389"/>
      <c r="D10" s="389"/>
      <c r="E10" s="391"/>
      <c r="F10" s="389"/>
      <c r="G10" s="389"/>
      <c r="H10" s="389"/>
      <c r="I10" s="391"/>
      <c r="J10" s="391"/>
      <c r="K10" s="391"/>
      <c r="L10" s="394"/>
      <c r="M10" s="54" t="s">
        <v>83</v>
      </c>
      <c r="N10" s="54" t="s">
        <v>84</v>
      </c>
      <c r="O10" s="54" t="s">
        <v>54</v>
      </c>
      <c r="P10" s="269"/>
      <c r="Q10" s="391"/>
      <c r="R10" s="273"/>
      <c r="S10" s="399"/>
      <c r="T10" s="57" t="s">
        <v>34</v>
      </c>
      <c r="U10" s="6" t="s">
        <v>32</v>
      </c>
      <c r="V10" s="7" t="s">
        <v>3</v>
      </c>
    </row>
    <row r="11" spans="1:29" ht="25.25" customHeight="1" x14ac:dyDescent="0.2">
      <c r="A11" s="22" t="s">
        <v>53</v>
      </c>
      <c r="B11" s="50" t="s">
        <v>100</v>
      </c>
      <c r="C11" s="39" t="s">
        <v>6</v>
      </c>
      <c r="D11" s="24" t="s">
        <v>97</v>
      </c>
      <c r="E11" s="24" t="s">
        <v>103</v>
      </c>
      <c r="F11" s="40" t="s">
        <v>85</v>
      </c>
      <c r="G11" s="40" t="s">
        <v>104</v>
      </c>
      <c r="H11" s="40" t="s">
        <v>12</v>
      </c>
      <c r="I11" s="24" t="s">
        <v>92</v>
      </c>
      <c r="J11" s="40" t="s">
        <v>107</v>
      </c>
      <c r="K11" s="24">
        <v>95</v>
      </c>
      <c r="L11" s="40">
        <v>95</v>
      </c>
      <c r="M11" s="69"/>
      <c r="N11" s="69">
        <v>11</v>
      </c>
      <c r="O11" s="24" t="s">
        <v>69</v>
      </c>
      <c r="P11" s="70"/>
      <c r="Q11" s="71"/>
      <c r="R11" s="43"/>
      <c r="S11" s="49"/>
      <c r="T11" s="21"/>
      <c r="U11" s="17"/>
      <c r="V11" s="18"/>
      <c r="X11" s="72" t="s">
        <v>56</v>
      </c>
      <c r="Y11" s="72" t="s">
        <v>65</v>
      </c>
      <c r="Z11" s="72"/>
      <c r="AA11" s="73" t="s">
        <v>57</v>
      </c>
      <c r="AB11" s="73" t="s">
        <v>58</v>
      </c>
    </row>
    <row r="12" spans="1:29" ht="25.25" customHeight="1" x14ac:dyDescent="0.2">
      <c r="A12" s="23">
        <f t="shared" ref="A12:A75" si="0">ROW()-11</f>
        <v>1</v>
      </c>
      <c r="B12" s="41" t="str">
        <f>IF($C12="","","高性能ボイラ")</f>
        <v>高性能ボイラ</v>
      </c>
      <c r="C12" s="74" t="s">
        <v>6</v>
      </c>
      <c r="D12" s="24" t="str">
        <f>IF($B12&lt;&gt;"",$C$2,"")</f>
        <v>〇〇〇株式会社</v>
      </c>
      <c r="E12" s="24" t="str">
        <f>IF($B12&lt;&gt;"",$F$2,"")</f>
        <v>マルマルマル</v>
      </c>
      <c r="F12" s="71" t="s">
        <v>89</v>
      </c>
      <c r="G12" s="71" t="s">
        <v>91</v>
      </c>
      <c r="H12" s="71" t="s">
        <v>12</v>
      </c>
      <c r="I12" s="24" t="str">
        <f t="shared" ref="I12:I43" si="1">IF(G12="","",G12&amp;"（"&amp;H12&amp;"）")</f>
        <v>XYZ-B（都市ガス（45MJ/m3））</v>
      </c>
      <c r="J12" s="71" t="s">
        <v>77</v>
      </c>
      <c r="K12" s="42">
        <f t="shared" ref="K12:K43" si="2">IF(C12&lt;&gt;"",N(95)," ")</f>
        <v>95</v>
      </c>
      <c r="L12" s="75">
        <v>95</v>
      </c>
      <c r="M12" s="76"/>
      <c r="N12" s="76"/>
      <c r="O12" s="24" t="s">
        <v>69</v>
      </c>
      <c r="P12" s="77"/>
      <c r="Q12" s="71"/>
      <c r="R12" s="78"/>
      <c r="S12" s="49"/>
      <c r="T12" s="21"/>
      <c r="U12" s="17"/>
      <c r="V12" s="18"/>
      <c r="X12" s="79">
        <f>IF(AND(($C12&lt;&gt;""),(OR($C$2="",$F$2="",$G$3="",F12="",G12="",J12="",L12="",AND(M12="",N12=""),O12="",H12=""))),1,0)</f>
        <v>1</v>
      </c>
      <c r="Y12" s="79">
        <f>IF(AND($G12&lt;&gt;"",COUNTIF($G12,"*■*")&gt;0,$Q12=""),1,0)</f>
        <v>0</v>
      </c>
      <c r="Z12" s="79" t="str">
        <f t="shared" ref="Z12:Z43" si="3">TEXT(I12,"G/標準")</f>
        <v>XYZ-B（都市ガス（45MJ/m3））</v>
      </c>
      <c r="AA12" s="80">
        <f t="shared" ref="AA12:AA43" si="4">IF(Z12="",0,COUNTIF($Z$12:$Z$1048576,Z12))</f>
        <v>2</v>
      </c>
      <c r="AB12" s="80" t="str">
        <f t="shared" ref="AB12:AB43" si="5">IF(OR($C12="",$L12=""),"",IF($K12&gt;$L12,1,""))</f>
        <v/>
      </c>
    </row>
    <row r="13" spans="1:29" ht="25.25" customHeight="1" x14ac:dyDescent="0.2">
      <c r="A13" s="23">
        <f t="shared" si="0"/>
        <v>2</v>
      </c>
      <c r="B13" s="41" t="str">
        <f t="shared" ref="B13:B76" si="6">IF($C13="","","高性能ボイラ")</f>
        <v>高性能ボイラ</v>
      </c>
      <c r="C13" s="74" t="s">
        <v>6</v>
      </c>
      <c r="D13" s="24" t="str">
        <f t="shared" ref="D13:D76" si="7">IF($B13&lt;&gt;"",$C$2,"")</f>
        <v>〇〇〇株式会社</v>
      </c>
      <c r="E13" s="24" t="str">
        <f t="shared" ref="E13:E76" si="8">IF($B13&lt;&gt;"",$F$2,"")</f>
        <v>マルマルマル</v>
      </c>
      <c r="F13" s="71" t="s">
        <v>89</v>
      </c>
      <c r="G13" s="71" t="s">
        <v>90</v>
      </c>
      <c r="H13" s="71" t="s">
        <v>12</v>
      </c>
      <c r="I13" s="24" t="str">
        <f t="shared" si="1"/>
        <v>XYZ-B（都市ガス（45MJ/m3））</v>
      </c>
      <c r="J13" s="71" t="s">
        <v>77</v>
      </c>
      <c r="K13" s="42">
        <f t="shared" si="2"/>
        <v>95</v>
      </c>
      <c r="L13" s="75">
        <v>95</v>
      </c>
      <c r="M13" s="76"/>
      <c r="N13" s="76"/>
      <c r="O13" s="24" t="s">
        <v>69</v>
      </c>
      <c r="P13" s="77"/>
      <c r="Q13" s="71"/>
      <c r="R13" s="78"/>
      <c r="S13" s="49"/>
      <c r="T13" s="21"/>
      <c r="U13" s="17"/>
      <c r="V13" s="18"/>
      <c r="X13" s="79">
        <f t="shared" ref="X13:X76" si="9">IF(AND(($C13&lt;&gt;""),(OR($C$2="",$F$2="",$G$3="",F13="",G13="",J13="",L13="",AND(M13="",N13=""),O13="",H13=""))),1,0)</f>
        <v>1</v>
      </c>
      <c r="Y13" s="79">
        <f t="shared" ref="Y13:Y43" si="10">IF(AND($G13&lt;&gt;"",COUNTIF($G13,"*■*")&gt;0,$Q13=""),1,0)</f>
        <v>0</v>
      </c>
      <c r="Z13" s="79" t="str">
        <f t="shared" si="3"/>
        <v>XYZ-B（都市ガス（45MJ/m3））</v>
      </c>
      <c r="AA13" s="80">
        <f t="shared" si="4"/>
        <v>2</v>
      </c>
      <c r="AB13" s="80" t="str">
        <f t="shared" si="5"/>
        <v/>
      </c>
    </row>
    <row r="14" spans="1:29" ht="25.25" customHeight="1" x14ac:dyDescent="0.2">
      <c r="A14" s="23">
        <f t="shared" si="0"/>
        <v>3</v>
      </c>
      <c r="B14" s="41" t="str">
        <f t="shared" si="6"/>
        <v>高性能ボイラ</v>
      </c>
      <c r="C14" s="74" t="s">
        <v>5</v>
      </c>
      <c r="D14" s="24" t="str">
        <f t="shared" si="7"/>
        <v>〇〇〇株式会社</v>
      </c>
      <c r="E14" s="24" t="str">
        <f t="shared" si="8"/>
        <v>マルマルマル</v>
      </c>
      <c r="F14" s="71" t="s">
        <v>86</v>
      </c>
      <c r="G14" s="71" t="s">
        <v>88</v>
      </c>
      <c r="H14" s="71" t="s">
        <v>17</v>
      </c>
      <c r="I14" s="24" t="str">
        <f t="shared" si="1"/>
        <v>XYZ-A■（A重油）</v>
      </c>
      <c r="J14" s="71" t="s">
        <v>105</v>
      </c>
      <c r="K14" s="42">
        <f t="shared" si="2"/>
        <v>95</v>
      </c>
      <c r="L14" s="75">
        <v>94</v>
      </c>
      <c r="M14" s="88"/>
      <c r="N14" s="76">
        <v>1</v>
      </c>
      <c r="O14" s="24" t="s">
        <v>69</v>
      </c>
      <c r="P14" s="77"/>
      <c r="Q14" s="71" t="s">
        <v>79</v>
      </c>
      <c r="R14" s="78"/>
      <c r="S14" s="49"/>
      <c r="T14" s="21"/>
      <c r="U14" s="17"/>
      <c r="V14" s="18"/>
      <c r="X14" s="79">
        <f t="shared" si="9"/>
        <v>0</v>
      </c>
      <c r="Y14" s="79">
        <f t="shared" si="10"/>
        <v>0</v>
      </c>
      <c r="Z14" s="79" t="str">
        <f t="shared" si="3"/>
        <v>XYZ-A■（A重油）</v>
      </c>
      <c r="AA14" s="80">
        <f t="shared" si="4"/>
        <v>1</v>
      </c>
      <c r="AB14" s="80">
        <f t="shared" si="5"/>
        <v>1</v>
      </c>
    </row>
    <row r="15" spans="1:29" ht="25.25" customHeight="1" x14ac:dyDescent="0.2">
      <c r="A15" s="23">
        <f t="shared" si="0"/>
        <v>4</v>
      </c>
      <c r="B15" s="41" t="str">
        <f t="shared" si="6"/>
        <v>高性能ボイラ</v>
      </c>
      <c r="C15" s="74" t="s">
        <v>5</v>
      </c>
      <c r="D15" s="24" t="str">
        <f t="shared" si="7"/>
        <v>〇〇〇株式会社</v>
      </c>
      <c r="E15" s="24" t="str">
        <f t="shared" si="8"/>
        <v>マルマルマル</v>
      </c>
      <c r="F15" s="71" t="s">
        <v>86</v>
      </c>
      <c r="G15" s="71" t="s">
        <v>87</v>
      </c>
      <c r="H15" s="71" t="s">
        <v>68</v>
      </c>
      <c r="I15" s="24" t="str">
        <f t="shared" si="1"/>
        <v>XYZ-A■（LNG）</v>
      </c>
      <c r="J15" s="71" t="s">
        <v>105</v>
      </c>
      <c r="K15" s="42">
        <f t="shared" si="2"/>
        <v>95</v>
      </c>
      <c r="L15" s="75">
        <v>95</v>
      </c>
      <c r="M15" s="76">
        <v>1</v>
      </c>
      <c r="N15" s="76"/>
      <c r="O15" s="24" t="s">
        <v>69</v>
      </c>
      <c r="P15" s="77"/>
      <c r="Q15" s="71" t="s">
        <v>79</v>
      </c>
      <c r="R15" s="78"/>
      <c r="S15" s="49"/>
      <c r="T15" s="21"/>
      <c r="U15" s="17"/>
      <c r="V15" s="18"/>
      <c r="X15" s="79">
        <f t="shared" si="9"/>
        <v>0</v>
      </c>
      <c r="Y15" s="79">
        <f t="shared" si="10"/>
        <v>0</v>
      </c>
      <c r="Z15" s="79" t="str">
        <f t="shared" si="3"/>
        <v>XYZ-A■（LNG）</v>
      </c>
      <c r="AA15" s="80">
        <f t="shared" si="4"/>
        <v>1</v>
      </c>
      <c r="AB15" s="80" t="str">
        <f t="shared" si="5"/>
        <v/>
      </c>
    </row>
    <row r="16" spans="1:29" ht="25.25" customHeight="1" x14ac:dyDescent="0.2">
      <c r="A16" s="23">
        <f t="shared" si="0"/>
        <v>5</v>
      </c>
      <c r="B16" s="41" t="str">
        <f t="shared" si="6"/>
        <v/>
      </c>
      <c r="C16" s="74"/>
      <c r="D16" s="24" t="str">
        <f t="shared" si="7"/>
        <v/>
      </c>
      <c r="E16" s="24" t="str">
        <f t="shared" si="8"/>
        <v/>
      </c>
      <c r="F16" s="71"/>
      <c r="G16" s="71"/>
      <c r="H16" s="71"/>
      <c r="I16" s="24" t="str">
        <f t="shared" si="1"/>
        <v/>
      </c>
      <c r="J16" s="71"/>
      <c r="K16" s="42" t="str">
        <f t="shared" si="2"/>
        <v xml:space="preserve"> </v>
      </c>
      <c r="L16" s="75"/>
      <c r="M16" s="76"/>
      <c r="N16" s="76"/>
      <c r="O16" s="24"/>
      <c r="P16" s="77"/>
      <c r="Q16" s="71"/>
      <c r="R16" s="78"/>
      <c r="S16" s="49"/>
      <c r="T16" s="21"/>
      <c r="U16" s="17"/>
      <c r="V16" s="18"/>
      <c r="X16" s="79">
        <f t="shared" si="9"/>
        <v>0</v>
      </c>
      <c r="Y16" s="79">
        <f t="shared" si="10"/>
        <v>0</v>
      </c>
      <c r="Z16" s="79" t="str">
        <f t="shared" si="3"/>
        <v/>
      </c>
      <c r="AA16" s="80">
        <f t="shared" si="4"/>
        <v>0</v>
      </c>
      <c r="AB16" s="80" t="str">
        <f t="shared" si="5"/>
        <v/>
      </c>
    </row>
    <row r="17" spans="1:28" ht="25.25" customHeight="1" x14ac:dyDescent="0.2">
      <c r="A17" s="23">
        <f t="shared" si="0"/>
        <v>6</v>
      </c>
      <c r="B17" s="41" t="str">
        <f t="shared" si="6"/>
        <v/>
      </c>
      <c r="C17" s="74"/>
      <c r="D17" s="24" t="str">
        <f t="shared" si="7"/>
        <v/>
      </c>
      <c r="E17" s="24" t="str">
        <f t="shared" si="8"/>
        <v/>
      </c>
      <c r="F17" s="71"/>
      <c r="G17" s="71"/>
      <c r="H17" s="71"/>
      <c r="I17" s="24" t="str">
        <f t="shared" si="1"/>
        <v/>
      </c>
      <c r="J17" s="71"/>
      <c r="K17" s="42" t="str">
        <f t="shared" si="2"/>
        <v xml:space="preserve"> </v>
      </c>
      <c r="L17" s="75"/>
      <c r="M17" s="76"/>
      <c r="N17" s="76"/>
      <c r="O17" s="24"/>
      <c r="P17" s="77"/>
      <c r="Q17" s="71"/>
      <c r="R17" s="78"/>
      <c r="S17" s="49"/>
      <c r="T17" s="21"/>
      <c r="U17" s="17"/>
      <c r="V17" s="18"/>
      <c r="X17" s="79">
        <f t="shared" si="9"/>
        <v>0</v>
      </c>
      <c r="Y17" s="79">
        <f t="shared" si="10"/>
        <v>0</v>
      </c>
      <c r="Z17" s="79" t="str">
        <f t="shared" si="3"/>
        <v/>
      </c>
      <c r="AA17" s="80">
        <f t="shared" si="4"/>
        <v>0</v>
      </c>
      <c r="AB17" s="80" t="str">
        <f t="shared" si="5"/>
        <v/>
      </c>
    </row>
    <row r="18" spans="1:28" ht="25.25" customHeight="1" x14ac:dyDescent="0.2">
      <c r="A18" s="23">
        <f t="shared" si="0"/>
        <v>7</v>
      </c>
      <c r="B18" s="41" t="str">
        <f t="shared" si="6"/>
        <v/>
      </c>
      <c r="C18" s="74"/>
      <c r="D18" s="24" t="str">
        <f t="shared" si="7"/>
        <v/>
      </c>
      <c r="E18" s="24" t="str">
        <f t="shared" si="8"/>
        <v/>
      </c>
      <c r="F18" s="71"/>
      <c r="G18" s="71"/>
      <c r="H18" s="71"/>
      <c r="I18" s="24" t="str">
        <f t="shared" si="1"/>
        <v/>
      </c>
      <c r="J18" s="71"/>
      <c r="K18" s="42" t="str">
        <f t="shared" si="2"/>
        <v xml:space="preserve"> </v>
      </c>
      <c r="L18" s="75"/>
      <c r="M18" s="76"/>
      <c r="N18" s="76"/>
      <c r="O18" s="24"/>
      <c r="P18" s="77"/>
      <c r="Q18" s="71"/>
      <c r="R18" s="78"/>
      <c r="S18" s="49"/>
      <c r="T18" s="21"/>
      <c r="U18" s="17"/>
      <c r="V18" s="18"/>
      <c r="X18" s="79">
        <f t="shared" si="9"/>
        <v>0</v>
      </c>
      <c r="Y18" s="79">
        <f t="shared" si="10"/>
        <v>0</v>
      </c>
      <c r="Z18" s="79" t="str">
        <f t="shared" si="3"/>
        <v/>
      </c>
      <c r="AA18" s="80">
        <f t="shared" si="4"/>
        <v>0</v>
      </c>
      <c r="AB18" s="80" t="str">
        <f t="shared" si="5"/>
        <v/>
      </c>
    </row>
    <row r="19" spans="1:28" ht="25.25" customHeight="1" x14ac:dyDescent="0.2">
      <c r="A19" s="23">
        <f t="shared" si="0"/>
        <v>8</v>
      </c>
      <c r="B19" s="41" t="str">
        <f t="shared" si="6"/>
        <v/>
      </c>
      <c r="C19" s="74"/>
      <c r="D19" s="24" t="str">
        <f t="shared" si="7"/>
        <v/>
      </c>
      <c r="E19" s="24" t="str">
        <f t="shared" si="8"/>
        <v/>
      </c>
      <c r="F19" s="71"/>
      <c r="G19" s="71"/>
      <c r="H19" s="71"/>
      <c r="I19" s="24" t="str">
        <f t="shared" si="1"/>
        <v/>
      </c>
      <c r="J19" s="71"/>
      <c r="K19" s="42" t="str">
        <f t="shared" si="2"/>
        <v xml:space="preserve"> </v>
      </c>
      <c r="L19" s="75"/>
      <c r="M19" s="76"/>
      <c r="N19" s="76"/>
      <c r="O19" s="24"/>
      <c r="P19" s="77"/>
      <c r="Q19" s="71"/>
      <c r="R19" s="78"/>
      <c r="S19" s="49"/>
      <c r="T19" s="21"/>
      <c r="U19" s="17"/>
      <c r="V19" s="18"/>
      <c r="X19" s="79">
        <f t="shared" si="9"/>
        <v>0</v>
      </c>
      <c r="Y19" s="79">
        <f t="shared" si="10"/>
        <v>0</v>
      </c>
      <c r="Z19" s="79" t="str">
        <f t="shared" si="3"/>
        <v/>
      </c>
      <c r="AA19" s="80">
        <f t="shared" si="4"/>
        <v>0</v>
      </c>
      <c r="AB19" s="80" t="str">
        <f t="shared" si="5"/>
        <v/>
      </c>
    </row>
    <row r="20" spans="1:28" ht="25.25" customHeight="1" x14ac:dyDescent="0.2">
      <c r="A20" s="23">
        <f t="shared" si="0"/>
        <v>9</v>
      </c>
      <c r="B20" s="41" t="str">
        <f t="shared" si="6"/>
        <v/>
      </c>
      <c r="C20" s="74"/>
      <c r="D20" s="24" t="str">
        <f t="shared" si="7"/>
        <v/>
      </c>
      <c r="E20" s="24" t="str">
        <f t="shared" si="8"/>
        <v/>
      </c>
      <c r="F20" s="71"/>
      <c r="G20" s="71"/>
      <c r="H20" s="71"/>
      <c r="I20" s="24" t="str">
        <f t="shared" si="1"/>
        <v/>
      </c>
      <c r="J20" s="71"/>
      <c r="K20" s="42" t="str">
        <f t="shared" si="2"/>
        <v xml:space="preserve"> </v>
      </c>
      <c r="L20" s="75"/>
      <c r="M20" s="76"/>
      <c r="N20" s="76"/>
      <c r="O20" s="24"/>
      <c r="P20" s="77"/>
      <c r="Q20" s="71"/>
      <c r="R20" s="78"/>
      <c r="S20" s="49"/>
      <c r="T20" s="21"/>
      <c r="U20" s="17"/>
      <c r="V20" s="18"/>
      <c r="X20" s="79">
        <f t="shared" si="9"/>
        <v>0</v>
      </c>
      <c r="Y20" s="79">
        <f t="shared" si="10"/>
        <v>0</v>
      </c>
      <c r="Z20" s="79" t="str">
        <f t="shared" si="3"/>
        <v/>
      </c>
      <c r="AA20" s="80">
        <f t="shared" si="4"/>
        <v>0</v>
      </c>
      <c r="AB20" s="80" t="str">
        <f t="shared" si="5"/>
        <v/>
      </c>
    </row>
    <row r="21" spans="1:28" ht="25.25" customHeight="1" x14ac:dyDescent="0.2">
      <c r="A21" s="23">
        <f t="shared" si="0"/>
        <v>10</v>
      </c>
      <c r="B21" s="41" t="str">
        <f t="shared" si="6"/>
        <v/>
      </c>
      <c r="C21" s="74"/>
      <c r="D21" s="24" t="str">
        <f t="shared" si="7"/>
        <v/>
      </c>
      <c r="E21" s="24" t="str">
        <f t="shared" si="8"/>
        <v/>
      </c>
      <c r="F21" s="71"/>
      <c r="G21" s="71"/>
      <c r="H21" s="71"/>
      <c r="I21" s="24" t="str">
        <f t="shared" si="1"/>
        <v/>
      </c>
      <c r="J21" s="71"/>
      <c r="K21" s="42" t="str">
        <f t="shared" si="2"/>
        <v xml:space="preserve"> </v>
      </c>
      <c r="L21" s="75"/>
      <c r="M21" s="76"/>
      <c r="N21" s="76"/>
      <c r="O21" s="24"/>
      <c r="P21" s="77"/>
      <c r="Q21" s="71"/>
      <c r="R21" s="78"/>
      <c r="S21" s="49"/>
      <c r="T21" s="21"/>
      <c r="U21" s="17"/>
      <c r="V21" s="18"/>
      <c r="X21" s="79">
        <f t="shared" si="9"/>
        <v>0</v>
      </c>
      <c r="Y21" s="79">
        <f t="shared" si="10"/>
        <v>0</v>
      </c>
      <c r="Z21" s="79" t="str">
        <f t="shared" si="3"/>
        <v/>
      </c>
      <c r="AA21" s="80">
        <f t="shared" si="4"/>
        <v>0</v>
      </c>
      <c r="AB21" s="80" t="str">
        <f t="shared" si="5"/>
        <v/>
      </c>
    </row>
    <row r="22" spans="1:28" ht="25.25" customHeight="1" x14ac:dyDescent="0.2">
      <c r="A22" s="23">
        <f t="shared" si="0"/>
        <v>11</v>
      </c>
      <c r="B22" s="41" t="str">
        <f t="shared" si="6"/>
        <v/>
      </c>
      <c r="C22" s="74"/>
      <c r="D22" s="24" t="str">
        <f t="shared" si="7"/>
        <v/>
      </c>
      <c r="E22" s="24" t="str">
        <f t="shared" si="8"/>
        <v/>
      </c>
      <c r="F22" s="71"/>
      <c r="G22" s="71"/>
      <c r="H22" s="71"/>
      <c r="I22" s="24" t="str">
        <f t="shared" si="1"/>
        <v/>
      </c>
      <c r="J22" s="71"/>
      <c r="K22" s="42" t="str">
        <f t="shared" si="2"/>
        <v xml:space="preserve"> </v>
      </c>
      <c r="L22" s="75"/>
      <c r="M22" s="76"/>
      <c r="N22" s="76"/>
      <c r="O22" s="24"/>
      <c r="P22" s="77"/>
      <c r="Q22" s="71"/>
      <c r="R22" s="78"/>
      <c r="S22" s="49"/>
      <c r="T22" s="21"/>
      <c r="U22" s="17"/>
      <c r="V22" s="18"/>
      <c r="X22" s="79">
        <f t="shared" si="9"/>
        <v>0</v>
      </c>
      <c r="Y22" s="79">
        <f t="shared" si="10"/>
        <v>0</v>
      </c>
      <c r="Z22" s="79" t="str">
        <f t="shared" si="3"/>
        <v/>
      </c>
      <c r="AA22" s="80">
        <f t="shared" si="4"/>
        <v>0</v>
      </c>
      <c r="AB22" s="80" t="str">
        <f t="shared" si="5"/>
        <v/>
      </c>
    </row>
    <row r="23" spans="1:28" ht="25.25" customHeight="1" x14ac:dyDescent="0.2">
      <c r="A23" s="23">
        <f t="shared" si="0"/>
        <v>12</v>
      </c>
      <c r="B23" s="41" t="str">
        <f t="shared" si="6"/>
        <v/>
      </c>
      <c r="C23" s="74"/>
      <c r="D23" s="24" t="str">
        <f t="shared" si="7"/>
        <v/>
      </c>
      <c r="E23" s="24" t="str">
        <f t="shared" si="8"/>
        <v/>
      </c>
      <c r="F23" s="71"/>
      <c r="G23" s="71"/>
      <c r="H23" s="71"/>
      <c r="I23" s="24" t="str">
        <f t="shared" si="1"/>
        <v/>
      </c>
      <c r="J23" s="71"/>
      <c r="K23" s="42" t="str">
        <f t="shared" si="2"/>
        <v xml:space="preserve"> </v>
      </c>
      <c r="L23" s="75"/>
      <c r="M23" s="76"/>
      <c r="N23" s="76"/>
      <c r="O23" s="24"/>
      <c r="P23" s="77"/>
      <c r="Q23" s="71"/>
      <c r="R23" s="78"/>
      <c r="S23" s="49"/>
      <c r="T23" s="21"/>
      <c r="U23" s="17"/>
      <c r="V23" s="18"/>
      <c r="X23" s="79">
        <f t="shared" si="9"/>
        <v>0</v>
      </c>
      <c r="Y23" s="79">
        <f t="shared" si="10"/>
        <v>0</v>
      </c>
      <c r="Z23" s="79" t="str">
        <f t="shared" si="3"/>
        <v/>
      </c>
      <c r="AA23" s="80">
        <f t="shared" si="4"/>
        <v>0</v>
      </c>
      <c r="AB23" s="80" t="str">
        <f t="shared" si="5"/>
        <v/>
      </c>
    </row>
    <row r="24" spans="1:28" ht="25.25" customHeight="1" x14ac:dyDescent="0.2">
      <c r="A24" s="23">
        <f t="shared" si="0"/>
        <v>13</v>
      </c>
      <c r="B24" s="41" t="str">
        <f t="shared" si="6"/>
        <v/>
      </c>
      <c r="C24" s="74"/>
      <c r="D24" s="24" t="str">
        <f t="shared" si="7"/>
        <v/>
      </c>
      <c r="E24" s="24" t="str">
        <f t="shared" si="8"/>
        <v/>
      </c>
      <c r="F24" s="71"/>
      <c r="G24" s="71"/>
      <c r="H24" s="71"/>
      <c r="I24" s="24" t="str">
        <f t="shared" si="1"/>
        <v/>
      </c>
      <c r="J24" s="71"/>
      <c r="K24" s="42" t="str">
        <f t="shared" si="2"/>
        <v xml:space="preserve"> </v>
      </c>
      <c r="L24" s="75"/>
      <c r="M24" s="76"/>
      <c r="N24" s="76"/>
      <c r="O24" s="24"/>
      <c r="P24" s="77"/>
      <c r="Q24" s="71"/>
      <c r="R24" s="78"/>
      <c r="S24" s="49"/>
      <c r="T24" s="21"/>
      <c r="U24" s="17"/>
      <c r="V24" s="18"/>
      <c r="X24" s="79">
        <f t="shared" si="9"/>
        <v>0</v>
      </c>
      <c r="Y24" s="79">
        <f t="shared" si="10"/>
        <v>0</v>
      </c>
      <c r="Z24" s="79" t="str">
        <f t="shared" si="3"/>
        <v/>
      </c>
      <c r="AA24" s="80">
        <f t="shared" si="4"/>
        <v>0</v>
      </c>
      <c r="AB24" s="80" t="str">
        <f t="shared" si="5"/>
        <v/>
      </c>
    </row>
    <row r="25" spans="1:28" ht="25.25" customHeight="1" x14ac:dyDescent="0.2">
      <c r="A25" s="23">
        <f t="shared" si="0"/>
        <v>14</v>
      </c>
      <c r="B25" s="41" t="str">
        <f t="shared" si="6"/>
        <v/>
      </c>
      <c r="C25" s="74"/>
      <c r="D25" s="24" t="str">
        <f t="shared" si="7"/>
        <v/>
      </c>
      <c r="E25" s="24" t="str">
        <f t="shared" si="8"/>
        <v/>
      </c>
      <c r="F25" s="71"/>
      <c r="G25" s="71"/>
      <c r="H25" s="71"/>
      <c r="I25" s="24" t="str">
        <f t="shared" si="1"/>
        <v/>
      </c>
      <c r="J25" s="71"/>
      <c r="K25" s="42" t="str">
        <f t="shared" si="2"/>
        <v xml:space="preserve"> </v>
      </c>
      <c r="L25" s="75"/>
      <c r="M25" s="76"/>
      <c r="N25" s="76"/>
      <c r="O25" s="24"/>
      <c r="P25" s="77"/>
      <c r="Q25" s="71"/>
      <c r="R25" s="78"/>
      <c r="S25" s="49"/>
      <c r="T25" s="21"/>
      <c r="U25" s="17"/>
      <c r="V25" s="18"/>
      <c r="X25" s="79">
        <f t="shared" si="9"/>
        <v>0</v>
      </c>
      <c r="Y25" s="79">
        <f t="shared" si="10"/>
        <v>0</v>
      </c>
      <c r="Z25" s="79" t="str">
        <f t="shared" si="3"/>
        <v/>
      </c>
      <c r="AA25" s="80">
        <f t="shared" si="4"/>
        <v>0</v>
      </c>
      <c r="AB25" s="80" t="str">
        <f t="shared" si="5"/>
        <v/>
      </c>
    </row>
    <row r="26" spans="1:28" ht="25.25" customHeight="1" x14ac:dyDescent="0.2">
      <c r="A26" s="23">
        <f t="shared" si="0"/>
        <v>15</v>
      </c>
      <c r="B26" s="41" t="str">
        <f t="shared" si="6"/>
        <v/>
      </c>
      <c r="C26" s="74"/>
      <c r="D26" s="24" t="str">
        <f t="shared" si="7"/>
        <v/>
      </c>
      <c r="E26" s="24" t="str">
        <f t="shared" si="8"/>
        <v/>
      </c>
      <c r="F26" s="71"/>
      <c r="G26" s="71"/>
      <c r="H26" s="71"/>
      <c r="I26" s="24" t="str">
        <f t="shared" si="1"/>
        <v/>
      </c>
      <c r="J26" s="71"/>
      <c r="K26" s="42" t="str">
        <f t="shared" si="2"/>
        <v xml:space="preserve"> </v>
      </c>
      <c r="L26" s="75"/>
      <c r="M26" s="76"/>
      <c r="N26" s="76"/>
      <c r="O26" s="24"/>
      <c r="P26" s="77"/>
      <c r="Q26" s="71"/>
      <c r="R26" s="78"/>
      <c r="S26" s="49"/>
      <c r="T26" s="21"/>
      <c r="U26" s="17"/>
      <c r="V26" s="18"/>
      <c r="X26" s="79">
        <f t="shared" si="9"/>
        <v>0</v>
      </c>
      <c r="Y26" s="79">
        <f t="shared" si="10"/>
        <v>0</v>
      </c>
      <c r="Z26" s="79" t="str">
        <f t="shared" si="3"/>
        <v/>
      </c>
      <c r="AA26" s="80">
        <f t="shared" si="4"/>
        <v>0</v>
      </c>
      <c r="AB26" s="80" t="str">
        <f t="shared" si="5"/>
        <v/>
      </c>
    </row>
    <row r="27" spans="1:28" ht="25.25" customHeight="1" x14ac:dyDescent="0.2">
      <c r="A27" s="23">
        <f t="shared" si="0"/>
        <v>16</v>
      </c>
      <c r="B27" s="41" t="str">
        <f t="shared" si="6"/>
        <v/>
      </c>
      <c r="C27" s="74"/>
      <c r="D27" s="24" t="str">
        <f t="shared" si="7"/>
        <v/>
      </c>
      <c r="E27" s="24" t="str">
        <f t="shared" si="8"/>
        <v/>
      </c>
      <c r="F27" s="71"/>
      <c r="G27" s="71"/>
      <c r="H27" s="71"/>
      <c r="I27" s="24" t="str">
        <f t="shared" si="1"/>
        <v/>
      </c>
      <c r="J27" s="71"/>
      <c r="K27" s="42" t="str">
        <f t="shared" si="2"/>
        <v xml:space="preserve"> </v>
      </c>
      <c r="L27" s="75"/>
      <c r="M27" s="76"/>
      <c r="N27" s="76"/>
      <c r="O27" s="24"/>
      <c r="P27" s="77"/>
      <c r="Q27" s="71"/>
      <c r="R27" s="78"/>
      <c r="S27" s="49"/>
      <c r="T27" s="21"/>
      <c r="U27" s="17"/>
      <c r="V27" s="18"/>
      <c r="X27" s="79">
        <f t="shared" si="9"/>
        <v>0</v>
      </c>
      <c r="Y27" s="79">
        <f t="shared" si="10"/>
        <v>0</v>
      </c>
      <c r="Z27" s="79" t="str">
        <f t="shared" si="3"/>
        <v/>
      </c>
      <c r="AA27" s="80">
        <f t="shared" si="4"/>
        <v>0</v>
      </c>
      <c r="AB27" s="80" t="str">
        <f t="shared" si="5"/>
        <v/>
      </c>
    </row>
    <row r="28" spans="1:28" ht="25.25" customHeight="1" x14ac:dyDescent="0.2">
      <c r="A28" s="23">
        <f t="shared" si="0"/>
        <v>17</v>
      </c>
      <c r="B28" s="41" t="str">
        <f t="shared" si="6"/>
        <v/>
      </c>
      <c r="C28" s="74"/>
      <c r="D28" s="24" t="str">
        <f t="shared" si="7"/>
        <v/>
      </c>
      <c r="E28" s="24" t="str">
        <f t="shared" si="8"/>
        <v/>
      </c>
      <c r="F28" s="71"/>
      <c r="G28" s="71"/>
      <c r="H28" s="71"/>
      <c r="I28" s="24" t="str">
        <f t="shared" si="1"/>
        <v/>
      </c>
      <c r="J28" s="71"/>
      <c r="K28" s="42" t="str">
        <f t="shared" si="2"/>
        <v xml:space="preserve"> </v>
      </c>
      <c r="L28" s="75"/>
      <c r="M28" s="76"/>
      <c r="N28" s="76"/>
      <c r="O28" s="24"/>
      <c r="P28" s="77"/>
      <c r="Q28" s="71"/>
      <c r="R28" s="78"/>
      <c r="S28" s="49"/>
      <c r="T28" s="21"/>
      <c r="U28" s="17"/>
      <c r="V28" s="18"/>
      <c r="X28" s="79">
        <f t="shared" si="9"/>
        <v>0</v>
      </c>
      <c r="Y28" s="79">
        <f t="shared" si="10"/>
        <v>0</v>
      </c>
      <c r="Z28" s="79" t="str">
        <f t="shared" si="3"/>
        <v/>
      </c>
      <c r="AA28" s="80">
        <f t="shared" si="4"/>
        <v>0</v>
      </c>
      <c r="AB28" s="80" t="str">
        <f t="shared" si="5"/>
        <v/>
      </c>
    </row>
    <row r="29" spans="1:28" ht="25.25" customHeight="1" x14ac:dyDescent="0.2">
      <c r="A29" s="23">
        <f t="shared" si="0"/>
        <v>18</v>
      </c>
      <c r="B29" s="41" t="str">
        <f t="shared" si="6"/>
        <v/>
      </c>
      <c r="C29" s="74"/>
      <c r="D29" s="24" t="str">
        <f t="shared" si="7"/>
        <v/>
      </c>
      <c r="E29" s="24" t="str">
        <f t="shared" si="8"/>
        <v/>
      </c>
      <c r="F29" s="71"/>
      <c r="G29" s="71"/>
      <c r="H29" s="71"/>
      <c r="I29" s="24" t="str">
        <f t="shared" si="1"/>
        <v/>
      </c>
      <c r="J29" s="71"/>
      <c r="K29" s="42" t="str">
        <f t="shared" si="2"/>
        <v xml:space="preserve"> </v>
      </c>
      <c r="L29" s="75"/>
      <c r="M29" s="76"/>
      <c r="N29" s="76"/>
      <c r="O29" s="24"/>
      <c r="P29" s="77"/>
      <c r="Q29" s="71"/>
      <c r="R29" s="78"/>
      <c r="S29" s="49"/>
      <c r="T29" s="21"/>
      <c r="U29" s="17"/>
      <c r="V29" s="18"/>
      <c r="X29" s="79">
        <f t="shared" si="9"/>
        <v>0</v>
      </c>
      <c r="Y29" s="79">
        <f t="shared" si="10"/>
        <v>0</v>
      </c>
      <c r="Z29" s="79" t="str">
        <f t="shared" si="3"/>
        <v/>
      </c>
      <c r="AA29" s="80">
        <f t="shared" si="4"/>
        <v>0</v>
      </c>
      <c r="AB29" s="80" t="str">
        <f t="shared" si="5"/>
        <v/>
      </c>
    </row>
    <row r="30" spans="1:28" ht="25.25" customHeight="1" x14ac:dyDescent="0.2">
      <c r="A30" s="23">
        <f t="shared" si="0"/>
        <v>19</v>
      </c>
      <c r="B30" s="41" t="str">
        <f t="shared" si="6"/>
        <v/>
      </c>
      <c r="C30" s="74"/>
      <c r="D30" s="24" t="str">
        <f t="shared" si="7"/>
        <v/>
      </c>
      <c r="E30" s="24" t="str">
        <f t="shared" si="8"/>
        <v/>
      </c>
      <c r="F30" s="71"/>
      <c r="G30" s="71"/>
      <c r="H30" s="71"/>
      <c r="I30" s="24" t="str">
        <f t="shared" si="1"/>
        <v/>
      </c>
      <c r="J30" s="71"/>
      <c r="K30" s="42" t="str">
        <f t="shared" si="2"/>
        <v xml:space="preserve"> </v>
      </c>
      <c r="L30" s="75"/>
      <c r="M30" s="76"/>
      <c r="N30" s="76"/>
      <c r="O30" s="24"/>
      <c r="P30" s="77"/>
      <c r="Q30" s="71"/>
      <c r="R30" s="78"/>
      <c r="S30" s="49"/>
      <c r="T30" s="21"/>
      <c r="U30" s="17"/>
      <c r="V30" s="18"/>
      <c r="X30" s="79">
        <f t="shared" si="9"/>
        <v>0</v>
      </c>
      <c r="Y30" s="79">
        <f t="shared" si="10"/>
        <v>0</v>
      </c>
      <c r="Z30" s="79" t="str">
        <f t="shared" si="3"/>
        <v/>
      </c>
      <c r="AA30" s="80">
        <f t="shared" si="4"/>
        <v>0</v>
      </c>
      <c r="AB30" s="80" t="str">
        <f t="shared" si="5"/>
        <v/>
      </c>
    </row>
    <row r="31" spans="1:28" ht="25.25" customHeight="1" x14ac:dyDescent="0.2">
      <c r="A31" s="23">
        <f t="shared" si="0"/>
        <v>20</v>
      </c>
      <c r="B31" s="41" t="str">
        <f t="shared" si="6"/>
        <v/>
      </c>
      <c r="C31" s="74"/>
      <c r="D31" s="24" t="str">
        <f t="shared" si="7"/>
        <v/>
      </c>
      <c r="E31" s="24" t="str">
        <f t="shared" si="8"/>
        <v/>
      </c>
      <c r="F31" s="71"/>
      <c r="G31" s="71"/>
      <c r="H31" s="71"/>
      <c r="I31" s="24" t="str">
        <f t="shared" si="1"/>
        <v/>
      </c>
      <c r="J31" s="71"/>
      <c r="K31" s="42" t="str">
        <f t="shared" si="2"/>
        <v xml:space="preserve"> </v>
      </c>
      <c r="L31" s="75"/>
      <c r="M31" s="76"/>
      <c r="N31" s="76"/>
      <c r="O31" s="24"/>
      <c r="P31" s="77"/>
      <c r="Q31" s="71"/>
      <c r="R31" s="78"/>
      <c r="S31" s="49"/>
      <c r="T31" s="21"/>
      <c r="U31" s="17"/>
      <c r="V31" s="18"/>
      <c r="X31" s="79">
        <f t="shared" si="9"/>
        <v>0</v>
      </c>
      <c r="Y31" s="79">
        <f t="shared" si="10"/>
        <v>0</v>
      </c>
      <c r="Z31" s="79" t="str">
        <f t="shared" si="3"/>
        <v/>
      </c>
      <c r="AA31" s="80">
        <f t="shared" si="4"/>
        <v>0</v>
      </c>
      <c r="AB31" s="80" t="str">
        <f t="shared" si="5"/>
        <v/>
      </c>
    </row>
    <row r="32" spans="1:28" ht="25.25" customHeight="1" x14ac:dyDescent="0.2">
      <c r="A32" s="23">
        <f t="shared" si="0"/>
        <v>21</v>
      </c>
      <c r="B32" s="41" t="str">
        <f t="shared" si="6"/>
        <v/>
      </c>
      <c r="C32" s="74"/>
      <c r="D32" s="24" t="str">
        <f t="shared" si="7"/>
        <v/>
      </c>
      <c r="E32" s="24" t="str">
        <f t="shared" si="8"/>
        <v/>
      </c>
      <c r="F32" s="71"/>
      <c r="G32" s="71"/>
      <c r="H32" s="71"/>
      <c r="I32" s="24" t="str">
        <f t="shared" si="1"/>
        <v/>
      </c>
      <c r="J32" s="71"/>
      <c r="K32" s="42" t="str">
        <f t="shared" si="2"/>
        <v xml:space="preserve"> </v>
      </c>
      <c r="L32" s="75"/>
      <c r="M32" s="76"/>
      <c r="N32" s="76"/>
      <c r="O32" s="24"/>
      <c r="P32" s="77"/>
      <c r="Q32" s="71"/>
      <c r="R32" s="78"/>
      <c r="S32" s="49"/>
      <c r="T32" s="21"/>
      <c r="U32" s="17"/>
      <c r="V32" s="18"/>
      <c r="X32" s="79">
        <f t="shared" si="9"/>
        <v>0</v>
      </c>
      <c r="Y32" s="79">
        <f t="shared" si="10"/>
        <v>0</v>
      </c>
      <c r="Z32" s="79" t="str">
        <f t="shared" si="3"/>
        <v/>
      </c>
      <c r="AA32" s="80">
        <f t="shared" si="4"/>
        <v>0</v>
      </c>
      <c r="AB32" s="80" t="str">
        <f t="shared" si="5"/>
        <v/>
      </c>
    </row>
    <row r="33" spans="1:28" ht="25.25" customHeight="1" x14ac:dyDescent="0.2">
      <c r="A33" s="23">
        <f t="shared" si="0"/>
        <v>22</v>
      </c>
      <c r="B33" s="41" t="str">
        <f t="shared" si="6"/>
        <v/>
      </c>
      <c r="C33" s="74"/>
      <c r="D33" s="24" t="str">
        <f t="shared" si="7"/>
        <v/>
      </c>
      <c r="E33" s="24" t="str">
        <f t="shared" si="8"/>
        <v/>
      </c>
      <c r="F33" s="71"/>
      <c r="G33" s="71"/>
      <c r="H33" s="71"/>
      <c r="I33" s="24" t="str">
        <f t="shared" si="1"/>
        <v/>
      </c>
      <c r="J33" s="71"/>
      <c r="K33" s="42" t="str">
        <f t="shared" si="2"/>
        <v xml:space="preserve"> </v>
      </c>
      <c r="L33" s="75"/>
      <c r="M33" s="76"/>
      <c r="N33" s="76"/>
      <c r="O33" s="24"/>
      <c r="P33" s="77"/>
      <c r="Q33" s="71"/>
      <c r="R33" s="78"/>
      <c r="S33" s="49"/>
      <c r="T33" s="21"/>
      <c r="U33" s="17"/>
      <c r="V33" s="18"/>
      <c r="X33" s="79">
        <f t="shared" si="9"/>
        <v>0</v>
      </c>
      <c r="Y33" s="79">
        <f t="shared" si="10"/>
        <v>0</v>
      </c>
      <c r="Z33" s="79" t="str">
        <f t="shared" si="3"/>
        <v/>
      </c>
      <c r="AA33" s="80">
        <f t="shared" si="4"/>
        <v>0</v>
      </c>
      <c r="AB33" s="80" t="str">
        <f t="shared" si="5"/>
        <v/>
      </c>
    </row>
    <row r="34" spans="1:28" ht="25.25" customHeight="1" x14ac:dyDescent="0.2">
      <c r="A34" s="23">
        <f t="shared" si="0"/>
        <v>23</v>
      </c>
      <c r="B34" s="41" t="str">
        <f t="shared" si="6"/>
        <v/>
      </c>
      <c r="C34" s="74"/>
      <c r="D34" s="24" t="str">
        <f t="shared" si="7"/>
        <v/>
      </c>
      <c r="E34" s="24" t="str">
        <f t="shared" si="8"/>
        <v/>
      </c>
      <c r="F34" s="71"/>
      <c r="G34" s="71"/>
      <c r="H34" s="71"/>
      <c r="I34" s="24" t="str">
        <f t="shared" si="1"/>
        <v/>
      </c>
      <c r="J34" s="71"/>
      <c r="K34" s="42" t="str">
        <f t="shared" si="2"/>
        <v xml:space="preserve"> </v>
      </c>
      <c r="L34" s="75"/>
      <c r="M34" s="76"/>
      <c r="N34" s="76"/>
      <c r="O34" s="24"/>
      <c r="P34" s="77"/>
      <c r="Q34" s="71"/>
      <c r="R34" s="78"/>
      <c r="S34" s="49"/>
      <c r="T34" s="21"/>
      <c r="U34" s="17"/>
      <c r="V34" s="18"/>
      <c r="X34" s="79">
        <f t="shared" si="9"/>
        <v>0</v>
      </c>
      <c r="Y34" s="79">
        <f t="shared" si="10"/>
        <v>0</v>
      </c>
      <c r="Z34" s="79" t="str">
        <f t="shared" si="3"/>
        <v/>
      </c>
      <c r="AA34" s="80">
        <f t="shared" si="4"/>
        <v>0</v>
      </c>
      <c r="AB34" s="80" t="str">
        <f t="shared" si="5"/>
        <v/>
      </c>
    </row>
    <row r="35" spans="1:28" ht="25.25" customHeight="1" x14ac:dyDescent="0.2">
      <c r="A35" s="23">
        <f t="shared" si="0"/>
        <v>24</v>
      </c>
      <c r="B35" s="41" t="str">
        <f t="shared" si="6"/>
        <v/>
      </c>
      <c r="C35" s="74"/>
      <c r="D35" s="24" t="str">
        <f t="shared" si="7"/>
        <v/>
      </c>
      <c r="E35" s="24" t="str">
        <f t="shared" si="8"/>
        <v/>
      </c>
      <c r="F35" s="71"/>
      <c r="G35" s="71"/>
      <c r="H35" s="71"/>
      <c r="I35" s="24" t="str">
        <f t="shared" si="1"/>
        <v/>
      </c>
      <c r="J35" s="71"/>
      <c r="K35" s="42" t="str">
        <f t="shared" si="2"/>
        <v xml:space="preserve"> </v>
      </c>
      <c r="L35" s="75"/>
      <c r="M35" s="76"/>
      <c r="N35" s="76"/>
      <c r="O35" s="24"/>
      <c r="P35" s="77"/>
      <c r="Q35" s="71"/>
      <c r="R35" s="78"/>
      <c r="S35" s="49"/>
      <c r="T35" s="21"/>
      <c r="U35" s="17"/>
      <c r="V35" s="18"/>
      <c r="X35" s="79">
        <f t="shared" si="9"/>
        <v>0</v>
      </c>
      <c r="Y35" s="79">
        <f t="shared" si="10"/>
        <v>0</v>
      </c>
      <c r="Z35" s="79" t="str">
        <f t="shared" si="3"/>
        <v/>
      </c>
      <c r="AA35" s="80">
        <f t="shared" si="4"/>
        <v>0</v>
      </c>
      <c r="AB35" s="80" t="str">
        <f t="shared" si="5"/>
        <v/>
      </c>
    </row>
    <row r="36" spans="1:28" ht="25.25" customHeight="1" x14ac:dyDescent="0.2">
      <c r="A36" s="23">
        <f t="shared" si="0"/>
        <v>25</v>
      </c>
      <c r="B36" s="41" t="str">
        <f t="shared" si="6"/>
        <v/>
      </c>
      <c r="C36" s="74"/>
      <c r="D36" s="24" t="str">
        <f t="shared" si="7"/>
        <v/>
      </c>
      <c r="E36" s="24" t="str">
        <f t="shared" si="8"/>
        <v/>
      </c>
      <c r="F36" s="71"/>
      <c r="G36" s="71"/>
      <c r="H36" s="71"/>
      <c r="I36" s="24" t="str">
        <f t="shared" si="1"/>
        <v/>
      </c>
      <c r="J36" s="71"/>
      <c r="K36" s="42" t="str">
        <f t="shared" si="2"/>
        <v xml:space="preserve"> </v>
      </c>
      <c r="L36" s="75"/>
      <c r="M36" s="76"/>
      <c r="N36" s="76"/>
      <c r="O36" s="24"/>
      <c r="P36" s="77"/>
      <c r="Q36" s="71"/>
      <c r="R36" s="78"/>
      <c r="S36" s="49"/>
      <c r="T36" s="21"/>
      <c r="U36" s="17"/>
      <c r="V36" s="18"/>
      <c r="X36" s="79">
        <f t="shared" si="9"/>
        <v>0</v>
      </c>
      <c r="Y36" s="79">
        <f t="shared" si="10"/>
        <v>0</v>
      </c>
      <c r="Z36" s="79" t="str">
        <f t="shared" si="3"/>
        <v/>
      </c>
      <c r="AA36" s="80">
        <f t="shared" si="4"/>
        <v>0</v>
      </c>
      <c r="AB36" s="80" t="str">
        <f t="shared" si="5"/>
        <v/>
      </c>
    </row>
    <row r="37" spans="1:28" ht="25.25" customHeight="1" x14ac:dyDescent="0.2">
      <c r="A37" s="23">
        <f t="shared" si="0"/>
        <v>26</v>
      </c>
      <c r="B37" s="41" t="str">
        <f t="shared" si="6"/>
        <v/>
      </c>
      <c r="C37" s="74"/>
      <c r="D37" s="24" t="str">
        <f t="shared" si="7"/>
        <v/>
      </c>
      <c r="E37" s="24" t="str">
        <f t="shared" si="8"/>
        <v/>
      </c>
      <c r="F37" s="71"/>
      <c r="G37" s="71"/>
      <c r="H37" s="71"/>
      <c r="I37" s="24" t="str">
        <f t="shared" si="1"/>
        <v/>
      </c>
      <c r="J37" s="71"/>
      <c r="K37" s="42" t="str">
        <f t="shared" si="2"/>
        <v xml:space="preserve"> </v>
      </c>
      <c r="L37" s="75"/>
      <c r="M37" s="76"/>
      <c r="N37" s="76"/>
      <c r="O37" s="24"/>
      <c r="P37" s="77"/>
      <c r="Q37" s="71"/>
      <c r="R37" s="78"/>
      <c r="S37" s="49"/>
      <c r="T37" s="21"/>
      <c r="U37" s="17"/>
      <c r="V37" s="18"/>
      <c r="X37" s="79">
        <f t="shared" si="9"/>
        <v>0</v>
      </c>
      <c r="Y37" s="79">
        <f t="shared" si="10"/>
        <v>0</v>
      </c>
      <c r="Z37" s="79" t="str">
        <f t="shared" si="3"/>
        <v/>
      </c>
      <c r="AA37" s="80">
        <f t="shared" si="4"/>
        <v>0</v>
      </c>
      <c r="AB37" s="80" t="str">
        <f t="shared" si="5"/>
        <v/>
      </c>
    </row>
    <row r="38" spans="1:28" ht="25.25" customHeight="1" x14ac:dyDescent="0.2">
      <c r="A38" s="23">
        <f t="shared" si="0"/>
        <v>27</v>
      </c>
      <c r="B38" s="41" t="str">
        <f t="shared" si="6"/>
        <v/>
      </c>
      <c r="C38" s="74"/>
      <c r="D38" s="24" t="str">
        <f t="shared" si="7"/>
        <v/>
      </c>
      <c r="E38" s="24" t="str">
        <f t="shared" si="8"/>
        <v/>
      </c>
      <c r="F38" s="71"/>
      <c r="G38" s="71"/>
      <c r="H38" s="71"/>
      <c r="I38" s="24" t="str">
        <f t="shared" si="1"/>
        <v/>
      </c>
      <c r="J38" s="71"/>
      <c r="K38" s="42" t="str">
        <f t="shared" si="2"/>
        <v xml:space="preserve"> </v>
      </c>
      <c r="L38" s="75"/>
      <c r="M38" s="76"/>
      <c r="N38" s="76"/>
      <c r="O38" s="24"/>
      <c r="P38" s="77"/>
      <c r="Q38" s="71"/>
      <c r="R38" s="78"/>
      <c r="S38" s="49"/>
      <c r="T38" s="21"/>
      <c r="U38" s="17"/>
      <c r="V38" s="18"/>
      <c r="X38" s="79">
        <f t="shared" si="9"/>
        <v>0</v>
      </c>
      <c r="Y38" s="79">
        <f t="shared" si="10"/>
        <v>0</v>
      </c>
      <c r="Z38" s="79" t="str">
        <f t="shared" si="3"/>
        <v/>
      </c>
      <c r="AA38" s="80">
        <f t="shared" si="4"/>
        <v>0</v>
      </c>
      <c r="AB38" s="80" t="str">
        <f t="shared" si="5"/>
        <v/>
      </c>
    </row>
    <row r="39" spans="1:28" ht="25.25" customHeight="1" x14ac:dyDescent="0.2">
      <c r="A39" s="23">
        <f t="shared" si="0"/>
        <v>28</v>
      </c>
      <c r="B39" s="41" t="str">
        <f t="shared" si="6"/>
        <v/>
      </c>
      <c r="C39" s="74"/>
      <c r="D39" s="24" t="str">
        <f t="shared" si="7"/>
        <v/>
      </c>
      <c r="E39" s="24" t="str">
        <f t="shared" si="8"/>
        <v/>
      </c>
      <c r="F39" s="71"/>
      <c r="G39" s="71"/>
      <c r="H39" s="71"/>
      <c r="I39" s="24" t="str">
        <f t="shared" si="1"/>
        <v/>
      </c>
      <c r="J39" s="71"/>
      <c r="K39" s="42" t="str">
        <f t="shared" si="2"/>
        <v xml:space="preserve"> </v>
      </c>
      <c r="L39" s="75"/>
      <c r="M39" s="76"/>
      <c r="N39" s="76"/>
      <c r="O39" s="24"/>
      <c r="P39" s="77"/>
      <c r="Q39" s="71"/>
      <c r="R39" s="78"/>
      <c r="S39" s="49"/>
      <c r="T39" s="21"/>
      <c r="U39" s="17"/>
      <c r="V39" s="18"/>
      <c r="X39" s="79">
        <f t="shared" si="9"/>
        <v>0</v>
      </c>
      <c r="Y39" s="79">
        <f t="shared" si="10"/>
        <v>0</v>
      </c>
      <c r="Z39" s="79" t="str">
        <f t="shared" si="3"/>
        <v/>
      </c>
      <c r="AA39" s="80">
        <f t="shared" si="4"/>
        <v>0</v>
      </c>
      <c r="AB39" s="80" t="str">
        <f t="shared" si="5"/>
        <v/>
      </c>
    </row>
    <row r="40" spans="1:28" ht="25.25" customHeight="1" x14ac:dyDescent="0.2">
      <c r="A40" s="23">
        <f t="shared" si="0"/>
        <v>29</v>
      </c>
      <c r="B40" s="41" t="str">
        <f t="shared" si="6"/>
        <v/>
      </c>
      <c r="C40" s="74"/>
      <c r="D40" s="24" t="str">
        <f t="shared" si="7"/>
        <v/>
      </c>
      <c r="E40" s="24" t="str">
        <f t="shared" si="8"/>
        <v/>
      </c>
      <c r="F40" s="71"/>
      <c r="G40" s="71"/>
      <c r="H40" s="71"/>
      <c r="I40" s="24" t="str">
        <f t="shared" si="1"/>
        <v/>
      </c>
      <c r="J40" s="71"/>
      <c r="K40" s="42" t="str">
        <f t="shared" si="2"/>
        <v xml:space="preserve"> </v>
      </c>
      <c r="L40" s="75"/>
      <c r="M40" s="76"/>
      <c r="N40" s="76"/>
      <c r="O40" s="24"/>
      <c r="P40" s="77"/>
      <c r="Q40" s="71"/>
      <c r="R40" s="78"/>
      <c r="S40" s="49"/>
      <c r="T40" s="21"/>
      <c r="U40" s="17"/>
      <c r="V40" s="18"/>
      <c r="X40" s="79">
        <f t="shared" si="9"/>
        <v>0</v>
      </c>
      <c r="Y40" s="79">
        <f t="shared" si="10"/>
        <v>0</v>
      </c>
      <c r="Z40" s="79" t="str">
        <f t="shared" si="3"/>
        <v/>
      </c>
      <c r="AA40" s="80">
        <f t="shared" si="4"/>
        <v>0</v>
      </c>
      <c r="AB40" s="80" t="str">
        <f t="shared" si="5"/>
        <v/>
      </c>
    </row>
    <row r="41" spans="1:28" ht="25.25" customHeight="1" x14ac:dyDescent="0.2">
      <c r="A41" s="23">
        <f t="shared" si="0"/>
        <v>30</v>
      </c>
      <c r="B41" s="41" t="str">
        <f t="shared" si="6"/>
        <v/>
      </c>
      <c r="C41" s="74"/>
      <c r="D41" s="24" t="str">
        <f t="shared" si="7"/>
        <v/>
      </c>
      <c r="E41" s="24" t="str">
        <f t="shared" si="8"/>
        <v/>
      </c>
      <c r="F41" s="71"/>
      <c r="G41" s="71"/>
      <c r="H41" s="71"/>
      <c r="I41" s="24" t="str">
        <f t="shared" si="1"/>
        <v/>
      </c>
      <c r="J41" s="71"/>
      <c r="K41" s="42" t="str">
        <f t="shared" si="2"/>
        <v xml:space="preserve"> </v>
      </c>
      <c r="L41" s="75"/>
      <c r="M41" s="76"/>
      <c r="N41" s="76"/>
      <c r="O41" s="24"/>
      <c r="P41" s="77"/>
      <c r="Q41" s="71"/>
      <c r="R41" s="78"/>
      <c r="S41" s="49"/>
      <c r="T41" s="21"/>
      <c r="U41" s="17"/>
      <c r="V41" s="18"/>
      <c r="X41" s="79">
        <f t="shared" si="9"/>
        <v>0</v>
      </c>
      <c r="Y41" s="79">
        <f t="shared" si="10"/>
        <v>0</v>
      </c>
      <c r="Z41" s="79" t="str">
        <f t="shared" si="3"/>
        <v/>
      </c>
      <c r="AA41" s="80">
        <f t="shared" si="4"/>
        <v>0</v>
      </c>
      <c r="AB41" s="80" t="str">
        <f t="shared" si="5"/>
        <v/>
      </c>
    </row>
    <row r="42" spans="1:28" ht="25.25" customHeight="1" x14ac:dyDescent="0.2">
      <c r="A42" s="23">
        <f t="shared" si="0"/>
        <v>31</v>
      </c>
      <c r="B42" s="41" t="str">
        <f t="shared" si="6"/>
        <v/>
      </c>
      <c r="C42" s="74"/>
      <c r="D42" s="24" t="str">
        <f t="shared" si="7"/>
        <v/>
      </c>
      <c r="E42" s="24" t="str">
        <f t="shared" si="8"/>
        <v/>
      </c>
      <c r="F42" s="71"/>
      <c r="G42" s="71"/>
      <c r="H42" s="71"/>
      <c r="I42" s="24" t="str">
        <f t="shared" si="1"/>
        <v/>
      </c>
      <c r="J42" s="71"/>
      <c r="K42" s="42" t="str">
        <f t="shared" si="2"/>
        <v xml:space="preserve"> </v>
      </c>
      <c r="L42" s="75"/>
      <c r="M42" s="76"/>
      <c r="N42" s="76"/>
      <c r="O42" s="24"/>
      <c r="P42" s="77"/>
      <c r="Q42" s="71"/>
      <c r="R42" s="78"/>
      <c r="S42" s="49"/>
      <c r="T42" s="21"/>
      <c r="U42" s="17"/>
      <c r="V42" s="18"/>
      <c r="X42" s="79">
        <f t="shared" si="9"/>
        <v>0</v>
      </c>
      <c r="Y42" s="79">
        <f t="shared" si="10"/>
        <v>0</v>
      </c>
      <c r="Z42" s="79" t="str">
        <f t="shared" si="3"/>
        <v/>
      </c>
      <c r="AA42" s="80">
        <f t="shared" si="4"/>
        <v>0</v>
      </c>
      <c r="AB42" s="80" t="str">
        <f t="shared" si="5"/>
        <v/>
      </c>
    </row>
    <row r="43" spans="1:28" ht="25.25" customHeight="1" x14ac:dyDescent="0.2">
      <c r="A43" s="23">
        <f t="shared" si="0"/>
        <v>32</v>
      </c>
      <c r="B43" s="41" t="str">
        <f t="shared" si="6"/>
        <v/>
      </c>
      <c r="C43" s="74"/>
      <c r="D43" s="24" t="str">
        <f t="shared" si="7"/>
        <v/>
      </c>
      <c r="E43" s="24" t="str">
        <f t="shared" si="8"/>
        <v/>
      </c>
      <c r="F43" s="71"/>
      <c r="G43" s="71"/>
      <c r="H43" s="71"/>
      <c r="I43" s="24" t="str">
        <f t="shared" si="1"/>
        <v/>
      </c>
      <c r="J43" s="71"/>
      <c r="K43" s="42" t="str">
        <f t="shared" si="2"/>
        <v xml:space="preserve"> </v>
      </c>
      <c r="L43" s="75"/>
      <c r="M43" s="76"/>
      <c r="N43" s="76"/>
      <c r="O43" s="24"/>
      <c r="P43" s="77"/>
      <c r="Q43" s="71"/>
      <c r="R43" s="78"/>
      <c r="S43" s="49"/>
      <c r="T43" s="21"/>
      <c r="U43" s="17"/>
      <c r="V43" s="18"/>
      <c r="X43" s="79">
        <f t="shared" si="9"/>
        <v>0</v>
      </c>
      <c r="Y43" s="79">
        <f t="shared" si="10"/>
        <v>0</v>
      </c>
      <c r="Z43" s="79" t="str">
        <f t="shared" si="3"/>
        <v/>
      </c>
      <c r="AA43" s="80">
        <f t="shared" si="4"/>
        <v>0</v>
      </c>
      <c r="AB43" s="80" t="str">
        <f t="shared" si="5"/>
        <v/>
      </c>
    </row>
    <row r="44" spans="1:28" ht="25.25" customHeight="1" x14ac:dyDescent="0.2">
      <c r="A44" s="23">
        <f t="shared" si="0"/>
        <v>33</v>
      </c>
      <c r="B44" s="41" t="str">
        <f t="shared" si="6"/>
        <v/>
      </c>
      <c r="C44" s="74"/>
      <c r="D44" s="24" t="str">
        <f t="shared" si="7"/>
        <v/>
      </c>
      <c r="E44" s="24" t="str">
        <f t="shared" si="8"/>
        <v/>
      </c>
      <c r="F44" s="71"/>
      <c r="G44" s="71"/>
      <c r="H44" s="71"/>
      <c r="I44" s="24" t="str">
        <f t="shared" ref="I44:I75" si="11">IF(G44="","",G44&amp;"（"&amp;H44&amp;"）")</f>
        <v/>
      </c>
      <c r="J44" s="71"/>
      <c r="K44" s="42" t="str">
        <f t="shared" ref="K44:K75" si="12">IF(C44&lt;&gt;"",N(95)," ")</f>
        <v xml:space="preserve"> </v>
      </c>
      <c r="L44" s="75"/>
      <c r="M44" s="76"/>
      <c r="N44" s="76"/>
      <c r="O44" s="24"/>
      <c r="P44" s="77"/>
      <c r="Q44" s="71"/>
      <c r="R44" s="78"/>
      <c r="S44" s="49"/>
      <c r="T44" s="21"/>
      <c r="U44" s="17"/>
      <c r="V44" s="18"/>
      <c r="X44" s="79">
        <f t="shared" si="9"/>
        <v>0</v>
      </c>
      <c r="Y44" s="79">
        <f t="shared" ref="Y44:Y75" si="13">IF(AND($G44&lt;&gt;"",COUNTIF($G44,"*■*")&gt;0,$Q44=""),1,0)</f>
        <v>0</v>
      </c>
      <c r="Z44" s="79" t="str">
        <f t="shared" ref="Z44:Z76" si="14">TEXT(I44,"G/標準")</f>
        <v/>
      </c>
      <c r="AA44" s="80">
        <f t="shared" ref="AA44:AA75" si="15">IF(Z44="",0,COUNTIF($Z$12:$Z$1048576,Z44))</f>
        <v>0</v>
      </c>
      <c r="AB44" s="80" t="str">
        <f t="shared" ref="AB44:AB75" si="16">IF(OR($C44="",$L44=""),"",IF($K44&gt;$L44,1,""))</f>
        <v/>
      </c>
    </row>
    <row r="45" spans="1:28" ht="25.25" customHeight="1" x14ac:dyDescent="0.2">
      <c r="A45" s="23">
        <f t="shared" si="0"/>
        <v>34</v>
      </c>
      <c r="B45" s="41" t="str">
        <f t="shared" si="6"/>
        <v/>
      </c>
      <c r="C45" s="74"/>
      <c r="D45" s="24" t="str">
        <f t="shared" si="7"/>
        <v/>
      </c>
      <c r="E45" s="24" t="str">
        <f t="shared" si="8"/>
        <v/>
      </c>
      <c r="F45" s="71"/>
      <c r="G45" s="71"/>
      <c r="H45" s="71"/>
      <c r="I45" s="24" t="str">
        <f t="shared" si="11"/>
        <v/>
      </c>
      <c r="J45" s="71"/>
      <c r="K45" s="42" t="str">
        <f t="shared" si="12"/>
        <v xml:space="preserve"> </v>
      </c>
      <c r="L45" s="75"/>
      <c r="M45" s="76"/>
      <c r="N45" s="76"/>
      <c r="O45" s="24"/>
      <c r="P45" s="77"/>
      <c r="Q45" s="71"/>
      <c r="R45" s="78"/>
      <c r="S45" s="49"/>
      <c r="T45" s="21"/>
      <c r="U45" s="17"/>
      <c r="V45" s="18"/>
      <c r="X45" s="79">
        <f t="shared" si="9"/>
        <v>0</v>
      </c>
      <c r="Y45" s="79">
        <f t="shared" si="13"/>
        <v>0</v>
      </c>
      <c r="Z45" s="79" t="str">
        <f t="shared" si="14"/>
        <v/>
      </c>
      <c r="AA45" s="80">
        <f t="shared" si="15"/>
        <v>0</v>
      </c>
      <c r="AB45" s="80" t="str">
        <f t="shared" si="16"/>
        <v/>
      </c>
    </row>
    <row r="46" spans="1:28" ht="25.25" customHeight="1" x14ac:dyDescent="0.2">
      <c r="A46" s="23">
        <f t="shared" si="0"/>
        <v>35</v>
      </c>
      <c r="B46" s="41" t="str">
        <f t="shared" si="6"/>
        <v/>
      </c>
      <c r="C46" s="74"/>
      <c r="D46" s="24" t="str">
        <f t="shared" si="7"/>
        <v/>
      </c>
      <c r="E46" s="24" t="str">
        <f t="shared" si="8"/>
        <v/>
      </c>
      <c r="F46" s="71"/>
      <c r="G46" s="71"/>
      <c r="H46" s="71"/>
      <c r="I46" s="24" t="str">
        <f t="shared" si="11"/>
        <v/>
      </c>
      <c r="J46" s="71"/>
      <c r="K46" s="42" t="str">
        <f t="shared" si="12"/>
        <v xml:space="preserve"> </v>
      </c>
      <c r="L46" s="75"/>
      <c r="M46" s="76"/>
      <c r="N46" s="76"/>
      <c r="O46" s="24"/>
      <c r="P46" s="77"/>
      <c r="Q46" s="71"/>
      <c r="R46" s="78"/>
      <c r="S46" s="49"/>
      <c r="T46" s="21"/>
      <c r="U46" s="17"/>
      <c r="V46" s="18"/>
      <c r="X46" s="79">
        <f t="shared" si="9"/>
        <v>0</v>
      </c>
      <c r="Y46" s="79">
        <f t="shared" si="13"/>
        <v>0</v>
      </c>
      <c r="Z46" s="79" t="str">
        <f t="shared" si="14"/>
        <v/>
      </c>
      <c r="AA46" s="80">
        <f t="shared" si="15"/>
        <v>0</v>
      </c>
      <c r="AB46" s="80" t="str">
        <f t="shared" si="16"/>
        <v/>
      </c>
    </row>
    <row r="47" spans="1:28" ht="25.25" customHeight="1" x14ac:dyDescent="0.2">
      <c r="A47" s="23">
        <f t="shared" si="0"/>
        <v>36</v>
      </c>
      <c r="B47" s="41" t="str">
        <f t="shared" si="6"/>
        <v/>
      </c>
      <c r="C47" s="74"/>
      <c r="D47" s="24" t="str">
        <f t="shared" si="7"/>
        <v/>
      </c>
      <c r="E47" s="24" t="str">
        <f t="shared" si="8"/>
        <v/>
      </c>
      <c r="F47" s="71"/>
      <c r="G47" s="71"/>
      <c r="H47" s="71"/>
      <c r="I47" s="24" t="str">
        <f t="shared" si="11"/>
        <v/>
      </c>
      <c r="J47" s="71"/>
      <c r="K47" s="42" t="str">
        <f t="shared" si="12"/>
        <v xml:space="preserve"> </v>
      </c>
      <c r="L47" s="75"/>
      <c r="M47" s="76"/>
      <c r="N47" s="76"/>
      <c r="O47" s="24"/>
      <c r="P47" s="77"/>
      <c r="Q47" s="71"/>
      <c r="R47" s="78"/>
      <c r="S47" s="49"/>
      <c r="T47" s="21"/>
      <c r="U47" s="17"/>
      <c r="V47" s="18"/>
      <c r="X47" s="79">
        <f t="shared" si="9"/>
        <v>0</v>
      </c>
      <c r="Y47" s="79">
        <f t="shared" si="13"/>
        <v>0</v>
      </c>
      <c r="Z47" s="79" t="str">
        <f t="shared" si="14"/>
        <v/>
      </c>
      <c r="AA47" s="80">
        <f t="shared" si="15"/>
        <v>0</v>
      </c>
      <c r="AB47" s="80" t="str">
        <f t="shared" si="16"/>
        <v/>
      </c>
    </row>
    <row r="48" spans="1:28" ht="25.25" customHeight="1" x14ac:dyDescent="0.2">
      <c r="A48" s="23">
        <f t="shared" si="0"/>
        <v>37</v>
      </c>
      <c r="B48" s="41" t="str">
        <f t="shared" si="6"/>
        <v/>
      </c>
      <c r="C48" s="74"/>
      <c r="D48" s="24" t="str">
        <f t="shared" si="7"/>
        <v/>
      </c>
      <c r="E48" s="24" t="str">
        <f t="shared" si="8"/>
        <v/>
      </c>
      <c r="F48" s="71"/>
      <c r="G48" s="71"/>
      <c r="H48" s="71"/>
      <c r="I48" s="24" t="str">
        <f t="shared" si="11"/>
        <v/>
      </c>
      <c r="J48" s="71"/>
      <c r="K48" s="42" t="str">
        <f t="shared" si="12"/>
        <v xml:space="preserve"> </v>
      </c>
      <c r="L48" s="75"/>
      <c r="M48" s="76"/>
      <c r="N48" s="76"/>
      <c r="O48" s="24"/>
      <c r="P48" s="77"/>
      <c r="Q48" s="71"/>
      <c r="R48" s="78"/>
      <c r="S48" s="49"/>
      <c r="T48" s="21"/>
      <c r="U48" s="17"/>
      <c r="V48" s="18"/>
      <c r="X48" s="79">
        <f t="shared" si="9"/>
        <v>0</v>
      </c>
      <c r="Y48" s="79">
        <f t="shared" si="13"/>
        <v>0</v>
      </c>
      <c r="Z48" s="79" t="str">
        <f t="shared" si="14"/>
        <v/>
      </c>
      <c r="AA48" s="80">
        <f t="shared" si="15"/>
        <v>0</v>
      </c>
      <c r="AB48" s="80" t="str">
        <f t="shared" si="16"/>
        <v/>
      </c>
    </row>
    <row r="49" spans="1:28" ht="25.25" customHeight="1" x14ac:dyDescent="0.2">
      <c r="A49" s="23">
        <f t="shared" si="0"/>
        <v>38</v>
      </c>
      <c r="B49" s="41" t="str">
        <f t="shared" si="6"/>
        <v/>
      </c>
      <c r="C49" s="74"/>
      <c r="D49" s="24" t="str">
        <f t="shared" si="7"/>
        <v/>
      </c>
      <c r="E49" s="24" t="str">
        <f t="shared" si="8"/>
        <v/>
      </c>
      <c r="F49" s="71"/>
      <c r="G49" s="71"/>
      <c r="H49" s="71"/>
      <c r="I49" s="24" t="str">
        <f t="shared" si="11"/>
        <v/>
      </c>
      <c r="J49" s="71"/>
      <c r="K49" s="42" t="str">
        <f t="shared" si="12"/>
        <v xml:space="preserve"> </v>
      </c>
      <c r="L49" s="75"/>
      <c r="M49" s="76"/>
      <c r="N49" s="76"/>
      <c r="O49" s="24"/>
      <c r="P49" s="77"/>
      <c r="Q49" s="71"/>
      <c r="R49" s="78"/>
      <c r="S49" s="49"/>
      <c r="T49" s="21"/>
      <c r="U49" s="17"/>
      <c r="V49" s="18"/>
      <c r="X49" s="79">
        <f t="shared" si="9"/>
        <v>0</v>
      </c>
      <c r="Y49" s="79">
        <f t="shared" si="13"/>
        <v>0</v>
      </c>
      <c r="Z49" s="79" t="str">
        <f t="shared" si="14"/>
        <v/>
      </c>
      <c r="AA49" s="80">
        <f t="shared" si="15"/>
        <v>0</v>
      </c>
      <c r="AB49" s="80" t="str">
        <f t="shared" si="16"/>
        <v/>
      </c>
    </row>
    <row r="50" spans="1:28" ht="25.25" customHeight="1" x14ac:dyDescent="0.2">
      <c r="A50" s="23">
        <f t="shared" si="0"/>
        <v>39</v>
      </c>
      <c r="B50" s="41" t="str">
        <f t="shared" si="6"/>
        <v/>
      </c>
      <c r="C50" s="74"/>
      <c r="D50" s="24" t="str">
        <f t="shared" si="7"/>
        <v/>
      </c>
      <c r="E50" s="24" t="str">
        <f t="shared" si="8"/>
        <v/>
      </c>
      <c r="F50" s="71"/>
      <c r="G50" s="71"/>
      <c r="H50" s="71"/>
      <c r="I50" s="24" t="str">
        <f t="shared" si="11"/>
        <v/>
      </c>
      <c r="J50" s="71"/>
      <c r="K50" s="42" t="str">
        <f t="shared" si="12"/>
        <v xml:space="preserve"> </v>
      </c>
      <c r="L50" s="75"/>
      <c r="M50" s="76"/>
      <c r="N50" s="76"/>
      <c r="O50" s="24"/>
      <c r="P50" s="77"/>
      <c r="Q50" s="71"/>
      <c r="R50" s="78"/>
      <c r="S50" s="49"/>
      <c r="T50" s="21"/>
      <c r="U50" s="17"/>
      <c r="V50" s="18"/>
      <c r="X50" s="79">
        <f t="shared" si="9"/>
        <v>0</v>
      </c>
      <c r="Y50" s="79">
        <f t="shared" si="13"/>
        <v>0</v>
      </c>
      <c r="Z50" s="79" t="str">
        <f t="shared" si="14"/>
        <v/>
      </c>
      <c r="AA50" s="80">
        <f t="shared" si="15"/>
        <v>0</v>
      </c>
      <c r="AB50" s="80" t="str">
        <f t="shared" si="16"/>
        <v/>
      </c>
    </row>
    <row r="51" spans="1:28" ht="25.25" customHeight="1" x14ac:dyDescent="0.2">
      <c r="A51" s="23">
        <f t="shared" si="0"/>
        <v>40</v>
      </c>
      <c r="B51" s="41" t="str">
        <f t="shared" si="6"/>
        <v/>
      </c>
      <c r="C51" s="74"/>
      <c r="D51" s="24" t="str">
        <f t="shared" si="7"/>
        <v/>
      </c>
      <c r="E51" s="24" t="str">
        <f t="shared" si="8"/>
        <v/>
      </c>
      <c r="F51" s="71"/>
      <c r="G51" s="71"/>
      <c r="H51" s="71"/>
      <c r="I51" s="24" t="str">
        <f t="shared" si="11"/>
        <v/>
      </c>
      <c r="J51" s="71"/>
      <c r="K51" s="42" t="str">
        <f t="shared" si="12"/>
        <v xml:space="preserve"> </v>
      </c>
      <c r="L51" s="75"/>
      <c r="M51" s="76"/>
      <c r="N51" s="76"/>
      <c r="O51" s="24"/>
      <c r="P51" s="77"/>
      <c r="Q51" s="71"/>
      <c r="R51" s="78"/>
      <c r="S51" s="49"/>
      <c r="T51" s="21"/>
      <c r="U51" s="17"/>
      <c r="V51" s="18"/>
      <c r="X51" s="79">
        <f t="shared" si="9"/>
        <v>0</v>
      </c>
      <c r="Y51" s="79">
        <f t="shared" si="13"/>
        <v>0</v>
      </c>
      <c r="Z51" s="79" t="str">
        <f t="shared" si="14"/>
        <v/>
      </c>
      <c r="AA51" s="80">
        <f t="shared" si="15"/>
        <v>0</v>
      </c>
      <c r="AB51" s="80" t="str">
        <f t="shared" si="16"/>
        <v/>
      </c>
    </row>
    <row r="52" spans="1:28" ht="25.25" customHeight="1" x14ac:dyDescent="0.2">
      <c r="A52" s="23">
        <f t="shared" si="0"/>
        <v>41</v>
      </c>
      <c r="B52" s="41" t="str">
        <f t="shared" si="6"/>
        <v/>
      </c>
      <c r="C52" s="74"/>
      <c r="D52" s="24" t="str">
        <f t="shared" si="7"/>
        <v/>
      </c>
      <c r="E52" s="24" t="str">
        <f t="shared" si="8"/>
        <v/>
      </c>
      <c r="F52" s="71"/>
      <c r="G52" s="71"/>
      <c r="H52" s="71"/>
      <c r="I52" s="24" t="str">
        <f t="shared" si="11"/>
        <v/>
      </c>
      <c r="J52" s="71"/>
      <c r="K52" s="42" t="str">
        <f t="shared" si="12"/>
        <v xml:space="preserve"> </v>
      </c>
      <c r="L52" s="75"/>
      <c r="M52" s="76"/>
      <c r="N52" s="76"/>
      <c r="O52" s="24"/>
      <c r="P52" s="77"/>
      <c r="Q52" s="71"/>
      <c r="R52" s="78"/>
      <c r="S52" s="49"/>
      <c r="T52" s="21"/>
      <c r="U52" s="17"/>
      <c r="V52" s="18"/>
      <c r="X52" s="79">
        <f t="shared" si="9"/>
        <v>0</v>
      </c>
      <c r="Y52" s="79">
        <f t="shared" si="13"/>
        <v>0</v>
      </c>
      <c r="Z52" s="79" t="str">
        <f t="shared" si="14"/>
        <v/>
      </c>
      <c r="AA52" s="80">
        <f t="shared" si="15"/>
        <v>0</v>
      </c>
      <c r="AB52" s="80" t="str">
        <f t="shared" si="16"/>
        <v/>
      </c>
    </row>
    <row r="53" spans="1:28" ht="25.25" customHeight="1" x14ac:dyDescent="0.2">
      <c r="A53" s="23">
        <f t="shared" si="0"/>
        <v>42</v>
      </c>
      <c r="B53" s="41" t="str">
        <f t="shared" si="6"/>
        <v/>
      </c>
      <c r="C53" s="74"/>
      <c r="D53" s="24" t="str">
        <f t="shared" si="7"/>
        <v/>
      </c>
      <c r="E53" s="24" t="str">
        <f t="shared" si="8"/>
        <v/>
      </c>
      <c r="F53" s="71"/>
      <c r="G53" s="71"/>
      <c r="H53" s="71"/>
      <c r="I53" s="24" t="str">
        <f t="shared" si="11"/>
        <v/>
      </c>
      <c r="J53" s="71"/>
      <c r="K53" s="42" t="str">
        <f t="shared" si="12"/>
        <v xml:space="preserve"> </v>
      </c>
      <c r="L53" s="75"/>
      <c r="M53" s="76"/>
      <c r="N53" s="76"/>
      <c r="O53" s="24"/>
      <c r="P53" s="77"/>
      <c r="Q53" s="71"/>
      <c r="R53" s="78"/>
      <c r="S53" s="49"/>
      <c r="T53" s="21"/>
      <c r="U53" s="17"/>
      <c r="V53" s="18"/>
      <c r="X53" s="79">
        <f t="shared" si="9"/>
        <v>0</v>
      </c>
      <c r="Y53" s="79">
        <f t="shared" si="13"/>
        <v>0</v>
      </c>
      <c r="Z53" s="79" t="str">
        <f t="shared" si="14"/>
        <v/>
      </c>
      <c r="AA53" s="80">
        <f t="shared" si="15"/>
        <v>0</v>
      </c>
      <c r="AB53" s="80" t="str">
        <f t="shared" si="16"/>
        <v/>
      </c>
    </row>
    <row r="54" spans="1:28" ht="25.25" customHeight="1" x14ac:dyDescent="0.2">
      <c r="A54" s="23">
        <f t="shared" si="0"/>
        <v>43</v>
      </c>
      <c r="B54" s="41" t="str">
        <f t="shared" si="6"/>
        <v/>
      </c>
      <c r="C54" s="74"/>
      <c r="D54" s="24" t="str">
        <f t="shared" si="7"/>
        <v/>
      </c>
      <c r="E54" s="24" t="str">
        <f t="shared" si="8"/>
        <v/>
      </c>
      <c r="F54" s="71"/>
      <c r="G54" s="71"/>
      <c r="H54" s="71"/>
      <c r="I54" s="24" t="str">
        <f t="shared" si="11"/>
        <v/>
      </c>
      <c r="J54" s="71"/>
      <c r="K54" s="42" t="str">
        <f t="shared" si="12"/>
        <v xml:space="preserve"> </v>
      </c>
      <c r="L54" s="75"/>
      <c r="M54" s="76"/>
      <c r="N54" s="76"/>
      <c r="O54" s="24"/>
      <c r="P54" s="77"/>
      <c r="Q54" s="71"/>
      <c r="R54" s="78"/>
      <c r="S54" s="49"/>
      <c r="T54" s="21"/>
      <c r="U54" s="17"/>
      <c r="V54" s="18"/>
      <c r="X54" s="79">
        <f t="shared" si="9"/>
        <v>0</v>
      </c>
      <c r="Y54" s="79">
        <f t="shared" si="13"/>
        <v>0</v>
      </c>
      <c r="Z54" s="79" t="str">
        <f t="shared" si="14"/>
        <v/>
      </c>
      <c r="AA54" s="80">
        <f t="shared" si="15"/>
        <v>0</v>
      </c>
      <c r="AB54" s="80" t="str">
        <f t="shared" si="16"/>
        <v/>
      </c>
    </row>
    <row r="55" spans="1:28" ht="25.25" customHeight="1" x14ac:dyDescent="0.2">
      <c r="A55" s="23">
        <f t="shared" si="0"/>
        <v>44</v>
      </c>
      <c r="B55" s="41" t="str">
        <f t="shared" si="6"/>
        <v/>
      </c>
      <c r="C55" s="74"/>
      <c r="D55" s="24" t="str">
        <f t="shared" si="7"/>
        <v/>
      </c>
      <c r="E55" s="24" t="str">
        <f t="shared" si="8"/>
        <v/>
      </c>
      <c r="F55" s="71"/>
      <c r="G55" s="71"/>
      <c r="H55" s="71"/>
      <c r="I55" s="24" t="str">
        <f t="shared" si="11"/>
        <v/>
      </c>
      <c r="J55" s="71"/>
      <c r="K55" s="42" t="str">
        <f t="shared" si="12"/>
        <v xml:space="preserve"> </v>
      </c>
      <c r="L55" s="75"/>
      <c r="M55" s="76"/>
      <c r="N55" s="76"/>
      <c r="O55" s="24"/>
      <c r="P55" s="77"/>
      <c r="Q55" s="71"/>
      <c r="R55" s="78"/>
      <c r="S55" s="49"/>
      <c r="T55" s="21"/>
      <c r="U55" s="17"/>
      <c r="V55" s="18"/>
      <c r="X55" s="79">
        <f t="shared" si="9"/>
        <v>0</v>
      </c>
      <c r="Y55" s="79">
        <f t="shared" si="13"/>
        <v>0</v>
      </c>
      <c r="Z55" s="79" t="str">
        <f t="shared" si="14"/>
        <v/>
      </c>
      <c r="AA55" s="80">
        <f t="shared" si="15"/>
        <v>0</v>
      </c>
      <c r="AB55" s="80" t="str">
        <f t="shared" si="16"/>
        <v/>
      </c>
    </row>
    <row r="56" spans="1:28" ht="25.25" customHeight="1" x14ac:dyDescent="0.2">
      <c r="A56" s="23">
        <f t="shared" si="0"/>
        <v>45</v>
      </c>
      <c r="B56" s="41" t="str">
        <f t="shared" si="6"/>
        <v/>
      </c>
      <c r="C56" s="74"/>
      <c r="D56" s="24" t="str">
        <f t="shared" si="7"/>
        <v/>
      </c>
      <c r="E56" s="24" t="str">
        <f t="shared" si="8"/>
        <v/>
      </c>
      <c r="F56" s="71"/>
      <c r="G56" s="71"/>
      <c r="H56" s="71"/>
      <c r="I56" s="24" t="str">
        <f t="shared" si="11"/>
        <v/>
      </c>
      <c r="J56" s="71"/>
      <c r="K56" s="42" t="str">
        <f t="shared" si="12"/>
        <v xml:space="preserve"> </v>
      </c>
      <c r="L56" s="75"/>
      <c r="M56" s="76"/>
      <c r="N56" s="76"/>
      <c r="O56" s="24"/>
      <c r="P56" s="77"/>
      <c r="Q56" s="71"/>
      <c r="R56" s="78"/>
      <c r="S56" s="49"/>
      <c r="T56" s="21"/>
      <c r="U56" s="17"/>
      <c r="V56" s="18"/>
      <c r="X56" s="79">
        <f t="shared" si="9"/>
        <v>0</v>
      </c>
      <c r="Y56" s="79">
        <f t="shared" si="13"/>
        <v>0</v>
      </c>
      <c r="Z56" s="79" t="str">
        <f t="shared" si="14"/>
        <v/>
      </c>
      <c r="AA56" s="80">
        <f t="shared" si="15"/>
        <v>0</v>
      </c>
      <c r="AB56" s="80" t="str">
        <f t="shared" si="16"/>
        <v/>
      </c>
    </row>
    <row r="57" spans="1:28" ht="25.25" customHeight="1" x14ac:dyDescent="0.2">
      <c r="A57" s="23">
        <f t="shared" si="0"/>
        <v>46</v>
      </c>
      <c r="B57" s="41" t="str">
        <f t="shared" si="6"/>
        <v/>
      </c>
      <c r="C57" s="74"/>
      <c r="D57" s="24" t="str">
        <f t="shared" si="7"/>
        <v/>
      </c>
      <c r="E57" s="24" t="str">
        <f t="shared" si="8"/>
        <v/>
      </c>
      <c r="F57" s="71"/>
      <c r="G57" s="71"/>
      <c r="H57" s="71"/>
      <c r="I57" s="24" t="str">
        <f t="shared" si="11"/>
        <v/>
      </c>
      <c r="J57" s="71"/>
      <c r="K57" s="42" t="str">
        <f t="shared" si="12"/>
        <v xml:space="preserve"> </v>
      </c>
      <c r="L57" s="75"/>
      <c r="M57" s="76"/>
      <c r="N57" s="76"/>
      <c r="O57" s="24"/>
      <c r="P57" s="77"/>
      <c r="Q57" s="71"/>
      <c r="R57" s="78"/>
      <c r="S57" s="49"/>
      <c r="T57" s="21"/>
      <c r="U57" s="17"/>
      <c r="V57" s="18"/>
      <c r="X57" s="79">
        <f t="shared" si="9"/>
        <v>0</v>
      </c>
      <c r="Y57" s="79">
        <f t="shared" si="13"/>
        <v>0</v>
      </c>
      <c r="Z57" s="79" t="str">
        <f t="shared" si="14"/>
        <v/>
      </c>
      <c r="AA57" s="80">
        <f t="shared" si="15"/>
        <v>0</v>
      </c>
      <c r="AB57" s="80" t="str">
        <f t="shared" si="16"/>
        <v/>
      </c>
    </row>
    <row r="58" spans="1:28" ht="25.25" customHeight="1" x14ac:dyDescent="0.2">
      <c r="A58" s="23">
        <f t="shared" si="0"/>
        <v>47</v>
      </c>
      <c r="B58" s="41" t="str">
        <f t="shared" si="6"/>
        <v/>
      </c>
      <c r="C58" s="74"/>
      <c r="D58" s="24" t="str">
        <f t="shared" si="7"/>
        <v/>
      </c>
      <c r="E58" s="24" t="str">
        <f t="shared" si="8"/>
        <v/>
      </c>
      <c r="F58" s="71"/>
      <c r="G58" s="71"/>
      <c r="H58" s="71"/>
      <c r="I58" s="24" t="str">
        <f t="shared" si="11"/>
        <v/>
      </c>
      <c r="J58" s="71"/>
      <c r="K58" s="42" t="str">
        <f t="shared" si="12"/>
        <v xml:space="preserve"> </v>
      </c>
      <c r="L58" s="75"/>
      <c r="M58" s="76"/>
      <c r="N58" s="76"/>
      <c r="O58" s="24"/>
      <c r="P58" s="77"/>
      <c r="Q58" s="71"/>
      <c r="R58" s="78"/>
      <c r="S58" s="49"/>
      <c r="T58" s="21"/>
      <c r="U58" s="17"/>
      <c r="V58" s="18"/>
      <c r="X58" s="79">
        <f t="shared" si="9"/>
        <v>0</v>
      </c>
      <c r="Y58" s="79">
        <f t="shared" si="13"/>
        <v>0</v>
      </c>
      <c r="Z58" s="79" t="str">
        <f t="shared" si="14"/>
        <v/>
      </c>
      <c r="AA58" s="80">
        <f t="shared" si="15"/>
        <v>0</v>
      </c>
      <c r="AB58" s="80" t="str">
        <f t="shared" si="16"/>
        <v/>
      </c>
    </row>
    <row r="59" spans="1:28" ht="25.25" customHeight="1" x14ac:dyDescent="0.2">
      <c r="A59" s="23">
        <f t="shared" si="0"/>
        <v>48</v>
      </c>
      <c r="B59" s="41" t="str">
        <f t="shared" si="6"/>
        <v/>
      </c>
      <c r="C59" s="74"/>
      <c r="D59" s="24" t="str">
        <f t="shared" si="7"/>
        <v/>
      </c>
      <c r="E59" s="24" t="str">
        <f t="shared" si="8"/>
        <v/>
      </c>
      <c r="F59" s="71"/>
      <c r="G59" s="71"/>
      <c r="H59" s="71"/>
      <c r="I59" s="24" t="str">
        <f t="shared" si="11"/>
        <v/>
      </c>
      <c r="J59" s="71"/>
      <c r="K59" s="42" t="str">
        <f t="shared" si="12"/>
        <v xml:space="preserve"> </v>
      </c>
      <c r="L59" s="75"/>
      <c r="M59" s="76"/>
      <c r="N59" s="76"/>
      <c r="O59" s="24"/>
      <c r="P59" s="77"/>
      <c r="Q59" s="71"/>
      <c r="R59" s="78"/>
      <c r="S59" s="49"/>
      <c r="T59" s="21"/>
      <c r="U59" s="17"/>
      <c r="V59" s="18"/>
      <c r="X59" s="79">
        <f t="shared" si="9"/>
        <v>0</v>
      </c>
      <c r="Y59" s="79">
        <f t="shared" si="13"/>
        <v>0</v>
      </c>
      <c r="Z59" s="79" t="str">
        <f t="shared" si="14"/>
        <v/>
      </c>
      <c r="AA59" s="80">
        <f t="shared" si="15"/>
        <v>0</v>
      </c>
      <c r="AB59" s="80" t="str">
        <f t="shared" si="16"/>
        <v/>
      </c>
    </row>
    <row r="60" spans="1:28" ht="25.25" customHeight="1" x14ac:dyDescent="0.2">
      <c r="A60" s="23">
        <f t="shared" si="0"/>
        <v>49</v>
      </c>
      <c r="B60" s="41" t="str">
        <f t="shared" si="6"/>
        <v/>
      </c>
      <c r="C60" s="74"/>
      <c r="D60" s="24" t="str">
        <f t="shared" si="7"/>
        <v/>
      </c>
      <c r="E60" s="24" t="str">
        <f t="shared" si="8"/>
        <v/>
      </c>
      <c r="F60" s="71"/>
      <c r="G60" s="71"/>
      <c r="H60" s="71"/>
      <c r="I60" s="24" t="str">
        <f t="shared" si="11"/>
        <v/>
      </c>
      <c r="J60" s="71"/>
      <c r="K60" s="42" t="str">
        <f t="shared" si="12"/>
        <v xml:space="preserve"> </v>
      </c>
      <c r="L60" s="75"/>
      <c r="M60" s="76"/>
      <c r="N60" s="76"/>
      <c r="O60" s="24"/>
      <c r="P60" s="77"/>
      <c r="Q60" s="71"/>
      <c r="R60" s="78"/>
      <c r="S60" s="49"/>
      <c r="T60" s="21"/>
      <c r="U60" s="17"/>
      <c r="V60" s="18"/>
      <c r="X60" s="79">
        <f t="shared" si="9"/>
        <v>0</v>
      </c>
      <c r="Y60" s="79">
        <f t="shared" si="13"/>
        <v>0</v>
      </c>
      <c r="Z60" s="79" t="str">
        <f t="shared" si="14"/>
        <v/>
      </c>
      <c r="AA60" s="80">
        <f t="shared" si="15"/>
        <v>0</v>
      </c>
      <c r="AB60" s="80" t="str">
        <f t="shared" si="16"/>
        <v/>
      </c>
    </row>
    <row r="61" spans="1:28" ht="25.25" customHeight="1" x14ac:dyDescent="0.2">
      <c r="A61" s="23">
        <f t="shared" si="0"/>
        <v>50</v>
      </c>
      <c r="B61" s="41" t="str">
        <f t="shared" si="6"/>
        <v/>
      </c>
      <c r="C61" s="74"/>
      <c r="D61" s="24" t="str">
        <f t="shared" si="7"/>
        <v/>
      </c>
      <c r="E61" s="24" t="str">
        <f t="shared" si="8"/>
        <v/>
      </c>
      <c r="F61" s="71"/>
      <c r="G61" s="71"/>
      <c r="H61" s="71"/>
      <c r="I61" s="24" t="str">
        <f t="shared" si="11"/>
        <v/>
      </c>
      <c r="J61" s="71"/>
      <c r="K61" s="42" t="str">
        <f t="shared" si="12"/>
        <v xml:space="preserve"> </v>
      </c>
      <c r="L61" s="75"/>
      <c r="M61" s="76"/>
      <c r="N61" s="76"/>
      <c r="O61" s="24"/>
      <c r="P61" s="77"/>
      <c r="Q61" s="71"/>
      <c r="R61" s="78"/>
      <c r="S61" s="49"/>
      <c r="T61" s="21"/>
      <c r="U61" s="17"/>
      <c r="V61" s="18"/>
      <c r="X61" s="79">
        <f t="shared" si="9"/>
        <v>0</v>
      </c>
      <c r="Y61" s="79">
        <f t="shared" si="13"/>
        <v>0</v>
      </c>
      <c r="Z61" s="79" t="str">
        <f t="shared" si="14"/>
        <v/>
      </c>
      <c r="AA61" s="80">
        <f t="shared" si="15"/>
        <v>0</v>
      </c>
      <c r="AB61" s="80" t="str">
        <f t="shared" si="16"/>
        <v/>
      </c>
    </row>
    <row r="62" spans="1:28" ht="25.25" customHeight="1" x14ac:dyDescent="0.2">
      <c r="A62" s="23">
        <f t="shared" si="0"/>
        <v>51</v>
      </c>
      <c r="B62" s="41" t="str">
        <f t="shared" si="6"/>
        <v/>
      </c>
      <c r="C62" s="74"/>
      <c r="D62" s="24" t="str">
        <f t="shared" si="7"/>
        <v/>
      </c>
      <c r="E62" s="24" t="str">
        <f t="shared" si="8"/>
        <v/>
      </c>
      <c r="F62" s="71"/>
      <c r="G62" s="71"/>
      <c r="H62" s="71"/>
      <c r="I62" s="24" t="str">
        <f t="shared" si="11"/>
        <v/>
      </c>
      <c r="J62" s="71"/>
      <c r="K62" s="42" t="str">
        <f t="shared" si="12"/>
        <v xml:space="preserve"> </v>
      </c>
      <c r="L62" s="75"/>
      <c r="M62" s="76"/>
      <c r="N62" s="76"/>
      <c r="O62" s="24"/>
      <c r="P62" s="77"/>
      <c r="Q62" s="71"/>
      <c r="R62" s="78"/>
      <c r="S62" s="49"/>
      <c r="T62" s="21"/>
      <c r="U62" s="17"/>
      <c r="V62" s="18"/>
      <c r="X62" s="79">
        <f t="shared" si="9"/>
        <v>0</v>
      </c>
      <c r="Y62" s="79">
        <f t="shared" si="13"/>
        <v>0</v>
      </c>
      <c r="Z62" s="79" t="str">
        <f t="shared" si="14"/>
        <v/>
      </c>
      <c r="AA62" s="80">
        <f t="shared" si="15"/>
        <v>0</v>
      </c>
      <c r="AB62" s="80" t="str">
        <f t="shared" si="16"/>
        <v/>
      </c>
    </row>
    <row r="63" spans="1:28" ht="25.25" customHeight="1" x14ac:dyDescent="0.2">
      <c r="A63" s="23">
        <f t="shared" si="0"/>
        <v>52</v>
      </c>
      <c r="B63" s="41" t="str">
        <f t="shared" si="6"/>
        <v/>
      </c>
      <c r="C63" s="74"/>
      <c r="D63" s="24" t="str">
        <f t="shared" si="7"/>
        <v/>
      </c>
      <c r="E63" s="24" t="str">
        <f t="shared" si="8"/>
        <v/>
      </c>
      <c r="F63" s="71"/>
      <c r="G63" s="71"/>
      <c r="H63" s="71"/>
      <c r="I63" s="24" t="str">
        <f t="shared" si="11"/>
        <v/>
      </c>
      <c r="J63" s="71"/>
      <c r="K63" s="42" t="str">
        <f t="shared" si="12"/>
        <v xml:space="preserve"> </v>
      </c>
      <c r="L63" s="75"/>
      <c r="M63" s="76"/>
      <c r="N63" s="76"/>
      <c r="O63" s="24"/>
      <c r="P63" s="77"/>
      <c r="Q63" s="71"/>
      <c r="R63" s="78"/>
      <c r="S63" s="49"/>
      <c r="T63" s="21"/>
      <c r="U63" s="17"/>
      <c r="V63" s="18"/>
      <c r="X63" s="79">
        <f t="shared" si="9"/>
        <v>0</v>
      </c>
      <c r="Y63" s="79">
        <f t="shared" si="13"/>
        <v>0</v>
      </c>
      <c r="Z63" s="79" t="str">
        <f t="shared" si="14"/>
        <v/>
      </c>
      <c r="AA63" s="80">
        <f t="shared" si="15"/>
        <v>0</v>
      </c>
      <c r="AB63" s="80" t="str">
        <f t="shared" si="16"/>
        <v/>
      </c>
    </row>
    <row r="64" spans="1:28" ht="25.25" customHeight="1" x14ac:dyDescent="0.2">
      <c r="A64" s="23">
        <f t="shared" si="0"/>
        <v>53</v>
      </c>
      <c r="B64" s="41" t="str">
        <f t="shared" si="6"/>
        <v/>
      </c>
      <c r="C64" s="74"/>
      <c r="D64" s="24" t="str">
        <f t="shared" si="7"/>
        <v/>
      </c>
      <c r="E64" s="24" t="str">
        <f t="shared" si="8"/>
        <v/>
      </c>
      <c r="F64" s="71"/>
      <c r="G64" s="71"/>
      <c r="H64" s="71"/>
      <c r="I64" s="24" t="str">
        <f t="shared" si="11"/>
        <v/>
      </c>
      <c r="J64" s="71"/>
      <c r="K64" s="42" t="str">
        <f t="shared" si="12"/>
        <v xml:space="preserve"> </v>
      </c>
      <c r="L64" s="75"/>
      <c r="M64" s="76"/>
      <c r="N64" s="76"/>
      <c r="O64" s="24"/>
      <c r="P64" s="77"/>
      <c r="Q64" s="71"/>
      <c r="R64" s="78"/>
      <c r="S64" s="49"/>
      <c r="T64" s="21"/>
      <c r="U64" s="17"/>
      <c r="V64" s="18"/>
      <c r="X64" s="79">
        <f t="shared" si="9"/>
        <v>0</v>
      </c>
      <c r="Y64" s="79">
        <f t="shared" si="13"/>
        <v>0</v>
      </c>
      <c r="Z64" s="79" t="str">
        <f t="shared" si="14"/>
        <v/>
      </c>
      <c r="AA64" s="80">
        <f t="shared" si="15"/>
        <v>0</v>
      </c>
      <c r="AB64" s="80" t="str">
        <f t="shared" si="16"/>
        <v/>
      </c>
    </row>
    <row r="65" spans="1:28" ht="25.25" customHeight="1" x14ac:dyDescent="0.2">
      <c r="A65" s="23">
        <f t="shared" si="0"/>
        <v>54</v>
      </c>
      <c r="B65" s="41" t="str">
        <f t="shared" si="6"/>
        <v/>
      </c>
      <c r="C65" s="74"/>
      <c r="D65" s="24" t="str">
        <f t="shared" si="7"/>
        <v/>
      </c>
      <c r="E65" s="24" t="str">
        <f t="shared" si="8"/>
        <v/>
      </c>
      <c r="F65" s="71"/>
      <c r="G65" s="71"/>
      <c r="H65" s="71"/>
      <c r="I65" s="24" t="str">
        <f t="shared" si="11"/>
        <v/>
      </c>
      <c r="J65" s="71"/>
      <c r="K65" s="42" t="str">
        <f t="shared" si="12"/>
        <v xml:space="preserve"> </v>
      </c>
      <c r="L65" s="75"/>
      <c r="M65" s="76"/>
      <c r="N65" s="76"/>
      <c r="O65" s="24"/>
      <c r="P65" s="77"/>
      <c r="Q65" s="71"/>
      <c r="R65" s="78"/>
      <c r="S65" s="49"/>
      <c r="T65" s="21"/>
      <c r="U65" s="17"/>
      <c r="V65" s="18"/>
      <c r="X65" s="79">
        <f t="shared" si="9"/>
        <v>0</v>
      </c>
      <c r="Y65" s="79">
        <f t="shared" si="13"/>
        <v>0</v>
      </c>
      <c r="Z65" s="79" t="str">
        <f t="shared" si="14"/>
        <v/>
      </c>
      <c r="AA65" s="80">
        <f t="shared" si="15"/>
        <v>0</v>
      </c>
      <c r="AB65" s="80" t="str">
        <f t="shared" si="16"/>
        <v/>
      </c>
    </row>
    <row r="66" spans="1:28" ht="25.25" customHeight="1" x14ac:dyDescent="0.2">
      <c r="A66" s="23">
        <f t="shared" si="0"/>
        <v>55</v>
      </c>
      <c r="B66" s="41" t="str">
        <f t="shared" si="6"/>
        <v/>
      </c>
      <c r="C66" s="74"/>
      <c r="D66" s="24" t="str">
        <f t="shared" si="7"/>
        <v/>
      </c>
      <c r="E66" s="24" t="str">
        <f t="shared" si="8"/>
        <v/>
      </c>
      <c r="F66" s="71"/>
      <c r="G66" s="71"/>
      <c r="H66" s="71"/>
      <c r="I66" s="24" t="str">
        <f t="shared" si="11"/>
        <v/>
      </c>
      <c r="J66" s="71"/>
      <c r="K66" s="42" t="str">
        <f t="shared" si="12"/>
        <v xml:space="preserve"> </v>
      </c>
      <c r="L66" s="75"/>
      <c r="M66" s="76"/>
      <c r="N66" s="76"/>
      <c r="O66" s="24"/>
      <c r="P66" s="77"/>
      <c r="Q66" s="71"/>
      <c r="R66" s="78"/>
      <c r="S66" s="49"/>
      <c r="T66" s="21"/>
      <c r="U66" s="17"/>
      <c r="V66" s="18"/>
      <c r="X66" s="79">
        <f t="shared" si="9"/>
        <v>0</v>
      </c>
      <c r="Y66" s="79">
        <f t="shared" si="13"/>
        <v>0</v>
      </c>
      <c r="Z66" s="79" t="str">
        <f t="shared" si="14"/>
        <v/>
      </c>
      <c r="AA66" s="80">
        <f t="shared" si="15"/>
        <v>0</v>
      </c>
      <c r="AB66" s="80" t="str">
        <f t="shared" si="16"/>
        <v/>
      </c>
    </row>
    <row r="67" spans="1:28" ht="25.25" customHeight="1" x14ac:dyDescent="0.2">
      <c r="A67" s="23">
        <f t="shared" si="0"/>
        <v>56</v>
      </c>
      <c r="B67" s="41" t="str">
        <f t="shared" si="6"/>
        <v/>
      </c>
      <c r="C67" s="74"/>
      <c r="D67" s="24" t="str">
        <f t="shared" si="7"/>
        <v/>
      </c>
      <c r="E67" s="24" t="str">
        <f t="shared" si="8"/>
        <v/>
      </c>
      <c r="F67" s="71"/>
      <c r="G67" s="71"/>
      <c r="H67" s="71"/>
      <c r="I67" s="24" t="str">
        <f t="shared" si="11"/>
        <v/>
      </c>
      <c r="J67" s="71"/>
      <c r="K67" s="42" t="str">
        <f t="shared" si="12"/>
        <v xml:space="preserve"> </v>
      </c>
      <c r="L67" s="75"/>
      <c r="M67" s="76"/>
      <c r="N67" s="76"/>
      <c r="O67" s="24"/>
      <c r="P67" s="77"/>
      <c r="Q67" s="71"/>
      <c r="R67" s="78"/>
      <c r="S67" s="49"/>
      <c r="T67" s="21"/>
      <c r="U67" s="17"/>
      <c r="V67" s="18"/>
      <c r="X67" s="79">
        <f t="shared" si="9"/>
        <v>0</v>
      </c>
      <c r="Y67" s="79">
        <f t="shared" si="13"/>
        <v>0</v>
      </c>
      <c r="Z67" s="79" t="str">
        <f t="shared" si="14"/>
        <v/>
      </c>
      <c r="AA67" s="80">
        <f t="shared" si="15"/>
        <v>0</v>
      </c>
      <c r="AB67" s="80" t="str">
        <f t="shared" si="16"/>
        <v/>
      </c>
    </row>
    <row r="68" spans="1:28" ht="25.25" customHeight="1" x14ac:dyDescent="0.2">
      <c r="A68" s="23">
        <f t="shared" si="0"/>
        <v>57</v>
      </c>
      <c r="B68" s="41" t="str">
        <f t="shared" si="6"/>
        <v/>
      </c>
      <c r="C68" s="74"/>
      <c r="D68" s="24" t="str">
        <f t="shared" si="7"/>
        <v/>
      </c>
      <c r="E68" s="24" t="str">
        <f t="shared" si="8"/>
        <v/>
      </c>
      <c r="F68" s="71"/>
      <c r="G68" s="71"/>
      <c r="H68" s="71"/>
      <c r="I68" s="24" t="str">
        <f t="shared" si="11"/>
        <v/>
      </c>
      <c r="J68" s="71"/>
      <c r="K68" s="42" t="str">
        <f t="shared" si="12"/>
        <v xml:space="preserve"> </v>
      </c>
      <c r="L68" s="75"/>
      <c r="M68" s="76"/>
      <c r="N68" s="76"/>
      <c r="O68" s="24"/>
      <c r="P68" s="77"/>
      <c r="Q68" s="71"/>
      <c r="R68" s="78"/>
      <c r="S68" s="49"/>
      <c r="T68" s="21"/>
      <c r="U68" s="17"/>
      <c r="V68" s="18"/>
      <c r="X68" s="79">
        <f t="shared" si="9"/>
        <v>0</v>
      </c>
      <c r="Y68" s="79">
        <f t="shared" si="13"/>
        <v>0</v>
      </c>
      <c r="Z68" s="79" t="str">
        <f t="shared" si="14"/>
        <v/>
      </c>
      <c r="AA68" s="80">
        <f t="shared" si="15"/>
        <v>0</v>
      </c>
      <c r="AB68" s="80" t="str">
        <f t="shared" si="16"/>
        <v/>
      </c>
    </row>
    <row r="69" spans="1:28" ht="25.25" customHeight="1" x14ac:dyDescent="0.2">
      <c r="A69" s="23">
        <f t="shared" si="0"/>
        <v>58</v>
      </c>
      <c r="B69" s="41" t="str">
        <f t="shared" si="6"/>
        <v/>
      </c>
      <c r="C69" s="74"/>
      <c r="D69" s="24" t="str">
        <f t="shared" si="7"/>
        <v/>
      </c>
      <c r="E69" s="24" t="str">
        <f t="shared" si="8"/>
        <v/>
      </c>
      <c r="F69" s="71"/>
      <c r="G69" s="71"/>
      <c r="H69" s="71"/>
      <c r="I69" s="24" t="str">
        <f t="shared" si="11"/>
        <v/>
      </c>
      <c r="J69" s="71"/>
      <c r="K69" s="42" t="str">
        <f t="shared" si="12"/>
        <v xml:space="preserve"> </v>
      </c>
      <c r="L69" s="75"/>
      <c r="M69" s="76"/>
      <c r="N69" s="76"/>
      <c r="O69" s="24"/>
      <c r="P69" s="77"/>
      <c r="Q69" s="71"/>
      <c r="R69" s="78"/>
      <c r="S69" s="49"/>
      <c r="T69" s="21"/>
      <c r="U69" s="17"/>
      <c r="V69" s="18"/>
      <c r="X69" s="79">
        <f t="shared" si="9"/>
        <v>0</v>
      </c>
      <c r="Y69" s="79">
        <f t="shared" si="13"/>
        <v>0</v>
      </c>
      <c r="Z69" s="79" t="str">
        <f t="shared" si="14"/>
        <v/>
      </c>
      <c r="AA69" s="80">
        <f t="shared" si="15"/>
        <v>0</v>
      </c>
      <c r="AB69" s="80" t="str">
        <f t="shared" si="16"/>
        <v/>
      </c>
    </row>
    <row r="70" spans="1:28" ht="25.25" customHeight="1" x14ac:dyDescent="0.2">
      <c r="A70" s="23">
        <f t="shared" si="0"/>
        <v>59</v>
      </c>
      <c r="B70" s="41" t="str">
        <f t="shared" si="6"/>
        <v/>
      </c>
      <c r="C70" s="74"/>
      <c r="D70" s="24" t="str">
        <f t="shared" si="7"/>
        <v/>
      </c>
      <c r="E70" s="24" t="str">
        <f t="shared" si="8"/>
        <v/>
      </c>
      <c r="F70" s="71"/>
      <c r="G70" s="71"/>
      <c r="H70" s="71"/>
      <c r="I70" s="24" t="str">
        <f t="shared" si="11"/>
        <v/>
      </c>
      <c r="J70" s="71"/>
      <c r="K70" s="42" t="str">
        <f t="shared" si="12"/>
        <v xml:space="preserve"> </v>
      </c>
      <c r="L70" s="75"/>
      <c r="M70" s="76"/>
      <c r="N70" s="76"/>
      <c r="O70" s="24"/>
      <c r="P70" s="77"/>
      <c r="Q70" s="71"/>
      <c r="R70" s="78"/>
      <c r="S70" s="49"/>
      <c r="T70" s="21"/>
      <c r="U70" s="17"/>
      <c r="V70" s="18"/>
      <c r="X70" s="79">
        <f t="shared" si="9"/>
        <v>0</v>
      </c>
      <c r="Y70" s="79">
        <f t="shared" si="13"/>
        <v>0</v>
      </c>
      <c r="Z70" s="79" t="str">
        <f t="shared" si="14"/>
        <v/>
      </c>
      <c r="AA70" s="80">
        <f t="shared" si="15"/>
        <v>0</v>
      </c>
      <c r="AB70" s="80" t="str">
        <f t="shared" si="16"/>
        <v/>
      </c>
    </row>
    <row r="71" spans="1:28" ht="25.25" customHeight="1" x14ac:dyDescent="0.2">
      <c r="A71" s="23">
        <f t="shared" si="0"/>
        <v>60</v>
      </c>
      <c r="B71" s="41" t="str">
        <f t="shared" si="6"/>
        <v/>
      </c>
      <c r="C71" s="74"/>
      <c r="D71" s="24" t="str">
        <f t="shared" si="7"/>
        <v/>
      </c>
      <c r="E71" s="24" t="str">
        <f t="shared" si="8"/>
        <v/>
      </c>
      <c r="F71" s="71"/>
      <c r="G71" s="71"/>
      <c r="H71" s="71"/>
      <c r="I71" s="24" t="str">
        <f t="shared" si="11"/>
        <v/>
      </c>
      <c r="J71" s="71"/>
      <c r="K71" s="42" t="str">
        <f t="shared" si="12"/>
        <v xml:space="preserve"> </v>
      </c>
      <c r="L71" s="75"/>
      <c r="M71" s="76"/>
      <c r="N71" s="76"/>
      <c r="O71" s="24"/>
      <c r="P71" s="77"/>
      <c r="Q71" s="71"/>
      <c r="R71" s="78"/>
      <c r="S71" s="49"/>
      <c r="T71" s="21"/>
      <c r="U71" s="17"/>
      <c r="V71" s="18"/>
      <c r="X71" s="79">
        <f t="shared" si="9"/>
        <v>0</v>
      </c>
      <c r="Y71" s="79">
        <f t="shared" si="13"/>
        <v>0</v>
      </c>
      <c r="Z71" s="79" t="str">
        <f t="shared" si="14"/>
        <v/>
      </c>
      <c r="AA71" s="80">
        <f t="shared" si="15"/>
        <v>0</v>
      </c>
      <c r="AB71" s="80" t="str">
        <f t="shared" si="16"/>
        <v/>
      </c>
    </row>
    <row r="72" spans="1:28" ht="25.25" customHeight="1" x14ac:dyDescent="0.2">
      <c r="A72" s="23">
        <f t="shared" si="0"/>
        <v>61</v>
      </c>
      <c r="B72" s="41" t="str">
        <f t="shared" si="6"/>
        <v/>
      </c>
      <c r="C72" s="74"/>
      <c r="D72" s="24" t="str">
        <f t="shared" si="7"/>
        <v/>
      </c>
      <c r="E72" s="24" t="str">
        <f t="shared" si="8"/>
        <v/>
      </c>
      <c r="F72" s="71"/>
      <c r="G72" s="71"/>
      <c r="H72" s="71"/>
      <c r="I72" s="24" t="str">
        <f t="shared" si="11"/>
        <v/>
      </c>
      <c r="J72" s="71"/>
      <c r="K72" s="42" t="str">
        <f t="shared" si="12"/>
        <v xml:space="preserve"> </v>
      </c>
      <c r="L72" s="75"/>
      <c r="M72" s="76"/>
      <c r="N72" s="76"/>
      <c r="O72" s="24"/>
      <c r="P72" s="77"/>
      <c r="Q72" s="71"/>
      <c r="R72" s="78"/>
      <c r="S72" s="49"/>
      <c r="T72" s="21"/>
      <c r="U72" s="17"/>
      <c r="V72" s="18"/>
      <c r="X72" s="79">
        <f t="shared" si="9"/>
        <v>0</v>
      </c>
      <c r="Y72" s="79">
        <f t="shared" si="13"/>
        <v>0</v>
      </c>
      <c r="Z72" s="79" t="str">
        <f t="shared" si="14"/>
        <v/>
      </c>
      <c r="AA72" s="80">
        <f t="shared" si="15"/>
        <v>0</v>
      </c>
      <c r="AB72" s="80" t="str">
        <f t="shared" si="16"/>
        <v/>
      </c>
    </row>
    <row r="73" spans="1:28" ht="25.25" customHeight="1" x14ac:dyDescent="0.2">
      <c r="A73" s="23">
        <f t="shared" si="0"/>
        <v>62</v>
      </c>
      <c r="B73" s="41" t="str">
        <f t="shared" si="6"/>
        <v/>
      </c>
      <c r="C73" s="74"/>
      <c r="D73" s="24" t="str">
        <f t="shared" si="7"/>
        <v/>
      </c>
      <c r="E73" s="24" t="str">
        <f t="shared" si="8"/>
        <v/>
      </c>
      <c r="F73" s="71"/>
      <c r="G73" s="71"/>
      <c r="H73" s="71"/>
      <c r="I73" s="24" t="str">
        <f t="shared" si="11"/>
        <v/>
      </c>
      <c r="J73" s="71"/>
      <c r="K73" s="42" t="str">
        <f t="shared" si="12"/>
        <v xml:space="preserve"> </v>
      </c>
      <c r="L73" s="75"/>
      <c r="M73" s="76"/>
      <c r="N73" s="76"/>
      <c r="O73" s="24"/>
      <c r="P73" s="77"/>
      <c r="Q73" s="71"/>
      <c r="R73" s="78"/>
      <c r="S73" s="49"/>
      <c r="T73" s="21"/>
      <c r="U73" s="17"/>
      <c r="V73" s="18"/>
      <c r="X73" s="79">
        <f t="shared" si="9"/>
        <v>0</v>
      </c>
      <c r="Y73" s="79">
        <f t="shared" si="13"/>
        <v>0</v>
      </c>
      <c r="Z73" s="79" t="str">
        <f t="shared" si="14"/>
        <v/>
      </c>
      <c r="AA73" s="80">
        <f t="shared" si="15"/>
        <v>0</v>
      </c>
      <c r="AB73" s="80" t="str">
        <f t="shared" si="16"/>
        <v/>
      </c>
    </row>
    <row r="74" spans="1:28" ht="25.25" customHeight="1" x14ac:dyDescent="0.2">
      <c r="A74" s="23">
        <f t="shared" si="0"/>
        <v>63</v>
      </c>
      <c r="B74" s="41" t="str">
        <f t="shared" si="6"/>
        <v/>
      </c>
      <c r="C74" s="74"/>
      <c r="D74" s="24" t="str">
        <f t="shared" si="7"/>
        <v/>
      </c>
      <c r="E74" s="24" t="str">
        <f t="shared" si="8"/>
        <v/>
      </c>
      <c r="F74" s="71"/>
      <c r="G74" s="71"/>
      <c r="H74" s="71"/>
      <c r="I74" s="24" t="str">
        <f t="shared" si="11"/>
        <v/>
      </c>
      <c r="J74" s="71"/>
      <c r="K74" s="42" t="str">
        <f t="shared" si="12"/>
        <v xml:space="preserve"> </v>
      </c>
      <c r="L74" s="75"/>
      <c r="M74" s="76"/>
      <c r="N74" s="76"/>
      <c r="O74" s="24"/>
      <c r="P74" s="77"/>
      <c r="Q74" s="71"/>
      <c r="R74" s="78"/>
      <c r="S74" s="49"/>
      <c r="T74" s="21"/>
      <c r="U74" s="17"/>
      <c r="V74" s="18"/>
      <c r="X74" s="79">
        <f t="shared" si="9"/>
        <v>0</v>
      </c>
      <c r="Y74" s="79">
        <f t="shared" si="13"/>
        <v>0</v>
      </c>
      <c r="Z74" s="79" t="str">
        <f t="shared" si="14"/>
        <v/>
      </c>
      <c r="AA74" s="80">
        <f t="shared" si="15"/>
        <v>0</v>
      </c>
      <c r="AB74" s="80" t="str">
        <f t="shared" si="16"/>
        <v/>
      </c>
    </row>
    <row r="75" spans="1:28" ht="25.25" customHeight="1" x14ac:dyDescent="0.2">
      <c r="A75" s="23">
        <f t="shared" si="0"/>
        <v>64</v>
      </c>
      <c r="B75" s="41" t="str">
        <f t="shared" si="6"/>
        <v/>
      </c>
      <c r="C75" s="74"/>
      <c r="D75" s="24" t="str">
        <f t="shared" si="7"/>
        <v/>
      </c>
      <c r="E75" s="24" t="str">
        <f t="shared" si="8"/>
        <v/>
      </c>
      <c r="F75" s="71"/>
      <c r="G75" s="71"/>
      <c r="H75" s="71"/>
      <c r="I75" s="24" t="str">
        <f t="shared" si="11"/>
        <v/>
      </c>
      <c r="J75" s="71"/>
      <c r="K75" s="42" t="str">
        <f t="shared" si="12"/>
        <v xml:space="preserve"> </v>
      </c>
      <c r="L75" s="75"/>
      <c r="M75" s="76"/>
      <c r="N75" s="76"/>
      <c r="O75" s="24"/>
      <c r="P75" s="77"/>
      <c r="Q75" s="71"/>
      <c r="R75" s="78"/>
      <c r="S75" s="49"/>
      <c r="T75" s="21"/>
      <c r="U75" s="17"/>
      <c r="V75" s="18"/>
      <c r="X75" s="79">
        <f t="shared" si="9"/>
        <v>0</v>
      </c>
      <c r="Y75" s="79">
        <f t="shared" si="13"/>
        <v>0</v>
      </c>
      <c r="Z75" s="79" t="str">
        <f t="shared" si="14"/>
        <v/>
      </c>
      <c r="AA75" s="80">
        <f t="shared" si="15"/>
        <v>0</v>
      </c>
      <c r="AB75" s="80" t="str">
        <f t="shared" si="16"/>
        <v/>
      </c>
    </row>
    <row r="76" spans="1:28" ht="25.25" customHeight="1" x14ac:dyDescent="0.2">
      <c r="A76" s="23">
        <f t="shared" ref="A76:A82" si="17">ROW()-11</f>
        <v>65</v>
      </c>
      <c r="B76" s="41" t="str">
        <f t="shared" si="6"/>
        <v/>
      </c>
      <c r="C76" s="74"/>
      <c r="D76" s="24" t="str">
        <f t="shared" si="7"/>
        <v/>
      </c>
      <c r="E76" s="24" t="str">
        <f t="shared" si="8"/>
        <v/>
      </c>
      <c r="F76" s="71"/>
      <c r="G76" s="71"/>
      <c r="H76" s="71"/>
      <c r="I76" s="24" t="str">
        <f t="shared" ref="I76:I82" si="18">IF(G76="","",G76&amp;"（"&amp;H76&amp;"）")</f>
        <v/>
      </c>
      <c r="J76" s="71"/>
      <c r="K76" s="42" t="str">
        <f t="shared" ref="K76:K82" si="19">IF(C76&lt;&gt;"",N(95)," ")</f>
        <v xml:space="preserve"> </v>
      </c>
      <c r="L76" s="75"/>
      <c r="M76" s="76"/>
      <c r="N76" s="76"/>
      <c r="O76" s="24"/>
      <c r="P76" s="77"/>
      <c r="Q76" s="71"/>
      <c r="R76" s="78"/>
      <c r="S76" s="49"/>
      <c r="T76" s="21"/>
      <c r="U76" s="17"/>
      <c r="V76" s="18"/>
      <c r="X76" s="79">
        <f t="shared" si="9"/>
        <v>0</v>
      </c>
      <c r="Y76" s="79">
        <f t="shared" ref="Y76:Y82" si="20">IF(AND($G76&lt;&gt;"",COUNTIF($G76,"*■*")&gt;0,$Q76=""),1,0)</f>
        <v>0</v>
      </c>
      <c r="Z76" s="79" t="str">
        <f t="shared" si="14"/>
        <v/>
      </c>
      <c r="AA76" s="80">
        <f t="shared" ref="AA76:AA82" si="21">IF(Z76="",0,COUNTIF($Z$12:$Z$1048576,Z76))</f>
        <v>0</v>
      </c>
      <c r="AB76" s="80" t="str">
        <f t="shared" ref="AB76:AB82" si="22">IF(OR($C76="",$L76=""),"",IF($K76&gt;$L76,1,""))</f>
        <v/>
      </c>
    </row>
    <row r="77" spans="1:28" ht="25.25" customHeight="1" x14ac:dyDescent="0.2">
      <c r="A77" s="23">
        <f t="shared" si="17"/>
        <v>66</v>
      </c>
      <c r="B77" s="41" t="str">
        <f t="shared" ref="B77:B82" si="23">IF($C77="","","高性能ボイラ")</f>
        <v/>
      </c>
      <c r="C77" s="74"/>
      <c r="D77" s="24" t="str">
        <f t="shared" ref="D77:D82" si="24">IF($B77&lt;&gt;"",$C$2,"")</f>
        <v/>
      </c>
      <c r="E77" s="24" t="str">
        <f t="shared" ref="E77:E82" si="25">IF($B77&lt;&gt;"",$F$2,"")</f>
        <v/>
      </c>
      <c r="F77" s="71"/>
      <c r="G77" s="71"/>
      <c r="H77" s="71"/>
      <c r="I77" s="24" t="str">
        <f t="shared" si="18"/>
        <v/>
      </c>
      <c r="J77" s="71"/>
      <c r="K77" s="42" t="str">
        <f t="shared" si="19"/>
        <v xml:space="preserve"> </v>
      </c>
      <c r="L77" s="75"/>
      <c r="M77" s="76"/>
      <c r="N77" s="76"/>
      <c r="O77" s="24"/>
      <c r="P77" s="77"/>
      <c r="Q77" s="71"/>
      <c r="R77" s="78"/>
      <c r="S77" s="49"/>
      <c r="T77" s="21"/>
      <c r="U77" s="17"/>
      <c r="V77" s="18"/>
      <c r="X77" s="79">
        <f t="shared" ref="X77:X82" si="26">IF(AND(($C77&lt;&gt;""),(OR($C$2="",$F$2="",$G$3="",F77="",G77="",J77="",L77="",AND(M77="",N77=""),O77="",H77=""))),1,0)</f>
        <v>0</v>
      </c>
      <c r="Y77" s="79">
        <f t="shared" si="20"/>
        <v>0</v>
      </c>
      <c r="Z77" s="79" t="str">
        <f t="shared" ref="Z77:Z82" si="27">TEXT(I77,"G/標準")</f>
        <v/>
      </c>
      <c r="AA77" s="80">
        <f t="shared" si="21"/>
        <v>0</v>
      </c>
      <c r="AB77" s="80" t="str">
        <f t="shared" si="22"/>
        <v/>
      </c>
    </row>
    <row r="78" spans="1:28" ht="25.25" customHeight="1" x14ac:dyDescent="0.2">
      <c r="A78" s="23">
        <f t="shared" si="17"/>
        <v>67</v>
      </c>
      <c r="B78" s="41" t="str">
        <f t="shared" si="23"/>
        <v/>
      </c>
      <c r="C78" s="74"/>
      <c r="D78" s="24" t="str">
        <f t="shared" si="24"/>
        <v/>
      </c>
      <c r="E78" s="24" t="str">
        <f t="shared" si="25"/>
        <v/>
      </c>
      <c r="F78" s="71"/>
      <c r="G78" s="71"/>
      <c r="H78" s="71"/>
      <c r="I78" s="24" t="str">
        <f t="shared" si="18"/>
        <v/>
      </c>
      <c r="J78" s="71"/>
      <c r="K78" s="42" t="str">
        <f t="shared" si="19"/>
        <v xml:space="preserve"> </v>
      </c>
      <c r="L78" s="75"/>
      <c r="M78" s="76"/>
      <c r="N78" s="76"/>
      <c r="O78" s="24"/>
      <c r="P78" s="77"/>
      <c r="Q78" s="71"/>
      <c r="R78" s="78"/>
      <c r="S78" s="49"/>
      <c r="T78" s="21"/>
      <c r="U78" s="17"/>
      <c r="V78" s="18"/>
      <c r="X78" s="79">
        <f t="shared" si="26"/>
        <v>0</v>
      </c>
      <c r="Y78" s="79">
        <f t="shared" si="20"/>
        <v>0</v>
      </c>
      <c r="Z78" s="79" t="str">
        <f t="shared" si="27"/>
        <v/>
      </c>
      <c r="AA78" s="80">
        <f t="shared" si="21"/>
        <v>0</v>
      </c>
      <c r="AB78" s="80" t="str">
        <f t="shared" si="22"/>
        <v/>
      </c>
    </row>
    <row r="79" spans="1:28" ht="25.25" customHeight="1" x14ac:dyDescent="0.2">
      <c r="A79" s="23">
        <f t="shared" si="17"/>
        <v>68</v>
      </c>
      <c r="B79" s="41" t="str">
        <f t="shared" si="23"/>
        <v/>
      </c>
      <c r="C79" s="74"/>
      <c r="D79" s="24" t="str">
        <f t="shared" si="24"/>
        <v/>
      </c>
      <c r="E79" s="24" t="str">
        <f t="shared" si="25"/>
        <v/>
      </c>
      <c r="F79" s="71"/>
      <c r="G79" s="71"/>
      <c r="H79" s="71"/>
      <c r="I79" s="24" t="str">
        <f t="shared" si="18"/>
        <v/>
      </c>
      <c r="J79" s="71"/>
      <c r="K79" s="42" t="str">
        <f t="shared" si="19"/>
        <v xml:space="preserve"> </v>
      </c>
      <c r="L79" s="75"/>
      <c r="M79" s="76"/>
      <c r="N79" s="76"/>
      <c r="O79" s="24"/>
      <c r="P79" s="77"/>
      <c r="Q79" s="71"/>
      <c r="R79" s="78"/>
      <c r="S79" s="49"/>
      <c r="T79" s="21"/>
      <c r="U79" s="17"/>
      <c r="V79" s="18"/>
      <c r="X79" s="79">
        <f t="shared" si="26"/>
        <v>0</v>
      </c>
      <c r="Y79" s="79">
        <f t="shared" si="20"/>
        <v>0</v>
      </c>
      <c r="Z79" s="79" t="str">
        <f t="shared" si="27"/>
        <v/>
      </c>
      <c r="AA79" s="80">
        <f t="shared" si="21"/>
        <v>0</v>
      </c>
      <c r="AB79" s="80" t="str">
        <f t="shared" si="22"/>
        <v/>
      </c>
    </row>
    <row r="80" spans="1:28" ht="25.25" customHeight="1" x14ac:dyDescent="0.2">
      <c r="A80" s="23">
        <f t="shared" si="17"/>
        <v>69</v>
      </c>
      <c r="B80" s="41" t="str">
        <f t="shared" si="23"/>
        <v/>
      </c>
      <c r="C80" s="74"/>
      <c r="D80" s="24" t="str">
        <f t="shared" si="24"/>
        <v/>
      </c>
      <c r="E80" s="24" t="str">
        <f t="shared" si="25"/>
        <v/>
      </c>
      <c r="F80" s="71"/>
      <c r="G80" s="71"/>
      <c r="H80" s="71"/>
      <c r="I80" s="24" t="str">
        <f t="shared" si="18"/>
        <v/>
      </c>
      <c r="J80" s="71"/>
      <c r="K80" s="42" t="str">
        <f t="shared" si="19"/>
        <v xml:space="preserve"> </v>
      </c>
      <c r="L80" s="75"/>
      <c r="M80" s="76"/>
      <c r="N80" s="76"/>
      <c r="O80" s="24"/>
      <c r="P80" s="77"/>
      <c r="Q80" s="71"/>
      <c r="R80" s="78"/>
      <c r="S80" s="49"/>
      <c r="T80" s="21"/>
      <c r="U80" s="17"/>
      <c r="V80" s="18"/>
      <c r="X80" s="79">
        <f t="shared" si="26"/>
        <v>0</v>
      </c>
      <c r="Y80" s="79">
        <f t="shared" si="20"/>
        <v>0</v>
      </c>
      <c r="Z80" s="79" t="str">
        <f t="shared" si="27"/>
        <v/>
      </c>
      <c r="AA80" s="80">
        <f t="shared" si="21"/>
        <v>0</v>
      </c>
      <c r="AB80" s="80" t="str">
        <f t="shared" si="22"/>
        <v/>
      </c>
    </row>
    <row r="81" spans="1:28" ht="25.25" customHeight="1" x14ac:dyDescent="0.2">
      <c r="A81" s="23">
        <f t="shared" si="17"/>
        <v>70</v>
      </c>
      <c r="B81" s="41" t="str">
        <f t="shared" si="23"/>
        <v/>
      </c>
      <c r="C81" s="74"/>
      <c r="D81" s="24" t="str">
        <f t="shared" si="24"/>
        <v/>
      </c>
      <c r="E81" s="24" t="str">
        <f t="shared" si="25"/>
        <v/>
      </c>
      <c r="F81" s="71"/>
      <c r="G81" s="71"/>
      <c r="H81" s="71"/>
      <c r="I81" s="24" t="str">
        <f t="shared" si="18"/>
        <v/>
      </c>
      <c r="J81" s="71"/>
      <c r="K81" s="42" t="str">
        <f t="shared" si="19"/>
        <v xml:space="preserve"> </v>
      </c>
      <c r="L81" s="75"/>
      <c r="M81" s="76"/>
      <c r="N81" s="76"/>
      <c r="O81" s="24"/>
      <c r="P81" s="77"/>
      <c r="Q81" s="71"/>
      <c r="R81" s="78"/>
      <c r="S81" s="49"/>
      <c r="T81" s="21"/>
      <c r="U81" s="17"/>
      <c r="V81" s="18"/>
      <c r="X81" s="79">
        <f t="shared" si="26"/>
        <v>0</v>
      </c>
      <c r="Y81" s="79">
        <f t="shared" si="20"/>
        <v>0</v>
      </c>
      <c r="Z81" s="79" t="str">
        <f t="shared" si="27"/>
        <v/>
      </c>
      <c r="AA81" s="80">
        <f t="shared" si="21"/>
        <v>0</v>
      </c>
      <c r="AB81" s="80" t="str">
        <f t="shared" si="22"/>
        <v/>
      </c>
    </row>
    <row r="82" spans="1:28" ht="25.25" customHeight="1" thickBot="1" x14ac:dyDescent="0.25">
      <c r="A82" s="25">
        <f t="shared" si="17"/>
        <v>71</v>
      </c>
      <c r="B82" s="46" t="str">
        <f t="shared" si="23"/>
        <v/>
      </c>
      <c r="C82" s="81"/>
      <c r="D82" s="47" t="str">
        <f t="shared" si="24"/>
        <v/>
      </c>
      <c r="E82" s="47" t="str">
        <f t="shared" si="25"/>
        <v/>
      </c>
      <c r="F82" s="82"/>
      <c r="G82" s="82"/>
      <c r="H82" s="82"/>
      <c r="I82" s="47" t="str">
        <f t="shared" si="18"/>
        <v/>
      </c>
      <c r="J82" s="71"/>
      <c r="K82" s="48" t="str">
        <f t="shared" si="19"/>
        <v xml:space="preserve"> </v>
      </c>
      <c r="L82" s="83"/>
      <c r="M82" s="84"/>
      <c r="N82" s="84"/>
      <c r="O82" s="47"/>
      <c r="P82" s="85"/>
      <c r="Q82" s="82"/>
      <c r="R82" s="86"/>
      <c r="S82" s="87"/>
      <c r="T82" s="21"/>
      <c r="U82" s="17"/>
      <c r="V82" s="18"/>
      <c r="X82" s="79">
        <f t="shared" si="26"/>
        <v>0</v>
      </c>
      <c r="Y82" s="79">
        <f t="shared" si="20"/>
        <v>0</v>
      </c>
      <c r="Z82" s="79" t="str">
        <f t="shared" si="27"/>
        <v/>
      </c>
      <c r="AA82" s="80">
        <f t="shared" si="21"/>
        <v>0</v>
      </c>
      <c r="AB82" s="80" t="str">
        <f t="shared" si="22"/>
        <v/>
      </c>
    </row>
    <row r="83" spans="1:28" x14ac:dyDescent="0.2">
      <c r="X83" s="1">
        <f>SUM(X12:X82)</f>
        <v>2</v>
      </c>
      <c r="Y83" s="1">
        <f>SUM(Y12:Y82)</f>
        <v>0</v>
      </c>
      <c r="AA83" s="1">
        <f>IF(COUNTIF(AA12:AA82,"&gt;=2"),2,"1")</f>
        <v>2</v>
      </c>
      <c r="AB83" s="1">
        <f>SUM(AB12:AB82)</f>
        <v>1</v>
      </c>
    </row>
  </sheetData>
  <sheetProtection selectLockedCells="1" selectUnlockedCells="1"/>
  <autoFilter ref="A10:AC10" xr:uid="{6CCE6E35-2ED4-4226-BBBF-5623C39FE483}"/>
  <mergeCells count="28">
    <mergeCell ref="T9:V9"/>
    <mergeCell ref="G9:G10"/>
    <mergeCell ref="Q9:Q10"/>
    <mergeCell ref="H9:H10"/>
    <mergeCell ref="I9:I10"/>
    <mergeCell ref="J9:J10"/>
    <mergeCell ref="K9:K10"/>
    <mergeCell ref="L9:L10"/>
    <mergeCell ref="M9:O9"/>
    <mergeCell ref="P9:P10"/>
    <mergeCell ref="R9:R10"/>
    <mergeCell ref="S9:S10"/>
    <mergeCell ref="A3:E4"/>
    <mergeCell ref="M6:O6"/>
    <mergeCell ref="A9:A10"/>
    <mergeCell ref="B9:B10"/>
    <mergeCell ref="C9:C10"/>
    <mergeCell ref="D9:D10"/>
    <mergeCell ref="E9:E10"/>
    <mergeCell ref="F9:F10"/>
    <mergeCell ref="K3:N3"/>
    <mergeCell ref="K4:N4"/>
    <mergeCell ref="A1:G1"/>
    <mergeCell ref="J1:N1"/>
    <mergeCell ref="A2:B2"/>
    <mergeCell ref="C2:D2"/>
    <mergeCell ref="F2:G2"/>
    <mergeCell ref="K2:N2"/>
  </mergeCells>
  <phoneticPr fontId="9"/>
  <conditionalFormatting sqref="C12">
    <cfRule type="expression" dxfId="35" priority="13">
      <formula>AND($X12=1,C12="")</formula>
    </cfRule>
  </conditionalFormatting>
  <conditionalFormatting sqref="C2:D2">
    <cfRule type="expression" dxfId="34" priority="22">
      <formula>$C$12=""</formula>
    </cfRule>
    <cfRule type="expression" dxfId="33" priority="23">
      <formula>$C$2=""</formula>
    </cfRule>
  </conditionalFormatting>
  <conditionalFormatting sqref="F2:G2">
    <cfRule type="expression" dxfId="32" priority="17">
      <formula>$C$12=""</formula>
    </cfRule>
    <cfRule type="expression" dxfId="31" priority="18">
      <formula>$C$2=""</formula>
    </cfRule>
  </conditionalFormatting>
  <conditionalFormatting sqref="F12:H82 J12:J82">
    <cfRule type="expression" dxfId="30" priority="8">
      <formula>AND(F12="",$X12=1)</formula>
    </cfRule>
  </conditionalFormatting>
  <conditionalFormatting sqref="G3">
    <cfRule type="expression" dxfId="29" priority="15">
      <formula>$C$12=""</formula>
    </cfRule>
    <cfRule type="expression" dxfId="28" priority="16">
      <formula>$C$2=""</formula>
    </cfRule>
  </conditionalFormatting>
  <conditionalFormatting sqref="G12:H82">
    <cfRule type="expression" dxfId="27" priority="20">
      <formula>$AA12&gt;1</formula>
    </cfRule>
  </conditionalFormatting>
  <conditionalFormatting sqref="K2">
    <cfRule type="expression" dxfId="26" priority="10">
      <formula>OR($C$2="",$F$2="")</formula>
    </cfRule>
    <cfRule type="expression" dxfId="25" priority="125">
      <formula>OR($X$83&gt;=1,$Y$83&gt;=1)</formula>
    </cfRule>
    <cfRule type="expression" dxfId="24" priority="126">
      <formula>$G$3=""</formula>
    </cfRule>
    <cfRule type="expression" dxfId="23" priority="127">
      <formula>$F$2=""</formula>
    </cfRule>
    <cfRule type="expression" dxfId="22" priority="128">
      <formula>$C$2=""</formula>
    </cfRule>
  </conditionalFormatting>
  <conditionalFormatting sqref="K3">
    <cfRule type="expression" dxfId="21" priority="25">
      <formula>AA83=2</formula>
    </cfRule>
  </conditionalFormatting>
  <conditionalFormatting sqref="K4">
    <cfRule type="expression" dxfId="20" priority="26">
      <formula>AB83&gt;=1</formula>
    </cfRule>
  </conditionalFormatting>
  <conditionalFormatting sqref="L12:L82">
    <cfRule type="expression" dxfId="19" priority="21">
      <formula>AND($K12&gt;$L12,$L12&lt;&gt;"")</formula>
    </cfRule>
  </conditionalFormatting>
  <conditionalFormatting sqref="L12:O82">
    <cfRule type="expression" dxfId="18" priority="6">
      <formula>AND(L12="",$X12=1)</formula>
    </cfRule>
  </conditionalFormatting>
  <conditionalFormatting sqref="M11:M82">
    <cfRule type="expression" dxfId="17" priority="2">
      <formula>$C11="温水ボイラ"</formula>
    </cfRule>
  </conditionalFormatting>
  <conditionalFormatting sqref="M11:N11">
    <cfRule type="expression" dxfId="16" priority="3">
      <formula>AND(M11="",$X11=1)</formula>
    </cfRule>
  </conditionalFormatting>
  <conditionalFormatting sqref="N11:N82">
    <cfRule type="expression" dxfId="15" priority="1">
      <formula>$C11="蒸気ボイラ"</formula>
    </cfRule>
  </conditionalFormatting>
  <conditionalFormatting sqref="Q11:Q82">
    <cfRule type="expression" dxfId="14" priority="14">
      <formula>COUNTIF(G11,"*■*")=0</formula>
    </cfRule>
  </conditionalFormatting>
  <conditionalFormatting sqref="Q12:Q82">
    <cfRule type="expression" dxfId="13" priority="7">
      <formula>AND(COUNTIF(G12,"*■*")&gt;=1,Q12="")</formula>
    </cfRule>
  </conditionalFormatting>
  <dataValidations count="18">
    <dataValidation allowBlank="1" showInputMessage="1" sqref="S9 R9:R11 P9:Q10" xr:uid="{F77A0811-B2E5-4726-A638-74445078CE8F}"/>
    <dataValidation type="textLength" operator="lessThanOrEqual" allowBlank="1" showInputMessage="1" showErrorMessage="1" errorTitle="無効な入力" error="40文字以下で入力してください。" sqref="R12:R82" xr:uid="{86ED4CC4-EBCB-456D-BF87-FCC8DC58C2F9}">
      <formula1>40</formula1>
    </dataValidation>
    <dataValidation type="list" allowBlank="1" showInputMessage="1" showErrorMessage="1" sqref="S11:S82" xr:uid="{F8F3A6B6-2C38-42B1-8F72-FD2A63465037}">
      <formula1>"✓"</formula1>
    </dataValidation>
    <dataValidation type="custom" allowBlank="1" showInputMessage="1" showErrorMessage="1" errorTitle="無効な入力" error="整数で値を入力して下さい。" sqref="P12:P82" xr:uid="{BADFB9B4-0164-4959-80E0-73F02AAC3401}">
      <formula1>P12=INT(P12)</formula1>
    </dataValidation>
    <dataValidation allowBlank="1" sqref="K12:K82" xr:uid="{3160CD10-44DD-4A61-8A66-10A19F460F83}"/>
    <dataValidation type="custom" allowBlank="1" showErrorMessage="1" error="整数で数値を入力してください。" sqref="M11:N82" xr:uid="{4A49F9B4-D73B-42BC-A30C-AC3E441CD042}">
      <formula1>M11=INT(M11)</formula1>
    </dataValidation>
    <dataValidation type="textLength" operator="lessThanOrEqual" allowBlank="1" showErrorMessage="1" error="40字以内で入力してください。" sqref="F12:G82" xr:uid="{02699363-A26B-4857-A207-1CE74C82F3A3}">
      <formula1>40</formula1>
    </dataValidation>
    <dataValidation type="custom" allowBlank="1" showErrorMessage="1" error="小数点第一位までの数値を入力してください。" sqref="L12:L82" xr:uid="{61B1E0C9-8F53-498F-B3E0-3318564F62D1}">
      <formula1>L12*10=INT(L12*10)</formula1>
    </dataValidation>
    <dataValidation type="list" allowBlank="1" showInputMessage="1" showErrorMessage="1" sqref="O12:O82" xr:uid="{B74B103A-F4DC-47EE-A86E-50E4FF25EC9A}">
      <formula1>"kg/h,kW"</formula1>
    </dataValidation>
    <dataValidation type="textLength" operator="lessThanOrEqual" allowBlank="1" showInputMessage="1" showErrorMessage="1" error="40字以内で入力してください。" prompt="40字以内で入力してください。" sqref="C2:D2" xr:uid="{FDECAFD8-1DF7-4FBA-84AC-D1B6289DF3C9}">
      <formula1>40</formula1>
    </dataValidation>
    <dataValidation imeMode="fullKatakana" operator="lessThanOrEqual" allowBlank="1" showInputMessage="1" showErrorMessage="1" sqref="E2" xr:uid="{022F3A23-0494-4117-8B32-7482CFBDBD63}"/>
    <dataValidation allowBlank="1" showErrorMessage="1" sqref="D11:E82 I12:I82 O11 F11:L11" xr:uid="{B53864D5-A4D4-41DF-AF8B-4FEB43D4B040}"/>
    <dataValidation type="list" allowBlank="1" showInputMessage="1" showErrorMessage="1" sqref="T11:T82" xr:uid="{B20553AE-85DE-4817-8A8B-9B8537B258D1}">
      <formula1>#REF!</formula1>
    </dataValidation>
    <dataValidation type="list" allowBlank="1" showInputMessage="1" showErrorMessage="1" sqref="U11:U82" xr:uid="{8D7121F1-C806-4191-9970-0648373573B6}">
      <formula1>$I$5:$I$8</formula1>
    </dataValidation>
    <dataValidation type="date" imeMode="disabled" operator="greaterThanOrEqual" allowBlank="1" showInputMessage="1" showErrorMessage="1" errorTitle="無効な入力" error="SIIへの申請日を半角数字で下記の例に倣って入力してください。_x000a_（例）2021/3/1" prompt="SIIへの申請日を半角数字で下記の例に倣って入力してください。_x000a_（例）2021/3/1" sqref="G3:I3" xr:uid="{5C56B642-9B05-4071-BBE7-72D2B6E18865}">
      <formula1>44256</formula1>
    </dataValidation>
    <dataValidation type="textLength" imeMode="fullKatakana" operator="lessThanOrEqual" allowBlank="1" showInputMessage="1" showErrorMessage="1" error="全角カタカナで入力してください。_x000a_法人格は不要です。" prompt="全角カタカナで入力してください。_x000a_法人格は不要です。" sqref="F2:I2" xr:uid="{6016123A-F080-44D5-9B27-2D7352EDE4FA}">
      <formula1>40</formula1>
    </dataValidation>
    <dataValidation type="textLength" operator="lessThanOrEqual" allowBlank="1" showInputMessage="1" showErrorMessage="1" error="200字以内で入力してください。" sqref="Q11:Q82" xr:uid="{B795C24D-DD7A-4F00-90D3-1582C5B1F71C}">
      <formula1>200</formula1>
    </dataValidation>
    <dataValidation type="list" allowBlank="1" showInputMessage="1" showErrorMessage="1" sqref="J12:J82" xr:uid="{AC669BE9-7771-4128-86FF-248BA25CB288}">
      <formula1>"貫流ボイラ,炉筒煙管ボイラ,水管ボイラ,-"</formula1>
    </dataValidation>
  </dataValidations>
  <pageMargins left="0.59055118110236227" right="0" top="0.78740157480314965" bottom="0" header="0.31496062992125984" footer="0.31496062992125984"/>
  <pageSetup paperSize="8" scale="23" fitToHeight="0" orientation="landscape" r:id="rId1"/>
  <headerFooter>
    <oddHeader>&amp;R&amp;"Meiryo UI,太字"&amp;26&amp;F</oddHeader>
  </headerFooter>
  <drawing r:id="rId2"/>
  <extLst>
    <ext xmlns:x14="http://schemas.microsoft.com/office/spreadsheetml/2009/9/main" uri="{CCE6A557-97BC-4b89-ADB6-D9C93CAAB3DF}">
      <x14:dataValidations xmlns:xm="http://schemas.microsoft.com/office/excel/2006/main" count="3">
        <x14:dataValidation type="list" operator="lessThanOrEqual" allowBlank="1" showErrorMessage="1" error="プルダウンから選択して下さい" xr:uid="{6F0D6095-4DCE-4DB8-9054-219049495932}">
          <x14:formula1>
            <xm:f>※編集不可※選択項目!$D$2:$D$19</xm:f>
          </x14:formula1>
          <xm:sqref>H12:H82</xm:sqref>
        </x14:dataValidation>
        <x14:dataValidation type="list" allowBlank="1" showErrorMessage="1" xr:uid="{CB48EA09-CCCF-4B42-B33A-23D3601D6BB0}">
          <x14:formula1>
            <xm:f>※編集不可※選択項目!$C$2:$C$16</xm:f>
          </x14:formula1>
          <xm:sqref>H12:H82</xm:sqref>
        </x14:dataValidation>
        <x14:dataValidation type="list" allowBlank="1" showErrorMessage="1" xr:uid="{A2B00891-3A22-46D7-BD64-0848A814A2DF}">
          <x14:formula1>
            <xm:f>※編集不可※選択項目!$A$2:$A$3</xm:f>
          </x14:formula1>
          <xm:sqref>C12:C82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0" tint="-0.499984740745262"/>
    <pageSetUpPr fitToPage="1"/>
  </sheetPr>
  <dimension ref="A1:F19"/>
  <sheetViews>
    <sheetView zoomScaleNormal="100" workbookViewId="0"/>
  </sheetViews>
  <sheetFormatPr defaultRowHeight="14" x14ac:dyDescent="0.2"/>
  <cols>
    <col min="1" max="2" width="22.08203125" customWidth="1"/>
    <col min="3" max="4" width="30.1640625" customWidth="1"/>
    <col min="5" max="5" width="22.08203125" customWidth="1"/>
  </cols>
  <sheetData>
    <row r="1" spans="1:6" ht="15" x14ac:dyDescent="0.2">
      <c r="A1" s="2" t="s">
        <v>1</v>
      </c>
      <c r="B1" s="2" t="s">
        <v>73</v>
      </c>
      <c r="C1" s="2" t="s">
        <v>110</v>
      </c>
      <c r="D1" s="2" t="s">
        <v>28</v>
      </c>
      <c r="E1" s="2" t="s">
        <v>72</v>
      </c>
      <c r="F1" s="2" t="s">
        <v>25</v>
      </c>
    </row>
    <row r="2" spans="1:6" ht="15" x14ac:dyDescent="0.2">
      <c r="A2" s="3" t="s">
        <v>5</v>
      </c>
      <c r="B2" s="3" t="s">
        <v>74</v>
      </c>
      <c r="C2" s="139" t="s">
        <v>10</v>
      </c>
      <c r="D2" s="3" t="s">
        <v>10</v>
      </c>
      <c r="E2" s="140" t="s">
        <v>70</v>
      </c>
      <c r="F2" s="4">
        <v>95</v>
      </c>
    </row>
    <row r="3" spans="1:6" ht="15" x14ac:dyDescent="0.2">
      <c r="A3" s="3" t="s">
        <v>6</v>
      </c>
      <c r="B3" s="3" t="s">
        <v>75</v>
      </c>
      <c r="C3" s="139" t="s">
        <v>27</v>
      </c>
      <c r="D3" s="3" t="s">
        <v>11</v>
      </c>
      <c r="E3" s="140" t="s">
        <v>71</v>
      </c>
      <c r="F3" s="4">
        <v>102</v>
      </c>
    </row>
    <row r="4" spans="1:6" ht="15" x14ac:dyDescent="0.2">
      <c r="B4" s="3" t="s">
        <v>76</v>
      </c>
      <c r="C4" s="139" t="s">
        <v>29</v>
      </c>
      <c r="D4" s="3" t="s">
        <v>111</v>
      </c>
    </row>
    <row r="5" spans="1:6" ht="15" x14ac:dyDescent="0.2">
      <c r="B5" s="3" t="s">
        <v>78</v>
      </c>
      <c r="C5" s="139" t="s">
        <v>30</v>
      </c>
      <c r="D5" s="3" t="s">
        <v>112</v>
      </c>
    </row>
    <row r="6" spans="1:6" ht="15" x14ac:dyDescent="0.2">
      <c r="C6" s="139" t="s">
        <v>115</v>
      </c>
      <c r="D6" s="3" t="s">
        <v>113</v>
      </c>
    </row>
    <row r="7" spans="1:6" ht="15" x14ac:dyDescent="0.2">
      <c r="C7" s="139" t="s">
        <v>116</v>
      </c>
      <c r="D7" s="3" t="s">
        <v>114</v>
      </c>
    </row>
    <row r="8" spans="1:6" ht="15" x14ac:dyDescent="0.2">
      <c r="C8" s="139" t="s">
        <v>15</v>
      </c>
      <c r="D8" s="3" t="s">
        <v>115</v>
      </c>
    </row>
    <row r="9" spans="1:6" ht="15" x14ac:dyDescent="0.2">
      <c r="C9" s="139" t="s">
        <v>16</v>
      </c>
      <c r="D9" s="3" t="s">
        <v>13</v>
      </c>
    </row>
    <row r="10" spans="1:6" ht="15" x14ac:dyDescent="0.2">
      <c r="C10" s="139" t="s">
        <v>17</v>
      </c>
      <c r="D10" s="3" t="s">
        <v>14</v>
      </c>
    </row>
    <row r="11" spans="1:6" ht="15" x14ac:dyDescent="0.2">
      <c r="C11" s="139" t="s">
        <v>18</v>
      </c>
      <c r="D11" s="3" t="s">
        <v>15</v>
      </c>
    </row>
    <row r="12" spans="1:6" ht="15" x14ac:dyDescent="0.2">
      <c r="C12" s="139" t="s">
        <v>19</v>
      </c>
      <c r="D12" s="3" t="s">
        <v>16</v>
      </c>
    </row>
    <row r="13" spans="1:6" ht="15" x14ac:dyDescent="0.2">
      <c r="C13" s="139" t="s">
        <v>20</v>
      </c>
      <c r="D13" s="3" t="s">
        <v>17</v>
      </c>
    </row>
    <row r="14" spans="1:6" ht="15" x14ac:dyDescent="0.2">
      <c r="C14" s="139" t="s">
        <v>21</v>
      </c>
      <c r="D14" s="3" t="s">
        <v>18</v>
      </c>
    </row>
    <row r="15" spans="1:6" ht="15" x14ac:dyDescent="0.2">
      <c r="C15" s="139" t="s">
        <v>23</v>
      </c>
      <c r="D15" s="3" t="s">
        <v>19</v>
      </c>
    </row>
    <row r="16" spans="1:6" ht="15" x14ac:dyDescent="0.2">
      <c r="C16" s="139" t="s">
        <v>24</v>
      </c>
      <c r="D16" s="3" t="s">
        <v>20</v>
      </c>
    </row>
    <row r="17" spans="4:4" ht="15" x14ac:dyDescent="0.2">
      <c r="D17" s="3" t="s">
        <v>21</v>
      </c>
    </row>
    <row r="18" spans="4:4" ht="15" x14ac:dyDescent="0.2">
      <c r="D18" s="3" t="s">
        <v>23</v>
      </c>
    </row>
    <row r="19" spans="4:4" ht="15" x14ac:dyDescent="0.2">
      <c r="D19" s="3" t="s">
        <v>22</v>
      </c>
    </row>
  </sheetData>
  <phoneticPr fontId="15"/>
  <pageMargins left="0.7" right="0.7" top="0.75" bottom="0.75" header="0.3" footer="0.3"/>
  <pageSetup paperSize="9"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F53681A1C10E84CA3E0925305ACD7D5" ma:contentTypeVersion="8" ma:contentTypeDescription="新しいドキュメントを作成します。" ma:contentTypeScope="" ma:versionID="3925bb56aae9035088e8a53357605a7f">
  <xsd:schema xmlns:xsd="http://www.w3.org/2001/XMLSchema" xmlns:xs="http://www.w3.org/2001/XMLSchema" xmlns:p="http://schemas.microsoft.com/office/2006/metadata/properties" xmlns:ns3="d817adb4-ede5-4bdf-83f5-fdc7f62a1a23" targetNamespace="http://schemas.microsoft.com/office/2006/metadata/properties" ma:root="true" ma:fieldsID="a4a468dbd75dde7eccbf0b379c735950" ns3:_="">
    <xsd:import namespace="d817adb4-ede5-4bdf-83f5-fdc7f62a1a23"/>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SearchProperties" minOccurs="0"/>
                <xsd:element ref="ns3:MediaServiceGenerationTime" minOccurs="0"/>
                <xsd:element ref="ns3:MediaServiceEventHashCode" minOccurs="0"/>
                <xsd:element ref="ns3:MediaLengthInSecond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17adb4-ede5-4bdf-83f5-fdc7f62a1a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5B6E97-9DF4-441C-9D02-E054AA480C71}">
  <ds:schemaRefs>
    <ds:schemaRef ds:uri="http://schemas.microsoft.com/sharepoint/v3/contenttype/forms"/>
  </ds:schemaRefs>
</ds:datastoreItem>
</file>

<file path=customXml/itemProps2.xml><?xml version="1.0" encoding="utf-8"?>
<ds:datastoreItem xmlns:ds="http://schemas.openxmlformats.org/officeDocument/2006/customXml" ds:itemID="{4CE661C3-3D30-4378-9F1C-971080E823D2}">
  <ds:schemaRefs>
    <ds:schemaRef ds:uri="http://schemas.microsoft.com/office/infopath/2007/PartnerControls"/>
    <ds:schemaRef ds:uri="d817adb4-ede5-4bdf-83f5-fdc7f62a1a23"/>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www.w3.org/XML/1998/namespace"/>
    <ds:schemaRef ds:uri="http://purl.org/dc/dcmitype/"/>
    <ds:schemaRef ds:uri="http://purl.org/dc/terms/"/>
  </ds:schemaRefs>
</ds:datastoreItem>
</file>

<file path=customXml/itemProps3.xml><?xml version="1.0" encoding="utf-8"?>
<ds:datastoreItem xmlns:ds="http://schemas.openxmlformats.org/officeDocument/2006/customXml" ds:itemID="{DDC93764-FAA1-478B-8853-EF052CC88A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17adb4-ede5-4bdf-83f5-fdc7f62a1a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14</vt:i4>
      </vt:variant>
    </vt:vector>
  </HeadingPairs>
  <TitlesOfParts>
    <vt:vector size="22" baseType="lpstr">
      <vt:lpstr>入力例（本体）</vt:lpstr>
      <vt:lpstr>入力例（台数制御装置）</vt:lpstr>
      <vt:lpstr>新規登録用（本体）</vt:lpstr>
      <vt:lpstr>新規登録用（台数制御装置）</vt:lpstr>
      <vt:lpstr>基準値</vt:lpstr>
      <vt:lpstr>登録申請メールテンプレート</vt:lpstr>
      <vt:lpstr>【前】入力例</vt:lpstr>
      <vt:lpstr>※編集不可※選択項目</vt:lpstr>
      <vt:lpstr>【前】入力例!Print_Area</vt:lpstr>
      <vt:lpstr>基準値!Print_Area</vt:lpstr>
      <vt:lpstr>'新規登録用（台数制御装置）'!Print_Area</vt:lpstr>
      <vt:lpstr>'新規登録用（本体）'!Print_Area</vt:lpstr>
      <vt:lpstr>登録申請メールテンプレート!Print_Area</vt:lpstr>
      <vt:lpstr>'入力例（台数制御装置）'!Print_Area</vt:lpstr>
      <vt:lpstr>'入力例（本体）'!Print_Area</vt:lpstr>
      <vt:lpstr>【前】入力例!Print_Titles</vt:lpstr>
      <vt:lpstr>'新規登録用（台数制御装置）'!Print_Titles</vt:lpstr>
      <vt:lpstr>'新規登録用（本体）'!Print_Titles</vt:lpstr>
      <vt:lpstr>'入力例（台数制御装置）'!Print_Titles</vt:lpstr>
      <vt:lpstr>'入力例（本体）'!Print_Titles</vt:lpstr>
      <vt:lpstr>温水ボイラ</vt:lpstr>
      <vt:lpstr>蒸気ボイラ</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2016-07-14T09:41:32Z</dcterms:created>
  <dcterms:modified xsi:type="dcterms:W3CDTF">2026-03-19T08:07:38Z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0x0101005F53681A1C10E84CA3E0925305ACD7D5</vt:lpwstr>
  </property>
</Properties>
</file>