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13_ncr:1_{3061E309-BED0-4F2A-A058-4109E9FD6C6E}" xr6:coauthVersionLast="47" xr6:coauthVersionMax="47" xr10:uidLastSave="{00000000-0000-0000-0000-000000000000}"/>
  <workbookProtection workbookAlgorithmName="SHA-512" workbookHashValue="evkAQp72DaipcBreGW85FXutj9FfZLS0LYpY2YvyY5sU+3yLzirhiz5P1wccIguoAt+1eYcThvnsX2IEi37PCg==" workbookSaltValue="LZfs36g05l2fvOQfMdpRng==" workbookSpinCount="100000" lockStructure="1"/>
  <bookViews>
    <workbookView xWindow="-28920" yWindow="-120" windowWidth="29040" windowHeight="15720" tabRatio="609" xr2:uid="{00000000-000D-0000-FFFF-FFFF00000000}"/>
  </bookViews>
  <sheets>
    <sheet name="入力例" sheetId="23" r:id="rId1"/>
    <sheet name="新規登録用" sheetId="18" r:id="rId2"/>
    <sheet name="基準値" sheetId="20" r:id="rId3"/>
    <sheet name="登録申請メールテンプレート" sheetId="25" r:id="rId4"/>
    <sheet name="※編集不可※選択項目" sheetId="19" state="hidden" r:id="rId5"/>
  </sheets>
  <externalReferences>
    <externalReference r:id="rId6"/>
    <externalReference r:id="rId7"/>
  </externalReferences>
  <definedNames>
    <definedName name="_" localSheetId="1">新規登録用!#REF!</definedName>
    <definedName name="_" localSheetId="3">#REF!</definedName>
    <definedName name="_" localSheetId="0">入力例!#REF!</definedName>
    <definedName name="_">#REF!</definedName>
    <definedName name="_xlnm._FilterDatabase" localSheetId="1" hidden="1">新規登録用!$A$10:$AO$10</definedName>
    <definedName name="_xlnm._FilterDatabase" localSheetId="0" hidden="1">入力例!$A$10:$AO$10</definedName>
    <definedName name="_xlnm.Print_Area" localSheetId="2">基準値!$A$1:$L$56</definedName>
    <definedName name="_xlnm.Print_Area" localSheetId="1">新規登録用!$A$1:$AO$61</definedName>
    <definedName name="_xlnm.Print_Area" localSheetId="3">登録申請メールテンプレート!$A$1:$B$27</definedName>
    <definedName name="_xlnm.Print_Area" localSheetId="0">入力例!$A$1:$AO$41</definedName>
    <definedName name="_xlnm.Print_Titles" localSheetId="1">新規登録用!$1:$10</definedName>
    <definedName name="_xlnm.Print_Titles" localSheetId="0">入力例!$1:$10</definedName>
    <definedName name="工業会" localSheetId="3">[1]製品型番リスト管理表!$AY$5:$AY$8</definedName>
    <definedName name="工業会">[1]製品型番リスト管理表!$AY$5:$AY$8</definedName>
    <definedName name="無効化" localSheetId="3">[2]型番リスト!$AQ:$AQ</definedName>
    <definedName name="無効化">[2]型番リスト!$AQ:$AQ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10" i="23" l="1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U30" i="18"/>
  <c r="U31" i="18"/>
  <c r="U32" i="18"/>
  <c r="U33" i="18"/>
  <c r="U34" i="18"/>
  <c r="U35" i="18"/>
  <c r="U36" i="18"/>
  <c r="U37" i="18"/>
  <c r="U38" i="18"/>
  <c r="U39" i="18"/>
  <c r="U40" i="18"/>
  <c r="U41" i="18"/>
  <c r="U42" i="18"/>
  <c r="U43" i="18"/>
  <c r="U44" i="18"/>
  <c r="U45" i="18"/>
  <c r="U46" i="18"/>
  <c r="U47" i="18"/>
  <c r="U48" i="18"/>
  <c r="U49" i="18"/>
  <c r="U50" i="18"/>
  <c r="U51" i="18"/>
  <c r="U52" i="18"/>
  <c r="U53" i="18"/>
  <c r="U54" i="18"/>
  <c r="U55" i="18"/>
  <c r="U56" i="18"/>
  <c r="U57" i="18"/>
  <c r="U58" i="18"/>
  <c r="U59" i="18"/>
  <c r="U60" i="18"/>
  <c r="U61" i="18"/>
  <c r="U14" i="23"/>
  <c r="U15" i="23"/>
  <c r="U16" i="23"/>
  <c r="U17" i="23"/>
  <c r="U18" i="23"/>
  <c r="U19" i="23"/>
  <c r="U20" i="23"/>
  <c r="U21" i="23"/>
  <c r="U22" i="23"/>
  <c r="U23" i="23"/>
  <c r="U24" i="23"/>
  <c r="U25" i="23"/>
  <c r="U26" i="23"/>
  <c r="U27" i="23"/>
  <c r="U28" i="23"/>
  <c r="U29" i="23"/>
  <c r="U30" i="23"/>
  <c r="U31" i="23"/>
  <c r="U32" i="23"/>
  <c r="U33" i="23"/>
  <c r="U34" i="23"/>
  <c r="U35" i="23"/>
  <c r="U36" i="23"/>
  <c r="U37" i="23"/>
  <c r="U38" i="23"/>
  <c r="U39" i="23"/>
  <c r="U40" i="23"/>
  <c r="U41" i="23"/>
  <c r="U13" i="23"/>
  <c r="U12" i="23"/>
  <c r="U13" i="18"/>
  <c r="AB12" i="18" l="1"/>
  <c r="AF12" i="18"/>
  <c r="AI12" i="18"/>
  <c r="AL12" i="18"/>
  <c r="AM12" i="18"/>
  <c r="AN12" i="18" s="1"/>
  <c r="Z12" i="18" l="1"/>
  <c r="AC12" i="18" s="1"/>
  <c r="AD12" i="18" s="1"/>
  <c r="AK12" i="18"/>
  <c r="AN48" i="18"/>
  <c r="AN41" i="18"/>
  <c r="AN32" i="18"/>
  <c r="AN25" i="18"/>
  <c r="AN24" i="18"/>
  <c r="AK12" i="23"/>
  <c r="AM12" i="23"/>
  <c r="O11" i="23"/>
  <c r="O41" i="23"/>
  <c r="O40" i="23"/>
  <c r="O39" i="23"/>
  <c r="O38" i="23"/>
  <c r="O37" i="23"/>
  <c r="O36" i="23"/>
  <c r="O35" i="23"/>
  <c r="O34" i="23"/>
  <c r="O33" i="23"/>
  <c r="O32" i="23"/>
  <c r="O31" i="23"/>
  <c r="O30" i="23"/>
  <c r="O29" i="23"/>
  <c r="O28" i="23"/>
  <c r="O27" i="23"/>
  <c r="O26" i="23"/>
  <c r="O25" i="23"/>
  <c r="O24" i="23"/>
  <c r="O23" i="23"/>
  <c r="O22" i="23"/>
  <c r="O21" i="23"/>
  <c r="O20" i="23"/>
  <c r="O19" i="23"/>
  <c r="O18" i="23"/>
  <c r="O17" i="23"/>
  <c r="O16" i="23"/>
  <c r="O15" i="23"/>
  <c r="O14" i="23"/>
  <c r="O13" i="23"/>
  <c r="O12" i="23"/>
  <c r="O11" i="18"/>
  <c r="O61" i="18"/>
  <c r="O60" i="18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O45" i="18"/>
  <c r="O44" i="18"/>
  <c r="O43" i="18"/>
  <c r="O42" i="18"/>
  <c r="O41" i="18"/>
  <c r="O40" i="18"/>
  <c r="O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AM41" i="23"/>
  <c r="AN41" i="23" s="1"/>
  <c r="AL41" i="23"/>
  <c r="AK41" i="23"/>
  <c r="AI41" i="23"/>
  <c r="AF41" i="23"/>
  <c r="AB41" i="23"/>
  <c r="Z41" i="23"/>
  <c r="AM40" i="23"/>
  <c r="AN40" i="23" s="1"/>
  <c r="AL40" i="23"/>
  <c r="AK40" i="23"/>
  <c r="AI40" i="23"/>
  <c r="AF40" i="23"/>
  <c r="AB40" i="23"/>
  <c r="Z40" i="23"/>
  <c r="AM39" i="23"/>
  <c r="AN39" i="23" s="1"/>
  <c r="AL39" i="23"/>
  <c r="AK39" i="23"/>
  <c r="AI39" i="23"/>
  <c r="AF39" i="23"/>
  <c r="AB39" i="23"/>
  <c r="Z39" i="23"/>
  <c r="AM38" i="23"/>
  <c r="AN38" i="23" s="1"/>
  <c r="AL38" i="23"/>
  <c r="AK38" i="23"/>
  <c r="AI38" i="23"/>
  <c r="AF38" i="23"/>
  <c r="AB38" i="23"/>
  <c r="Z38" i="23"/>
  <c r="AM37" i="23"/>
  <c r="AN37" i="23" s="1"/>
  <c r="AL37" i="23"/>
  <c r="AK37" i="23"/>
  <c r="AI37" i="23"/>
  <c r="AF37" i="23"/>
  <c r="AB37" i="23"/>
  <c r="Z37" i="23"/>
  <c r="AM36" i="23"/>
  <c r="AN36" i="23" s="1"/>
  <c r="AL36" i="23"/>
  <c r="AK36" i="23"/>
  <c r="AI36" i="23"/>
  <c r="AF36" i="23"/>
  <c r="AB36" i="23"/>
  <c r="Z36" i="23"/>
  <c r="AM35" i="23"/>
  <c r="AN35" i="23" s="1"/>
  <c r="AL35" i="23"/>
  <c r="AK35" i="23"/>
  <c r="AI35" i="23"/>
  <c r="AF35" i="23"/>
  <c r="AB35" i="23"/>
  <c r="Z35" i="23"/>
  <c r="AM34" i="23"/>
  <c r="AN34" i="23" s="1"/>
  <c r="AL34" i="23"/>
  <c r="AK34" i="23"/>
  <c r="AI34" i="23"/>
  <c r="AF34" i="23"/>
  <c r="AB34" i="23"/>
  <c r="Z34" i="23"/>
  <c r="AM33" i="23"/>
  <c r="AN33" i="23" s="1"/>
  <c r="AL33" i="23"/>
  <c r="AK33" i="23"/>
  <c r="AI33" i="23"/>
  <c r="AF33" i="23"/>
  <c r="AB33" i="23"/>
  <c r="Z33" i="23"/>
  <c r="AM32" i="23"/>
  <c r="AN32" i="23" s="1"/>
  <c r="AL32" i="23"/>
  <c r="AK32" i="23"/>
  <c r="AI32" i="23"/>
  <c r="AF32" i="23"/>
  <c r="AB32" i="23"/>
  <c r="Z32" i="23"/>
  <c r="AM31" i="23"/>
  <c r="AN31" i="23" s="1"/>
  <c r="AL31" i="23"/>
  <c r="AK31" i="23"/>
  <c r="AI31" i="23"/>
  <c r="AF31" i="23"/>
  <c r="AB31" i="23"/>
  <c r="Z31" i="23"/>
  <c r="AM30" i="23"/>
  <c r="AN30" i="23" s="1"/>
  <c r="AL30" i="23"/>
  <c r="AK30" i="23"/>
  <c r="AI30" i="23"/>
  <c r="AF30" i="23"/>
  <c r="AB30" i="23"/>
  <c r="Z30" i="23"/>
  <c r="AM29" i="23"/>
  <c r="AN29" i="23" s="1"/>
  <c r="AL29" i="23"/>
  <c r="AK29" i="23"/>
  <c r="AI29" i="23"/>
  <c r="AF29" i="23"/>
  <c r="AB29" i="23"/>
  <c r="Z29" i="23"/>
  <c r="AM28" i="23"/>
  <c r="AN28" i="23" s="1"/>
  <c r="AL28" i="23"/>
  <c r="AK28" i="23"/>
  <c r="AI28" i="23"/>
  <c r="AF28" i="23"/>
  <c r="AB28" i="23"/>
  <c r="Z28" i="23"/>
  <c r="AM27" i="23"/>
  <c r="AN27" i="23" s="1"/>
  <c r="AL27" i="23"/>
  <c r="AK27" i="23"/>
  <c r="AI27" i="23"/>
  <c r="AF27" i="23"/>
  <c r="AB27" i="23"/>
  <c r="Z27" i="23"/>
  <c r="AM26" i="23"/>
  <c r="AN26" i="23" s="1"/>
  <c r="AL26" i="23"/>
  <c r="AK26" i="23"/>
  <c r="AI26" i="23"/>
  <c r="AF26" i="23"/>
  <c r="AB26" i="23"/>
  <c r="Z26" i="23"/>
  <c r="AM25" i="23"/>
  <c r="AN25" i="23" s="1"/>
  <c r="AL25" i="23"/>
  <c r="AK25" i="23"/>
  <c r="AI25" i="23"/>
  <c r="AF25" i="23"/>
  <c r="AB25" i="23"/>
  <c r="Z25" i="23"/>
  <c r="AM24" i="23"/>
  <c r="AN24" i="23" s="1"/>
  <c r="AL24" i="23"/>
  <c r="AK24" i="23"/>
  <c r="AI24" i="23"/>
  <c r="AF24" i="23"/>
  <c r="AB24" i="23"/>
  <c r="Z24" i="23"/>
  <c r="AM23" i="23"/>
  <c r="AN23" i="23" s="1"/>
  <c r="AL23" i="23"/>
  <c r="AK23" i="23"/>
  <c r="AI23" i="23"/>
  <c r="AF23" i="23"/>
  <c r="AB23" i="23"/>
  <c r="Z23" i="23"/>
  <c r="AM22" i="23"/>
  <c r="AN22" i="23" s="1"/>
  <c r="AL22" i="23"/>
  <c r="AK22" i="23"/>
  <c r="AI22" i="23"/>
  <c r="AF22" i="23"/>
  <c r="AB22" i="23"/>
  <c r="Z22" i="23"/>
  <c r="AM21" i="23"/>
  <c r="AN21" i="23" s="1"/>
  <c r="AL21" i="23"/>
  <c r="AK21" i="23"/>
  <c r="AI21" i="23"/>
  <c r="AF21" i="23"/>
  <c r="AB21" i="23"/>
  <c r="Z21" i="23"/>
  <c r="AM20" i="23"/>
  <c r="AN20" i="23" s="1"/>
  <c r="AL20" i="23"/>
  <c r="AK20" i="23"/>
  <c r="AI20" i="23"/>
  <c r="AF20" i="23"/>
  <c r="AB20" i="23"/>
  <c r="Z20" i="23"/>
  <c r="AM19" i="23"/>
  <c r="AN19" i="23" s="1"/>
  <c r="AL19" i="23"/>
  <c r="AK19" i="23"/>
  <c r="AI19" i="23"/>
  <c r="AF19" i="23"/>
  <c r="AB19" i="23"/>
  <c r="Z19" i="23"/>
  <c r="AM18" i="23"/>
  <c r="AN18" i="23" s="1"/>
  <c r="AL18" i="23"/>
  <c r="AK18" i="23"/>
  <c r="AI18" i="23"/>
  <c r="AF18" i="23"/>
  <c r="AB18" i="23"/>
  <c r="Z18" i="23"/>
  <c r="AM17" i="23"/>
  <c r="AN17" i="23" s="1"/>
  <c r="AL17" i="23"/>
  <c r="AK17" i="23"/>
  <c r="AI17" i="23"/>
  <c r="AF17" i="23"/>
  <c r="AB17" i="23"/>
  <c r="Z17" i="23"/>
  <c r="AM16" i="23"/>
  <c r="AL16" i="23"/>
  <c r="AK16" i="23"/>
  <c r="AI16" i="23"/>
  <c r="AF16" i="23"/>
  <c r="AB16" i="23"/>
  <c r="Z16" i="23"/>
  <c r="AM15" i="23"/>
  <c r="AL15" i="23"/>
  <c r="AK15" i="23"/>
  <c r="AI15" i="23"/>
  <c r="AF15" i="23"/>
  <c r="AB15" i="23"/>
  <c r="Z15" i="23"/>
  <c r="AM14" i="23"/>
  <c r="AL14" i="23"/>
  <c r="AK14" i="23"/>
  <c r="AI14" i="23"/>
  <c r="AF14" i="23"/>
  <c r="AB14" i="23"/>
  <c r="Z14" i="23"/>
  <c r="AM13" i="23"/>
  <c r="AL13" i="23"/>
  <c r="AK13" i="23"/>
  <c r="AI13" i="23"/>
  <c r="AF13" i="23"/>
  <c r="AB13" i="23"/>
  <c r="Z13" i="23"/>
  <c r="AI12" i="23"/>
  <c r="AF12" i="23"/>
  <c r="Z12" i="23"/>
  <c r="AB12" i="23"/>
  <c r="AL12" i="23"/>
  <c r="AM61" i="18"/>
  <c r="AN61" i="18" s="1"/>
  <c r="AL61" i="18"/>
  <c r="AK61" i="18"/>
  <c r="AI61" i="18"/>
  <c r="AF61" i="18"/>
  <c r="AB61" i="18"/>
  <c r="Z61" i="18"/>
  <c r="AM60" i="18"/>
  <c r="AN60" i="18" s="1"/>
  <c r="AL60" i="18"/>
  <c r="AK60" i="18"/>
  <c r="AI60" i="18"/>
  <c r="AF60" i="18"/>
  <c r="AB60" i="18"/>
  <c r="Z60" i="18"/>
  <c r="AM59" i="18"/>
  <c r="AN59" i="18" s="1"/>
  <c r="AL59" i="18"/>
  <c r="AK59" i="18"/>
  <c r="AI59" i="18"/>
  <c r="AF59" i="18"/>
  <c r="AB59" i="18"/>
  <c r="Z59" i="18"/>
  <c r="AM58" i="18"/>
  <c r="AN58" i="18" s="1"/>
  <c r="AL58" i="18"/>
  <c r="AK58" i="18"/>
  <c r="AI58" i="18"/>
  <c r="AF58" i="18"/>
  <c r="AB58" i="18"/>
  <c r="Z58" i="18"/>
  <c r="AM57" i="18"/>
  <c r="AN57" i="18" s="1"/>
  <c r="AL57" i="18"/>
  <c r="AK57" i="18"/>
  <c r="AI57" i="18"/>
  <c r="AF57" i="18"/>
  <c r="AB57" i="18"/>
  <c r="Z57" i="18"/>
  <c r="AM56" i="18"/>
  <c r="AN56" i="18" s="1"/>
  <c r="AL56" i="18"/>
  <c r="AK56" i="18"/>
  <c r="AI56" i="18"/>
  <c r="AF56" i="18"/>
  <c r="AB56" i="18"/>
  <c r="Z56" i="18"/>
  <c r="AM55" i="18"/>
  <c r="AN55" i="18" s="1"/>
  <c r="AL55" i="18"/>
  <c r="AK55" i="18"/>
  <c r="AI55" i="18"/>
  <c r="AF55" i="18"/>
  <c r="AB55" i="18"/>
  <c r="Z55" i="18"/>
  <c r="AM54" i="18"/>
  <c r="AN54" i="18" s="1"/>
  <c r="AL54" i="18"/>
  <c r="AK54" i="18"/>
  <c r="AI54" i="18"/>
  <c r="AF54" i="18"/>
  <c r="AB54" i="18"/>
  <c r="Z54" i="18"/>
  <c r="AM53" i="18"/>
  <c r="AN53" i="18" s="1"/>
  <c r="AL53" i="18"/>
  <c r="AK53" i="18"/>
  <c r="AI53" i="18"/>
  <c r="AF53" i="18"/>
  <c r="AB53" i="18"/>
  <c r="Z53" i="18"/>
  <c r="AM52" i="18"/>
  <c r="AN52" i="18" s="1"/>
  <c r="AL52" i="18"/>
  <c r="AK52" i="18"/>
  <c r="AI52" i="18"/>
  <c r="AF52" i="18"/>
  <c r="AB52" i="18"/>
  <c r="Z52" i="18"/>
  <c r="AM51" i="18"/>
  <c r="AN51" i="18" s="1"/>
  <c r="AL51" i="18"/>
  <c r="AK51" i="18"/>
  <c r="AI51" i="18"/>
  <c r="AF51" i="18"/>
  <c r="AB51" i="18"/>
  <c r="Z51" i="18"/>
  <c r="AM50" i="18"/>
  <c r="AN50" i="18" s="1"/>
  <c r="AL50" i="18"/>
  <c r="AK50" i="18"/>
  <c r="AI50" i="18"/>
  <c r="AF50" i="18"/>
  <c r="AB50" i="18"/>
  <c r="Z50" i="18"/>
  <c r="AM49" i="18"/>
  <c r="AN49" i="18" s="1"/>
  <c r="AL49" i="18"/>
  <c r="AK49" i="18"/>
  <c r="AI49" i="18"/>
  <c r="AF49" i="18"/>
  <c r="AB49" i="18"/>
  <c r="Z49" i="18"/>
  <c r="AM48" i="18"/>
  <c r="AL48" i="18"/>
  <c r="AK48" i="18"/>
  <c r="AI48" i="18"/>
  <c r="AF48" i="18"/>
  <c r="AB48" i="18"/>
  <c r="Z48" i="18"/>
  <c r="AM47" i="18"/>
  <c r="AN47" i="18" s="1"/>
  <c r="AL47" i="18"/>
  <c r="AK47" i="18"/>
  <c r="AI47" i="18"/>
  <c r="AF47" i="18"/>
  <c r="AB47" i="18"/>
  <c r="Z47" i="18"/>
  <c r="AM46" i="18"/>
  <c r="AN46" i="18" s="1"/>
  <c r="AL46" i="18"/>
  <c r="AK46" i="18"/>
  <c r="AI46" i="18"/>
  <c r="AF46" i="18"/>
  <c r="AB46" i="18"/>
  <c r="Z46" i="18"/>
  <c r="AM45" i="18"/>
  <c r="AN45" i="18" s="1"/>
  <c r="AL45" i="18"/>
  <c r="AK45" i="18"/>
  <c r="AI45" i="18"/>
  <c r="AF45" i="18"/>
  <c r="AB45" i="18"/>
  <c r="Z45" i="18"/>
  <c r="AA45" i="18" s="1"/>
  <c r="AM44" i="18"/>
  <c r="AN44" i="18" s="1"/>
  <c r="AL44" i="18"/>
  <c r="AK44" i="18"/>
  <c r="AI44" i="18"/>
  <c r="AF44" i="18"/>
  <c r="AB44" i="18"/>
  <c r="Z44" i="18"/>
  <c r="AA44" i="18" s="1"/>
  <c r="AM43" i="18"/>
  <c r="AN43" i="18" s="1"/>
  <c r="AL43" i="18"/>
  <c r="AK43" i="18"/>
  <c r="AI43" i="18"/>
  <c r="AF43" i="18"/>
  <c r="AB43" i="18"/>
  <c r="Z43" i="18"/>
  <c r="AA43" i="18" s="1"/>
  <c r="AM42" i="18"/>
  <c r="AN42" i="18" s="1"/>
  <c r="AL42" i="18"/>
  <c r="AK42" i="18"/>
  <c r="AI42" i="18"/>
  <c r="AF42" i="18"/>
  <c r="AB42" i="18"/>
  <c r="Z42" i="18"/>
  <c r="AA42" i="18" s="1"/>
  <c r="AM41" i="18"/>
  <c r="AL41" i="18"/>
  <c r="AK41" i="18"/>
  <c r="AI41" i="18"/>
  <c r="AF41" i="18"/>
  <c r="AB41" i="18"/>
  <c r="Z41" i="18"/>
  <c r="AA41" i="18" s="1"/>
  <c r="AM40" i="18"/>
  <c r="AN40" i="18" s="1"/>
  <c r="AL40" i="18"/>
  <c r="AK40" i="18"/>
  <c r="AI40" i="18"/>
  <c r="AF40" i="18"/>
  <c r="AB40" i="18"/>
  <c r="Z40" i="18"/>
  <c r="AA40" i="18" s="1"/>
  <c r="AM39" i="18"/>
  <c r="AN39" i="18" s="1"/>
  <c r="AL39" i="18"/>
  <c r="AK39" i="18"/>
  <c r="AI39" i="18"/>
  <c r="AF39" i="18"/>
  <c r="AB39" i="18"/>
  <c r="Z39" i="18"/>
  <c r="AA39" i="18" s="1"/>
  <c r="AM38" i="18"/>
  <c r="AN38" i="18" s="1"/>
  <c r="AL38" i="18"/>
  <c r="AK38" i="18"/>
  <c r="AI38" i="18"/>
  <c r="AF38" i="18"/>
  <c r="AB38" i="18"/>
  <c r="Z38" i="18"/>
  <c r="AA38" i="18" s="1"/>
  <c r="AM37" i="18"/>
  <c r="AN37" i="18" s="1"/>
  <c r="AL37" i="18"/>
  <c r="AK37" i="18"/>
  <c r="AI37" i="18"/>
  <c r="AF37" i="18"/>
  <c r="AB37" i="18"/>
  <c r="Z37" i="18"/>
  <c r="AA37" i="18" s="1"/>
  <c r="AM36" i="18"/>
  <c r="AN36" i="18" s="1"/>
  <c r="AL36" i="18"/>
  <c r="AK36" i="18"/>
  <c r="AI36" i="18"/>
  <c r="AF36" i="18"/>
  <c r="AB36" i="18"/>
  <c r="Z36" i="18"/>
  <c r="AA36" i="18" s="1"/>
  <c r="AM35" i="18"/>
  <c r="AN35" i="18" s="1"/>
  <c r="AL35" i="18"/>
  <c r="AK35" i="18"/>
  <c r="AI35" i="18"/>
  <c r="AF35" i="18"/>
  <c r="AB35" i="18"/>
  <c r="Z35" i="18"/>
  <c r="AA35" i="18" s="1"/>
  <c r="AM34" i="18"/>
  <c r="AN34" i="18" s="1"/>
  <c r="AL34" i="18"/>
  <c r="AK34" i="18"/>
  <c r="AI34" i="18"/>
  <c r="AF34" i="18"/>
  <c r="AB34" i="18"/>
  <c r="Z34" i="18"/>
  <c r="AA34" i="18" s="1"/>
  <c r="AM33" i="18"/>
  <c r="AN33" i="18" s="1"/>
  <c r="AL33" i="18"/>
  <c r="AK33" i="18"/>
  <c r="AI33" i="18"/>
  <c r="AF33" i="18"/>
  <c r="AB33" i="18"/>
  <c r="Z33" i="18"/>
  <c r="AA33" i="18" s="1"/>
  <c r="AM32" i="18"/>
  <c r="AL32" i="18"/>
  <c r="AK32" i="18"/>
  <c r="AI32" i="18"/>
  <c r="AF32" i="18"/>
  <c r="AB32" i="18"/>
  <c r="Z32" i="18"/>
  <c r="AM31" i="18"/>
  <c r="AN31" i="18" s="1"/>
  <c r="AL31" i="18"/>
  <c r="AK31" i="18"/>
  <c r="AI31" i="18"/>
  <c r="AF31" i="18"/>
  <c r="AB31" i="18"/>
  <c r="Z31" i="18"/>
  <c r="AM30" i="18"/>
  <c r="AN30" i="18" s="1"/>
  <c r="AL30" i="18"/>
  <c r="AK30" i="18"/>
  <c r="AI30" i="18"/>
  <c r="AF30" i="18"/>
  <c r="AB30" i="18"/>
  <c r="Z30" i="18"/>
  <c r="AM29" i="18"/>
  <c r="AN29" i="18" s="1"/>
  <c r="AL29" i="18"/>
  <c r="AK29" i="18"/>
  <c r="AI29" i="18"/>
  <c r="AF29" i="18"/>
  <c r="AB29" i="18"/>
  <c r="Z29" i="18"/>
  <c r="AM28" i="18"/>
  <c r="AN28" i="18" s="1"/>
  <c r="AL28" i="18"/>
  <c r="AK28" i="18"/>
  <c r="AI28" i="18"/>
  <c r="AF28" i="18"/>
  <c r="AB28" i="18"/>
  <c r="Z28" i="18"/>
  <c r="AM27" i="18"/>
  <c r="AN27" i="18" s="1"/>
  <c r="AL27" i="18"/>
  <c r="AK27" i="18"/>
  <c r="AI27" i="18"/>
  <c r="AF27" i="18"/>
  <c r="AB27" i="18"/>
  <c r="Z27" i="18"/>
  <c r="AM26" i="18"/>
  <c r="AN26" i="18" s="1"/>
  <c r="AL26" i="18"/>
  <c r="AK26" i="18"/>
  <c r="AI26" i="18"/>
  <c r="AF26" i="18"/>
  <c r="AB26" i="18"/>
  <c r="Z26" i="18"/>
  <c r="AM25" i="18"/>
  <c r="AL25" i="18"/>
  <c r="AK25" i="18"/>
  <c r="AI25" i="18"/>
  <c r="AF25" i="18"/>
  <c r="AB25" i="18"/>
  <c r="Z25" i="18"/>
  <c r="AM24" i="18"/>
  <c r="AL24" i="18"/>
  <c r="AK24" i="18"/>
  <c r="AI24" i="18"/>
  <c r="AF24" i="18"/>
  <c r="AB24" i="18"/>
  <c r="Z24" i="18"/>
  <c r="AM23" i="18"/>
  <c r="AN23" i="18" s="1"/>
  <c r="AL23" i="18"/>
  <c r="AK23" i="18"/>
  <c r="AI23" i="18"/>
  <c r="AF23" i="18"/>
  <c r="AB23" i="18"/>
  <c r="Z23" i="18"/>
  <c r="AM22" i="18"/>
  <c r="AN22" i="18" s="1"/>
  <c r="AL22" i="18"/>
  <c r="AK22" i="18"/>
  <c r="AI22" i="18"/>
  <c r="AF22" i="18"/>
  <c r="AB22" i="18"/>
  <c r="Z22" i="18"/>
  <c r="AM21" i="18"/>
  <c r="AN21" i="18" s="1"/>
  <c r="AL21" i="18"/>
  <c r="AK21" i="18"/>
  <c r="AI21" i="18"/>
  <c r="AF21" i="18"/>
  <c r="AB21" i="18"/>
  <c r="Z21" i="18"/>
  <c r="AM20" i="18"/>
  <c r="AN20" i="18" s="1"/>
  <c r="AL20" i="18"/>
  <c r="AK20" i="18"/>
  <c r="AI20" i="18"/>
  <c r="AF20" i="18"/>
  <c r="AB20" i="18"/>
  <c r="Z20" i="18"/>
  <c r="AM19" i="18"/>
  <c r="AN19" i="18" s="1"/>
  <c r="AL19" i="18"/>
  <c r="AK19" i="18"/>
  <c r="AI19" i="18"/>
  <c r="AF19" i="18"/>
  <c r="AB19" i="18"/>
  <c r="Z19" i="18"/>
  <c r="AM18" i="18"/>
  <c r="AN18" i="18" s="1"/>
  <c r="AL18" i="18"/>
  <c r="AK18" i="18"/>
  <c r="AI18" i="18"/>
  <c r="AF18" i="18"/>
  <c r="AB18" i="18"/>
  <c r="Z18" i="18"/>
  <c r="AM17" i="18"/>
  <c r="AN17" i="18" s="1"/>
  <c r="AL17" i="18"/>
  <c r="AK17" i="18"/>
  <c r="AI17" i="18"/>
  <c r="AF17" i="18"/>
  <c r="AB17" i="18"/>
  <c r="Z17" i="18"/>
  <c r="AA17" i="18" s="1"/>
  <c r="AM16" i="18"/>
  <c r="AN16" i="18" s="1"/>
  <c r="AL16" i="18"/>
  <c r="AK16" i="18"/>
  <c r="AI16" i="18"/>
  <c r="AF16" i="18"/>
  <c r="AB16" i="18"/>
  <c r="Z16" i="18"/>
  <c r="AA16" i="18" s="1"/>
  <c r="AM15" i="18"/>
  <c r="AN15" i="18" s="1"/>
  <c r="AL15" i="18"/>
  <c r="AK15" i="18"/>
  <c r="AI15" i="18"/>
  <c r="AF15" i="18"/>
  <c r="AB15" i="18"/>
  <c r="Z15" i="18"/>
  <c r="AA15" i="18" s="1"/>
  <c r="AM14" i="18"/>
  <c r="AN14" i="18" s="1"/>
  <c r="AL14" i="18"/>
  <c r="AK14" i="18"/>
  <c r="AI14" i="18"/>
  <c r="AF14" i="18"/>
  <c r="AB14" i="18"/>
  <c r="Z14" i="18"/>
  <c r="AA14" i="18" s="1"/>
  <c r="AM13" i="18"/>
  <c r="AL13" i="18"/>
  <c r="AK13" i="18"/>
  <c r="AI13" i="18"/>
  <c r="AF13" i="18"/>
  <c r="AB13" i="18"/>
  <c r="Z13" i="18"/>
  <c r="V4" i="23"/>
  <c r="AA12" i="18"/>
  <c r="AC43" i="18" l="1"/>
  <c r="AD43" i="18" s="1"/>
  <c r="AC45" i="18"/>
  <c r="AG45" i="18" s="1"/>
  <c r="AH45" i="18" s="1"/>
  <c r="AJ45" i="18" s="1"/>
  <c r="AC24" i="23"/>
  <c r="AD24" i="23" s="1"/>
  <c r="AC44" i="18"/>
  <c r="AE44" i="18" s="1"/>
  <c r="AC40" i="18"/>
  <c r="AE40" i="18" s="1"/>
  <c r="AC34" i="18"/>
  <c r="AG34" i="18" s="1"/>
  <c r="AH34" i="18" s="1"/>
  <c r="AJ34" i="18" s="1"/>
  <c r="AN16" i="23"/>
  <c r="AE12" i="18"/>
  <c r="AN13" i="18"/>
  <c r="AN13" i="23"/>
  <c r="AN12" i="23"/>
  <c r="AN14" i="23"/>
  <c r="AN15" i="23"/>
  <c r="AC40" i="23"/>
  <c r="AG40" i="23" s="1"/>
  <c r="AH40" i="23" s="1"/>
  <c r="AJ40" i="23" s="1"/>
  <c r="AC32" i="23"/>
  <c r="AG32" i="23" s="1"/>
  <c r="AH32" i="23" s="1"/>
  <c r="AJ32" i="23" s="1"/>
  <c r="AC35" i="23"/>
  <c r="AG35" i="23" s="1"/>
  <c r="AH35" i="23" s="1"/>
  <c r="AJ35" i="23" s="1"/>
  <c r="AC36" i="23"/>
  <c r="AE36" i="23" s="1"/>
  <c r="AC19" i="23"/>
  <c r="AD19" i="23" s="1"/>
  <c r="AC27" i="23"/>
  <c r="AG27" i="23" s="1"/>
  <c r="AH27" i="23" s="1"/>
  <c r="AJ27" i="23" s="1"/>
  <c r="AC26" i="23"/>
  <c r="AE26" i="23" s="1"/>
  <c r="AC34" i="23"/>
  <c r="AE34" i="23" s="1"/>
  <c r="AC39" i="23"/>
  <c r="AG39" i="23" s="1"/>
  <c r="AH39" i="23" s="1"/>
  <c r="AJ39" i="23" s="1"/>
  <c r="AC22" i="23"/>
  <c r="AG22" i="23" s="1"/>
  <c r="AH22" i="23" s="1"/>
  <c r="AJ22" i="23" s="1"/>
  <c r="AC38" i="23"/>
  <c r="AG38" i="23" s="1"/>
  <c r="AH38" i="23" s="1"/>
  <c r="AJ38" i="23" s="1"/>
  <c r="AC22" i="18"/>
  <c r="AG22" i="18" s="1"/>
  <c r="AH22" i="18" s="1"/>
  <c r="AJ22" i="18" s="1"/>
  <c r="AC13" i="18"/>
  <c r="AE13" i="18" s="1"/>
  <c r="AC20" i="18"/>
  <c r="AD20" i="18" s="1"/>
  <c r="AC29" i="23"/>
  <c r="AG29" i="23" s="1"/>
  <c r="AH29" i="23" s="1"/>
  <c r="AJ29" i="23" s="1"/>
  <c r="AC20" i="23"/>
  <c r="AD20" i="23" s="1"/>
  <c r="AC24" i="18"/>
  <c r="AG24" i="18" s="1"/>
  <c r="AH24" i="18" s="1"/>
  <c r="AJ24" i="18" s="1"/>
  <c r="AC32" i="18"/>
  <c r="AG32" i="18" s="1"/>
  <c r="AH32" i="18" s="1"/>
  <c r="AJ32" i="18" s="1"/>
  <c r="AC30" i="18"/>
  <c r="AG30" i="18" s="1"/>
  <c r="AH30" i="18" s="1"/>
  <c r="AJ30" i="18" s="1"/>
  <c r="AC23" i="23"/>
  <c r="AG23" i="23" s="1"/>
  <c r="AH23" i="23" s="1"/>
  <c r="AJ23" i="23" s="1"/>
  <c r="AC30" i="23"/>
  <c r="AG30" i="23" s="1"/>
  <c r="AH30" i="23" s="1"/>
  <c r="AJ30" i="23" s="1"/>
  <c r="AC37" i="23"/>
  <c r="AE37" i="23" s="1"/>
  <c r="AA13" i="18"/>
  <c r="AC26" i="18"/>
  <c r="AG26" i="18" s="1"/>
  <c r="AH26" i="18" s="1"/>
  <c r="AJ26" i="18" s="1"/>
  <c r="AC31" i="23"/>
  <c r="AD31" i="23" s="1"/>
  <c r="AC21" i="23"/>
  <c r="AG21" i="23" s="1"/>
  <c r="AH21" i="23" s="1"/>
  <c r="AJ21" i="23" s="1"/>
  <c r="AC28" i="23"/>
  <c r="AG28" i="23" s="1"/>
  <c r="AH28" i="23" s="1"/>
  <c r="AJ28" i="23" s="1"/>
  <c r="AC17" i="23"/>
  <c r="AD17" i="23" s="1"/>
  <c r="AC28" i="18"/>
  <c r="AG28" i="18" s="1"/>
  <c r="AH28" i="18" s="1"/>
  <c r="AJ28" i="18" s="1"/>
  <c r="AC18" i="18"/>
  <c r="AE18" i="18" s="1"/>
  <c r="AC19" i="18"/>
  <c r="AE19" i="18" s="1"/>
  <c r="AC25" i="23"/>
  <c r="AG25" i="23" s="1"/>
  <c r="AH25" i="23" s="1"/>
  <c r="AJ25" i="23" s="1"/>
  <c r="AC33" i="23"/>
  <c r="AD33" i="23" s="1"/>
  <c r="AC41" i="23"/>
  <c r="AD41" i="23" s="1"/>
  <c r="AC18" i="23"/>
  <c r="AD18" i="23" s="1"/>
  <c r="AC13" i="23"/>
  <c r="AC14" i="23"/>
  <c r="AC16" i="23"/>
  <c r="AC15" i="23"/>
  <c r="AD35" i="23"/>
  <c r="AA17" i="23"/>
  <c r="AA19" i="23"/>
  <c r="AA20" i="23"/>
  <c r="AA21" i="23"/>
  <c r="AA22" i="23"/>
  <c r="AA23" i="23"/>
  <c r="AA24" i="23"/>
  <c r="AA25" i="23"/>
  <c r="AA26" i="23"/>
  <c r="AA27" i="23"/>
  <c r="AA28" i="23"/>
  <c r="AA29" i="23"/>
  <c r="AA30" i="23"/>
  <c r="AA31" i="23"/>
  <c r="AA32" i="23"/>
  <c r="AA33" i="23"/>
  <c r="AA34" i="23"/>
  <c r="AA35" i="23"/>
  <c r="AA36" i="23"/>
  <c r="AA37" i="23"/>
  <c r="AA38" i="23"/>
  <c r="AA39" i="23"/>
  <c r="AA40" i="23"/>
  <c r="AA41" i="23"/>
  <c r="AC12" i="23"/>
  <c r="AD12" i="23" s="1"/>
  <c r="AD45" i="18"/>
  <c r="AE45" i="18"/>
  <c r="AA19" i="18"/>
  <c r="AC21" i="18"/>
  <c r="AD21" i="18" s="1"/>
  <c r="AA21" i="18"/>
  <c r="AA22" i="18"/>
  <c r="AC23" i="18"/>
  <c r="AG23" i="18" s="1"/>
  <c r="AH23" i="18" s="1"/>
  <c r="AJ23" i="18" s="1"/>
  <c r="AA24" i="18"/>
  <c r="AC25" i="18"/>
  <c r="AG25" i="18" s="1"/>
  <c r="AH25" i="18" s="1"/>
  <c r="AJ25" i="18" s="1"/>
  <c r="AA26" i="18"/>
  <c r="AC27" i="18"/>
  <c r="AE27" i="18" s="1"/>
  <c r="AA28" i="18"/>
  <c r="AC29" i="18"/>
  <c r="AG29" i="18" s="1"/>
  <c r="AH29" i="18" s="1"/>
  <c r="AJ29" i="18" s="1"/>
  <c r="AA30" i="18"/>
  <c r="AC31" i="18"/>
  <c r="AE31" i="18" s="1"/>
  <c r="AA32" i="18"/>
  <c r="AC15" i="18"/>
  <c r="AD15" i="18" s="1"/>
  <c r="AC35" i="18"/>
  <c r="AG35" i="18" s="1"/>
  <c r="AH35" i="18" s="1"/>
  <c r="AJ35" i="18" s="1"/>
  <c r="AC36" i="18"/>
  <c r="AD36" i="18" s="1"/>
  <c r="AC14" i="18"/>
  <c r="AE14" i="18" s="1"/>
  <c r="AC16" i="18"/>
  <c r="AE16" i="18" s="1"/>
  <c r="AC42" i="18"/>
  <c r="AD42" i="18" s="1"/>
  <c r="AA18" i="18"/>
  <c r="AC17" i="18"/>
  <c r="AE17" i="18" s="1"/>
  <c r="AC37" i="18"/>
  <c r="AA20" i="18"/>
  <c r="AA23" i="18"/>
  <c r="AA25" i="18"/>
  <c r="AA27" i="18"/>
  <c r="AA29" i="18"/>
  <c r="AA31" i="18"/>
  <c r="AC38" i="18"/>
  <c r="AC47" i="18"/>
  <c r="AA47" i="18"/>
  <c r="AC51" i="18"/>
  <c r="AA51" i="18"/>
  <c r="AC55" i="18"/>
  <c r="AA55" i="18"/>
  <c r="AC59" i="18"/>
  <c r="AA59" i="18"/>
  <c r="AC33" i="18"/>
  <c r="AC41" i="18"/>
  <c r="AC50" i="18"/>
  <c r="AA50" i="18"/>
  <c r="AC48" i="18"/>
  <c r="AA48" i="18"/>
  <c r="AC52" i="18"/>
  <c r="AA52" i="18"/>
  <c r="AC56" i="18"/>
  <c r="AA56" i="18"/>
  <c r="AC60" i="18"/>
  <c r="AA60" i="18"/>
  <c r="AC54" i="18"/>
  <c r="AA54" i="18"/>
  <c r="AC39" i="18"/>
  <c r="AC46" i="18"/>
  <c r="AA46" i="18"/>
  <c r="AC58" i="18"/>
  <c r="AA58" i="18"/>
  <c r="AC49" i="18"/>
  <c r="AA49" i="18"/>
  <c r="AC53" i="18"/>
  <c r="AA53" i="18"/>
  <c r="AC57" i="18"/>
  <c r="AA57" i="18"/>
  <c r="AC61" i="18"/>
  <c r="AA61" i="18"/>
  <c r="AA18" i="23"/>
  <c r="AA14" i="23"/>
  <c r="AA13" i="23"/>
  <c r="AA16" i="23"/>
  <c r="AA15" i="23"/>
  <c r="AD40" i="18" l="1"/>
  <c r="AG43" i="18"/>
  <c r="AH43" i="18" s="1"/>
  <c r="AJ43" i="18" s="1"/>
  <c r="AE43" i="18"/>
  <c r="AD34" i="18"/>
  <c r="AD44" i="18"/>
  <c r="AE34" i="18"/>
  <c r="AG44" i="18"/>
  <c r="AH44" i="18" s="1"/>
  <c r="AJ44" i="18" s="1"/>
  <c r="AG40" i="18"/>
  <c r="AH40" i="18" s="1"/>
  <c r="AJ40" i="18" s="1"/>
  <c r="AG24" i="23"/>
  <c r="AH24" i="23" s="1"/>
  <c r="AJ24" i="23" s="1"/>
  <c r="AD36" i="23"/>
  <c r="AE24" i="23"/>
  <c r="AG36" i="23"/>
  <c r="AH36" i="23" s="1"/>
  <c r="AJ36" i="23" s="1"/>
  <c r="AG19" i="23"/>
  <c r="AH19" i="23" s="1"/>
  <c r="AJ19" i="23" s="1"/>
  <c r="AG20" i="18"/>
  <c r="AH20" i="18" s="1"/>
  <c r="AJ20" i="18" s="1"/>
  <c r="AD40" i="23"/>
  <c r="AG26" i="23"/>
  <c r="AH26" i="23" s="1"/>
  <c r="AJ26" i="23" s="1"/>
  <c r="AE35" i="23"/>
  <c r="AD29" i="23"/>
  <c r="AD26" i="23"/>
  <c r="AD27" i="23"/>
  <c r="AE29" i="23"/>
  <c r="AD38" i="23"/>
  <c r="AE38" i="23"/>
  <c r="AE20" i="18"/>
  <c r="AD32" i="23"/>
  <c r="AE32" i="23"/>
  <c r="AE40" i="23"/>
  <c r="AG13" i="18"/>
  <c r="AH13" i="18" s="1"/>
  <c r="AJ13" i="18" s="1"/>
  <c r="AD34" i="23"/>
  <c r="AG34" i="23"/>
  <c r="AH34" i="23" s="1"/>
  <c r="AJ34" i="23" s="1"/>
  <c r="AD30" i="23"/>
  <c r="AG37" i="23"/>
  <c r="AH37" i="23" s="1"/>
  <c r="AJ37" i="23" s="1"/>
  <c r="AE30" i="23"/>
  <c r="AD37" i="23"/>
  <c r="AE27" i="23"/>
  <c r="AD13" i="18"/>
  <c r="AE20" i="23"/>
  <c r="AD24" i="18"/>
  <c r="AE19" i="23"/>
  <c r="AD39" i="23"/>
  <c r="AE39" i="23"/>
  <c r="AE24" i="18"/>
  <c r="AE31" i="23"/>
  <c r="AG31" i="23"/>
  <c r="AH31" i="23" s="1"/>
  <c r="AJ31" i="23" s="1"/>
  <c r="AD22" i="18"/>
  <c r="AE22" i="18"/>
  <c r="AE35" i="18"/>
  <c r="AG27" i="18"/>
  <c r="AH27" i="18" s="1"/>
  <c r="AJ27" i="18" s="1"/>
  <c r="AD35" i="18"/>
  <c r="AE32" i="18"/>
  <c r="AE41" i="23"/>
  <c r="AD32" i="18"/>
  <c r="AD22" i="23"/>
  <c r="AE22" i="23"/>
  <c r="AG31" i="18"/>
  <c r="AH31" i="18" s="1"/>
  <c r="AJ31" i="18" s="1"/>
  <c r="AD21" i="23"/>
  <c r="AG20" i="23"/>
  <c r="AH20" i="23" s="1"/>
  <c r="AJ20" i="23" s="1"/>
  <c r="AE30" i="18"/>
  <c r="AE21" i="18"/>
  <c r="AD28" i="23"/>
  <c r="AE17" i="23"/>
  <c r="AD23" i="23"/>
  <c r="AD30" i="18"/>
  <c r="AE28" i="23"/>
  <c r="AE23" i="23"/>
  <c r="AG21" i="18"/>
  <c r="AH21" i="18" s="1"/>
  <c r="AJ21" i="18" s="1"/>
  <c r="AG17" i="23"/>
  <c r="AH17" i="23" s="1"/>
  <c r="AJ17" i="23" s="1"/>
  <c r="AG15" i="18"/>
  <c r="AH15" i="18" s="1"/>
  <c r="AJ15" i="18" s="1"/>
  <c r="AE25" i="18"/>
  <c r="AE33" i="23"/>
  <c r="AE21" i="23"/>
  <c r="AG41" i="23"/>
  <c r="AH41" i="23" s="1"/>
  <c r="AJ41" i="23" s="1"/>
  <c r="AD26" i="18"/>
  <c r="AD23" i="18"/>
  <c r="AG33" i="23"/>
  <c r="AH33" i="23" s="1"/>
  <c r="AJ33" i="23" s="1"/>
  <c r="AE23" i="18"/>
  <c r="AD25" i="23"/>
  <c r="AE15" i="18"/>
  <c r="AE26" i="18"/>
  <c r="AD31" i="18"/>
  <c r="AE25" i="23"/>
  <c r="AD25" i="18"/>
  <c r="AG17" i="18"/>
  <c r="AH17" i="18" s="1"/>
  <c r="AJ17" i="18" s="1"/>
  <c r="AD17" i="18"/>
  <c r="AD28" i="18"/>
  <c r="AD29" i="18"/>
  <c r="AG14" i="18"/>
  <c r="AH14" i="18" s="1"/>
  <c r="AJ14" i="18" s="1"/>
  <c r="AE29" i="18"/>
  <c r="AD14" i="18"/>
  <c r="AG18" i="18"/>
  <c r="AH18" i="18" s="1"/>
  <c r="AJ18" i="18" s="1"/>
  <c r="AG19" i="18"/>
  <c r="AH19" i="18" s="1"/>
  <c r="AJ19" i="18" s="1"/>
  <c r="AD18" i="18"/>
  <c r="AD27" i="18"/>
  <c r="AD19" i="18"/>
  <c r="AE28" i="18"/>
  <c r="AE18" i="23"/>
  <c r="AG18" i="23"/>
  <c r="AH18" i="23" s="1"/>
  <c r="AJ18" i="23" s="1"/>
  <c r="AG15" i="23"/>
  <c r="AH15" i="23" s="1"/>
  <c r="AJ15" i="23" s="1"/>
  <c r="AE15" i="23"/>
  <c r="AD15" i="23"/>
  <c r="AG13" i="23"/>
  <c r="AH13" i="23" s="1"/>
  <c r="AJ13" i="23" s="1"/>
  <c r="AE13" i="23"/>
  <c r="AD13" i="23"/>
  <c r="AG14" i="23"/>
  <c r="AH14" i="23" s="1"/>
  <c r="AJ14" i="23" s="1"/>
  <c r="AE14" i="23"/>
  <c r="AD14" i="23"/>
  <c r="AG16" i="23"/>
  <c r="AH16" i="23" s="1"/>
  <c r="AJ16" i="23" s="1"/>
  <c r="AE16" i="23"/>
  <c r="AD16" i="23"/>
  <c r="AE12" i="23"/>
  <c r="AG12" i="23"/>
  <c r="AH12" i="23" s="1"/>
  <c r="AJ12" i="23" s="1"/>
  <c r="AG42" i="18"/>
  <c r="AH42" i="18" s="1"/>
  <c r="AJ42" i="18" s="1"/>
  <c r="AE42" i="18"/>
  <c r="AG16" i="18"/>
  <c r="AH16" i="18" s="1"/>
  <c r="AJ16" i="18" s="1"/>
  <c r="AD16" i="18"/>
  <c r="AG36" i="18"/>
  <c r="AH36" i="18" s="1"/>
  <c r="AJ36" i="18" s="1"/>
  <c r="AE36" i="18"/>
  <c r="AG37" i="18"/>
  <c r="AH37" i="18" s="1"/>
  <c r="AJ37" i="18" s="1"/>
  <c r="AE37" i="18"/>
  <c r="AD37" i="18"/>
  <c r="AG52" i="18"/>
  <c r="AH52" i="18" s="1"/>
  <c r="AJ52" i="18" s="1"/>
  <c r="AE52" i="18"/>
  <c r="AD52" i="18"/>
  <c r="AG51" i="18"/>
  <c r="AH51" i="18" s="1"/>
  <c r="AJ51" i="18" s="1"/>
  <c r="AE51" i="18"/>
  <c r="AD51" i="18"/>
  <c r="AG57" i="18"/>
  <c r="AH57" i="18" s="1"/>
  <c r="AJ57" i="18" s="1"/>
  <c r="AE57" i="18"/>
  <c r="AD57" i="18"/>
  <c r="AG48" i="18"/>
  <c r="AH48" i="18" s="1"/>
  <c r="AJ48" i="18" s="1"/>
  <c r="AE48" i="18"/>
  <c r="AD48" i="18"/>
  <c r="AG58" i="18"/>
  <c r="AH58" i="18" s="1"/>
  <c r="AJ58" i="18" s="1"/>
  <c r="AE58" i="18"/>
  <c r="AD58" i="18"/>
  <c r="AG47" i="18"/>
  <c r="AH47" i="18" s="1"/>
  <c r="AJ47" i="18" s="1"/>
  <c r="AE47" i="18"/>
  <c r="AD47" i="18"/>
  <c r="AG53" i="18"/>
  <c r="AH53" i="18" s="1"/>
  <c r="AJ53" i="18" s="1"/>
  <c r="AE53" i="18"/>
  <c r="AD53" i="18"/>
  <c r="AG60" i="18"/>
  <c r="AH60" i="18" s="1"/>
  <c r="AJ60" i="18" s="1"/>
  <c r="AE60" i="18"/>
  <c r="AD60" i="18"/>
  <c r="AG50" i="18"/>
  <c r="AH50" i="18" s="1"/>
  <c r="AJ50" i="18" s="1"/>
  <c r="AE50" i="18"/>
  <c r="AD50" i="18"/>
  <c r="AG61" i="18"/>
  <c r="AH61" i="18" s="1"/>
  <c r="AJ61" i="18" s="1"/>
  <c r="AD61" i="18"/>
  <c r="AE61" i="18"/>
  <c r="AG46" i="18"/>
  <c r="AH46" i="18" s="1"/>
  <c r="AJ46" i="18" s="1"/>
  <c r="AE46" i="18"/>
  <c r="AD46" i="18"/>
  <c r="AG59" i="18"/>
  <c r="AH59" i="18" s="1"/>
  <c r="AJ59" i="18" s="1"/>
  <c r="AE59" i="18"/>
  <c r="AD59" i="18"/>
  <c r="AG49" i="18"/>
  <c r="AH49" i="18" s="1"/>
  <c r="AJ49" i="18" s="1"/>
  <c r="AD49" i="18"/>
  <c r="AE49" i="18"/>
  <c r="AG56" i="18"/>
  <c r="AH56" i="18" s="1"/>
  <c r="AJ56" i="18" s="1"/>
  <c r="AE56" i="18"/>
  <c r="AD56" i="18"/>
  <c r="AG41" i="18"/>
  <c r="AH41" i="18" s="1"/>
  <c r="AJ41" i="18" s="1"/>
  <c r="AE41" i="18"/>
  <c r="AD41" i="18"/>
  <c r="AG38" i="18"/>
  <c r="AH38" i="18" s="1"/>
  <c r="AJ38" i="18" s="1"/>
  <c r="AE38" i="18"/>
  <c r="AD38" i="18"/>
  <c r="AG33" i="18"/>
  <c r="AH33" i="18" s="1"/>
  <c r="AJ33" i="18" s="1"/>
  <c r="AE33" i="18"/>
  <c r="AD33" i="18"/>
  <c r="AG54" i="18"/>
  <c r="AH54" i="18" s="1"/>
  <c r="AJ54" i="18" s="1"/>
  <c r="AE54" i="18"/>
  <c r="AD54" i="18"/>
  <c r="AG39" i="18"/>
  <c r="AH39" i="18" s="1"/>
  <c r="AJ39" i="18" s="1"/>
  <c r="AE39" i="18"/>
  <c r="AD39" i="18"/>
  <c r="AG55" i="18"/>
  <c r="AH55" i="18" s="1"/>
  <c r="AJ55" i="18" s="1"/>
  <c r="AE55" i="18"/>
  <c r="AD55" i="18"/>
  <c r="A61" i="18" l="1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41" i="23"/>
  <c r="A40" i="23"/>
  <c r="A39" i="23"/>
  <c r="A38" i="23"/>
  <c r="A37" i="23"/>
  <c r="A36" i="23"/>
  <c r="A35" i="23"/>
  <c r="A34" i="23"/>
  <c r="A33" i="23"/>
  <c r="A32" i="23"/>
  <c r="A31" i="23"/>
  <c r="A30" i="23"/>
  <c r="A29" i="23"/>
  <c r="A28" i="23"/>
  <c r="A27" i="23"/>
  <c r="A26" i="23"/>
  <c r="A25" i="23"/>
  <c r="A24" i="23"/>
  <c r="A23" i="23"/>
  <c r="A22" i="23"/>
  <c r="A21" i="23"/>
  <c r="A20" i="23"/>
  <c r="A19" i="23"/>
  <c r="A18" i="23"/>
  <c r="A17" i="23"/>
  <c r="A16" i="23"/>
  <c r="A15" i="23"/>
  <c r="A14" i="23"/>
  <c r="A13" i="23"/>
  <c r="A12" i="23"/>
  <c r="B37" i="19" l="1"/>
  <c r="B35" i="19"/>
  <c r="B33" i="19"/>
  <c r="B32" i="19"/>
  <c r="B30" i="19"/>
  <c r="B29" i="19"/>
  <c r="B44" i="19"/>
  <c r="B43" i="19"/>
  <c r="B42" i="19"/>
  <c r="B41" i="19"/>
  <c r="B40" i="19"/>
  <c r="B39" i="19"/>
  <c r="B38" i="19"/>
  <c r="B36" i="19"/>
  <c r="B34" i="19"/>
  <c r="B31" i="19"/>
  <c r="B26" i="19" l="1"/>
  <c r="B25" i="19"/>
  <c r="B24" i="19"/>
  <c r="B23" i="19"/>
  <c r="B22" i="19"/>
  <c r="B21" i="19"/>
  <c r="B20" i="19"/>
  <c r="B19" i="19"/>
  <c r="B18" i="19"/>
  <c r="B17" i="19"/>
  <c r="AG12" i="18" l="1"/>
  <c r="AH12" i="18" l="1"/>
  <c r="AJ12" i="18" s="1"/>
  <c r="E61" i="18" l="1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E48" i="18"/>
  <c r="D48" i="18"/>
  <c r="E47" i="18"/>
  <c r="D47" i="18"/>
  <c r="E46" i="18"/>
  <c r="D46" i="18"/>
  <c r="E45" i="18"/>
  <c r="D45" i="18"/>
  <c r="E44" i="18"/>
  <c r="D44" i="18"/>
  <c r="E43" i="18"/>
  <c r="D43" i="18"/>
  <c r="E42" i="18"/>
  <c r="D42" i="18"/>
  <c r="E41" i="18"/>
  <c r="D41" i="18"/>
  <c r="E40" i="18"/>
  <c r="D40" i="18"/>
  <c r="E39" i="18"/>
  <c r="D39" i="18"/>
  <c r="E38" i="18"/>
  <c r="D38" i="18"/>
  <c r="E37" i="18"/>
  <c r="D37" i="18"/>
  <c r="E36" i="18"/>
  <c r="D36" i="18"/>
  <c r="E35" i="18"/>
  <c r="D35" i="18"/>
  <c r="E34" i="18"/>
  <c r="D34" i="18"/>
  <c r="E33" i="18"/>
  <c r="D33" i="18"/>
  <c r="E32" i="18"/>
  <c r="D32" i="18"/>
  <c r="E31" i="18"/>
  <c r="D31" i="18"/>
  <c r="E30" i="18"/>
  <c r="D30" i="18"/>
  <c r="E29" i="18"/>
  <c r="D29" i="18"/>
  <c r="E28" i="18"/>
  <c r="D28" i="18"/>
  <c r="E27" i="18"/>
  <c r="D27" i="18"/>
  <c r="E26" i="18"/>
  <c r="D26" i="18"/>
  <c r="E25" i="18"/>
  <c r="D25" i="18"/>
  <c r="E24" i="18"/>
  <c r="D24" i="18"/>
  <c r="E23" i="18"/>
  <c r="D23" i="18"/>
  <c r="E22" i="18"/>
  <c r="D22" i="18"/>
  <c r="E21" i="18"/>
  <c r="D21" i="18"/>
  <c r="E20" i="18"/>
  <c r="D20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I6" i="18"/>
  <c r="R6" i="18"/>
  <c r="Q6" i="18"/>
  <c r="P6" i="18"/>
  <c r="O6" i="18"/>
  <c r="N6" i="18"/>
  <c r="M6" i="18"/>
  <c r="L6" i="18"/>
  <c r="K6" i="18"/>
  <c r="J6" i="18"/>
  <c r="H6" i="18"/>
  <c r="G6" i="18"/>
  <c r="F6" i="18"/>
  <c r="E6" i="18"/>
  <c r="D6" i="18"/>
  <c r="C6" i="18"/>
  <c r="B6" i="18"/>
  <c r="R6" i="23" l="1"/>
  <c r="Q6" i="23"/>
  <c r="P6" i="23"/>
  <c r="O6" i="23"/>
  <c r="N6" i="23"/>
  <c r="M6" i="23"/>
  <c r="L6" i="23"/>
  <c r="K6" i="23"/>
  <c r="J6" i="23"/>
  <c r="I6" i="23"/>
  <c r="H6" i="23"/>
  <c r="G6" i="23"/>
  <c r="F6" i="23"/>
  <c r="E6" i="23"/>
  <c r="D6" i="23"/>
  <c r="B13" i="23" l="1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B29" i="23"/>
  <c r="B30" i="23"/>
  <c r="B31" i="23"/>
  <c r="B32" i="23"/>
  <c r="B33" i="23"/>
  <c r="B34" i="23"/>
  <c r="B35" i="23"/>
  <c r="B36" i="23"/>
  <c r="B37" i="23"/>
  <c r="B38" i="23"/>
  <c r="B39" i="23"/>
  <c r="B40" i="23"/>
  <c r="B41" i="23"/>
  <c r="B12" i="23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12" i="18"/>
  <c r="U12" i="18" s="1"/>
  <c r="G4" i="18" l="1"/>
  <c r="D37" i="23"/>
  <c r="E37" i="23"/>
  <c r="D20" i="23"/>
  <c r="E20" i="23"/>
  <c r="E35" i="23"/>
  <c r="D35" i="23"/>
  <c r="E27" i="23"/>
  <c r="D27" i="23"/>
  <c r="E19" i="23"/>
  <c r="D19" i="23"/>
  <c r="D36" i="23"/>
  <c r="E36" i="23"/>
  <c r="D28" i="23"/>
  <c r="E28" i="23"/>
  <c r="E34" i="23"/>
  <c r="D34" i="23"/>
  <c r="E26" i="23"/>
  <c r="D26" i="23"/>
  <c r="E18" i="23"/>
  <c r="D18" i="23"/>
  <c r="E21" i="23"/>
  <c r="D21" i="23"/>
  <c r="E41" i="23"/>
  <c r="D41" i="23"/>
  <c r="E25" i="23"/>
  <c r="D25" i="23"/>
  <c r="D40" i="23"/>
  <c r="E40" i="23"/>
  <c r="D32" i="23"/>
  <c r="E32" i="23"/>
  <c r="D24" i="23"/>
  <c r="E24" i="23"/>
  <c r="D16" i="23"/>
  <c r="E16" i="23"/>
  <c r="E13" i="23"/>
  <c r="D13" i="23"/>
  <c r="E33" i="23"/>
  <c r="D33" i="23"/>
  <c r="E39" i="23"/>
  <c r="D39" i="23"/>
  <c r="E31" i="23"/>
  <c r="D31" i="23"/>
  <c r="E23" i="23"/>
  <c r="D23" i="23"/>
  <c r="E15" i="23"/>
  <c r="D15" i="23"/>
  <c r="D29" i="23"/>
  <c r="E29" i="23"/>
  <c r="E17" i="23"/>
  <c r="D17" i="23"/>
  <c r="G4" i="23"/>
  <c r="D12" i="23"/>
  <c r="E12" i="23"/>
  <c r="E38" i="23"/>
  <c r="D38" i="23"/>
  <c r="E30" i="23"/>
  <c r="D30" i="23"/>
  <c r="E22" i="23"/>
  <c r="D22" i="23"/>
  <c r="E14" i="23"/>
  <c r="D14" i="23"/>
  <c r="N41" i="23"/>
  <c r="AO41" i="23" s="1"/>
  <c r="N40" i="23"/>
  <c r="AO40" i="23" s="1"/>
  <c r="N39" i="23"/>
  <c r="AO39" i="23" s="1"/>
  <c r="N38" i="23"/>
  <c r="AO38" i="23" s="1"/>
  <c r="N37" i="23"/>
  <c r="AO37" i="23" s="1"/>
  <c r="N36" i="23"/>
  <c r="AO36" i="23" s="1"/>
  <c r="N35" i="23"/>
  <c r="AO35" i="23" s="1"/>
  <c r="N34" i="23"/>
  <c r="AO34" i="23" s="1"/>
  <c r="N33" i="23"/>
  <c r="AO33" i="23" s="1"/>
  <c r="N32" i="23"/>
  <c r="AO32" i="23" s="1"/>
  <c r="N31" i="23"/>
  <c r="AO31" i="23" s="1"/>
  <c r="N30" i="23"/>
  <c r="AO30" i="23" s="1"/>
  <c r="N29" i="23"/>
  <c r="AO29" i="23" s="1"/>
  <c r="N28" i="23"/>
  <c r="AO28" i="23" s="1"/>
  <c r="N27" i="23"/>
  <c r="AO27" i="23" s="1"/>
  <c r="N26" i="23"/>
  <c r="AO26" i="23" s="1"/>
  <c r="N25" i="23"/>
  <c r="AO25" i="23" s="1"/>
  <c r="N24" i="23"/>
  <c r="AO24" i="23" s="1"/>
  <c r="N23" i="23"/>
  <c r="AO23" i="23" s="1"/>
  <c r="N22" i="23"/>
  <c r="AO22" i="23" s="1"/>
  <c r="N21" i="23"/>
  <c r="AO21" i="23" s="1"/>
  <c r="N20" i="23"/>
  <c r="AO20" i="23" s="1"/>
  <c r="N19" i="23"/>
  <c r="AO19" i="23" s="1"/>
  <c r="N18" i="23"/>
  <c r="AO18" i="23" s="1"/>
  <c r="N17" i="23"/>
  <c r="AO17" i="23" s="1"/>
  <c r="C6" i="23"/>
  <c r="B6" i="23"/>
  <c r="AA12" i="23"/>
  <c r="AK10" i="18" l="1"/>
  <c r="AK63" i="18" s="1"/>
  <c r="AK43" i="23"/>
  <c r="N16" i="23"/>
  <c r="AO16" i="23" s="1"/>
  <c r="AL43" i="23"/>
  <c r="AL44" i="23" l="1"/>
  <c r="AN43" i="23"/>
  <c r="N12" i="23"/>
  <c r="AO12" i="23" s="1"/>
  <c r="N15" i="23"/>
  <c r="AO15" i="23" s="1"/>
  <c r="N13" i="23"/>
  <c r="AO13" i="23" s="1"/>
  <c r="N14" i="23"/>
  <c r="AO14" i="23" s="1"/>
  <c r="AO43" i="23" l="1"/>
  <c r="AN63" i="18"/>
  <c r="AL63" i="18"/>
  <c r="AL64" i="18" s="1"/>
  <c r="V4" i="18"/>
  <c r="N13" i="18" l="1"/>
  <c r="AO13" i="18" s="1"/>
  <c r="N14" i="18"/>
  <c r="AO14" i="18" s="1"/>
  <c r="N15" i="18"/>
  <c r="AO15" i="18" s="1"/>
  <c r="N16" i="18"/>
  <c r="AO16" i="18" s="1"/>
  <c r="N17" i="18"/>
  <c r="AO17" i="18" s="1"/>
  <c r="N18" i="18"/>
  <c r="AO18" i="18" s="1"/>
  <c r="N19" i="18"/>
  <c r="AO19" i="18" s="1"/>
  <c r="N20" i="18"/>
  <c r="AO20" i="18" s="1"/>
  <c r="N21" i="18"/>
  <c r="AO21" i="18" s="1"/>
  <c r="N22" i="18"/>
  <c r="AO22" i="18" s="1"/>
  <c r="N23" i="18"/>
  <c r="AO23" i="18" s="1"/>
  <c r="N24" i="18"/>
  <c r="AO24" i="18" s="1"/>
  <c r="N25" i="18"/>
  <c r="AO25" i="18" s="1"/>
  <c r="N26" i="18"/>
  <c r="AO26" i="18" s="1"/>
  <c r="N27" i="18"/>
  <c r="AO27" i="18" s="1"/>
  <c r="N28" i="18"/>
  <c r="AO28" i="18" s="1"/>
  <c r="N29" i="18"/>
  <c r="AO29" i="18" s="1"/>
  <c r="N30" i="18"/>
  <c r="AO30" i="18" s="1"/>
  <c r="N31" i="18"/>
  <c r="AO31" i="18" s="1"/>
  <c r="N32" i="18"/>
  <c r="AO32" i="18" s="1"/>
  <c r="N33" i="18"/>
  <c r="AO33" i="18" s="1"/>
  <c r="N34" i="18"/>
  <c r="AO34" i="18" s="1"/>
  <c r="N35" i="18"/>
  <c r="AO35" i="18" s="1"/>
  <c r="N36" i="18"/>
  <c r="AO36" i="18" s="1"/>
  <c r="N37" i="18"/>
  <c r="AO37" i="18" s="1"/>
  <c r="N38" i="18"/>
  <c r="AO38" i="18" s="1"/>
  <c r="N39" i="18"/>
  <c r="AO39" i="18" s="1"/>
  <c r="N40" i="18"/>
  <c r="AO40" i="18" s="1"/>
  <c r="N41" i="18"/>
  <c r="AO41" i="18" s="1"/>
  <c r="N42" i="18"/>
  <c r="AO42" i="18" s="1"/>
  <c r="N43" i="18"/>
  <c r="AO43" i="18" s="1"/>
  <c r="N44" i="18"/>
  <c r="AO44" i="18" s="1"/>
  <c r="N45" i="18"/>
  <c r="AO45" i="18" s="1"/>
  <c r="N46" i="18"/>
  <c r="AO46" i="18" s="1"/>
  <c r="N47" i="18"/>
  <c r="AO47" i="18" s="1"/>
  <c r="N48" i="18"/>
  <c r="AO48" i="18" s="1"/>
  <c r="N49" i="18"/>
  <c r="AO49" i="18" s="1"/>
  <c r="N50" i="18"/>
  <c r="AO50" i="18" s="1"/>
  <c r="N51" i="18"/>
  <c r="AO51" i="18" s="1"/>
  <c r="N52" i="18"/>
  <c r="AO52" i="18" s="1"/>
  <c r="N53" i="18"/>
  <c r="AO53" i="18" s="1"/>
  <c r="N54" i="18"/>
  <c r="AO54" i="18" s="1"/>
  <c r="N55" i="18"/>
  <c r="AO55" i="18" s="1"/>
  <c r="N56" i="18"/>
  <c r="AO56" i="18" s="1"/>
  <c r="N57" i="18"/>
  <c r="AO57" i="18" s="1"/>
  <c r="N58" i="18"/>
  <c r="AO58" i="18" s="1"/>
  <c r="N59" i="18"/>
  <c r="AO59" i="18" s="1"/>
  <c r="N60" i="18"/>
  <c r="AO60" i="18" s="1"/>
  <c r="N61" i="18"/>
  <c r="AO61" i="18" s="1"/>
  <c r="N12" i="18" l="1"/>
  <c r="AO12" i="18" s="1"/>
  <c r="AO63" i="18" l="1"/>
</calcChain>
</file>

<file path=xl/sharedStrings.xml><?xml version="1.0" encoding="utf-8"?>
<sst xmlns="http://schemas.openxmlformats.org/spreadsheetml/2006/main" count="440" uniqueCount="160">
  <si>
    <t>製品名</t>
    <rPh sb="0" eb="3">
      <t>セイヒンメイ</t>
    </rPh>
    <phoneticPr fontId="18"/>
  </si>
  <si>
    <t>備考</t>
    <rPh sb="0" eb="2">
      <t>ビコウ</t>
    </rPh>
    <phoneticPr fontId="18"/>
  </si>
  <si>
    <t>型番</t>
    <rPh sb="0" eb="2">
      <t>カタバン</t>
    </rPh>
    <phoneticPr fontId="18"/>
  </si>
  <si>
    <t>数値</t>
    <rPh sb="0" eb="2">
      <t>スウチ</t>
    </rPh>
    <phoneticPr fontId="18"/>
  </si>
  <si>
    <t>(例)</t>
    <phoneticPr fontId="18"/>
  </si>
  <si>
    <t>SII HP
公表項目</t>
    <rPh sb="7" eb="9">
      <t>コウヒョウ</t>
    </rPh>
    <rPh sb="9" eb="11">
      <t>コウモク</t>
    </rPh>
    <phoneticPr fontId="18"/>
  </si>
  <si>
    <t>公表</t>
    <rPh sb="0" eb="2">
      <t>コウヒョウ</t>
    </rPh>
    <phoneticPr fontId="18"/>
  </si>
  <si>
    <t>非公表</t>
    <rPh sb="0" eb="1">
      <t>ヒ</t>
    </rPh>
    <rPh sb="1" eb="3">
      <t>コウヒョウ</t>
    </rPh>
    <phoneticPr fontId="18"/>
  </si>
  <si>
    <t>No.</t>
    <phoneticPr fontId="18"/>
  </si>
  <si>
    <t>必須</t>
    <rPh sb="0" eb="2">
      <t>ヒッス</t>
    </rPh>
    <phoneticPr fontId="18"/>
  </si>
  <si>
    <t>任意</t>
    <rPh sb="0" eb="2">
      <t>ニンイ</t>
    </rPh>
    <phoneticPr fontId="18"/>
  </si>
  <si>
    <t>未入力：</t>
    <rPh sb="0" eb="3">
      <t>ミニュウリョク</t>
    </rPh>
    <phoneticPr fontId="18"/>
  </si>
  <si>
    <t>重複：</t>
    <rPh sb="0" eb="2">
      <t>チョウフク</t>
    </rPh>
    <phoneticPr fontId="18"/>
  </si>
  <si>
    <t>エラー表示欄</t>
    <rPh sb="3" eb="5">
      <t>ヒョウジ</t>
    </rPh>
    <rPh sb="5" eb="6">
      <t>ラン</t>
    </rPh>
    <phoneticPr fontId="18"/>
  </si>
  <si>
    <t>重複
判定</t>
    <rPh sb="0" eb="2">
      <t>チョウフク</t>
    </rPh>
    <rPh sb="3" eb="5">
      <t>ハンテイ</t>
    </rPh>
    <phoneticPr fontId="18"/>
  </si>
  <si>
    <t>項番</t>
    <rPh sb="0" eb="2">
      <t>コウバン</t>
    </rPh>
    <phoneticPr fontId="18"/>
  </si>
  <si>
    <t>自動表示</t>
    <rPh sb="0" eb="2">
      <t>ジドウ</t>
    </rPh>
    <rPh sb="2" eb="4">
      <t>ヒョウジ</t>
    </rPh>
    <phoneticPr fontId="18"/>
  </si>
  <si>
    <t>製造事業者名</t>
    <rPh sb="0" eb="2">
      <t>セイゾウ</t>
    </rPh>
    <rPh sb="2" eb="4">
      <t>ジギョウ</t>
    </rPh>
    <rPh sb="4" eb="5">
      <t>シャ</t>
    </rPh>
    <rPh sb="5" eb="6">
      <t>メイ</t>
    </rPh>
    <phoneticPr fontId="18"/>
  </si>
  <si>
    <t>種別</t>
    <phoneticPr fontId="18"/>
  </si>
  <si>
    <t>設備区分</t>
    <rPh sb="0" eb="2">
      <t>セツビ</t>
    </rPh>
    <rPh sb="2" eb="4">
      <t>クブン</t>
    </rPh>
    <phoneticPr fontId="18"/>
  </si>
  <si>
    <t>XYZヒートポンプ</t>
    <phoneticPr fontId="18"/>
  </si>
  <si>
    <t>数値</t>
    <phoneticPr fontId="18"/>
  </si>
  <si>
    <t>入力要否</t>
    <rPh sb="0" eb="2">
      <t>ニュウリョク</t>
    </rPh>
    <rPh sb="2" eb="4">
      <t>ヨウヒ</t>
    </rPh>
    <phoneticPr fontId="18"/>
  </si>
  <si>
    <t>申請年月日</t>
    <phoneticPr fontId="18"/>
  </si>
  <si>
    <t>申請製品数</t>
    <phoneticPr fontId="18"/>
  </si>
  <si>
    <r>
      <t xml:space="preserve">製造事業者名
(フリガナ)
</t>
    </r>
    <r>
      <rPr>
        <b/>
        <sz val="14"/>
        <color rgb="FFFF0000"/>
        <rFont val="Meiryo UI"/>
        <family val="3"/>
        <charset val="128"/>
      </rPr>
      <t>※法人格は不要です</t>
    </r>
    <rPh sb="0" eb="2">
      <t>セイゾウ</t>
    </rPh>
    <rPh sb="2" eb="4">
      <t>ジギョウ</t>
    </rPh>
    <rPh sb="4" eb="5">
      <t>シャ</t>
    </rPh>
    <rPh sb="5" eb="6">
      <t>メイ</t>
    </rPh>
    <rPh sb="15" eb="17">
      <t>ホウジン</t>
    </rPh>
    <rPh sb="17" eb="18">
      <t>カク</t>
    </rPh>
    <rPh sb="19" eb="21">
      <t>フヨウ</t>
    </rPh>
    <phoneticPr fontId="18"/>
  </si>
  <si>
    <t>型番が重複しています。
ご確認のうえ、型番が重複しないよう修正してください。</t>
    <rPh sb="0" eb="2">
      <t>カタバン</t>
    </rPh>
    <rPh sb="3" eb="5">
      <t>ジュウフク</t>
    </rPh>
    <rPh sb="13" eb="15">
      <t>カクニン</t>
    </rPh>
    <rPh sb="19" eb="21">
      <t>カタバン</t>
    </rPh>
    <rPh sb="22" eb="24">
      <t>チョウフク</t>
    </rPh>
    <rPh sb="29" eb="31">
      <t>シュウセイ</t>
    </rPh>
    <phoneticPr fontId="18"/>
  </si>
  <si>
    <t>性能値</t>
    <rPh sb="0" eb="3">
      <t>セイノウチ</t>
    </rPh>
    <phoneticPr fontId="18"/>
  </si>
  <si>
    <t>熱源／方式</t>
    <rPh sb="0" eb="2">
      <t>ネツゲン</t>
    </rPh>
    <rPh sb="3" eb="5">
      <t>ホウシキ</t>
    </rPh>
    <phoneticPr fontId="18"/>
  </si>
  <si>
    <t>性能値が基準値を満たしていません。
基準値を満たしていない製品型番は申請できませんので、
性能値が基準値を満たしているかご確認ください。</t>
    <rPh sb="0" eb="2">
      <t>セイノウ</t>
    </rPh>
    <rPh sb="2" eb="3">
      <t>チ</t>
    </rPh>
    <rPh sb="4" eb="7">
      <t>キジュンチ</t>
    </rPh>
    <rPh sb="8" eb="9">
      <t>ミ</t>
    </rPh>
    <rPh sb="18" eb="21">
      <t>キジュンチ</t>
    </rPh>
    <rPh sb="22" eb="23">
      <t>ミ</t>
    </rPh>
    <rPh sb="29" eb="31">
      <t>セイヒン</t>
    </rPh>
    <rPh sb="31" eb="33">
      <t>カタバン</t>
    </rPh>
    <rPh sb="34" eb="36">
      <t>シンセイ</t>
    </rPh>
    <rPh sb="45" eb="47">
      <t>セイノウ</t>
    </rPh>
    <rPh sb="47" eb="48">
      <t>チ</t>
    </rPh>
    <rPh sb="49" eb="52">
      <t>キジュンチ</t>
    </rPh>
    <rPh sb="53" eb="54">
      <t>ミ</t>
    </rPh>
    <rPh sb="61" eb="63">
      <t>カクニン</t>
    </rPh>
    <phoneticPr fontId="18"/>
  </si>
  <si>
    <t>製造事業者名
(フリガナ)</t>
    <rPh sb="0" eb="2">
      <t>セイゾウ</t>
    </rPh>
    <rPh sb="2" eb="4">
      <t>ジギョウ</t>
    </rPh>
    <rPh sb="4" eb="5">
      <t>シャ</t>
    </rPh>
    <rPh sb="5" eb="6">
      <t>メイ</t>
    </rPh>
    <phoneticPr fontId="18"/>
  </si>
  <si>
    <t>温水ヒートポンプ</t>
    <rPh sb="0" eb="2">
      <t>オンスイ</t>
    </rPh>
    <phoneticPr fontId="18"/>
  </si>
  <si>
    <t>水熱源／循環式</t>
    <rPh sb="0" eb="1">
      <t>ミズ</t>
    </rPh>
    <rPh sb="1" eb="3">
      <t>ネツゲン</t>
    </rPh>
    <rPh sb="4" eb="7">
      <t>ジュンカンシキ</t>
    </rPh>
    <phoneticPr fontId="18"/>
  </si>
  <si>
    <t>水熱源／一過式</t>
    <rPh sb="0" eb="1">
      <t>ミズ</t>
    </rPh>
    <rPh sb="1" eb="3">
      <t>ネツゲン</t>
    </rPh>
    <phoneticPr fontId="18"/>
  </si>
  <si>
    <t>熱源水入口温度：12℃以上～22℃未満</t>
    <rPh sb="0" eb="2">
      <t>ネツゲン</t>
    </rPh>
    <rPh sb="2" eb="3">
      <t>スイ</t>
    </rPh>
    <rPh sb="3" eb="5">
      <t>イリグチ</t>
    </rPh>
    <rPh sb="5" eb="7">
      <t>オンド</t>
    </rPh>
    <rPh sb="11" eb="13">
      <t>イジョウ</t>
    </rPh>
    <rPh sb="17" eb="19">
      <t>ミマン</t>
    </rPh>
    <phoneticPr fontId="18"/>
  </si>
  <si>
    <t>熱源水入口温度：0℃以下</t>
    <rPh sb="10" eb="12">
      <t>イカ</t>
    </rPh>
    <phoneticPr fontId="18"/>
  </si>
  <si>
    <t>熱源水入口温度：50℃以上</t>
    <phoneticPr fontId="18"/>
  </si>
  <si>
    <t>測定条件①</t>
    <phoneticPr fontId="18"/>
  </si>
  <si>
    <t>最終更新日</t>
    <rPh sb="0" eb="2">
      <t>サイシュウ</t>
    </rPh>
    <rPh sb="2" eb="5">
      <t>コウシンビ</t>
    </rPh>
    <phoneticPr fontId="18"/>
  </si>
  <si>
    <t>熱源/方式</t>
    <rPh sb="0" eb="2">
      <t>ネツゲン</t>
    </rPh>
    <rPh sb="3" eb="5">
      <t>ホウシキ</t>
    </rPh>
    <phoneticPr fontId="18"/>
  </si>
  <si>
    <t>熱源水入口温度：12℃以上～22℃未満</t>
  </si>
  <si>
    <t>水・空気両熱源／循環式</t>
    <rPh sb="0" eb="1">
      <t>ミズ</t>
    </rPh>
    <rPh sb="2" eb="4">
      <t>クウキ</t>
    </rPh>
    <rPh sb="4" eb="5">
      <t>リョウ</t>
    </rPh>
    <rPh sb="5" eb="7">
      <t>ネツゲン</t>
    </rPh>
    <rPh sb="8" eb="11">
      <t>ジュンカンシキ</t>
    </rPh>
    <phoneticPr fontId="18"/>
  </si>
  <si>
    <t>水・空気両熱源／一過式</t>
    <rPh sb="0" eb="1">
      <t>ミズ</t>
    </rPh>
    <rPh sb="2" eb="4">
      <t>クウキ</t>
    </rPh>
    <rPh sb="5" eb="7">
      <t>ネツゲン</t>
    </rPh>
    <rPh sb="8" eb="11">
      <t>イッカシキ</t>
    </rPh>
    <phoneticPr fontId="18"/>
  </si>
  <si>
    <t>水・空気両熱源／循環式</t>
    <rPh sb="0" eb="1">
      <t>ミズ</t>
    </rPh>
    <rPh sb="2" eb="4">
      <t>クウキ</t>
    </rPh>
    <rPh sb="5" eb="7">
      <t>ネツゲン</t>
    </rPh>
    <rPh sb="8" eb="11">
      <t>ジュンカンシキ</t>
    </rPh>
    <phoneticPr fontId="18"/>
  </si>
  <si>
    <t>■製品型番登録申請メールテンプレート</t>
    <rPh sb="1" eb="3">
      <t>セイヒン</t>
    </rPh>
    <rPh sb="3" eb="5">
      <t>カタバン</t>
    </rPh>
    <rPh sb="5" eb="7">
      <t>トウロク</t>
    </rPh>
    <rPh sb="7" eb="9">
      <t>シンセイ</t>
    </rPh>
    <phoneticPr fontId="18"/>
  </si>
  <si>
    <t>宛先</t>
    <rPh sb="0" eb="2">
      <t>アテサキ</t>
    </rPh>
    <phoneticPr fontId="18"/>
  </si>
  <si>
    <t>件名</t>
    <rPh sb="0" eb="2">
      <t>ケンメイ</t>
    </rPh>
    <phoneticPr fontId="18"/>
  </si>
  <si>
    <t xml:space="preserve">
メール本文</t>
    <rPh sb="4" eb="6">
      <t>ホンブン</t>
    </rPh>
    <phoneticPr fontId="18"/>
  </si>
  <si>
    <t>温水出口温度：45℃以上～65℃未満
（ΔT：温水入出口温度差）：5℃～10℃</t>
    <rPh sb="0" eb="4">
      <t>オンスイデグチ</t>
    </rPh>
    <rPh sb="4" eb="6">
      <t>オンド</t>
    </rPh>
    <rPh sb="10" eb="12">
      <t>イジョウ</t>
    </rPh>
    <rPh sb="16" eb="18">
      <t>ミマン</t>
    </rPh>
    <rPh sb="23" eb="25">
      <t>オンスイ</t>
    </rPh>
    <rPh sb="25" eb="26">
      <t>ハイ</t>
    </rPh>
    <rPh sb="26" eb="28">
      <t>デグチ</t>
    </rPh>
    <rPh sb="28" eb="30">
      <t>オンド</t>
    </rPh>
    <rPh sb="30" eb="31">
      <t>サ</t>
    </rPh>
    <phoneticPr fontId="18"/>
  </si>
  <si>
    <t>温水出口温度：65℃以上～75℃未満
（ΔT：温水入出口温度差）：48℃以上</t>
    <rPh sb="0" eb="4">
      <t>オンスイデグチ</t>
    </rPh>
    <rPh sb="4" eb="6">
      <t>オンド</t>
    </rPh>
    <rPh sb="10" eb="12">
      <t>イジョウ</t>
    </rPh>
    <rPh sb="16" eb="18">
      <t>ミマン</t>
    </rPh>
    <rPh sb="23" eb="25">
      <t>オンスイ</t>
    </rPh>
    <rPh sb="25" eb="26">
      <t>ハイ</t>
    </rPh>
    <rPh sb="26" eb="28">
      <t>デグチ</t>
    </rPh>
    <rPh sb="28" eb="30">
      <t>オンド</t>
    </rPh>
    <rPh sb="30" eb="31">
      <t>サ</t>
    </rPh>
    <rPh sb="36" eb="38">
      <t>イジョウ</t>
    </rPh>
    <phoneticPr fontId="18"/>
  </si>
  <si>
    <t>温水出口温度：75℃以上～90℃未満
（ΔT：温水入出口温度差）：5℃～10℃</t>
    <rPh sb="0" eb="4">
      <t>オンスイデグチ</t>
    </rPh>
    <rPh sb="4" eb="6">
      <t>オンド</t>
    </rPh>
    <rPh sb="10" eb="12">
      <t>イジョウ</t>
    </rPh>
    <rPh sb="16" eb="18">
      <t>ミマン</t>
    </rPh>
    <rPh sb="23" eb="25">
      <t>オンスイ</t>
    </rPh>
    <rPh sb="25" eb="26">
      <t>ハイ</t>
    </rPh>
    <rPh sb="26" eb="28">
      <t>デグチ</t>
    </rPh>
    <rPh sb="28" eb="30">
      <t>オンド</t>
    </rPh>
    <rPh sb="30" eb="31">
      <t>サ</t>
    </rPh>
    <phoneticPr fontId="18"/>
  </si>
  <si>
    <t>温水出口温度：65℃以上～75℃未満
（ΔT：温水入出口温度差）：5℃～10℃</t>
    <rPh sb="0" eb="4">
      <t>オンスイデグチ</t>
    </rPh>
    <rPh sb="4" eb="6">
      <t>オンド</t>
    </rPh>
    <rPh sb="10" eb="12">
      <t>イジョウ</t>
    </rPh>
    <rPh sb="16" eb="18">
      <t>ミマン</t>
    </rPh>
    <rPh sb="23" eb="25">
      <t>オンスイ</t>
    </rPh>
    <rPh sb="25" eb="26">
      <t>ハイ</t>
    </rPh>
    <rPh sb="26" eb="28">
      <t>デグチ</t>
    </rPh>
    <rPh sb="28" eb="30">
      <t>オンド</t>
    </rPh>
    <rPh sb="30" eb="31">
      <t>サ</t>
    </rPh>
    <phoneticPr fontId="18"/>
  </si>
  <si>
    <t>温水出口温度：90℃以上
（ΔT：温水入出口温度差）：5℃～10℃</t>
    <rPh sb="0" eb="4">
      <t>オンスイデグチ</t>
    </rPh>
    <rPh sb="4" eb="6">
      <t>オンド</t>
    </rPh>
    <rPh sb="10" eb="12">
      <t>イジョウ</t>
    </rPh>
    <rPh sb="17" eb="19">
      <t>オンスイ</t>
    </rPh>
    <rPh sb="19" eb="20">
      <t>ハイ</t>
    </rPh>
    <rPh sb="20" eb="22">
      <t>デグチ</t>
    </rPh>
    <rPh sb="22" eb="24">
      <t>オンド</t>
    </rPh>
    <rPh sb="24" eb="25">
      <t>サ</t>
    </rPh>
    <phoneticPr fontId="18"/>
  </si>
  <si>
    <t>熱源水入口温度：12℃以上～22℃未満</t>
    <phoneticPr fontId="18"/>
  </si>
  <si>
    <t>熱源水入口温度：50℃以上</t>
    <phoneticPr fontId="18"/>
  </si>
  <si>
    <t>温水出口温度：45℃以上～65℃未満
（ΔT：温水入出口温度差）：5℃～10℃</t>
    <phoneticPr fontId="18"/>
  </si>
  <si>
    <t>熱源水入口温度：30℃以上～40℃未満</t>
    <phoneticPr fontId="18"/>
  </si>
  <si>
    <t>非公表</t>
    <rPh sb="0" eb="3">
      <t>ヒコウヒョウ</t>
    </rPh>
    <phoneticPr fontId="18"/>
  </si>
  <si>
    <t>非公表</t>
    <phoneticPr fontId="18"/>
  </si>
  <si>
    <t>ワイルドカードの内訳一覧</t>
    <phoneticPr fontId="18"/>
  </si>
  <si>
    <t>非公表</t>
    <phoneticPr fontId="18"/>
  </si>
  <si>
    <t>BBB</t>
    <phoneticPr fontId="18"/>
  </si>
  <si>
    <t>aaaa-bbbb■</t>
    <phoneticPr fontId="18"/>
  </si>
  <si>
    <t>必須項目
未入力
判定</t>
    <rPh sb="0" eb="2">
      <t>ヒッス</t>
    </rPh>
    <rPh sb="2" eb="4">
      <t>コウモク</t>
    </rPh>
    <rPh sb="5" eb="8">
      <t>ミニュウリョク</t>
    </rPh>
    <rPh sb="9" eb="11">
      <t>ハンテイ</t>
    </rPh>
    <phoneticPr fontId="18"/>
  </si>
  <si>
    <t>ワイルドカード
未入力
判定</t>
    <rPh sb="8" eb="11">
      <t>ミニュウリョク</t>
    </rPh>
    <rPh sb="12" eb="14">
      <t>ハンテイ</t>
    </rPh>
    <phoneticPr fontId="18"/>
  </si>
  <si>
    <t>XYZヒートポンプ</t>
  </si>
  <si>
    <t>型番審査</t>
    <rPh sb="0" eb="2">
      <t>カタバン</t>
    </rPh>
    <rPh sb="2" eb="4">
      <t>シンサ</t>
    </rPh>
    <phoneticPr fontId="18"/>
  </si>
  <si>
    <t>サンプル対象</t>
    <rPh sb="4" eb="6">
      <t>タイショウ</t>
    </rPh>
    <phoneticPr fontId="18"/>
  </si>
  <si>
    <t>審査結果</t>
    <rPh sb="0" eb="2">
      <t>シンサ</t>
    </rPh>
    <rPh sb="2" eb="4">
      <t>ケッカ</t>
    </rPh>
    <phoneticPr fontId="18"/>
  </si>
  <si>
    <t>産業ヒートポンプ</t>
    <rPh sb="0" eb="2">
      <t>サンギョウ</t>
    </rPh>
    <phoneticPr fontId="18"/>
  </si>
  <si>
    <t>未入力項目があります。
ご確認のうえ未入力の項目に入力してください。</t>
    <rPh sb="0" eb="3">
      <t>ミニュウリョク</t>
    </rPh>
    <rPh sb="3" eb="5">
      <t>コウモク</t>
    </rPh>
    <rPh sb="13" eb="15">
      <t>カクニン</t>
    </rPh>
    <rPh sb="18" eb="19">
      <t>ミ</t>
    </rPh>
    <rPh sb="19" eb="21">
      <t>ニュウリョク</t>
    </rPh>
    <rPh sb="22" eb="24">
      <t>コウモク</t>
    </rPh>
    <rPh sb="25" eb="27">
      <t>ニュウリョク</t>
    </rPh>
    <phoneticPr fontId="18"/>
  </si>
  <si>
    <t>マルマルマル</t>
  </si>
  <si>
    <t>マルマルマル</t>
    <phoneticPr fontId="18"/>
  </si>
  <si>
    <t>マルマルマル</t>
    <phoneticPr fontId="18"/>
  </si>
  <si>
    <t>Ver.</t>
    <phoneticPr fontId="18"/>
  </si>
  <si>
    <t>種別</t>
    <rPh sb="0" eb="2">
      <t>シュベツ</t>
    </rPh>
    <phoneticPr fontId="18"/>
  </si>
  <si>
    <t>測定条件①</t>
    <rPh sb="0" eb="4">
      <t>ソクテイジョウケン</t>
    </rPh>
    <phoneticPr fontId="18"/>
  </si>
  <si>
    <t>測定条件②</t>
    <phoneticPr fontId="18"/>
  </si>
  <si>
    <t>基準値
(COP)</t>
  </si>
  <si>
    <t>性能値
(COP)</t>
    <rPh sb="0" eb="2">
      <t>セイノウ</t>
    </rPh>
    <rPh sb="2" eb="3">
      <t>チ</t>
    </rPh>
    <phoneticPr fontId="18"/>
  </si>
  <si>
    <t>希望小売価格
(千円)</t>
    <rPh sb="0" eb="6">
      <t>キボウコウリカカク</t>
    </rPh>
    <rPh sb="8" eb="9">
      <t>セン</t>
    </rPh>
    <rPh sb="9" eb="10">
      <t>エン</t>
    </rPh>
    <phoneticPr fontId="18"/>
  </si>
  <si>
    <t>必須(条件有)</t>
    <rPh sb="0" eb="2">
      <t>ヒッス</t>
    </rPh>
    <rPh sb="3" eb="5">
      <t>ジョウケン</t>
    </rPh>
    <rPh sb="5" eb="6">
      <t>アリ</t>
    </rPh>
    <phoneticPr fontId="18"/>
  </si>
  <si>
    <t>性能値(COP)：</t>
    <rPh sb="0" eb="2">
      <t>セイノウ</t>
    </rPh>
    <rPh sb="2" eb="3">
      <t>チ</t>
    </rPh>
    <phoneticPr fontId="18"/>
  </si>
  <si>
    <t>空気熱源／一過式</t>
  </si>
  <si>
    <t>温水出口温度：75℃以上～90℃未満
（ΔT：温水入出口温度差）：48℃以上</t>
  </si>
  <si>
    <t>温水出口温度：75℃以上～90℃未満
（ΔT：温水入出口温度差）：48℃以上</t>
    <phoneticPr fontId="18"/>
  </si>
  <si>
    <t>温水出口温度：75℃以上～90℃未満
（ΔT：温水入出口温度差）：48℃以上</t>
    <rPh sb="0" eb="4">
      <t>オンスイデグチ</t>
    </rPh>
    <rPh sb="4" eb="6">
      <t>オンド</t>
    </rPh>
    <rPh sb="10" eb="12">
      <t>イジョウ</t>
    </rPh>
    <rPh sb="16" eb="18">
      <t>ミマン</t>
    </rPh>
    <rPh sb="36" eb="38">
      <t>イジョウ</t>
    </rPh>
    <phoneticPr fontId="18"/>
  </si>
  <si>
    <t>1.0</t>
    <phoneticPr fontId="18"/>
  </si>
  <si>
    <t>測定条件①
プルダウン選択用
(選択項目数)</t>
    <rPh sb="0" eb="4">
      <t>ソクテイジョウケン</t>
    </rPh>
    <rPh sb="11" eb="14">
      <t>センタクヨウ</t>
    </rPh>
    <rPh sb="16" eb="18">
      <t>センタク</t>
    </rPh>
    <rPh sb="18" eb="21">
      <t>コウモクスウ</t>
    </rPh>
    <phoneticPr fontId="18"/>
  </si>
  <si>
    <t>熱源水入口温度：5℃以上～12℃未満</t>
    <phoneticPr fontId="18"/>
  </si>
  <si>
    <t>外気温度 [中間期]乾球温度：16℃DB
湿球温度：12℃WB</t>
  </si>
  <si>
    <t>外気温度 [中間期]乾球温度：16℃DB
湿球温度：12℃WB</t>
    <phoneticPr fontId="18"/>
  </si>
  <si>
    <t>熱源水入口温度：30℃以上～40℃未満</t>
  </si>
  <si>
    <t>引用番号</t>
    <rPh sb="0" eb="4">
      <t>インヨウバンゴウ</t>
    </rPh>
    <phoneticPr fontId="18"/>
  </si>
  <si>
    <t>測定条件①</t>
    <rPh sb="0" eb="2">
      <t>ソクテイ</t>
    </rPh>
    <rPh sb="2" eb="4">
      <t>ジョウケン</t>
    </rPh>
    <phoneticPr fontId="18"/>
  </si>
  <si>
    <t>測定条件②</t>
    <rPh sb="0" eb="2">
      <t>ソクテイ</t>
    </rPh>
    <rPh sb="2" eb="4">
      <t>ジョウケン</t>
    </rPh>
    <phoneticPr fontId="18"/>
  </si>
  <si>
    <t>測定条件②
プルダウン選択用</t>
    <rPh sb="0" eb="4">
      <t>ソクテイジョウケン</t>
    </rPh>
    <rPh sb="11" eb="14">
      <t>センタクヨウ</t>
    </rPh>
    <phoneticPr fontId="18"/>
  </si>
  <si>
    <t>測定条件②_1</t>
    <rPh sb="0" eb="4">
      <t>ソクテイジョウケン</t>
    </rPh>
    <phoneticPr fontId="18"/>
  </si>
  <si>
    <t>測定条件②_2</t>
    <rPh sb="0" eb="4">
      <t>ソクテイジョウケン</t>
    </rPh>
    <phoneticPr fontId="18"/>
  </si>
  <si>
    <t>↓</t>
  </si>
  <si>
    <t>↓</t>
    <phoneticPr fontId="18"/>
  </si>
  <si>
    <t>対象の測定条件①のプルダウン項目の数</t>
    <rPh sb="0" eb="2">
      <t>タイショウ</t>
    </rPh>
    <rPh sb="3" eb="7">
      <t>ソクテイジョウケン</t>
    </rPh>
    <rPh sb="14" eb="16">
      <t>コウモク</t>
    </rPh>
    <rPh sb="17" eb="18">
      <t>カズ</t>
    </rPh>
    <phoneticPr fontId="18"/>
  </si>
  <si>
    <t>測定条件②が1項目しかない場合は「0」が返る</t>
    <rPh sb="0" eb="4">
      <t>ソクテイジョウケン</t>
    </rPh>
    <rPh sb="7" eb="9">
      <t>コウモク</t>
    </rPh>
    <rPh sb="13" eb="15">
      <t>バアイ</t>
    </rPh>
    <rPh sb="20" eb="21">
      <t>カエ</t>
    </rPh>
    <phoneticPr fontId="18"/>
  </si>
  <si>
    <t>※編集不可※選択項目シートで上から何番目にあるか</t>
    <rPh sb="14" eb="15">
      <t>ウエ</t>
    </rPh>
    <rPh sb="17" eb="20">
      <t>ナンバンメ</t>
    </rPh>
    <phoneticPr fontId="18"/>
  </si>
  <si>
    <t>熱源/方式と測定条件①の組み合わせ(引用番号)</t>
    <rPh sb="12" eb="13">
      <t>ク</t>
    </rPh>
    <rPh sb="14" eb="15">
      <t>ア</t>
    </rPh>
    <rPh sb="18" eb="22">
      <t>インヨウバンゴウ</t>
    </rPh>
    <phoneticPr fontId="18"/>
  </si>
  <si>
    <t>基準値</t>
    <rPh sb="0" eb="3">
      <t>キジュンチ</t>
    </rPh>
    <phoneticPr fontId="18"/>
  </si>
  <si>
    <t>加熱能力</t>
    <rPh sb="0" eb="4">
      <t>カネツノウリョク</t>
    </rPh>
    <phoneticPr fontId="18"/>
  </si>
  <si>
    <t>100kW以下</t>
    <rPh sb="5" eb="7">
      <t>イカ</t>
    </rPh>
    <phoneticPr fontId="18"/>
  </si>
  <si>
    <t>100kW超</t>
    <rPh sb="5" eb="6">
      <t>コ</t>
    </rPh>
    <phoneticPr fontId="18"/>
  </si>
  <si>
    <t>-</t>
    <phoneticPr fontId="18"/>
  </si>
  <si>
    <t>基準値</t>
    <rPh sb="0" eb="3">
      <t>キジュンチ</t>
    </rPh>
    <phoneticPr fontId="18"/>
  </si>
  <si>
    <t>熱源/方式、測定条件①、測定条件②の組み合わせ(引用番号)</t>
    <rPh sb="12" eb="16">
      <t>ソクテイジョウケン</t>
    </rPh>
    <rPh sb="18" eb="19">
      <t>ク</t>
    </rPh>
    <rPh sb="20" eb="21">
      <t>ア</t>
    </rPh>
    <rPh sb="24" eb="28">
      <t>インヨウバンゴウ</t>
    </rPh>
    <phoneticPr fontId="18"/>
  </si>
  <si>
    <t>※編集不可※選択項目シートで上から何番目にあるか</t>
    <phoneticPr fontId="18"/>
  </si>
  <si>
    <t>加熱能力によって基準値が変わる組み合わせ</t>
    <rPh sb="0" eb="4">
      <t>カネツノウリョク</t>
    </rPh>
    <rPh sb="8" eb="11">
      <t>キジュンチ</t>
    </rPh>
    <rPh sb="12" eb="13">
      <t>カ</t>
    </rPh>
    <rPh sb="15" eb="16">
      <t>ク</t>
    </rPh>
    <rPh sb="17" eb="18">
      <t>ア</t>
    </rPh>
    <phoneticPr fontId="18"/>
  </si>
  <si>
    <t>1-1-3</t>
    <phoneticPr fontId="18"/>
  </si>
  <si>
    <t>1-2-3</t>
    <phoneticPr fontId="18"/>
  </si>
  <si>
    <t>基準値
選択用_2</t>
    <rPh sb="0" eb="3">
      <t>キジュンチ</t>
    </rPh>
    <rPh sb="4" eb="7">
      <t>センタクヨウ</t>
    </rPh>
    <phoneticPr fontId="18"/>
  </si>
  <si>
    <t>基準値
選択用_1</t>
    <rPh sb="0" eb="3">
      <t>キジュンチ</t>
    </rPh>
    <rPh sb="4" eb="7">
      <t>センタクヨウ</t>
    </rPh>
    <phoneticPr fontId="18"/>
  </si>
  <si>
    <t>100kW以下＝1
100kW超=2</t>
    <rPh sb="5" eb="7">
      <t>イカ</t>
    </rPh>
    <rPh sb="15" eb="16">
      <t>チョウ</t>
    </rPh>
    <phoneticPr fontId="18"/>
  </si>
  <si>
    <t>測定条件①プルダウン選択用</t>
    <rPh sb="0" eb="4">
      <t>ソクテイジョウケン</t>
    </rPh>
    <rPh sb="10" eb="13">
      <t>センタクヨウ</t>
    </rPh>
    <phoneticPr fontId="18"/>
  </si>
  <si>
    <t>測定条件②プルダウン選択用</t>
    <rPh sb="0" eb="4">
      <t>ソクテイジョウケン</t>
    </rPh>
    <rPh sb="10" eb="13">
      <t>センタクヨウ</t>
    </rPh>
    <phoneticPr fontId="18"/>
  </si>
  <si>
    <t>基準値選択用</t>
    <rPh sb="0" eb="3">
      <t>キジュンチ</t>
    </rPh>
    <rPh sb="3" eb="6">
      <t>センタクヨウ</t>
    </rPh>
    <phoneticPr fontId="18"/>
  </si>
  <si>
    <t>加熱能力
分類</t>
    <rPh sb="0" eb="4">
      <t>カネツノウリョク</t>
    </rPh>
    <rPh sb="5" eb="7">
      <t>ブンルイ</t>
    </rPh>
    <phoneticPr fontId="18"/>
  </si>
  <si>
    <t>熱源/方式
分類</t>
    <rPh sb="0" eb="2">
      <t>ネツゲン</t>
    </rPh>
    <rPh sb="3" eb="5">
      <t>ホウシキ</t>
    </rPh>
    <rPh sb="6" eb="8">
      <t>ブンルイ</t>
    </rPh>
    <phoneticPr fontId="18"/>
  </si>
  <si>
    <t>測定条件①
分類</t>
  </si>
  <si>
    <t>測定条件①
分類</t>
    <rPh sb="0" eb="4">
      <t>ソクテイジョウケン</t>
    </rPh>
    <rPh sb="6" eb="8">
      <t>ブンルイ</t>
    </rPh>
    <phoneticPr fontId="18"/>
  </si>
  <si>
    <t>測定条件②
分類</t>
    <rPh sb="0" eb="4">
      <t>ソクテイジョウケン</t>
    </rPh>
    <rPh sb="6" eb="8">
      <t>ブンルイ</t>
    </rPh>
    <phoneticPr fontId="18"/>
  </si>
  <si>
    <t>熱源/方式、測定条件①、測定条件②(+加熱能力分類)の組み合わせ(引用番号)</t>
    <rPh sb="12" eb="16">
      <t>ソクテイジョウケン</t>
    </rPh>
    <rPh sb="19" eb="23">
      <t>カネツノウリョク</t>
    </rPh>
    <rPh sb="23" eb="25">
      <t>ブンルイ</t>
    </rPh>
    <rPh sb="27" eb="28">
      <t>ク</t>
    </rPh>
    <rPh sb="29" eb="30">
      <t>ア</t>
    </rPh>
    <rPh sb="33" eb="37">
      <t>インヨウバンゴウ</t>
    </rPh>
    <phoneticPr fontId="18"/>
  </si>
  <si>
    <t>公表</t>
    <phoneticPr fontId="18"/>
  </si>
  <si>
    <r>
      <t xml:space="preserve">加熱能力(kW)
</t>
    </r>
    <r>
      <rPr>
        <sz val="14"/>
        <color rgb="FFFF0000"/>
        <rFont val="Meiryo UI"/>
        <family val="3"/>
        <charset val="128"/>
      </rPr>
      <t>※小数点第二位まで入力</t>
    </r>
    <rPh sb="0" eb="2">
      <t>カネツ</t>
    </rPh>
    <rPh sb="2" eb="4">
      <t>ノウリョク</t>
    </rPh>
    <rPh sb="10" eb="13">
      <t>ショウスウテン</t>
    </rPh>
    <rPh sb="13" eb="16">
      <t>ダイニイ</t>
    </rPh>
    <rPh sb="18" eb="20">
      <t>ニュウリョク</t>
    </rPh>
    <phoneticPr fontId="18"/>
  </si>
  <si>
    <r>
      <t xml:space="preserve">消費電力(kW)
</t>
    </r>
    <r>
      <rPr>
        <sz val="14"/>
        <color rgb="FFFF0000"/>
        <rFont val="Meiryo UI"/>
        <family val="3"/>
        <charset val="128"/>
      </rPr>
      <t>※小数点第二位まで入力</t>
    </r>
    <phoneticPr fontId="18"/>
  </si>
  <si>
    <r>
      <t xml:space="preserve">加熱能力(kW)
</t>
    </r>
    <r>
      <rPr>
        <sz val="14"/>
        <color rgb="FFFF0000"/>
        <rFont val="Meiryo UI"/>
        <family val="3"/>
        <charset val="128"/>
      </rPr>
      <t>※小数点第二位まで入力</t>
    </r>
    <rPh sb="0" eb="2">
      <t>カネツ</t>
    </rPh>
    <rPh sb="2" eb="4">
      <t>ノウリョク</t>
    </rPh>
    <phoneticPr fontId="18"/>
  </si>
  <si>
    <r>
      <t xml:space="preserve">最高出口温度(℃)
</t>
    </r>
    <r>
      <rPr>
        <sz val="14"/>
        <color rgb="FFFF0000"/>
        <rFont val="Meiryo UI"/>
        <family val="3"/>
        <charset val="128"/>
      </rPr>
      <t>※45(℃)以上の
整数を入力</t>
    </r>
    <rPh sb="0" eb="6">
      <t>サイコウデグチオンド</t>
    </rPh>
    <phoneticPr fontId="18"/>
  </si>
  <si>
    <t>備考
振り分け</t>
    <rPh sb="0" eb="2">
      <t>ビコウ</t>
    </rPh>
    <rPh sb="3" eb="4">
      <t>フ</t>
    </rPh>
    <rPh sb="5" eb="6">
      <t>ワ</t>
    </rPh>
    <phoneticPr fontId="18"/>
  </si>
  <si>
    <t>備考
(自由記入)</t>
    <rPh sb="0" eb="2">
      <t>ビコウ</t>
    </rPh>
    <rPh sb="4" eb="8">
      <t>ジユウキニュウ</t>
    </rPh>
    <phoneticPr fontId="18"/>
  </si>
  <si>
    <t>基本情報
未入力判定</t>
    <rPh sb="0" eb="4">
      <t>キホンジョウホウ</t>
    </rPh>
    <rPh sb="5" eb="8">
      <t>ミニュウリョク</t>
    </rPh>
    <rPh sb="8" eb="10">
      <t>ハンテイ</t>
    </rPh>
    <phoneticPr fontId="18"/>
  </si>
  <si>
    <t>重複判定用</t>
    <rPh sb="0" eb="5">
      <t>チョウフクハンテイヨウ</t>
    </rPh>
    <phoneticPr fontId="18"/>
  </si>
  <si>
    <t>熱源水入口温度：50℃以上</t>
  </si>
  <si>
    <t>DDD</t>
    <phoneticPr fontId="18"/>
  </si>
  <si>
    <t>AAA■</t>
  </si>
  <si>
    <t>AAA■</t>
    <phoneticPr fontId="18"/>
  </si>
  <si>
    <t>CCC■</t>
    <phoneticPr fontId="18"/>
  </si>
  <si>
    <t>yyyy/mm/dd</t>
    <phoneticPr fontId="18"/>
  </si>
  <si>
    <t>○○○株式会社</t>
  </si>
  <si>
    <t>○○○株式会社</t>
    <rPh sb="3" eb="7">
      <t>カブシキガイシャ</t>
    </rPh>
    <phoneticPr fontId="18"/>
  </si>
  <si>
    <t>-FL(●●仕様),-GK(○○タイプ)</t>
  </si>
  <si>
    <t>型番</t>
    <rPh sb="0" eb="2">
      <t>カタバン</t>
    </rPh>
    <phoneticPr fontId="18"/>
  </si>
  <si>
    <t>型番</t>
    <rPh sb="0" eb="2">
      <t>カタバン</t>
    </rPh>
    <phoneticPr fontId="18"/>
  </si>
  <si>
    <t/>
  </si>
  <si>
    <t>産業ヒートポンプ(温水ヒートポンプ)</t>
    <phoneticPr fontId="18"/>
  </si>
  <si>
    <t>令和7年度補正</t>
    <rPh sb="0" eb="2">
      <t>レイワ</t>
    </rPh>
    <rPh sb="3" eb="5">
      <t>ネンド</t>
    </rPh>
    <rPh sb="5" eb="7">
      <t>ホセイ</t>
    </rPh>
    <phoneticPr fontId="18"/>
  </si>
  <si>
    <t>st-kataban@sii.or.jp</t>
    <phoneticPr fontId="18"/>
  </si>
  <si>
    <t>産業ヒートポンプ(温水ヒートポンプ)</t>
    <phoneticPr fontId="18"/>
  </si>
  <si>
    <t>令和7年度補正</t>
    <phoneticPr fontId="18"/>
  </si>
  <si>
    <t>【製品型番登録】令和7年度補正 省エネ事業 申請書類の提出 (製造事業者名)</t>
    <phoneticPr fontId="18"/>
  </si>
  <si>
    <t>一般社団法人環境共創イニシアチブ
事業第１部 製品型番登録担当  宛
令和7年度補正予算 省エネルギー投資促進・需要構造転換支援事業および、
省エネルギー投資促進支援事業での、指定設備に係る製品型番登録を申請いたします。
以下のファイルを送付いたします。
・補助対象設備登録申請書
・製品型番リスト
・製品カタログ(仕様書等)
・商業登記簿謄本
----------------------------------------------------------------------------------------------------------------
製造事業者名：
担当者：
電話番号：
メールアドレス：
----------------------------------------------------------------------------------------------------------------</t>
    <phoneticPr fontId="18"/>
  </si>
  <si>
    <t>GX要件にかかわる書類の提出</t>
    <rPh sb="2" eb="4">
      <t>ヨウケン</t>
    </rPh>
    <rPh sb="9" eb="11">
      <t>ショルイ</t>
    </rPh>
    <rPh sb="12" eb="14">
      <t>テイシュツ</t>
    </rPh>
    <phoneticPr fontId="18"/>
  </si>
  <si>
    <t>あり</t>
  </si>
  <si>
    <r>
      <t xml:space="preserve">【製品型番登録申請についてのお願い】
・製品型番登録要領をよくご確認いただいたうえで、製品型番登録申請を行ってください。
・エラー表示欄の各項目でエラー表示がないことをご確認のうえ、本リストを提出してください。
・本ファイル内「基準値」シートを参照いただき、基準値を満たす型番の入力をお願いいたします。
※基準値を満たしていない場合は行が赤く表示されます。
</t>
    </r>
    <r>
      <rPr>
        <b/>
        <sz val="18"/>
        <color rgb="FFFF0000"/>
        <rFont val="Meiryo UI"/>
        <family val="3"/>
        <charset val="128"/>
      </rPr>
      <t>・型番リストに入力した全ての事項が確認できるカタログ(仕様書等)を必ず提出してください。</t>
    </r>
    <r>
      <rPr>
        <b/>
        <sz val="18"/>
        <color theme="1"/>
        <rFont val="Meiryo UI"/>
        <family val="3"/>
        <charset val="128"/>
      </rPr>
      <t>　</t>
    </r>
    <r>
      <rPr>
        <b/>
        <sz val="14"/>
        <color theme="1"/>
        <rFont val="Meiryo UI"/>
        <family val="3"/>
        <charset val="128"/>
      </rPr>
      <t xml:space="preserve">
　あわせて、製品名、型番、数値が、カタログ(仕様書等)の記載と一致していることを確認してください。</t>
    </r>
    <rPh sb="1" eb="3">
      <t>セイヒン</t>
    </rPh>
    <rPh sb="3" eb="5">
      <t>カタバン</t>
    </rPh>
    <rPh sb="5" eb="7">
      <t>トウロク</t>
    </rPh>
    <rPh sb="7" eb="9">
      <t>シンセイ</t>
    </rPh>
    <rPh sb="20" eb="22">
      <t>セイヒン</t>
    </rPh>
    <rPh sb="32" eb="34">
      <t>カクニン</t>
    </rPh>
    <rPh sb="43" eb="45">
      <t>セイヒン</t>
    </rPh>
    <rPh sb="65" eb="67">
      <t>ヒョウジ</t>
    </rPh>
    <rPh sb="67" eb="68">
      <t>ラン</t>
    </rPh>
    <rPh sb="69" eb="70">
      <t>カク</t>
    </rPh>
    <rPh sb="70" eb="72">
      <t>コウモク</t>
    </rPh>
    <rPh sb="76" eb="78">
      <t>ヒョウジ</t>
    </rPh>
    <rPh sb="85" eb="87">
      <t>カクニン</t>
    </rPh>
    <rPh sb="91" eb="92">
      <t>ホン</t>
    </rPh>
    <rPh sb="96" eb="98">
      <t>テイシュツ</t>
    </rPh>
    <rPh sb="209" eb="210">
      <t>トウ</t>
    </rPh>
    <rPh sb="250" eb="251">
      <t>トウ</t>
    </rPh>
    <rPh sb="265" eb="267">
      <t>カクニン</t>
    </rPh>
    <phoneticPr fontId="18"/>
  </si>
  <si>
    <t>メーカー強化枠
フラグ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</si>
</sst>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;\-0;;@"/>
    <numFmt numFmtId="177" formatCode="0.00_ "/>
  </numFmts>
  <fonts count="6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9"/>
      <color indexed="12"/>
      <name val="ＭＳ Ｐゴシック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6100"/>
      <name val="ＭＳ Ｐゴシック"/>
      <family val="3"/>
      <charset val="128"/>
      <scheme val="minor"/>
    </font>
    <font>
      <b/>
      <sz val="20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color theme="0"/>
      <name val="Meiryo UI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游ゴシック Medium"/>
      <family val="3"/>
      <charset val="128"/>
    </font>
    <font>
      <sz val="12"/>
      <color rgb="FF000000"/>
      <name val="游ゴシック Medium"/>
      <family val="3"/>
      <charset val="128"/>
    </font>
    <font>
      <sz val="14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DEADA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D9D9D9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0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6" fontId="19" fillId="0" borderId="0" applyFont="0" applyFill="0" applyBorder="0" applyAlignment="0" applyProtection="0"/>
    <xf numFmtId="0" fontId="39" fillId="5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46" fillId="41" borderId="20" xfId="169" applyFont="1" applyFill="1" applyBorder="1" applyAlignment="1">
      <alignment horizontal="center" vertical="center"/>
    </xf>
    <xf numFmtId="0" fontId="46" fillId="41" borderId="22" xfId="169" applyFont="1" applyFill="1" applyBorder="1" applyAlignment="1">
      <alignment horizontal="center" vertical="center" wrapText="1"/>
    </xf>
    <xf numFmtId="0" fontId="46" fillId="40" borderId="22" xfId="169" applyFont="1" applyFill="1" applyBorder="1" applyAlignment="1">
      <alignment horizontal="center" vertical="center" shrinkToFit="1"/>
    </xf>
    <xf numFmtId="0" fontId="46" fillId="40" borderId="10" xfId="169" applyFont="1" applyFill="1" applyBorder="1" applyAlignment="1">
      <alignment horizontal="center" vertical="center" shrinkToFit="1"/>
    </xf>
    <xf numFmtId="0" fontId="46" fillId="40" borderId="10" xfId="102" applyNumberFormat="1" applyFont="1" applyFill="1" applyBorder="1" applyAlignment="1" applyProtection="1">
      <alignment horizontal="center" vertical="center" shrinkToFit="1"/>
    </xf>
    <xf numFmtId="49" fontId="46" fillId="40" borderId="10" xfId="102" applyNumberFormat="1" applyFont="1" applyFill="1" applyBorder="1" applyAlignment="1" applyProtection="1">
      <alignment horizontal="center" vertical="center" shrinkToFit="1"/>
    </xf>
    <xf numFmtId="176" fontId="47" fillId="33" borderId="10" xfId="102" applyNumberFormat="1" applyFont="1" applyFill="1" applyBorder="1" applyAlignment="1" applyProtection="1">
      <alignment horizontal="center" vertical="center" shrinkToFit="1"/>
    </xf>
    <xf numFmtId="49" fontId="47" fillId="0" borderId="10" xfId="102" applyNumberFormat="1" applyFont="1" applyFill="1" applyBorder="1" applyAlignment="1" applyProtection="1">
      <alignment horizontal="center" vertical="center" shrinkToFit="1"/>
      <protection locked="0"/>
    </xf>
    <xf numFmtId="176" fontId="47" fillId="33" borderId="27" xfId="102" applyNumberFormat="1" applyFont="1" applyFill="1" applyBorder="1" applyAlignment="1" applyProtection="1">
      <alignment horizontal="center" vertical="center" shrinkToFit="1"/>
    </xf>
    <xf numFmtId="49" fontId="47" fillId="0" borderId="27" xfId="102" applyNumberFormat="1" applyFont="1" applyFill="1" applyBorder="1" applyAlignment="1" applyProtection="1">
      <alignment horizontal="center" vertical="center" shrinkToFit="1"/>
      <protection locked="0"/>
    </xf>
    <xf numFmtId="0" fontId="48" fillId="0" borderId="0" xfId="169" applyFont="1" applyAlignment="1">
      <alignment horizontal="center" vertical="center"/>
    </xf>
    <xf numFmtId="0" fontId="46" fillId="41" borderId="33" xfId="169" applyFont="1" applyFill="1" applyBorder="1" applyAlignment="1">
      <alignment horizontal="center" vertical="center"/>
    </xf>
    <xf numFmtId="0" fontId="45" fillId="37" borderId="22" xfId="169" applyFont="1" applyFill="1" applyBorder="1" applyAlignment="1">
      <alignment horizontal="center" vertical="center"/>
    </xf>
    <xf numFmtId="0" fontId="45" fillId="37" borderId="25" xfId="169" applyFont="1" applyFill="1" applyBorder="1" applyAlignment="1">
      <alignment horizontal="center" vertical="center" wrapText="1"/>
    </xf>
    <xf numFmtId="0" fontId="45" fillId="0" borderId="0" xfId="169" applyFont="1" applyAlignment="1">
      <alignment horizontal="center" vertical="center"/>
    </xf>
    <xf numFmtId="0" fontId="45" fillId="0" borderId="0" xfId="169" applyFont="1" applyAlignment="1">
      <alignment horizontal="center" vertical="center" wrapText="1"/>
    </xf>
    <xf numFmtId="0" fontId="51" fillId="0" borderId="0" xfId="169" applyFont="1" applyAlignment="1">
      <alignment vertical="center" wrapText="1"/>
    </xf>
    <xf numFmtId="2" fontId="46" fillId="33" borderId="10" xfId="102" quotePrefix="1" applyNumberFormat="1" applyFont="1" applyFill="1" applyBorder="1" applyAlignment="1" applyProtection="1">
      <alignment horizontal="center" vertical="center" shrinkToFit="1"/>
    </xf>
    <xf numFmtId="2" fontId="46" fillId="33" borderId="27" xfId="102" quotePrefix="1" applyNumberFormat="1" applyFont="1" applyFill="1" applyBorder="1" applyAlignment="1" applyProtection="1">
      <alignment horizontal="center" vertical="center" shrinkToFit="1"/>
    </xf>
    <xf numFmtId="0" fontId="47" fillId="0" borderId="22" xfId="169" applyFont="1" applyBorder="1" applyAlignment="1">
      <alignment horizontal="center" vertical="center" shrinkToFit="1"/>
    </xf>
    <xf numFmtId="0" fontId="47" fillId="33" borderId="10" xfId="169" applyFont="1" applyFill="1" applyBorder="1" applyAlignment="1">
      <alignment horizontal="center" vertical="center" shrinkToFit="1"/>
    </xf>
    <xf numFmtId="0" fontId="47" fillId="0" borderId="25" xfId="169" applyFont="1" applyBorder="1" applyAlignment="1">
      <alignment horizontal="center" vertical="center" shrinkToFit="1"/>
    </xf>
    <xf numFmtId="2" fontId="47" fillId="33" borderId="10" xfId="102" applyNumberFormat="1" applyFont="1" applyFill="1" applyBorder="1" applyAlignment="1" applyProtection="1">
      <alignment horizontal="center" vertical="center" shrinkToFit="1"/>
    </xf>
    <xf numFmtId="2" fontId="46" fillId="33" borderId="10" xfId="102" applyNumberFormat="1" applyFont="1" applyFill="1" applyBorder="1" applyAlignment="1" applyProtection="1">
      <alignment horizontal="center" vertical="center" shrinkToFit="1"/>
    </xf>
    <xf numFmtId="0" fontId="46" fillId="33" borderId="10" xfId="169" applyFont="1" applyFill="1" applyBorder="1" applyAlignment="1">
      <alignment horizontal="center" vertical="center" shrinkToFit="1"/>
    </xf>
    <xf numFmtId="0" fontId="46" fillId="33" borderId="10" xfId="102" applyNumberFormat="1" applyFont="1" applyFill="1" applyBorder="1" applyAlignment="1" applyProtection="1">
      <alignment horizontal="center" vertical="center" shrinkToFit="1"/>
    </xf>
    <xf numFmtId="2" fontId="47" fillId="33" borderId="27" xfId="102" applyNumberFormat="1" applyFont="1" applyFill="1" applyBorder="1" applyAlignment="1" applyProtection="1">
      <alignment horizontal="center" vertical="center" shrinkToFit="1"/>
    </xf>
    <xf numFmtId="0" fontId="46" fillId="40" borderId="10" xfId="102" applyNumberFormat="1" applyFont="1" applyFill="1" applyBorder="1" applyAlignment="1" applyProtection="1">
      <alignment horizontal="center" vertical="center" wrapText="1" shrinkToFit="1"/>
    </xf>
    <xf numFmtId="0" fontId="47" fillId="0" borderId="10" xfId="102" applyNumberFormat="1" applyFont="1" applyBorder="1" applyAlignment="1" applyProtection="1">
      <alignment horizontal="center" vertical="center" shrinkToFit="1"/>
      <protection locked="0"/>
    </xf>
    <xf numFmtId="0" fontId="47" fillId="0" borderId="10" xfId="102" applyNumberFormat="1" applyFont="1" applyBorder="1" applyAlignment="1" applyProtection="1">
      <alignment horizontal="center" vertical="center" wrapText="1" shrinkToFit="1"/>
      <protection locked="0"/>
    </xf>
    <xf numFmtId="0" fontId="47" fillId="0" borderId="27" xfId="102" applyNumberFormat="1" applyFont="1" applyBorder="1" applyAlignment="1" applyProtection="1">
      <alignment horizontal="center" vertical="center" shrinkToFit="1"/>
      <protection locked="0"/>
    </xf>
    <xf numFmtId="0" fontId="47" fillId="0" borderId="27" xfId="102" applyNumberFormat="1" applyFont="1" applyBorder="1" applyAlignment="1" applyProtection="1">
      <alignment horizontal="center" vertical="center" wrapText="1" shrinkToFit="1"/>
      <protection locked="0"/>
    </xf>
    <xf numFmtId="0" fontId="45" fillId="37" borderId="20" xfId="169" applyFont="1" applyFill="1" applyBorder="1" applyAlignment="1">
      <alignment horizontal="center" vertical="center"/>
    </xf>
    <xf numFmtId="0" fontId="1" fillId="0" borderId="0" xfId="177">
      <alignment vertical="center"/>
    </xf>
    <xf numFmtId="0" fontId="47" fillId="33" borderId="27" xfId="169" applyFont="1" applyFill="1" applyBorder="1" applyAlignment="1">
      <alignment horizontal="center" vertical="center" shrinkToFit="1"/>
    </xf>
    <xf numFmtId="0" fontId="54" fillId="0" borderId="0" xfId="169" applyFont="1" applyAlignment="1">
      <alignment vertical="center" wrapText="1"/>
    </xf>
    <xf numFmtId="0" fontId="49" fillId="0" borderId="11" xfId="169" applyFont="1" applyBorder="1" applyAlignment="1">
      <alignment horizontal="center" vertical="center" wrapText="1" shrinkToFit="1"/>
    </xf>
    <xf numFmtId="0" fontId="49" fillId="0" borderId="0" xfId="169" applyFont="1" applyAlignment="1">
      <alignment horizontal="left" vertical="center" shrinkToFit="1"/>
    </xf>
    <xf numFmtId="0" fontId="44" fillId="35" borderId="10" xfId="169" applyFont="1" applyFill="1" applyBorder="1" applyAlignment="1">
      <alignment horizontal="center" vertical="center"/>
    </xf>
    <xf numFmtId="0" fontId="44" fillId="36" borderId="10" xfId="169" applyFont="1" applyFill="1" applyBorder="1" applyAlignment="1">
      <alignment horizontal="center" vertical="center"/>
    </xf>
    <xf numFmtId="0" fontId="46" fillId="0" borderId="0" xfId="169" applyFont="1" applyAlignment="1">
      <alignment horizontal="center" vertical="center"/>
    </xf>
    <xf numFmtId="0" fontId="46" fillId="0" borderId="0" xfId="169" applyFont="1" applyAlignment="1">
      <alignment horizontal="center" vertical="center" wrapText="1"/>
    </xf>
    <xf numFmtId="0" fontId="46" fillId="40" borderId="23" xfId="102" applyNumberFormat="1" applyFont="1" applyFill="1" applyBorder="1" applyAlignment="1" applyProtection="1">
      <alignment horizontal="center" vertical="center"/>
    </xf>
    <xf numFmtId="0" fontId="47" fillId="0" borderId="10" xfId="169" applyFont="1" applyBorder="1" applyAlignment="1">
      <alignment horizontal="center" vertical="center" shrinkToFit="1"/>
    </xf>
    <xf numFmtId="49" fontId="47" fillId="0" borderId="10" xfId="102" applyNumberFormat="1" applyFont="1" applyFill="1" applyBorder="1" applyAlignment="1" applyProtection="1">
      <alignment horizontal="center" vertical="center" shrinkToFit="1"/>
    </xf>
    <xf numFmtId="0" fontId="47" fillId="0" borderId="10" xfId="102" applyNumberFormat="1" applyFont="1" applyBorder="1" applyAlignment="1" applyProtection="1">
      <alignment horizontal="center" vertical="center" shrinkToFit="1"/>
    </xf>
    <xf numFmtId="0" fontId="47" fillId="0" borderId="10" xfId="102" applyNumberFormat="1" applyFont="1" applyBorder="1" applyAlignment="1" applyProtection="1">
      <alignment horizontal="center" vertical="center" wrapText="1" shrinkToFit="1"/>
    </xf>
    <xf numFmtId="0" fontId="47" fillId="0" borderId="10" xfId="102" applyNumberFormat="1" applyFont="1" applyFill="1" applyBorder="1" applyAlignment="1" applyProtection="1">
      <alignment horizontal="center" vertical="center" shrinkToFit="1"/>
    </xf>
    <xf numFmtId="49" fontId="47" fillId="0" borderId="10" xfId="102" quotePrefix="1" applyNumberFormat="1" applyFont="1" applyFill="1" applyBorder="1" applyAlignment="1" applyProtection="1">
      <alignment horizontal="center" vertical="center" shrinkToFit="1"/>
    </xf>
    <xf numFmtId="0" fontId="46" fillId="0" borderId="23" xfId="102" applyNumberFormat="1" applyFont="1" applyFill="1" applyBorder="1" applyAlignment="1" applyProtection="1">
      <alignment horizontal="center" vertical="center"/>
    </xf>
    <xf numFmtId="0" fontId="46" fillId="0" borderId="26" xfId="102" applyNumberFormat="1" applyFont="1" applyFill="1" applyBorder="1" applyAlignment="1" applyProtection="1">
      <alignment horizontal="center" vertical="center"/>
    </xf>
    <xf numFmtId="0" fontId="47" fillId="0" borderId="0" xfId="0" applyFont="1" applyAlignment="1">
      <alignment horizontal="center" vertical="center"/>
    </xf>
    <xf numFmtId="0" fontId="46" fillId="0" borderId="41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10" xfId="169" applyFont="1" applyBorder="1" applyAlignment="1" applyProtection="1">
      <alignment horizontal="center" vertical="center" shrinkToFit="1"/>
      <protection locked="0"/>
    </xf>
    <xf numFmtId="0" fontId="46" fillId="0" borderId="27" xfId="169" applyFont="1" applyBorder="1" applyAlignment="1" applyProtection="1">
      <alignment horizontal="center" vertical="center" shrinkToFit="1"/>
      <protection locked="0"/>
    </xf>
    <xf numFmtId="49" fontId="46" fillId="40" borderId="10" xfId="102" quotePrefix="1" applyNumberFormat="1" applyFont="1" applyFill="1" applyBorder="1" applyAlignment="1" applyProtection="1">
      <alignment horizontal="center" vertical="center" shrinkToFit="1"/>
    </xf>
    <xf numFmtId="0" fontId="46" fillId="40" borderId="11" xfId="102" applyNumberFormat="1" applyFont="1" applyFill="1" applyBorder="1" applyAlignment="1" applyProtection="1">
      <alignment horizontal="center" vertical="center"/>
    </xf>
    <xf numFmtId="0" fontId="46" fillId="0" borderId="11" xfId="102" applyNumberFormat="1" applyFont="1" applyFill="1" applyBorder="1" applyAlignment="1" applyProtection="1">
      <alignment horizontal="center" vertical="center"/>
    </xf>
    <xf numFmtId="0" fontId="46" fillId="0" borderId="10" xfId="102" applyNumberFormat="1" applyFont="1" applyFill="1" applyBorder="1" applyAlignment="1" applyProtection="1">
      <alignment horizontal="center" vertical="center" shrinkToFit="1"/>
    </xf>
    <xf numFmtId="0" fontId="46" fillId="0" borderId="11" xfId="102" applyNumberFormat="1" applyFont="1" applyFill="1" applyBorder="1" applyAlignment="1" applyProtection="1">
      <alignment horizontal="center" vertical="center"/>
      <protection locked="0"/>
    </xf>
    <xf numFmtId="0" fontId="46" fillId="0" borderId="40" xfId="102" applyNumberFormat="1" applyFont="1" applyFill="1" applyBorder="1" applyAlignment="1" applyProtection="1">
      <alignment horizontal="center" vertical="center"/>
      <protection locked="0"/>
    </xf>
    <xf numFmtId="0" fontId="49" fillId="0" borderId="0" xfId="169" applyFont="1" applyAlignment="1">
      <alignment vertical="center" wrapText="1"/>
    </xf>
    <xf numFmtId="0" fontId="46" fillId="0" borderId="0" xfId="169" applyFont="1" applyAlignment="1">
      <alignment vertical="center" wrapText="1"/>
    </xf>
    <xf numFmtId="49" fontId="46" fillId="0" borderId="0" xfId="169" applyNumberFormat="1" applyFont="1" applyAlignment="1">
      <alignment horizontal="center" vertical="center"/>
    </xf>
    <xf numFmtId="49" fontId="46" fillId="0" borderId="0" xfId="169" applyNumberFormat="1" applyFont="1" applyAlignment="1">
      <alignment horizontal="center" vertical="center" wrapText="1"/>
    </xf>
    <xf numFmtId="0" fontId="52" fillId="42" borderId="10" xfId="169" applyFont="1" applyFill="1" applyBorder="1" applyAlignment="1">
      <alignment horizontal="center" vertical="center"/>
    </xf>
    <xf numFmtId="0" fontId="52" fillId="0" borderId="0" xfId="169" applyFont="1" applyAlignment="1">
      <alignment horizontal="center" vertical="center"/>
    </xf>
    <xf numFmtId="0" fontId="52" fillId="0" borderId="10" xfId="169" applyFont="1" applyBorder="1" applyAlignment="1">
      <alignment horizontal="center" vertical="center"/>
    </xf>
    <xf numFmtId="0" fontId="52" fillId="0" borderId="10" xfId="169" applyFont="1" applyBorder="1" applyAlignment="1">
      <alignment horizontal="center" vertical="center" wrapText="1"/>
    </xf>
    <xf numFmtId="0" fontId="52" fillId="0" borderId="0" xfId="169" applyFont="1">
      <alignment vertical="center"/>
    </xf>
    <xf numFmtId="0" fontId="52" fillId="0" borderId="0" xfId="169" applyFont="1" applyAlignment="1">
      <alignment horizontal="center" vertical="center" wrapText="1"/>
    </xf>
    <xf numFmtId="0" fontId="52" fillId="0" borderId="0" xfId="169" applyFont="1" applyAlignment="1">
      <alignment vertical="center" wrapText="1"/>
    </xf>
    <xf numFmtId="0" fontId="52" fillId="0" borderId="36" xfId="169" applyFont="1" applyBorder="1" applyAlignment="1">
      <alignment horizontal="center" vertical="center" wrapText="1"/>
    </xf>
    <xf numFmtId="0" fontId="52" fillId="0" borderId="11" xfId="169" applyFont="1" applyBorder="1" applyAlignment="1">
      <alignment horizontal="center" vertical="center"/>
    </xf>
    <xf numFmtId="0" fontId="52" fillId="0" borderId="12" xfId="169" applyFont="1" applyBorder="1" applyAlignment="1">
      <alignment horizontal="center" vertical="center"/>
    </xf>
    <xf numFmtId="177" fontId="52" fillId="0" borderId="10" xfId="169" applyNumberFormat="1" applyFont="1" applyBorder="1" applyAlignment="1">
      <alignment horizontal="center" vertical="center"/>
    </xf>
    <xf numFmtId="0" fontId="55" fillId="0" borderId="0" xfId="177" applyFont="1">
      <alignment vertical="center"/>
    </xf>
    <xf numFmtId="0" fontId="32" fillId="0" borderId="10" xfId="177" applyFont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0" fontId="47" fillId="0" borderId="48" xfId="0" applyFont="1" applyBorder="1" applyAlignment="1">
      <alignment horizontal="center" vertical="center"/>
    </xf>
    <xf numFmtId="0" fontId="47" fillId="0" borderId="34" xfId="0" applyFont="1" applyBorder="1" applyAlignment="1">
      <alignment horizontal="center" vertical="center"/>
    </xf>
    <xf numFmtId="0" fontId="46" fillId="0" borderId="22" xfId="102" applyNumberFormat="1" applyFont="1" applyFill="1" applyBorder="1" applyAlignment="1" applyProtection="1">
      <alignment horizontal="center" vertical="center"/>
    </xf>
    <xf numFmtId="0" fontId="46" fillId="0" borderId="25" xfId="102" applyNumberFormat="1" applyFont="1" applyFill="1" applyBorder="1" applyAlignment="1" applyProtection="1">
      <alignment horizontal="center" vertical="center"/>
    </xf>
    <xf numFmtId="0" fontId="46" fillId="40" borderId="22" xfId="102" applyNumberFormat="1" applyFont="1" applyFill="1" applyBorder="1" applyAlignment="1" applyProtection="1">
      <alignment horizontal="center" vertical="center"/>
    </xf>
    <xf numFmtId="0" fontId="47" fillId="0" borderId="37" xfId="0" applyFont="1" applyBorder="1" applyAlignment="1">
      <alignment horizontal="center" vertical="center"/>
    </xf>
    <xf numFmtId="0" fontId="47" fillId="0" borderId="10" xfId="102" applyNumberFormat="1" applyFont="1" applyFill="1" applyBorder="1" applyAlignment="1" applyProtection="1">
      <alignment horizontal="center" vertical="center" wrapText="1" shrinkToFit="1"/>
    </xf>
    <xf numFmtId="0" fontId="47" fillId="0" borderId="10" xfId="102" applyNumberFormat="1" applyFont="1" applyFill="1" applyBorder="1" applyAlignment="1" applyProtection="1">
      <alignment horizontal="center" vertical="center" wrapText="1" shrinkToFit="1"/>
      <protection locked="0"/>
    </xf>
    <xf numFmtId="0" fontId="47" fillId="0" borderId="27" xfId="102" applyNumberFormat="1" applyFont="1" applyFill="1" applyBorder="1" applyAlignment="1" applyProtection="1">
      <alignment horizontal="center" vertical="center" wrapText="1" shrinkToFit="1"/>
      <protection locked="0"/>
    </xf>
    <xf numFmtId="0" fontId="46" fillId="45" borderId="21" xfId="169" applyFont="1" applyFill="1" applyBorder="1" applyAlignment="1">
      <alignment horizontal="center" vertical="center"/>
    </xf>
    <xf numFmtId="0" fontId="46" fillId="45" borderId="24" xfId="169" applyFont="1" applyFill="1" applyBorder="1" applyAlignment="1">
      <alignment horizontal="center" vertical="center"/>
    </xf>
    <xf numFmtId="0" fontId="46" fillId="45" borderId="10" xfId="169" applyFont="1" applyFill="1" applyBorder="1" applyAlignment="1">
      <alignment horizontal="center" vertical="center"/>
    </xf>
    <xf numFmtId="0" fontId="46" fillId="45" borderId="11" xfId="169" applyFont="1" applyFill="1" applyBorder="1" applyAlignment="1">
      <alignment horizontal="center" vertical="center"/>
    </xf>
    <xf numFmtId="0" fontId="46" fillId="45" borderId="32" xfId="169" applyFont="1" applyFill="1" applyBorder="1" applyAlignment="1">
      <alignment horizontal="center" vertical="center" wrapText="1"/>
    </xf>
    <xf numFmtId="0" fontId="46" fillId="46" borderId="21" xfId="169" applyFont="1" applyFill="1" applyBorder="1" applyAlignment="1">
      <alignment horizontal="center" vertical="center"/>
    </xf>
    <xf numFmtId="0" fontId="47" fillId="46" borderId="24" xfId="0" applyFont="1" applyFill="1" applyBorder="1" applyAlignment="1">
      <alignment horizontal="center" vertical="center"/>
    </xf>
    <xf numFmtId="0" fontId="47" fillId="46" borderId="29" xfId="0" applyFont="1" applyFill="1" applyBorder="1" applyAlignment="1">
      <alignment horizontal="center" vertical="center"/>
    </xf>
    <xf numFmtId="0" fontId="46" fillId="46" borderId="10" xfId="169" applyFont="1" applyFill="1" applyBorder="1" applyAlignment="1">
      <alignment horizontal="center" vertical="center"/>
    </xf>
    <xf numFmtId="0" fontId="46" fillId="46" borderId="10" xfId="0" applyFont="1" applyFill="1" applyBorder="1" applyAlignment="1">
      <alignment horizontal="center" vertical="center"/>
    </xf>
    <xf numFmtId="0" fontId="46" fillId="46" borderId="23" xfId="0" applyFont="1" applyFill="1" applyBorder="1" applyAlignment="1">
      <alignment horizontal="center" vertical="center"/>
    </xf>
    <xf numFmtId="0" fontId="47" fillId="46" borderId="10" xfId="0" applyFont="1" applyFill="1" applyBorder="1" applyAlignment="1">
      <alignment horizontal="center" vertical="center" wrapText="1"/>
    </xf>
    <xf numFmtId="0" fontId="47" fillId="47" borderId="27" xfId="169" applyFont="1" applyFill="1" applyBorder="1" applyAlignment="1">
      <alignment horizontal="center" vertical="center"/>
    </xf>
    <xf numFmtId="0" fontId="47" fillId="48" borderId="26" xfId="0" applyFont="1" applyFill="1" applyBorder="1" applyAlignment="1">
      <alignment horizontal="center" vertical="center"/>
    </xf>
    <xf numFmtId="0" fontId="47" fillId="48" borderId="27" xfId="0" applyFont="1" applyFill="1" applyBorder="1" applyAlignment="1">
      <alignment horizontal="center" vertical="center"/>
    </xf>
    <xf numFmtId="0" fontId="47" fillId="49" borderId="27" xfId="169" applyFont="1" applyFill="1" applyBorder="1" applyAlignment="1">
      <alignment horizontal="center" vertical="center"/>
    </xf>
    <xf numFmtId="0" fontId="47" fillId="46" borderId="3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46" fillId="0" borderId="23" xfId="102" applyNumberFormat="1" applyFont="1" applyFill="1" applyBorder="1" applyAlignment="1" applyProtection="1">
      <alignment horizontal="center" vertical="center" shrinkToFit="1"/>
    </xf>
    <xf numFmtId="0" fontId="46" fillId="0" borderId="23" xfId="102" applyNumberFormat="1" applyFont="1" applyFill="1" applyBorder="1" applyAlignment="1" applyProtection="1">
      <alignment horizontal="center" vertical="center" shrinkToFit="1"/>
      <protection locked="0"/>
    </xf>
    <xf numFmtId="0" fontId="46" fillId="0" borderId="26" xfId="102" applyNumberFormat="1" applyFont="1" applyFill="1" applyBorder="1" applyAlignment="1" applyProtection="1">
      <alignment horizontal="center" vertical="center" shrinkToFit="1"/>
      <protection locked="0"/>
    </xf>
    <xf numFmtId="0" fontId="46" fillId="40" borderId="23" xfId="102" applyNumberFormat="1" applyFont="1" applyFill="1" applyBorder="1" applyAlignment="1" applyProtection="1">
      <alignment horizontal="center" vertical="center" shrinkToFit="1"/>
    </xf>
    <xf numFmtId="0" fontId="46" fillId="40" borderId="43" xfId="102" applyNumberFormat="1" applyFont="1" applyFill="1" applyBorder="1" applyAlignment="1" applyProtection="1">
      <alignment horizontal="center" vertical="center" shrinkToFit="1"/>
    </xf>
    <xf numFmtId="0" fontId="46" fillId="0" borderId="0" xfId="169" applyFont="1">
      <alignment vertical="center"/>
    </xf>
    <xf numFmtId="0" fontId="51" fillId="0" borderId="0" xfId="169" applyFont="1" applyAlignment="1">
      <alignment horizontal="center" vertical="center"/>
    </xf>
    <xf numFmtId="0" fontId="49" fillId="0" borderId="0" xfId="169" applyFont="1" applyAlignment="1">
      <alignment horizontal="center" vertical="center"/>
    </xf>
    <xf numFmtId="0" fontId="46" fillId="0" borderId="0" xfId="0" applyFont="1">
      <alignment vertical="center"/>
    </xf>
    <xf numFmtId="14" fontId="46" fillId="0" borderId="0" xfId="169" applyNumberFormat="1" applyFont="1" applyAlignment="1">
      <alignment horizontal="center" vertical="center"/>
    </xf>
    <xf numFmtId="0" fontId="50" fillId="0" borderId="0" xfId="169" applyFont="1">
      <alignment vertical="center"/>
    </xf>
    <xf numFmtId="0" fontId="45" fillId="0" borderId="0" xfId="169" applyFont="1" applyAlignment="1">
      <alignment vertical="top"/>
    </xf>
    <xf numFmtId="14" fontId="45" fillId="0" borderId="0" xfId="169" applyNumberFormat="1" applyFont="1" applyAlignment="1">
      <alignment horizontal="center" vertical="center"/>
    </xf>
    <xf numFmtId="0" fontId="45" fillId="0" borderId="0" xfId="169" applyFont="1">
      <alignment vertical="center"/>
    </xf>
    <xf numFmtId="0" fontId="45" fillId="0" borderId="34" xfId="169" applyFont="1" applyBorder="1">
      <alignment vertical="center"/>
    </xf>
    <xf numFmtId="0" fontId="46" fillId="44" borderId="22" xfId="171" applyFont="1" applyFill="1" applyBorder="1" applyAlignment="1">
      <alignment horizontal="center" vertical="center"/>
    </xf>
    <xf numFmtId="0" fontId="46" fillId="44" borderId="10" xfId="171" applyFont="1" applyFill="1" applyBorder="1" applyAlignment="1">
      <alignment horizontal="center" vertical="center"/>
    </xf>
    <xf numFmtId="0" fontId="46" fillId="38" borderId="0" xfId="0" applyFont="1" applyFill="1" applyAlignment="1">
      <alignment horizontal="center" vertical="center" wrapText="1"/>
    </xf>
    <xf numFmtId="0" fontId="46" fillId="44" borderId="10" xfId="171" applyFont="1" applyFill="1" applyBorder="1" applyAlignment="1">
      <alignment horizontal="center" vertical="center" wrapText="1"/>
    </xf>
    <xf numFmtId="0" fontId="46" fillId="40" borderId="22" xfId="171" applyFont="1" applyFill="1" applyBorder="1" applyAlignment="1">
      <alignment horizontal="center" vertical="center"/>
    </xf>
    <xf numFmtId="0" fontId="46" fillId="40" borderId="10" xfId="171" applyFont="1" applyFill="1" applyBorder="1" applyAlignment="1">
      <alignment horizontal="center" vertical="center"/>
    </xf>
    <xf numFmtId="0" fontId="46" fillId="40" borderId="10" xfId="17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7" fillId="38" borderId="0" xfId="0" applyFont="1" applyFill="1" applyAlignment="1">
      <alignment horizontal="center" vertical="center" wrapText="1"/>
    </xf>
    <xf numFmtId="0" fontId="46" fillId="38" borderId="0" xfId="169" applyFont="1" applyFill="1" applyAlignment="1">
      <alignment horizontal="center" vertical="center" wrapText="1"/>
    </xf>
    <xf numFmtId="0" fontId="46" fillId="0" borderId="12" xfId="171" applyFont="1" applyBorder="1" applyAlignment="1">
      <alignment horizontal="center" vertical="center"/>
    </xf>
    <xf numFmtId="0" fontId="46" fillId="0" borderId="10" xfId="171" applyFont="1" applyBorder="1" applyAlignment="1">
      <alignment horizontal="center" vertical="center"/>
    </xf>
    <xf numFmtId="0" fontId="46" fillId="0" borderId="10" xfId="171" applyFont="1" applyBorder="1" applyAlignment="1">
      <alignment horizontal="center" vertical="center" wrapText="1"/>
    </xf>
    <xf numFmtId="0" fontId="46" fillId="0" borderId="0" xfId="169" quotePrefix="1" applyFont="1" applyAlignment="1">
      <alignment horizontal="center" vertical="center"/>
    </xf>
    <xf numFmtId="0" fontId="46" fillId="34" borderId="0" xfId="169" applyFont="1" applyFill="1" applyAlignment="1">
      <alignment horizontal="center" vertical="center"/>
    </xf>
    <xf numFmtId="0" fontId="46" fillId="44" borderId="12" xfId="171" applyFont="1" applyFill="1" applyBorder="1" applyAlignment="1">
      <alignment horizontal="center" vertical="center"/>
    </xf>
    <xf numFmtId="0" fontId="46" fillId="44" borderId="11" xfId="171" applyFont="1" applyFill="1" applyBorder="1" applyAlignment="1">
      <alignment horizontal="center" vertical="center" wrapText="1"/>
    </xf>
    <xf numFmtId="0" fontId="46" fillId="40" borderId="12" xfId="171" applyFont="1" applyFill="1" applyBorder="1" applyAlignment="1">
      <alignment horizontal="center" vertical="center"/>
    </xf>
    <xf numFmtId="0" fontId="46" fillId="34" borderId="0" xfId="0" applyFont="1" applyFill="1">
      <alignment vertical="center"/>
    </xf>
    <xf numFmtId="0" fontId="51" fillId="0" borderId="0" xfId="169" applyFont="1">
      <alignment vertical="center"/>
    </xf>
    <xf numFmtId="14" fontId="46" fillId="0" borderId="0" xfId="169" applyNumberFormat="1" applyFont="1" applyAlignment="1">
      <alignment horizontal="right" vertical="center"/>
    </xf>
    <xf numFmtId="49" fontId="46" fillId="0" borderId="0" xfId="169" applyNumberFormat="1" applyFont="1" applyAlignment="1">
      <alignment horizontal="left" vertical="center"/>
    </xf>
    <xf numFmtId="0" fontId="27" fillId="0" borderId="10" xfId="179" applyFont="1" applyFill="1" applyBorder="1" applyAlignment="1" applyProtection="1">
      <alignment vertical="center" wrapText="1"/>
    </xf>
    <xf numFmtId="0" fontId="56" fillId="0" borderId="10" xfId="177" applyFont="1" applyBorder="1">
      <alignment vertical="center"/>
    </xf>
    <xf numFmtId="49" fontId="46" fillId="0" borderId="10" xfId="102" applyNumberFormat="1" applyFont="1" applyFill="1" applyBorder="1" applyAlignment="1" applyProtection="1">
      <alignment horizontal="center" vertical="center" shrinkToFit="1"/>
      <protection locked="0"/>
    </xf>
    <xf numFmtId="14" fontId="44" fillId="0" borderId="10" xfId="169" applyNumberFormat="1" applyFont="1" applyBorder="1" applyAlignment="1">
      <alignment horizontal="center" vertical="center"/>
    </xf>
    <xf numFmtId="14" fontId="44" fillId="0" borderId="10" xfId="169" applyNumberFormat="1" applyFont="1" applyBorder="1" applyAlignment="1" applyProtection="1">
      <alignment horizontal="center" vertical="center"/>
      <protection locked="0"/>
    </xf>
    <xf numFmtId="0" fontId="47" fillId="0" borderId="0" xfId="0" applyFont="1" applyBorder="1" applyAlignment="1">
      <alignment horizontal="center" vertical="center"/>
    </xf>
    <xf numFmtId="0" fontId="46" fillId="40" borderId="53" xfId="102" applyNumberFormat="1" applyFont="1" applyFill="1" applyBorder="1" applyAlignment="1" applyProtection="1">
      <alignment horizontal="center" vertical="center"/>
    </xf>
    <xf numFmtId="0" fontId="46" fillId="0" borderId="53" xfId="102" applyNumberFormat="1" applyFont="1" applyFill="1" applyBorder="1" applyAlignment="1" applyProtection="1">
      <alignment horizontal="center" vertical="center"/>
    </xf>
    <xf numFmtId="0" fontId="46" fillId="0" borderId="54" xfId="102" applyNumberFormat="1" applyFont="1" applyFill="1" applyBorder="1" applyAlignment="1" applyProtection="1">
      <alignment horizontal="center" vertical="center"/>
    </xf>
    <xf numFmtId="0" fontId="43" fillId="39" borderId="35" xfId="169" applyFont="1" applyFill="1" applyBorder="1" applyAlignment="1">
      <alignment horizontal="center" vertical="center"/>
    </xf>
    <xf numFmtId="0" fontId="43" fillId="39" borderId="42" xfId="169" applyFont="1" applyFill="1" applyBorder="1" applyAlignment="1">
      <alignment horizontal="center" vertical="center"/>
    </xf>
    <xf numFmtId="0" fontId="43" fillId="39" borderId="19" xfId="169" applyFont="1" applyFill="1" applyBorder="1" applyAlignment="1">
      <alignment horizontal="center" vertical="center"/>
    </xf>
    <xf numFmtId="0" fontId="51" fillId="0" borderId="46" xfId="169" applyFont="1" applyBorder="1" applyAlignment="1">
      <alignment horizontal="center" vertical="center" wrapText="1"/>
    </xf>
    <xf numFmtId="0" fontId="51" fillId="0" borderId="37" xfId="169" applyFont="1" applyBorder="1" applyAlignment="1">
      <alignment horizontal="center" vertical="center" wrapText="1"/>
    </xf>
    <xf numFmtId="0" fontId="51" fillId="0" borderId="47" xfId="169" applyFont="1" applyBorder="1" applyAlignment="1">
      <alignment horizontal="center" vertical="center" wrapText="1"/>
    </xf>
    <xf numFmtId="0" fontId="51" fillId="0" borderId="11" xfId="169" applyFont="1" applyBorder="1" applyAlignment="1">
      <alignment horizontal="center" vertical="center" wrapText="1"/>
    </xf>
    <xf numFmtId="0" fontId="51" fillId="0" borderId="13" xfId="169" applyFont="1" applyBorder="1" applyAlignment="1">
      <alignment horizontal="center" vertical="center" wrapText="1"/>
    </xf>
    <xf numFmtId="0" fontId="51" fillId="0" borderId="43" xfId="169" applyFont="1" applyBorder="1" applyAlignment="1">
      <alignment horizontal="center" vertical="center" wrapText="1"/>
    </xf>
    <xf numFmtId="0" fontId="51" fillId="0" borderId="40" xfId="169" applyFont="1" applyBorder="1" applyAlignment="1">
      <alignment horizontal="center" vertical="center" wrapText="1"/>
    </xf>
    <xf numFmtId="0" fontId="51" fillId="0" borderId="44" xfId="169" applyFont="1" applyBorder="1" applyAlignment="1">
      <alignment horizontal="center" vertical="center" wrapText="1"/>
    </xf>
    <xf numFmtId="0" fontId="51" fillId="0" borderId="45" xfId="169" applyFont="1" applyBorder="1" applyAlignment="1">
      <alignment horizontal="center" vertical="center" wrapText="1"/>
    </xf>
    <xf numFmtId="0" fontId="49" fillId="0" borderId="11" xfId="169" applyFont="1" applyBorder="1" applyAlignment="1">
      <alignment horizontal="center" vertical="center"/>
    </xf>
    <xf numFmtId="0" fontId="49" fillId="0" borderId="28" xfId="169" applyFont="1" applyBorder="1" applyAlignment="1">
      <alignment horizontal="center" vertical="center"/>
    </xf>
    <xf numFmtId="0" fontId="49" fillId="0" borderId="18" xfId="169" applyFont="1" applyBorder="1" applyAlignment="1">
      <alignment horizontal="left" vertical="center" wrapText="1" shrinkToFit="1"/>
    </xf>
    <xf numFmtId="0" fontId="49" fillId="0" borderId="15" xfId="169" applyFont="1" applyBorder="1" applyAlignment="1">
      <alignment horizontal="left" vertical="center" wrapText="1" shrinkToFit="1"/>
    </xf>
    <xf numFmtId="0" fontId="49" fillId="0" borderId="17" xfId="169" applyFont="1" applyBorder="1" applyAlignment="1">
      <alignment horizontal="left" vertical="center" wrapText="1" shrinkToFit="1"/>
    </xf>
    <xf numFmtId="0" fontId="49" fillId="0" borderId="12" xfId="169" applyFont="1" applyBorder="1" applyAlignment="1">
      <alignment horizontal="left" vertical="center" wrapText="1" shrinkToFit="1"/>
    </xf>
    <xf numFmtId="0" fontId="42" fillId="43" borderId="11" xfId="169" applyFont="1" applyFill="1" applyBorder="1" applyAlignment="1">
      <alignment horizontal="center" vertical="center"/>
    </xf>
    <xf numFmtId="0" fontId="42" fillId="43" borderId="13" xfId="169" applyFont="1" applyFill="1" applyBorder="1" applyAlignment="1">
      <alignment horizontal="center" vertical="center"/>
    </xf>
    <xf numFmtId="0" fontId="42" fillId="43" borderId="12" xfId="169" applyFont="1" applyFill="1" applyBorder="1" applyAlignment="1">
      <alignment horizontal="center" vertical="center"/>
    </xf>
    <xf numFmtId="0" fontId="44" fillId="34" borderId="13" xfId="0" applyFont="1" applyFill="1" applyBorder="1" applyAlignment="1">
      <alignment horizontal="center" vertical="center"/>
    </xf>
    <xf numFmtId="0" fontId="44" fillId="34" borderId="12" xfId="0" applyFont="1" applyFill="1" applyBorder="1" applyAlignment="1">
      <alignment horizontal="center" vertical="center"/>
    </xf>
    <xf numFmtId="0" fontId="59" fillId="0" borderId="11" xfId="170" applyFont="1" applyBorder="1" applyAlignment="1">
      <alignment horizontal="center" vertical="center" wrapText="1"/>
    </xf>
    <xf numFmtId="0" fontId="59" fillId="0" borderId="13" xfId="170" applyFont="1" applyBorder="1" applyAlignment="1">
      <alignment horizontal="center" vertical="center" wrapText="1"/>
    </xf>
    <xf numFmtId="0" fontId="59" fillId="0" borderId="12" xfId="170" applyFont="1" applyBorder="1" applyAlignment="1">
      <alignment horizontal="center" vertical="center" wrapText="1"/>
    </xf>
    <xf numFmtId="0" fontId="45" fillId="0" borderId="11" xfId="170" applyFont="1" applyBorder="1" applyAlignment="1">
      <alignment horizontal="left" vertical="center" wrapText="1"/>
    </xf>
    <xf numFmtId="0" fontId="45" fillId="0" borderId="13" xfId="170" applyFont="1" applyBorder="1" applyAlignment="1">
      <alignment horizontal="left" vertical="center" wrapText="1"/>
    </xf>
    <xf numFmtId="0" fontId="45" fillId="0" borderId="12" xfId="170" applyFont="1" applyBorder="1" applyAlignment="1">
      <alignment horizontal="left" vertical="center" wrapText="1"/>
    </xf>
    <xf numFmtId="0" fontId="47" fillId="46" borderId="38" xfId="0" applyFont="1" applyFill="1" applyBorder="1" applyAlignment="1">
      <alignment horizontal="center" vertical="center"/>
    </xf>
    <xf numFmtId="0" fontId="47" fillId="46" borderId="39" xfId="0" applyFont="1" applyFill="1" applyBorder="1" applyAlignment="1">
      <alignment horizontal="center" vertical="center"/>
    </xf>
    <xf numFmtId="0" fontId="47" fillId="36" borderId="49" xfId="0" applyFont="1" applyFill="1" applyBorder="1" applyAlignment="1">
      <alignment horizontal="center" vertical="center" wrapText="1"/>
    </xf>
    <xf numFmtId="0" fontId="47" fillId="36" borderId="31" xfId="0" applyFont="1" applyFill="1" applyBorder="1" applyAlignment="1">
      <alignment horizontal="center" vertical="center" wrapText="1"/>
    </xf>
    <xf numFmtId="0" fontId="47" fillId="0" borderId="30" xfId="169" applyFont="1" applyBorder="1" applyAlignment="1">
      <alignment horizontal="center" vertical="center"/>
    </xf>
    <xf numFmtId="0" fontId="47" fillId="0" borderId="31" xfId="169" applyFont="1" applyBorder="1" applyAlignment="1">
      <alignment horizontal="center" vertical="center"/>
    </xf>
    <xf numFmtId="0" fontId="47" fillId="45" borderId="16" xfId="169" applyFont="1" applyFill="1" applyBorder="1" applyAlignment="1">
      <alignment horizontal="center" vertical="center" wrapText="1"/>
    </xf>
    <xf numFmtId="0" fontId="47" fillId="45" borderId="14" xfId="169" applyFont="1" applyFill="1" applyBorder="1" applyAlignment="1">
      <alignment horizontal="center" vertical="center"/>
    </xf>
    <xf numFmtId="0" fontId="47" fillId="45" borderId="16" xfId="169" applyFont="1" applyFill="1" applyBorder="1" applyAlignment="1">
      <alignment horizontal="center" vertical="center"/>
    </xf>
    <xf numFmtId="0" fontId="47" fillId="46" borderId="16" xfId="169" applyFont="1" applyFill="1" applyBorder="1" applyAlignment="1">
      <alignment horizontal="center" vertical="center" wrapText="1"/>
    </xf>
    <xf numFmtId="0" fontId="47" fillId="46" borderId="14" xfId="169" applyFont="1" applyFill="1" applyBorder="1" applyAlignment="1">
      <alignment horizontal="center" vertical="center"/>
    </xf>
    <xf numFmtId="0" fontId="47" fillId="46" borderId="32" xfId="0" applyFont="1" applyFill="1" applyBorder="1" applyAlignment="1">
      <alignment horizontal="center" vertical="center" wrapText="1"/>
    </xf>
    <xf numFmtId="0" fontId="47" fillId="46" borderId="14" xfId="0" applyFont="1" applyFill="1" applyBorder="1" applyAlignment="1">
      <alignment horizontal="center" vertical="center"/>
    </xf>
    <xf numFmtId="0" fontId="47" fillId="46" borderId="14" xfId="0" applyFont="1" applyFill="1" applyBorder="1" applyAlignment="1">
      <alignment horizontal="center" vertical="center" wrapText="1"/>
    </xf>
    <xf numFmtId="0" fontId="46" fillId="0" borderId="0" xfId="169" applyFont="1" applyAlignment="1">
      <alignment vertical="center" wrapText="1"/>
    </xf>
    <xf numFmtId="0" fontId="47" fillId="36" borderId="38" xfId="0" applyFont="1" applyFill="1" applyBorder="1" applyAlignment="1">
      <alignment horizontal="center" vertical="center" wrapText="1"/>
    </xf>
    <xf numFmtId="0" fontId="47" fillId="36" borderId="39" xfId="0" applyFont="1" applyFill="1" applyBorder="1" applyAlignment="1">
      <alignment horizontal="center" vertical="center" wrapText="1"/>
    </xf>
    <xf numFmtId="0" fontId="46" fillId="44" borderId="22" xfId="171" applyFont="1" applyFill="1" applyBorder="1" applyAlignment="1">
      <alignment horizontal="center" vertical="center"/>
    </xf>
    <xf numFmtId="0" fontId="46" fillId="44" borderId="10" xfId="171" applyFont="1" applyFill="1" applyBorder="1" applyAlignment="1">
      <alignment horizontal="center" vertical="center"/>
    </xf>
    <xf numFmtId="0" fontId="47" fillId="36" borderId="51" xfId="0" applyFont="1" applyFill="1" applyBorder="1" applyAlignment="1">
      <alignment horizontal="center" vertical="center" wrapText="1"/>
    </xf>
    <xf numFmtId="0" fontId="47" fillId="36" borderId="52" xfId="0" applyFont="1" applyFill="1" applyBorder="1" applyAlignment="1">
      <alignment horizontal="center" vertical="center" wrapText="1"/>
    </xf>
    <xf numFmtId="0" fontId="51" fillId="39" borderId="41" xfId="169" applyFont="1" applyFill="1" applyBorder="1" applyAlignment="1">
      <alignment horizontal="center" vertical="center"/>
    </xf>
    <xf numFmtId="0" fontId="51" fillId="39" borderId="0" xfId="169" applyFont="1" applyFill="1" applyAlignment="1">
      <alignment horizontal="center" vertical="center"/>
    </xf>
    <xf numFmtId="0" fontId="51" fillId="0" borderId="24" xfId="169" applyFont="1" applyBorder="1" applyAlignment="1">
      <alignment horizontal="center" vertical="center" wrapText="1"/>
    </xf>
    <xf numFmtId="0" fontId="51" fillId="0" borderId="50" xfId="169" applyFont="1" applyBorder="1" applyAlignment="1">
      <alignment horizontal="center" vertical="center" wrapText="1"/>
    </xf>
    <xf numFmtId="0" fontId="49" fillId="0" borderId="18" xfId="169" applyFont="1" applyBorder="1" applyAlignment="1" applyProtection="1">
      <alignment horizontal="left" vertical="center" wrapText="1" shrinkToFit="1"/>
      <protection locked="0"/>
    </xf>
    <xf numFmtId="0" fontId="49" fillId="0" borderId="15" xfId="169" applyFont="1" applyBorder="1" applyAlignment="1" applyProtection="1">
      <alignment horizontal="left" vertical="center" wrapText="1" shrinkToFit="1"/>
      <protection locked="0"/>
    </xf>
    <xf numFmtId="0" fontId="49" fillId="0" borderId="17" xfId="169" applyFont="1" applyBorder="1" applyAlignment="1" applyProtection="1">
      <alignment horizontal="left" vertical="center" wrapText="1" shrinkToFit="1"/>
      <protection locked="0"/>
    </xf>
    <xf numFmtId="0" fontId="49" fillId="0" borderId="12" xfId="169" applyFont="1" applyBorder="1" applyAlignment="1" applyProtection="1">
      <alignment horizontal="left" vertical="center" wrapText="1" shrinkToFit="1"/>
      <protection locked="0"/>
    </xf>
    <xf numFmtId="0" fontId="46" fillId="44" borderId="13" xfId="17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2" fillId="0" borderId="36" xfId="177" applyFont="1" applyBorder="1" applyAlignment="1">
      <alignment horizontal="center" vertical="top" wrapText="1"/>
    </xf>
    <xf numFmtId="0" fontId="32" fillId="0" borderId="16" xfId="177" applyFont="1" applyBorder="1" applyAlignment="1">
      <alignment horizontal="center" vertical="top" wrapText="1"/>
    </xf>
    <xf numFmtId="0" fontId="32" fillId="0" borderId="14" xfId="177" applyFont="1" applyBorder="1" applyAlignment="1">
      <alignment horizontal="center" vertical="top" wrapText="1"/>
    </xf>
    <xf numFmtId="0" fontId="57" fillId="0" borderId="36" xfId="177" applyFont="1" applyBorder="1" applyAlignment="1">
      <alignment vertical="center" wrapText="1"/>
    </xf>
    <xf numFmtId="0" fontId="57" fillId="0" borderId="16" xfId="177" applyFont="1" applyBorder="1" applyAlignment="1">
      <alignment vertical="center" wrapText="1"/>
    </xf>
    <xf numFmtId="0" fontId="57" fillId="0" borderId="14" xfId="177" applyFont="1" applyBorder="1" applyAlignment="1">
      <alignment vertical="center" wrapText="1"/>
    </xf>
    <xf numFmtId="0" fontId="52" fillId="42" borderId="11" xfId="169" applyFont="1" applyFill="1" applyBorder="1" applyAlignment="1">
      <alignment horizontal="center" vertical="center"/>
    </xf>
    <xf numFmtId="0" fontId="52" fillId="42" borderId="12" xfId="169" applyFont="1" applyFill="1" applyBorder="1" applyAlignment="1">
      <alignment horizontal="center" vertical="center"/>
    </xf>
    <xf numFmtId="0" fontId="52" fillId="42" borderId="13" xfId="169" applyFont="1" applyFill="1" applyBorder="1" applyAlignment="1">
      <alignment horizontal="center" vertical="center"/>
    </xf>
    <xf numFmtId="0" fontId="52" fillId="0" borderId="10" xfId="169" applyFont="1" applyBorder="1" applyAlignment="1">
      <alignment horizontal="center" vertical="center"/>
    </xf>
    <xf numFmtId="0" fontId="52" fillId="0" borderId="36" xfId="169" applyFont="1" applyBorder="1" applyAlignment="1">
      <alignment horizontal="center" vertical="center"/>
    </xf>
    <xf numFmtId="0" fontId="52" fillId="0" borderId="16" xfId="169" applyFont="1" applyBorder="1" applyAlignment="1">
      <alignment horizontal="center" vertical="center"/>
    </xf>
    <xf numFmtId="0" fontId="52" fillId="0" borderId="10" xfId="169" applyFont="1" applyBorder="1" applyAlignment="1">
      <alignment horizontal="center" vertical="center" wrapText="1"/>
    </xf>
    <xf numFmtId="0" fontId="59" fillId="0" borderId="11" xfId="170" applyFont="1" applyBorder="1" applyAlignment="1" applyProtection="1">
      <alignment horizontal="center" vertical="center" wrapText="1"/>
      <protection locked="0"/>
    </xf>
    <xf numFmtId="0" fontId="59" fillId="0" borderId="13" xfId="170" applyFont="1" applyBorder="1" applyAlignment="1" applyProtection="1">
      <alignment horizontal="center" vertical="center" wrapText="1"/>
      <protection locked="0"/>
    </xf>
    <xf numFmtId="0" fontId="59" fillId="0" borderId="12" xfId="170" applyFont="1" applyBorder="1" applyAlignment="1" applyProtection="1">
      <alignment horizontal="center" vertical="center" wrapText="1"/>
      <protection locked="0"/>
    </xf>
  </cellXfs>
  <cellStyles count="180">
    <cellStyle name="20% - アクセント 1" xfId="19" builtinId="30" customBuiltin="1"/>
    <cellStyle name="20% - アクセント 1 2" xfId="44" xr:uid="{00000000-0005-0000-0000-000001000000}"/>
    <cellStyle name="20% - アクセント 2" xfId="23" builtinId="34" customBuiltin="1"/>
    <cellStyle name="20% - アクセント 2 2" xfId="45" xr:uid="{00000000-0005-0000-0000-000003000000}"/>
    <cellStyle name="20% - アクセント 3" xfId="27" builtinId="38" customBuiltin="1"/>
    <cellStyle name="20% - アクセント 3 2" xfId="46" xr:uid="{00000000-0005-0000-0000-000005000000}"/>
    <cellStyle name="20% - アクセント 4" xfId="31" builtinId="42" customBuiltin="1"/>
    <cellStyle name="20% - アクセント 4 2" xfId="47" xr:uid="{00000000-0005-0000-0000-000007000000}"/>
    <cellStyle name="20% - アクセント 5" xfId="35" builtinId="46" customBuiltin="1"/>
    <cellStyle name="20% - アクセント 5 2" xfId="48" xr:uid="{00000000-0005-0000-0000-000009000000}"/>
    <cellStyle name="20% - アクセント 6" xfId="39" builtinId="50" customBuiltin="1"/>
    <cellStyle name="20% - アクセント 6 2" xfId="49" xr:uid="{00000000-0005-0000-0000-00000B000000}"/>
    <cellStyle name="40% - アクセント 1" xfId="20" builtinId="31" customBuiltin="1"/>
    <cellStyle name="40% - アクセント 1 2" xfId="50" xr:uid="{00000000-0005-0000-0000-00000D000000}"/>
    <cellStyle name="40% - アクセント 2" xfId="24" builtinId="35" customBuiltin="1"/>
    <cellStyle name="40% - アクセント 2 2" xfId="51" xr:uid="{00000000-0005-0000-0000-00000F000000}"/>
    <cellStyle name="40% - アクセント 3" xfId="28" builtinId="39" customBuiltin="1"/>
    <cellStyle name="40% - アクセント 3 2" xfId="52" xr:uid="{00000000-0005-0000-0000-000011000000}"/>
    <cellStyle name="40% - アクセント 4" xfId="32" builtinId="43" customBuiltin="1"/>
    <cellStyle name="40% - アクセント 4 2" xfId="53" xr:uid="{00000000-0005-0000-0000-000013000000}"/>
    <cellStyle name="40% - アクセント 5" xfId="36" builtinId="47" customBuiltin="1"/>
    <cellStyle name="40% - アクセント 5 2" xfId="54" xr:uid="{00000000-0005-0000-0000-000015000000}"/>
    <cellStyle name="40% - アクセント 6" xfId="40" builtinId="51" customBuiltin="1"/>
    <cellStyle name="40% - アクセント 6 2" xfId="55" xr:uid="{00000000-0005-0000-0000-000017000000}"/>
    <cellStyle name="60% - アクセント 1" xfId="21" builtinId="32" customBuiltin="1"/>
    <cellStyle name="60% - アクセント 1 2" xfId="56" xr:uid="{00000000-0005-0000-0000-000019000000}"/>
    <cellStyle name="60% - アクセント 2" xfId="25" builtinId="36" customBuiltin="1"/>
    <cellStyle name="60% - アクセント 2 2" xfId="57" xr:uid="{00000000-0005-0000-0000-00001B000000}"/>
    <cellStyle name="60% - アクセント 3" xfId="29" builtinId="40" customBuiltin="1"/>
    <cellStyle name="60% - アクセント 3 2" xfId="58" xr:uid="{00000000-0005-0000-0000-00001D000000}"/>
    <cellStyle name="60% - アクセント 4" xfId="33" builtinId="44" customBuiltin="1"/>
    <cellStyle name="60% - アクセント 4 2" xfId="59" xr:uid="{00000000-0005-0000-0000-00001F000000}"/>
    <cellStyle name="60% - アクセント 5" xfId="37" builtinId="48" customBuiltin="1"/>
    <cellStyle name="60% - アクセント 5 2" xfId="60" xr:uid="{00000000-0005-0000-0000-000021000000}"/>
    <cellStyle name="60% - アクセント 6" xfId="41" builtinId="52" customBuiltin="1"/>
    <cellStyle name="60% - アクセント 6 2" xfId="61" xr:uid="{00000000-0005-0000-0000-000023000000}"/>
    <cellStyle name="アクセント 1" xfId="18" builtinId="29" customBuiltin="1"/>
    <cellStyle name="アクセント 1 2" xfId="62" xr:uid="{00000000-0005-0000-0000-000025000000}"/>
    <cellStyle name="アクセント 2" xfId="22" builtinId="33" customBuiltin="1"/>
    <cellStyle name="アクセント 2 2" xfId="63" xr:uid="{00000000-0005-0000-0000-000027000000}"/>
    <cellStyle name="アクセント 3" xfId="26" builtinId="37" customBuiltin="1"/>
    <cellStyle name="アクセント 3 2" xfId="64" xr:uid="{00000000-0005-0000-0000-000029000000}"/>
    <cellStyle name="アクセント 4" xfId="30" builtinId="41" customBuiltin="1"/>
    <cellStyle name="アクセント 4 2" xfId="65" xr:uid="{00000000-0005-0000-0000-00002B000000}"/>
    <cellStyle name="アクセント 5" xfId="34" builtinId="45" customBuiltin="1"/>
    <cellStyle name="アクセント 5 2" xfId="66" xr:uid="{00000000-0005-0000-0000-00002D000000}"/>
    <cellStyle name="アクセント 6" xfId="38" builtinId="49" customBuiltin="1"/>
    <cellStyle name="アクセント 6 2" xfId="67" xr:uid="{00000000-0005-0000-0000-00002F000000}"/>
    <cellStyle name="タイトル" xfId="1" builtinId="15" customBuiltin="1"/>
    <cellStyle name="タイトル 2" xfId="68" xr:uid="{00000000-0005-0000-0000-000031000000}"/>
    <cellStyle name="チェック セル" xfId="13" builtinId="23" customBuiltin="1"/>
    <cellStyle name="チェック セル 2" xfId="69" xr:uid="{00000000-0005-0000-0000-000033000000}"/>
    <cellStyle name="どちらでもない" xfId="8" builtinId="28" customBuiltin="1"/>
    <cellStyle name="どちらでもない 2" xfId="70" xr:uid="{00000000-0005-0000-0000-000035000000}"/>
    <cellStyle name="パーセント 2" xfId="71" xr:uid="{00000000-0005-0000-0000-000036000000}"/>
    <cellStyle name="パーセント 2 2" xfId="72" xr:uid="{00000000-0005-0000-0000-000037000000}"/>
    <cellStyle name="パーセント 2 2 2" xfId="73" xr:uid="{00000000-0005-0000-0000-000038000000}"/>
    <cellStyle name="パーセント 2 2 2 2" xfId="74" xr:uid="{00000000-0005-0000-0000-000039000000}"/>
    <cellStyle name="パーセント 2 2 2 3" xfId="75" xr:uid="{00000000-0005-0000-0000-00003A000000}"/>
    <cellStyle name="パーセント 2 2 3" xfId="76" xr:uid="{00000000-0005-0000-0000-00003B000000}"/>
    <cellStyle name="パーセント 2 2 3 2" xfId="77" xr:uid="{00000000-0005-0000-0000-00003C000000}"/>
    <cellStyle name="パーセント 2 2 3 3" xfId="78" xr:uid="{00000000-0005-0000-0000-00003D000000}"/>
    <cellStyle name="パーセント 2 2 4" xfId="79" xr:uid="{00000000-0005-0000-0000-00003E000000}"/>
    <cellStyle name="パーセント 2 2 4 2" xfId="80" xr:uid="{00000000-0005-0000-0000-00003F000000}"/>
    <cellStyle name="パーセント 2 2 4 3" xfId="81" xr:uid="{00000000-0005-0000-0000-000040000000}"/>
    <cellStyle name="パーセント 2 2 5" xfId="82" xr:uid="{00000000-0005-0000-0000-000041000000}"/>
    <cellStyle name="パーセント 2 2 6" xfId="83" xr:uid="{00000000-0005-0000-0000-000042000000}"/>
    <cellStyle name="パーセント 2 3" xfId="84" xr:uid="{00000000-0005-0000-0000-000043000000}"/>
    <cellStyle name="パーセント 2 3 2" xfId="85" xr:uid="{00000000-0005-0000-0000-000044000000}"/>
    <cellStyle name="パーセント 2 3 3" xfId="86" xr:uid="{00000000-0005-0000-0000-000045000000}"/>
    <cellStyle name="パーセント 2 4" xfId="87" xr:uid="{00000000-0005-0000-0000-000046000000}"/>
    <cellStyle name="パーセント 2 4 2" xfId="88" xr:uid="{00000000-0005-0000-0000-000047000000}"/>
    <cellStyle name="パーセント 2 4 3" xfId="89" xr:uid="{00000000-0005-0000-0000-000048000000}"/>
    <cellStyle name="パーセント 2 5" xfId="90" xr:uid="{00000000-0005-0000-0000-000049000000}"/>
    <cellStyle name="パーセント 2 5 2" xfId="91" xr:uid="{00000000-0005-0000-0000-00004A000000}"/>
    <cellStyle name="パーセント 2 5 3" xfId="92" xr:uid="{00000000-0005-0000-0000-00004B000000}"/>
    <cellStyle name="パーセント 2 6" xfId="93" xr:uid="{00000000-0005-0000-0000-00004C000000}"/>
    <cellStyle name="パーセント 2 7" xfId="94" xr:uid="{00000000-0005-0000-0000-00004D000000}"/>
    <cellStyle name="ハイパーリンク" xfId="179" builtinId="8"/>
    <cellStyle name="ハイパーリンク 2" xfId="95" xr:uid="{00000000-0005-0000-0000-00004F000000}"/>
    <cellStyle name="ハイパーリンク 3" xfId="96" xr:uid="{00000000-0005-0000-0000-000050000000}"/>
    <cellStyle name="ハイパーリンク 3 2" xfId="178" xr:uid="{DCF3B1C1-2EFF-48C5-B258-CA1BB2D1F0C8}"/>
    <cellStyle name="メモ" xfId="15" builtinId="10" customBuiltin="1"/>
    <cellStyle name="メモ 2" xfId="97" xr:uid="{00000000-0005-0000-0000-000052000000}"/>
    <cellStyle name="リンク セル" xfId="12" builtinId="24" customBuiltin="1"/>
    <cellStyle name="リンク セル 2" xfId="98" xr:uid="{00000000-0005-0000-0000-000054000000}"/>
    <cellStyle name="悪い" xfId="7" builtinId="27" customBuiltin="1"/>
    <cellStyle name="悪い 2" xfId="99" xr:uid="{00000000-0005-0000-0000-000056000000}"/>
    <cellStyle name="計算" xfId="11" builtinId="22" customBuiltin="1"/>
    <cellStyle name="計算 2" xfId="100" xr:uid="{00000000-0005-0000-0000-000058000000}"/>
    <cellStyle name="警告文" xfId="14" builtinId="11" customBuiltin="1"/>
    <cellStyle name="警告文 2" xfId="101" xr:uid="{00000000-0005-0000-0000-00005A000000}"/>
    <cellStyle name="桁区切り 2" xfId="102" xr:uid="{00000000-0005-0000-0000-00005C000000}"/>
    <cellStyle name="桁区切り 2 2" xfId="103" xr:uid="{00000000-0005-0000-0000-00005D000000}"/>
    <cellStyle name="桁区切り 3" xfId="104" xr:uid="{00000000-0005-0000-0000-00005E000000}"/>
    <cellStyle name="桁区切り 4" xfId="105" xr:uid="{00000000-0005-0000-0000-00005F000000}"/>
    <cellStyle name="桁区切り 5" xfId="106" xr:uid="{00000000-0005-0000-0000-000060000000}"/>
    <cellStyle name="桁区切り 5 2" xfId="107" xr:uid="{00000000-0005-0000-0000-000061000000}"/>
    <cellStyle name="桁区切り 6" xfId="108" xr:uid="{00000000-0005-0000-0000-000062000000}"/>
    <cellStyle name="桁区切り 6 2" xfId="109" xr:uid="{00000000-0005-0000-0000-000063000000}"/>
    <cellStyle name="見出し 1" xfId="2" builtinId="16" customBuiltin="1"/>
    <cellStyle name="見出し 1 2" xfId="110" xr:uid="{00000000-0005-0000-0000-000065000000}"/>
    <cellStyle name="見出し 2" xfId="3" builtinId="17" customBuiltin="1"/>
    <cellStyle name="見出し 2 2" xfId="111" xr:uid="{00000000-0005-0000-0000-000067000000}"/>
    <cellStyle name="見出し 3" xfId="4" builtinId="18" customBuiltin="1"/>
    <cellStyle name="見出し 3 2" xfId="112" xr:uid="{00000000-0005-0000-0000-000069000000}"/>
    <cellStyle name="見出し 4" xfId="5" builtinId="19" customBuiltin="1"/>
    <cellStyle name="見出し 4 2" xfId="113" xr:uid="{00000000-0005-0000-0000-00006B000000}"/>
    <cellStyle name="集計" xfId="17" builtinId="25" customBuiltin="1"/>
    <cellStyle name="集計 2" xfId="114" xr:uid="{00000000-0005-0000-0000-00006D000000}"/>
    <cellStyle name="出力" xfId="10" builtinId="21" customBuiltin="1"/>
    <cellStyle name="出力 2" xfId="115" xr:uid="{00000000-0005-0000-0000-00006F000000}"/>
    <cellStyle name="説明文" xfId="16" builtinId="53" customBuiltin="1"/>
    <cellStyle name="説明文 2" xfId="116" xr:uid="{00000000-0005-0000-0000-000071000000}"/>
    <cellStyle name="通貨 2" xfId="117" xr:uid="{00000000-0005-0000-0000-000072000000}"/>
    <cellStyle name="入力" xfId="9" builtinId="20" customBuiltin="1"/>
    <cellStyle name="入力 2" xfId="118" xr:uid="{00000000-0005-0000-0000-000074000000}"/>
    <cellStyle name="標準" xfId="0" builtinId="0"/>
    <cellStyle name="標準 2" xfId="43" xr:uid="{00000000-0005-0000-0000-000076000000}"/>
    <cellStyle name="標準 2 2" xfId="42" xr:uid="{00000000-0005-0000-0000-000077000000}"/>
    <cellStyle name="標準 2 2 2" xfId="119" xr:uid="{00000000-0005-0000-0000-000078000000}"/>
    <cellStyle name="標準 2 2 2 2" xfId="120" xr:uid="{00000000-0005-0000-0000-000079000000}"/>
    <cellStyle name="標準 2 2 2 2 2" xfId="121" xr:uid="{00000000-0005-0000-0000-00007A000000}"/>
    <cellStyle name="標準 2 2 2 2 3" xfId="122" xr:uid="{00000000-0005-0000-0000-00007B000000}"/>
    <cellStyle name="標準 2 2 2 3" xfId="123" xr:uid="{00000000-0005-0000-0000-00007C000000}"/>
    <cellStyle name="標準 2 2 2 3 2" xfId="124" xr:uid="{00000000-0005-0000-0000-00007D000000}"/>
    <cellStyle name="標準 2 2 2 3 3" xfId="125" xr:uid="{00000000-0005-0000-0000-00007E000000}"/>
    <cellStyle name="標準 2 2 2 4" xfId="126" xr:uid="{00000000-0005-0000-0000-00007F000000}"/>
    <cellStyle name="標準 2 2 2 4 2" xfId="127" xr:uid="{00000000-0005-0000-0000-000080000000}"/>
    <cellStyle name="標準 2 2 2 4 3" xfId="128" xr:uid="{00000000-0005-0000-0000-000081000000}"/>
    <cellStyle name="標準 2 2 2 5" xfId="129" xr:uid="{00000000-0005-0000-0000-000082000000}"/>
    <cellStyle name="標準 2 2 2 6" xfId="130" xr:uid="{00000000-0005-0000-0000-000083000000}"/>
    <cellStyle name="標準 2 2 3" xfId="131" xr:uid="{00000000-0005-0000-0000-000084000000}"/>
    <cellStyle name="標準 2 2 3 2" xfId="132" xr:uid="{00000000-0005-0000-0000-000085000000}"/>
    <cellStyle name="標準 2 2 3 3" xfId="133" xr:uid="{00000000-0005-0000-0000-000086000000}"/>
    <cellStyle name="標準 2 2 4" xfId="134" xr:uid="{00000000-0005-0000-0000-000087000000}"/>
    <cellStyle name="標準 2 2 4 2" xfId="135" xr:uid="{00000000-0005-0000-0000-000088000000}"/>
    <cellStyle name="標準 2 2 4 3" xfId="136" xr:uid="{00000000-0005-0000-0000-000089000000}"/>
    <cellStyle name="標準 2 2 5" xfId="137" xr:uid="{00000000-0005-0000-0000-00008A000000}"/>
    <cellStyle name="標準 2 2 5 2" xfId="138" xr:uid="{00000000-0005-0000-0000-00008B000000}"/>
    <cellStyle name="標準 2 2 5 3" xfId="139" xr:uid="{00000000-0005-0000-0000-00008C000000}"/>
    <cellStyle name="標準 2 2 5 4" xfId="140" xr:uid="{00000000-0005-0000-0000-00008D000000}"/>
    <cellStyle name="標準 2 2 6" xfId="141" xr:uid="{00000000-0005-0000-0000-00008E000000}"/>
    <cellStyle name="標準 2 2 7" xfId="142" xr:uid="{00000000-0005-0000-0000-00008F000000}"/>
    <cellStyle name="標準 2 3" xfId="143" xr:uid="{00000000-0005-0000-0000-000090000000}"/>
    <cellStyle name="標準 2 4" xfId="144" xr:uid="{00000000-0005-0000-0000-000091000000}"/>
    <cellStyle name="標準 3" xfId="145" xr:uid="{00000000-0005-0000-0000-000092000000}"/>
    <cellStyle name="標準 3 2" xfId="146" xr:uid="{00000000-0005-0000-0000-000093000000}"/>
    <cellStyle name="標準 3 2 2" xfId="147" xr:uid="{00000000-0005-0000-0000-000094000000}"/>
    <cellStyle name="標準 3 2 2 2" xfId="148" xr:uid="{00000000-0005-0000-0000-000095000000}"/>
    <cellStyle name="標準 3 2 2 3" xfId="149" xr:uid="{00000000-0005-0000-0000-000096000000}"/>
    <cellStyle name="標準 3 2 3" xfId="150" xr:uid="{00000000-0005-0000-0000-000097000000}"/>
    <cellStyle name="標準 3 2 3 2" xfId="151" xr:uid="{00000000-0005-0000-0000-000098000000}"/>
    <cellStyle name="標準 3 2 3 3" xfId="152" xr:uid="{00000000-0005-0000-0000-000099000000}"/>
    <cellStyle name="標準 3 2 4" xfId="153" xr:uid="{00000000-0005-0000-0000-00009A000000}"/>
    <cellStyle name="標準 3 2 4 2" xfId="154" xr:uid="{00000000-0005-0000-0000-00009B000000}"/>
    <cellStyle name="標準 3 2 4 3" xfId="155" xr:uid="{00000000-0005-0000-0000-00009C000000}"/>
    <cellStyle name="標準 3 2 5" xfId="156" xr:uid="{00000000-0005-0000-0000-00009D000000}"/>
    <cellStyle name="標準 3 2 6" xfId="157" xr:uid="{00000000-0005-0000-0000-00009E000000}"/>
    <cellStyle name="標準 3 3" xfId="158" xr:uid="{00000000-0005-0000-0000-00009F000000}"/>
    <cellStyle name="標準 3 3 2" xfId="159" xr:uid="{00000000-0005-0000-0000-0000A0000000}"/>
    <cellStyle name="標準 3 3 3" xfId="160" xr:uid="{00000000-0005-0000-0000-0000A1000000}"/>
    <cellStyle name="標準 3 4" xfId="161" xr:uid="{00000000-0005-0000-0000-0000A2000000}"/>
    <cellStyle name="標準 3 4 2" xfId="162" xr:uid="{00000000-0005-0000-0000-0000A3000000}"/>
    <cellStyle name="標準 3 4 3" xfId="163" xr:uid="{00000000-0005-0000-0000-0000A4000000}"/>
    <cellStyle name="標準 3 5" xfId="164" xr:uid="{00000000-0005-0000-0000-0000A5000000}"/>
    <cellStyle name="標準 3 5 2" xfId="165" xr:uid="{00000000-0005-0000-0000-0000A6000000}"/>
    <cellStyle name="標準 3 5 3" xfId="166" xr:uid="{00000000-0005-0000-0000-0000A7000000}"/>
    <cellStyle name="標準 3 6" xfId="167" xr:uid="{00000000-0005-0000-0000-0000A8000000}"/>
    <cellStyle name="標準 3 7" xfId="168" xr:uid="{00000000-0005-0000-0000-0000A9000000}"/>
    <cellStyle name="標準 4" xfId="169" xr:uid="{00000000-0005-0000-0000-0000AA000000}"/>
    <cellStyle name="標準 4 2" xfId="170" xr:uid="{00000000-0005-0000-0000-0000AB000000}"/>
    <cellStyle name="標準 5" xfId="171" xr:uid="{00000000-0005-0000-0000-0000AC000000}"/>
    <cellStyle name="標準 6" xfId="172" xr:uid="{00000000-0005-0000-0000-0000AD000000}"/>
    <cellStyle name="標準 6 2" xfId="173" xr:uid="{00000000-0005-0000-0000-0000AE000000}"/>
    <cellStyle name="標準 7" xfId="174" xr:uid="{00000000-0005-0000-0000-0000AF000000}"/>
    <cellStyle name="標準 7 2" xfId="175" xr:uid="{00000000-0005-0000-0000-0000B0000000}"/>
    <cellStyle name="標準 8" xfId="177" xr:uid="{B94F4FD3-6655-4FD0-8FEC-9EE3F60F4062}"/>
    <cellStyle name="良い" xfId="6" builtinId="26" customBuiltin="1"/>
    <cellStyle name="良い 2" xfId="176" xr:uid="{00000000-0005-0000-0000-0000B2000000}"/>
  </cellStyles>
  <dxfs count="20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D9D9D9"/>
      <color rgb="FFEBF1DE"/>
      <color rgb="FFFDEADA"/>
      <color rgb="FFDBEEF4"/>
      <color rgb="FF93CDDD"/>
      <color rgb="FF92CDDC"/>
      <color rgb="FFFFFFCC"/>
      <color rgb="FF9999FF"/>
      <color rgb="FFFFCCF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2026231</xdr:colOff>
      <xdr:row>1</xdr:row>
      <xdr:rowOff>1036308</xdr:rowOff>
    </xdr:from>
    <xdr:to>
      <xdr:col>18</xdr:col>
      <xdr:colOff>0</xdr:colOff>
      <xdr:row>3</xdr:row>
      <xdr:rowOff>589280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A55C434-A67C-4170-808A-072D394A700C}"/>
            </a:ext>
          </a:extLst>
        </xdr:cNvPr>
        <xdr:cNvGrpSpPr/>
      </xdr:nvGrpSpPr>
      <xdr:grpSpPr>
        <a:xfrm>
          <a:off x="41149909" y="1505804"/>
          <a:ext cx="5505273" cy="3364877"/>
          <a:chOff x="24658307" y="547688"/>
          <a:chExt cx="6656676" cy="2663598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B172A864-F724-478B-89D9-0696BA00A8B0}"/>
              </a:ext>
            </a:extLst>
          </xdr:cNvPr>
          <xdr:cNvSpPr/>
        </xdr:nvSpPr>
        <xdr:spPr>
          <a:xfrm>
            <a:off x="24658307" y="547688"/>
            <a:ext cx="6656676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9472924B-F4B6-426D-815D-F59E4CC77E68}"/>
              </a:ext>
            </a:extLst>
          </xdr:cNvPr>
          <xdr:cNvGrpSpPr/>
        </xdr:nvGrpSpPr>
        <xdr:grpSpPr>
          <a:xfrm>
            <a:off x="25407426" y="849725"/>
            <a:ext cx="5434154" cy="514041"/>
            <a:chOff x="20798068" y="530440"/>
            <a:chExt cx="2545044" cy="313765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F0B08A8F-0FC6-4F9E-ABD5-8BF2BA73E12B}"/>
                </a:ext>
              </a:extLst>
            </xdr:cNvPr>
            <xdr:cNvSpPr/>
          </xdr:nvSpPr>
          <xdr:spPr>
            <a:xfrm>
              <a:off x="20798068" y="530440"/>
              <a:ext cx="773041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8E2F556D-8D9D-4EDE-A5C2-F9A1D7AE26D1}"/>
                </a:ext>
              </a:extLst>
            </xdr:cNvPr>
            <xdr:cNvSpPr/>
          </xdr:nvSpPr>
          <xdr:spPr>
            <a:xfrm>
              <a:off x="21750611" y="530440"/>
              <a:ext cx="1592501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42D83D1A-3F9C-42F1-9D2E-FFF78323BB90}"/>
                </a:ext>
              </a:extLst>
            </xdr:cNvPr>
            <xdr:cNvCxnSpPr>
              <a:stCxn id="13" idx="3"/>
              <a:endCxn id="14" idx="1"/>
            </xdr:cNvCxnSpPr>
          </xdr:nvCxnSpPr>
          <xdr:spPr>
            <a:xfrm>
              <a:off x="21571109" y="687323"/>
              <a:ext cx="179502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AFE3E52D-FC08-4F30-B899-E41A35E09325}"/>
              </a:ext>
            </a:extLst>
          </xdr:cNvPr>
          <xdr:cNvGrpSpPr/>
        </xdr:nvGrpSpPr>
        <xdr:grpSpPr>
          <a:xfrm>
            <a:off x="25407423" y="1589916"/>
            <a:ext cx="5434150" cy="514043"/>
            <a:chOff x="20809325" y="534009"/>
            <a:chExt cx="2544887" cy="313766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0D8C672B-2171-490E-A04F-A966F7471286}"/>
                </a:ext>
              </a:extLst>
            </xdr:cNvPr>
            <xdr:cNvSpPr/>
          </xdr:nvSpPr>
          <xdr:spPr>
            <a:xfrm>
              <a:off x="20809325" y="534009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9B39A13E-E3F2-4D91-8962-AE05D9918171}"/>
                </a:ext>
              </a:extLst>
            </xdr:cNvPr>
            <xdr:cNvSpPr/>
          </xdr:nvSpPr>
          <xdr:spPr>
            <a:xfrm>
              <a:off x="21761809" y="534010"/>
              <a:ext cx="1592403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15235B5B-DD5F-49C0-A13F-7ED243C06A41}"/>
                </a:ext>
              </a:extLst>
            </xdr:cNvPr>
            <xdr:cNvCxnSpPr>
              <a:stCxn id="10" idx="3"/>
              <a:endCxn id="11" idx="1"/>
            </xdr:cNvCxnSpPr>
          </xdr:nvCxnSpPr>
          <xdr:spPr>
            <a:xfrm>
              <a:off x="21582530" y="690892"/>
              <a:ext cx="179279" cy="1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E937A933-C428-4FDE-9B29-61DC7B141A60}"/>
              </a:ext>
            </a:extLst>
          </xdr:cNvPr>
          <xdr:cNvGrpSpPr/>
        </xdr:nvGrpSpPr>
        <xdr:grpSpPr>
          <a:xfrm>
            <a:off x="25407429" y="2330106"/>
            <a:ext cx="5435570" cy="513679"/>
            <a:chOff x="20809319" y="536487"/>
            <a:chExt cx="2545603" cy="315890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E5188BBB-7264-4EF2-8451-3F38849199D4}"/>
                </a:ext>
              </a:extLst>
            </xdr:cNvPr>
            <xdr:cNvSpPr/>
          </xdr:nvSpPr>
          <xdr:spPr>
            <a:xfrm>
              <a:off x="20809319" y="536487"/>
              <a:ext cx="773205" cy="315890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23414DB5-95F9-47BF-BE30-310CACE87E81}"/>
                </a:ext>
              </a:extLst>
            </xdr:cNvPr>
            <xdr:cNvSpPr/>
          </xdr:nvSpPr>
          <xdr:spPr>
            <a:xfrm>
              <a:off x="21761821" y="536487"/>
              <a:ext cx="1593101" cy="315890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性能値が基準を満たしていない</a:t>
              </a:r>
            </a:p>
          </xdr:txBody>
        </xdr:sp>
        <xdr:cxnSp macro="">
          <xdr:nvCxnSpPr>
            <xdr:cNvPr id="9" name="直線コネクタ 8">
              <a:extLst>
                <a:ext uri="{FF2B5EF4-FFF2-40B4-BE49-F238E27FC236}">
                  <a16:creationId xmlns:a16="http://schemas.microsoft.com/office/drawing/2014/main" id="{7ADA99C1-60DA-4FF9-BE80-469F654818A6}"/>
                </a:ext>
              </a:extLst>
            </xdr:cNvPr>
            <xdr:cNvCxnSpPr>
              <a:stCxn id="7" idx="3"/>
              <a:endCxn id="8" idx="1"/>
            </xdr:cNvCxnSpPr>
          </xdr:nvCxnSpPr>
          <xdr:spPr>
            <a:xfrm>
              <a:off x="21582524" y="694432"/>
              <a:ext cx="179297" cy="0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22</xdr:col>
      <xdr:colOff>588819</xdr:colOff>
      <xdr:row>1</xdr:row>
      <xdr:rowOff>1190625</xdr:rowOff>
    </xdr:from>
    <xdr:to>
      <xdr:col>37</xdr:col>
      <xdr:colOff>1143000</xdr:colOff>
      <xdr:row>3</xdr:row>
      <xdr:rowOff>161697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6D8AB4F3-83BF-46EB-8DFE-6F42C014A531}"/>
            </a:ext>
          </a:extLst>
        </xdr:cNvPr>
        <xdr:cNvSpPr/>
      </xdr:nvSpPr>
      <xdr:spPr>
        <a:xfrm>
          <a:off x="51712092" y="1658216"/>
          <a:ext cx="21284044" cy="212298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latin typeface="+mn-ea"/>
              <a:ea typeface="+mn-ea"/>
            </a:rPr>
            <a:t>非表示部分</a:t>
          </a:r>
        </a:p>
      </xdr:txBody>
    </xdr:sp>
    <xdr:clientData/>
  </xdr:twoCellAnchor>
  <xdr:twoCellAnchor editAs="oneCell">
    <xdr:from>
      <xdr:col>9</xdr:col>
      <xdr:colOff>1749136</xdr:colOff>
      <xdr:row>18</xdr:row>
      <xdr:rowOff>140234</xdr:rowOff>
    </xdr:from>
    <xdr:to>
      <xdr:col>11</xdr:col>
      <xdr:colOff>543850</xdr:colOff>
      <xdr:row>23</xdr:row>
      <xdr:rowOff>459716</xdr:rowOff>
    </xdr:to>
    <xdr:sp macro="" textlink="">
      <xdr:nvSpPr>
        <xdr:cNvPr id="19" name="吹き出し: 角を丸めた四角形 18">
          <a:extLst>
            <a:ext uri="{FF2B5EF4-FFF2-40B4-BE49-F238E27FC236}">
              <a16:creationId xmlns:a16="http://schemas.microsoft.com/office/drawing/2014/main" id="{17F2D459-FA1B-422D-93DD-917BF3E4CAB2}"/>
            </a:ext>
          </a:extLst>
        </xdr:cNvPr>
        <xdr:cNvSpPr/>
      </xdr:nvSpPr>
      <xdr:spPr>
        <a:xfrm>
          <a:off x="24013391" y="12595470"/>
          <a:ext cx="4703619" cy="3159664"/>
        </a:xfrm>
        <a:prstGeom prst="wedgeRoundRectCallout">
          <a:avLst>
            <a:gd name="adj1" fmla="val 20355"/>
            <a:gd name="adj2" fmla="val -9025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chemeClr val="tx1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chemeClr val="tx1"/>
              </a:solidFill>
              <a:latin typeface="+mn-ea"/>
              <a:ea typeface="+mn-ea"/>
            </a:rPr>
            <a:t>　⑦最高出口温度</a:t>
          </a:r>
          <a:r>
            <a:rPr kumimoji="1" lang="en-US" altLang="ja-JP" sz="1600" b="1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chemeClr val="tx1"/>
              </a:solidFill>
              <a:latin typeface="+mn-ea"/>
              <a:ea typeface="+mn-ea"/>
            </a:rPr>
            <a:t>℃</a:t>
          </a:r>
          <a:r>
            <a:rPr kumimoji="1" lang="en-US" altLang="ja-JP" sz="1600" b="1">
              <a:solidFill>
                <a:schemeClr val="tx1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chemeClr val="tx1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chemeClr val="tx1"/>
              </a:solidFill>
              <a:latin typeface="+mn-ea"/>
              <a:ea typeface="+mn-ea"/>
            </a:rPr>
            <a:t>⑦最高出口温度を入力してください</a:t>
          </a:r>
          <a:endParaRPr kumimoji="1" lang="en-US" altLang="ja-JP" sz="1600" b="1" u="sng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chemeClr val="tx1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chemeClr val="tx1"/>
              </a:solidFill>
              <a:latin typeface="+mn-ea"/>
              <a:ea typeface="+mn-ea"/>
            </a:rPr>
            <a:t>仕様書</a:t>
          </a:r>
          <a:r>
            <a:rPr kumimoji="1" lang="en-US" altLang="ja-JP" sz="1600" b="0" u="none">
              <a:solidFill>
                <a:schemeClr val="tx1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chemeClr val="tx1"/>
              </a:solidFill>
              <a:latin typeface="+mn-ea"/>
              <a:ea typeface="+mn-ea"/>
            </a:rPr>
            <a:t>記載の最高出口温度を整数で入力</a:t>
          </a:r>
          <a:endParaRPr kumimoji="1" lang="en-US" altLang="ja-JP" sz="1600" b="0" u="none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600" b="1" u="none">
              <a:solidFill>
                <a:srgbClr val="FF0000"/>
              </a:solidFill>
              <a:latin typeface="+mn-ea"/>
              <a:ea typeface="+mn-ea"/>
            </a:rPr>
            <a:t>温水ヒートポンプの場合、</a:t>
          </a:r>
          <a:r>
            <a:rPr kumimoji="1" lang="en-US" altLang="ja-JP" sz="1600" b="1" u="none">
              <a:solidFill>
                <a:srgbClr val="FF0000"/>
              </a:solidFill>
              <a:latin typeface="+mn-ea"/>
              <a:ea typeface="+mn-ea"/>
            </a:rPr>
            <a:t>45</a:t>
          </a:r>
          <a:r>
            <a:rPr kumimoji="1" lang="ja-JP" altLang="en-US" sz="1600" b="1" u="none">
              <a:solidFill>
                <a:srgbClr val="FF0000"/>
              </a:solidFill>
              <a:latin typeface="+mn-ea"/>
              <a:ea typeface="+mn-ea"/>
            </a:rPr>
            <a:t>℃以上であることをご確認ください</a:t>
          </a:r>
          <a:endParaRPr kumimoji="1" lang="en-US" altLang="ja-JP" sz="1600" b="1" u="none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11</xdr:col>
      <xdr:colOff>822057</xdr:colOff>
      <xdr:row>18</xdr:row>
      <xdr:rowOff>138545</xdr:rowOff>
    </xdr:from>
    <xdr:to>
      <xdr:col>14</xdr:col>
      <xdr:colOff>19455</xdr:colOff>
      <xdr:row>23</xdr:row>
      <xdr:rowOff>446463</xdr:rowOff>
    </xdr:to>
    <xdr:sp macro="" textlink="">
      <xdr:nvSpPr>
        <xdr:cNvPr id="20" name="吹き出し: 角を丸めた四角形 19">
          <a:extLst>
            <a:ext uri="{FF2B5EF4-FFF2-40B4-BE49-F238E27FC236}">
              <a16:creationId xmlns:a16="http://schemas.microsoft.com/office/drawing/2014/main" id="{855F4786-4983-446D-9D94-6DF2F51189D4}"/>
            </a:ext>
          </a:extLst>
        </xdr:cNvPr>
        <xdr:cNvSpPr/>
      </xdr:nvSpPr>
      <xdr:spPr>
        <a:xfrm>
          <a:off x="26851284" y="12676909"/>
          <a:ext cx="4918921" cy="3166053"/>
        </a:xfrm>
        <a:prstGeom prst="wedgeRoundRectCallout">
          <a:avLst>
            <a:gd name="adj1" fmla="val -25999"/>
            <a:gd name="adj2" fmla="val -70435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chemeClr val="tx1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chemeClr val="tx1"/>
              </a:solidFill>
              <a:latin typeface="+mn-ea"/>
              <a:ea typeface="+mn-ea"/>
            </a:rPr>
            <a:t>　⑧加熱能力</a:t>
          </a:r>
          <a:r>
            <a:rPr kumimoji="1" lang="en-US" altLang="ja-JP" sz="1600" b="1">
              <a:solidFill>
                <a:schemeClr val="tx1"/>
              </a:solidFill>
              <a:latin typeface="+mn-ea"/>
              <a:ea typeface="+mn-ea"/>
            </a:rPr>
            <a:t>(kW)</a:t>
          </a:r>
          <a:r>
            <a:rPr kumimoji="1" lang="ja-JP" altLang="en-US" sz="1600" b="1">
              <a:solidFill>
                <a:schemeClr val="tx1"/>
              </a:solidFill>
              <a:latin typeface="+mn-ea"/>
              <a:ea typeface="+mn-ea"/>
            </a:rPr>
            <a:t>　⑨消費電力</a:t>
          </a:r>
          <a:r>
            <a:rPr kumimoji="1" lang="en-US" altLang="ja-JP" sz="1600" b="1">
              <a:solidFill>
                <a:schemeClr val="tx1"/>
              </a:solidFill>
              <a:latin typeface="+mn-ea"/>
              <a:ea typeface="+mn-ea"/>
            </a:rPr>
            <a:t>(kW)</a:t>
          </a:r>
          <a:r>
            <a:rPr kumimoji="1" lang="ja-JP" altLang="en-US" sz="1600" b="1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chemeClr val="tx1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chemeClr val="tx1"/>
              </a:solidFill>
              <a:latin typeface="+mn-ea"/>
              <a:ea typeface="+mn-ea"/>
            </a:rPr>
            <a:t>⑧加熱能力を入力してください</a:t>
          </a:r>
          <a:endParaRPr kumimoji="1" lang="en-US" altLang="ja-JP" sz="1600" b="1" u="sng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chemeClr val="tx1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chemeClr val="tx1"/>
              </a:solidFill>
              <a:latin typeface="+mn-ea"/>
              <a:ea typeface="+mn-ea"/>
            </a:rPr>
            <a:t>仕様書</a:t>
          </a:r>
          <a:r>
            <a:rPr kumimoji="1" lang="en-US" altLang="ja-JP" sz="1600" b="0" u="none">
              <a:solidFill>
                <a:schemeClr val="tx1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chemeClr val="tx1"/>
              </a:solidFill>
              <a:latin typeface="+mn-ea"/>
              <a:ea typeface="+mn-ea"/>
            </a:rPr>
            <a:t>記載の値を入力　単位：</a:t>
          </a:r>
          <a:r>
            <a:rPr kumimoji="1" lang="en-US" altLang="ja-JP" sz="1600" b="0" u="none">
              <a:solidFill>
                <a:schemeClr val="tx1"/>
              </a:solidFill>
              <a:latin typeface="+mn-ea"/>
              <a:ea typeface="+mn-ea"/>
            </a:rPr>
            <a:t>kW</a:t>
          </a:r>
        </a:p>
        <a:p>
          <a:pPr algn="l"/>
          <a:endParaRPr kumimoji="1" lang="ja-JP" altLang="en-US" sz="16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chemeClr val="tx1"/>
              </a:solidFill>
              <a:latin typeface="+mn-ea"/>
              <a:ea typeface="+mn-ea"/>
            </a:rPr>
            <a:t>⑨消費電力</a:t>
          </a:r>
          <a:r>
            <a:rPr kumimoji="1" lang="en-US" altLang="ja-JP" sz="1600" b="1" u="sng">
              <a:solidFill>
                <a:schemeClr val="tx1"/>
              </a:solidFill>
              <a:latin typeface="+mn-ea"/>
              <a:ea typeface="+mn-ea"/>
            </a:rPr>
            <a:t>(kW)</a:t>
          </a:r>
          <a:r>
            <a:rPr kumimoji="1" lang="ja-JP" altLang="en-US" sz="1600" b="1" u="sng">
              <a:solidFill>
                <a:schemeClr val="tx1"/>
              </a:solidFill>
              <a:latin typeface="+mn-ea"/>
              <a:ea typeface="+mn-ea"/>
            </a:rPr>
            <a:t>を入力してください</a:t>
          </a:r>
          <a:endParaRPr kumimoji="1" lang="en-US" altLang="ja-JP" sz="1600" b="1" u="sng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chemeClr val="tx1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chemeClr val="tx1"/>
              </a:solidFill>
              <a:latin typeface="+mn-ea"/>
              <a:ea typeface="+mn-ea"/>
            </a:rPr>
            <a:t>仕様書</a:t>
          </a:r>
          <a:r>
            <a:rPr kumimoji="1" lang="en-US" altLang="ja-JP" sz="1600" b="0" u="none">
              <a:solidFill>
                <a:schemeClr val="tx1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chemeClr val="tx1"/>
              </a:solidFill>
              <a:latin typeface="+mn-ea"/>
              <a:ea typeface="+mn-ea"/>
            </a:rPr>
            <a:t>記載の値を入力　単位：</a:t>
          </a:r>
          <a:r>
            <a:rPr kumimoji="1" lang="en-US" altLang="ja-JP" sz="1600" b="0" u="none">
              <a:solidFill>
                <a:schemeClr val="tx1"/>
              </a:solidFill>
              <a:latin typeface="+mn-ea"/>
              <a:ea typeface="+mn-ea"/>
            </a:rPr>
            <a:t>kW</a:t>
          </a:r>
        </a:p>
      </xdr:txBody>
    </xdr:sp>
    <xdr:clientData/>
  </xdr:twoCellAnchor>
  <xdr:twoCellAnchor editAs="oneCell">
    <xdr:from>
      <xdr:col>7</xdr:col>
      <xdr:colOff>1706377</xdr:colOff>
      <xdr:row>18</xdr:row>
      <xdr:rowOff>159037</xdr:rowOff>
    </xdr:from>
    <xdr:to>
      <xdr:col>9</xdr:col>
      <xdr:colOff>898235</xdr:colOff>
      <xdr:row>25</xdr:row>
      <xdr:rowOff>484274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5F06AC48-31A3-4A0B-897E-620867A9DA89}"/>
            </a:ext>
          </a:extLst>
        </xdr:cNvPr>
        <xdr:cNvSpPr/>
      </xdr:nvSpPr>
      <xdr:spPr>
        <a:xfrm>
          <a:off x="15976559" y="12720492"/>
          <a:ext cx="5290167" cy="4366781"/>
        </a:xfrm>
        <a:prstGeom prst="wedgeRoundRectCallout">
          <a:avLst>
            <a:gd name="adj1" fmla="val 10687"/>
            <a:gd name="adj2" fmla="val -6664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chemeClr val="tx1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chemeClr val="tx1"/>
              </a:solidFill>
              <a:latin typeface="+mn-ea"/>
              <a:ea typeface="+mn-ea"/>
            </a:rPr>
            <a:t>　④熱源／方式　　⑤測定条件①　⑥測定条件②　</a:t>
          </a:r>
          <a:r>
            <a:rPr kumimoji="1" lang="en-US" altLang="ja-JP" sz="1600" b="1">
              <a:solidFill>
                <a:schemeClr val="tx1"/>
              </a:solidFill>
              <a:latin typeface="+mn-ea"/>
              <a:ea typeface="+mn-ea"/>
            </a:rPr>
            <a:t>】</a:t>
          </a:r>
          <a:endParaRPr kumimoji="1" lang="en-US" altLang="ja-JP" sz="1600" b="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16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chemeClr val="tx1"/>
              </a:solidFill>
              <a:latin typeface="+mn-ea"/>
              <a:ea typeface="+mn-ea"/>
            </a:rPr>
            <a:t>④熱源／方式を選択してください</a:t>
          </a:r>
          <a:endParaRPr kumimoji="1" lang="en-US" altLang="ja-JP" sz="1600" b="1" u="sng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chemeClr val="tx1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16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chemeClr val="tx1"/>
              </a:solidFill>
              <a:latin typeface="+mn-ea"/>
              <a:ea typeface="+mn-ea"/>
            </a:rPr>
            <a:t>⑤測定条件①を選択してください</a:t>
          </a:r>
          <a:endParaRPr kumimoji="1" lang="en-US" altLang="ja-JP" sz="1600" b="0" u="sng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chemeClr val="tx1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16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chemeClr val="tx1"/>
              </a:solidFill>
              <a:latin typeface="+mn-ea"/>
              <a:ea typeface="+mn-ea"/>
            </a:rPr>
            <a:t>⑥測定条件②を選択してください</a:t>
          </a:r>
        </a:p>
        <a:p>
          <a:pPr algn="l"/>
          <a:r>
            <a:rPr kumimoji="1" lang="ja-JP" altLang="en-US" sz="1600" b="0">
              <a:solidFill>
                <a:schemeClr val="tx1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>
              <a:solidFill>
                <a:schemeClr val="tx1"/>
              </a:solidFill>
              <a:latin typeface="+mn-ea"/>
              <a:ea typeface="+mn-ea"/>
            </a:rPr>
            <a:t>※</a:t>
          </a:r>
          <a:r>
            <a:rPr kumimoji="1" lang="ja-JP" altLang="en-US" sz="1600" b="0">
              <a:solidFill>
                <a:schemeClr val="tx1"/>
              </a:solidFill>
              <a:latin typeface="+mn-ea"/>
              <a:ea typeface="+mn-ea"/>
            </a:rPr>
            <a:t>「熱源／方式」によって、測定条件①②が異なりますのでご注意ください</a:t>
          </a:r>
          <a:endParaRPr kumimoji="1" lang="en-US" altLang="ja-JP" sz="1600" b="1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2</xdr:col>
      <xdr:colOff>379084</xdr:colOff>
      <xdr:row>17</xdr:row>
      <xdr:rowOff>104074</xdr:rowOff>
    </xdr:from>
    <xdr:to>
      <xdr:col>3</xdr:col>
      <xdr:colOff>484956</xdr:colOff>
      <xdr:row>19</xdr:row>
      <xdr:rowOff>511283</xdr:rowOff>
    </xdr:to>
    <xdr:sp macro="" textlink="">
      <xdr:nvSpPr>
        <xdr:cNvPr id="25" name="吹き出し: 角を丸めた四角形 24">
          <a:extLst>
            <a:ext uri="{FF2B5EF4-FFF2-40B4-BE49-F238E27FC236}">
              <a16:creationId xmlns:a16="http://schemas.microsoft.com/office/drawing/2014/main" id="{665DBF7D-7315-4952-A524-5E93E1E421F5}"/>
            </a:ext>
          </a:extLst>
        </xdr:cNvPr>
        <xdr:cNvSpPr/>
      </xdr:nvSpPr>
      <xdr:spPr>
        <a:xfrm>
          <a:off x="3277405" y="12064753"/>
          <a:ext cx="2740850" cy="1541319"/>
        </a:xfrm>
        <a:prstGeom prst="wedgeRoundRectCallout">
          <a:avLst>
            <a:gd name="adj1" fmla="val -14088"/>
            <a:gd name="adj2" fmla="val -92105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①種別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①種別を選択してください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4</xdr:col>
      <xdr:colOff>2320636</xdr:colOff>
      <xdr:row>15</xdr:row>
      <xdr:rowOff>544515</xdr:rowOff>
    </xdr:from>
    <xdr:to>
      <xdr:col>6</xdr:col>
      <xdr:colOff>2961234</xdr:colOff>
      <xdr:row>17</xdr:row>
      <xdr:rowOff>21122</xdr:rowOff>
    </xdr:to>
    <xdr:sp macro="" textlink="">
      <xdr:nvSpPr>
        <xdr:cNvPr id="36" name="右中かっこ 35">
          <a:extLst>
            <a:ext uri="{FF2B5EF4-FFF2-40B4-BE49-F238E27FC236}">
              <a16:creationId xmlns:a16="http://schemas.microsoft.com/office/drawing/2014/main" id="{31DA2560-06CF-4887-80C1-828DBE5FC203}"/>
            </a:ext>
          </a:extLst>
        </xdr:cNvPr>
        <xdr:cNvSpPr/>
      </xdr:nvSpPr>
      <xdr:spPr>
        <a:xfrm rot="5400000">
          <a:off x="14155091" y="8141060"/>
          <a:ext cx="628497" cy="7083135"/>
        </a:xfrm>
        <a:prstGeom prst="rightBrace">
          <a:avLst>
            <a:gd name="adj1" fmla="val 53633"/>
            <a:gd name="adj2" fmla="val 50181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7</xdr:col>
      <xdr:colOff>0</xdr:colOff>
      <xdr:row>16</xdr:row>
      <xdr:rowOff>5</xdr:rowOff>
    </xdr:from>
    <xdr:to>
      <xdr:col>9</xdr:col>
      <xdr:colOff>3717982</xdr:colOff>
      <xdr:row>16</xdr:row>
      <xdr:rowOff>513797</xdr:rowOff>
    </xdr:to>
    <xdr:sp macro="" textlink="">
      <xdr:nvSpPr>
        <xdr:cNvPr id="37" name="右中かっこ 36">
          <a:extLst>
            <a:ext uri="{FF2B5EF4-FFF2-40B4-BE49-F238E27FC236}">
              <a16:creationId xmlns:a16="http://schemas.microsoft.com/office/drawing/2014/main" id="{E5D378F6-67DB-4CD2-8584-50C9DB688C1C}"/>
            </a:ext>
          </a:extLst>
        </xdr:cNvPr>
        <xdr:cNvSpPr/>
      </xdr:nvSpPr>
      <xdr:spPr>
        <a:xfrm rot="5400000">
          <a:off x="20773813" y="5619101"/>
          <a:ext cx="518237" cy="10823864"/>
        </a:xfrm>
        <a:prstGeom prst="rightBrace">
          <a:avLst>
            <a:gd name="adj1" fmla="val 53633"/>
            <a:gd name="adj2" fmla="val 50181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11</xdr:col>
      <xdr:colOff>34635</xdr:colOff>
      <xdr:row>15</xdr:row>
      <xdr:rowOff>554185</xdr:rowOff>
    </xdr:from>
    <xdr:to>
      <xdr:col>12</xdr:col>
      <xdr:colOff>1932649</xdr:colOff>
      <xdr:row>17</xdr:row>
      <xdr:rowOff>50429</xdr:rowOff>
    </xdr:to>
    <xdr:sp macro="" textlink="">
      <xdr:nvSpPr>
        <xdr:cNvPr id="39" name="右中かっこ 38">
          <a:extLst>
            <a:ext uri="{FF2B5EF4-FFF2-40B4-BE49-F238E27FC236}">
              <a16:creationId xmlns:a16="http://schemas.microsoft.com/office/drawing/2014/main" id="{0DAB0EB1-DFD6-48CB-8DF7-4CDA149D9839}"/>
            </a:ext>
          </a:extLst>
        </xdr:cNvPr>
        <xdr:cNvSpPr/>
      </xdr:nvSpPr>
      <xdr:spPr>
        <a:xfrm rot="5400000">
          <a:off x="30264603" y="9549899"/>
          <a:ext cx="638609" cy="4294910"/>
        </a:xfrm>
        <a:prstGeom prst="rightBrace">
          <a:avLst>
            <a:gd name="adj1" fmla="val 53633"/>
            <a:gd name="adj2" fmla="val 50181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</xdr:col>
      <xdr:colOff>1497012</xdr:colOff>
      <xdr:row>20</xdr:row>
      <xdr:rowOff>95250</xdr:rowOff>
    </xdr:from>
    <xdr:to>
      <xdr:col>3</xdr:col>
      <xdr:colOff>2132156</xdr:colOff>
      <xdr:row>27</xdr:row>
      <xdr:rowOff>402272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B78BB289-0F48-486C-974B-F8066BD5733A}"/>
            </a:ext>
          </a:extLst>
        </xdr:cNvPr>
        <xdr:cNvSpPr/>
      </xdr:nvSpPr>
      <xdr:spPr>
        <a:xfrm>
          <a:off x="2362921" y="13741977"/>
          <a:ext cx="5880533" cy="4316412"/>
        </a:xfrm>
        <a:prstGeom prst="rect">
          <a:avLst/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◆製品型番リスト　入力ルール◆</a:t>
          </a:r>
          <a:endParaRPr kumimoji="1" lang="en-US" altLang="ja-JP" sz="1600" b="1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・製品名、型番、数値はカタログ（仕様書）の記載と一致させること</a:t>
          </a:r>
          <a:endParaRPr kumimoji="1" lang="en-US" altLang="ja-JP" sz="1600" b="0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・数値の入力欄においては単位記号は入れないこと</a:t>
          </a:r>
        </a:p>
        <a:p>
          <a:pPr algn="l"/>
          <a:endParaRPr kumimoji="1" lang="en-US" altLang="ja-JP" sz="1600" b="0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・半角</a:t>
          </a:r>
          <a:r>
            <a:rPr kumimoji="1" lang="en-US" altLang="ja-JP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全角入力について</a:t>
          </a:r>
          <a:endParaRPr kumimoji="1" lang="en-US" altLang="ja-JP" sz="1600" b="0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英数字、記号</a:t>
          </a:r>
          <a:r>
            <a:rPr kumimoji="1" lang="en-US" altLang="ja-JP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(/</a:t>
          </a:r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スラッシュ、</a:t>
          </a:r>
          <a:r>
            <a:rPr kumimoji="1" lang="en-US" altLang="ja-JP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-</a:t>
          </a:r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ハイフン等</a:t>
          </a:r>
          <a:r>
            <a:rPr kumimoji="1" lang="en-US" altLang="ja-JP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→　半角</a:t>
          </a:r>
          <a:endParaRPr kumimoji="1" lang="en-US" altLang="ja-JP" sz="16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漢字、片仮名、平仮名　→　全角</a:t>
          </a:r>
          <a:endParaRPr kumimoji="1" lang="en-US" altLang="ja-JP" sz="16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・基準値を超える型番を登録すること</a:t>
          </a:r>
          <a:endParaRPr kumimoji="1" lang="en-US" altLang="ja-JP" sz="1600" b="0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→　「基準値」シートを参照</a:t>
          </a:r>
          <a:endParaRPr kumimoji="1" lang="en-US" altLang="ja-JP" sz="16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5</xdr:col>
      <xdr:colOff>480724</xdr:colOff>
      <xdr:row>18</xdr:row>
      <xdr:rowOff>159038</xdr:rowOff>
    </xdr:from>
    <xdr:to>
      <xdr:col>6</xdr:col>
      <xdr:colOff>3178117</xdr:colOff>
      <xdr:row>23</xdr:row>
      <xdr:rowOff>441382</xdr:rowOff>
    </xdr:to>
    <xdr:sp macro="" textlink="">
      <xdr:nvSpPr>
        <xdr:cNvPr id="33" name="吹き出し: 角を丸めた四角形 32">
          <a:extLst>
            <a:ext uri="{FF2B5EF4-FFF2-40B4-BE49-F238E27FC236}">
              <a16:creationId xmlns:a16="http://schemas.microsoft.com/office/drawing/2014/main" id="{E1F09B71-F415-4BCB-89FA-1629B1A03C8D}"/>
            </a:ext>
          </a:extLst>
        </xdr:cNvPr>
        <xdr:cNvSpPr/>
      </xdr:nvSpPr>
      <xdr:spPr>
        <a:xfrm>
          <a:off x="10331306" y="12614274"/>
          <a:ext cx="5888903" cy="3131416"/>
        </a:xfrm>
        <a:prstGeom prst="wedgeRoundRectCallout">
          <a:avLst>
            <a:gd name="adj1" fmla="val -4306"/>
            <a:gd name="adj2" fmla="val -68391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②製品名　③型番　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②製品名を入力してください</a:t>
          </a:r>
          <a:endParaRPr kumimoji="1" lang="en-US" altLang="ja-JP" sz="1600" b="1" u="sng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仕様書</a:t>
          </a:r>
          <a:r>
            <a:rPr kumimoji="1" lang="en-US" altLang="ja-JP" sz="1600" b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記載の製品名を入力</a:t>
          </a:r>
          <a:endParaRPr kumimoji="1" lang="en-US" altLang="ja-JP" sz="1600" b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③型番を入力してください</a:t>
          </a:r>
          <a:endParaRPr kumimoji="1" lang="en-US" altLang="ja-JP" sz="1600" b="1" u="sng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仕様書</a:t>
          </a:r>
          <a:r>
            <a:rPr kumimoji="1" lang="en-US" altLang="ja-JP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に記載の型番を入力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ワイルドカード「■」を用いる場合、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ワイルドカードの内訳一覧に、枝番の情報を入力</a:t>
          </a:r>
          <a:r>
            <a:rPr kumimoji="1" lang="en-US" altLang="ja-JP" sz="1600" b="1" u="none" baseline="0">
              <a:solidFill>
                <a:srgbClr val="0000CC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endParaRPr kumimoji="1" lang="en-US" altLang="ja-JP" sz="1600" b="1" u="sng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14</xdr:col>
      <xdr:colOff>1267404</xdr:colOff>
      <xdr:row>1</xdr:row>
      <xdr:rowOff>332367</xdr:rowOff>
    </xdr:from>
    <xdr:to>
      <xdr:col>16</xdr:col>
      <xdr:colOff>1810367</xdr:colOff>
      <xdr:row>2</xdr:row>
      <xdr:rowOff>436420</xdr:rowOff>
    </xdr:to>
    <xdr:sp macro="" textlink="">
      <xdr:nvSpPr>
        <xdr:cNvPr id="38" name="吹き出し: 角を丸めた四角形 37">
          <a:extLst>
            <a:ext uri="{FF2B5EF4-FFF2-40B4-BE49-F238E27FC236}">
              <a16:creationId xmlns:a16="http://schemas.microsoft.com/office/drawing/2014/main" id="{2C8AF403-8A9B-48FD-8454-1A074134A637}"/>
            </a:ext>
          </a:extLst>
        </xdr:cNvPr>
        <xdr:cNvSpPr/>
      </xdr:nvSpPr>
      <xdr:spPr>
        <a:xfrm>
          <a:off x="35312475" y="795010"/>
          <a:ext cx="4543464" cy="2025381"/>
        </a:xfrm>
        <a:prstGeom prst="wedgeRoundRectCallout">
          <a:avLst>
            <a:gd name="adj1" fmla="val -61520"/>
            <a:gd name="adj2" fmla="val 51674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エラー表示欄　</a:t>
          </a:r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入力内容に不備があった場合表示されます</a:t>
          </a:r>
          <a:endParaRPr kumimoji="1" lang="en-US" altLang="ja-JP" sz="1600" b="1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表示された場合は内容に従い修正してください</a:t>
          </a:r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14</xdr:col>
      <xdr:colOff>1437410</xdr:colOff>
      <xdr:row>2</xdr:row>
      <xdr:rowOff>969817</xdr:rowOff>
    </xdr:from>
    <xdr:to>
      <xdr:col>16</xdr:col>
      <xdr:colOff>1524000</xdr:colOff>
      <xdr:row>3</xdr:row>
      <xdr:rowOff>1238831</xdr:rowOff>
    </xdr:to>
    <xdr:sp macro="" textlink="">
      <xdr:nvSpPr>
        <xdr:cNvPr id="42" name="吹き出し: 角を丸めた四角形 41">
          <a:extLst>
            <a:ext uri="{FF2B5EF4-FFF2-40B4-BE49-F238E27FC236}">
              <a16:creationId xmlns:a16="http://schemas.microsoft.com/office/drawing/2014/main" id="{4547DB88-706D-4F77-9199-81678E794E69}"/>
            </a:ext>
          </a:extLst>
        </xdr:cNvPr>
        <xdr:cNvSpPr/>
      </xdr:nvSpPr>
      <xdr:spPr>
        <a:xfrm>
          <a:off x="38550274" y="3013362"/>
          <a:ext cx="4450772" cy="2182674"/>
        </a:xfrm>
        <a:prstGeom prst="wedgeRoundRectCallout">
          <a:avLst>
            <a:gd name="adj1" fmla="val 60750"/>
            <a:gd name="adj2" fmla="val -34337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セルが着色された場合、情報が誤って入力されている可能性があります</a:t>
          </a:r>
        </a:p>
        <a:p>
          <a:pPr algn="l"/>
          <a:endParaRPr kumimoji="1" lang="ja-JP" altLang="en-US" sz="16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凡例の内容に従い、入力内容を確認し、修正してください</a:t>
          </a:r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15</xdr:col>
      <xdr:colOff>1084117</xdr:colOff>
      <xdr:row>21</xdr:row>
      <xdr:rowOff>188336</xdr:rowOff>
    </xdr:from>
    <xdr:to>
      <xdr:col>17</xdr:col>
      <xdr:colOff>1463617</xdr:colOff>
      <xdr:row>35</xdr:row>
      <xdr:rowOff>212784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2B0E1FD2-6E42-BDD9-8345-F4B6CCCED1DC}"/>
            </a:ext>
          </a:extLst>
        </xdr:cNvPr>
        <xdr:cNvGrpSpPr/>
      </xdr:nvGrpSpPr>
      <xdr:grpSpPr>
        <a:xfrm>
          <a:off x="38044927" y="15393700"/>
          <a:ext cx="7376045" cy="8021638"/>
          <a:chOff x="36915436" y="14597062"/>
          <a:chExt cx="9867957" cy="7176667"/>
        </a:xfrm>
      </xdr:grpSpPr>
      <xdr:sp macro="" textlink="">
        <xdr:nvSpPr>
          <xdr:cNvPr id="43" name="吹き出し: 角を丸めた四角形 42">
            <a:extLst>
              <a:ext uri="{FF2B5EF4-FFF2-40B4-BE49-F238E27FC236}">
                <a16:creationId xmlns:a16="http://schemas.microsoft.com/office/drawing/2014/main" id="{EACDAE29-3C33-4E8D-B47B-6B2580664F0D}"/>
              </a:ext>
            </a:extLst>
          </xdr:cNvPr>
          <xdr:cNvSpPr/>
        </xdr:nvSpPr>
        <xdr:spPr>
          <a:xfrm>
            <a:off x="36915436" y="14597062"/>
            <a:ext cx="9867957" cy="7176667"/>
          </a:xfrm>
          <a:prstGeom prst="wedgeRoundRectCallout">
            <a:avLst>
              <a:gd name="adj1" fmla="val -10705"/>
              <a:gd name="adj2" fmla="val -98729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⑪ワイルドカードの内訳一覧　</a:t>
            </a:r>
            <a:r>
              <a:rPr kumimoji="1" lang="en-US" altLang="ja-JP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】</a:t>
            </a:r>
            <a:endParaRPr kumimoji="1" lang="en-US" altLang="ja-JP" sz="16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⑪</a:t>
            </a:r>
            <a:r>
              <a:rPr kumimoji="1" lang="en-US" altLang="ja-JP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(</a:t>
            </a:r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ワイルドカードを用いた場合</a:t>
            </a:r>
            <a:r>
              <a:rPr kumimoji="1" lang="en-US" altLang="ja-JP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)</a:t>
            </a:r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ワイルドカードの内訳一覧を入力してください</a:t>
            </a: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カタログ</a:t>
            </a:r>
            <a:r>
              <a:rPr kumimoji="1" lang="en-US" altLang="ja-JP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(</a:t>
            </a:r>
            <a:r>
              <a:rPr kumimoji="1" lang="ja-JP" altLang="en-US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仕様書</a:t>
            </a:r>
            <a:r>
              <a:rPr kumimoji="1" lang="en-US" altLang="ja-JP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)</a:t>
            </a:r>
            <a:r>
              <a:rPr kumimoji="1" lang="ja-JP" altLang="en-US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に記載の型番を入力、入力方法は以下を参照</a:t>
            </a:r>
          </a:p>
          <a:p>
            <a:pPr algn="l"/>
            <a:endPara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44" name="四角形: 角を丸くする 43">
            <a:extLst>
              <a:ext uri="{FF2B5EF4-FFF2-40B4-BE49-F238E27FC236}">
                <a16:creationId xmlns:a16="http://schemas.microsoft.com/office/drawing/2014/main" id="{D7ABF203-0917-4129-83E7-00E4B1E66AAC}"/>
              </a:ext>
            </a:extLst>
          </xdr:cNvPr>
          <xdr:cNvSpPr/>
        </xdr:nvSpPr>
        <xdr:spPr>
          <a:xfrm>
            <a:off x="37096627" y="16099881"/>
            <a:ext cx="9505574" cy="4889453"/>
          </a:xfrm>
          <a:prstGeom prst="roundRect">
            <a:avLst>
              <a:gd name="adj" fmla="val 2715"/>
            </a:avLst>
          </a:prstGeom>
          <a:solidFill>
            <a:sysClr val="window" lastClr="FFFFFF"/>
          </a:solidFill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600" b="1" u="sng" baseline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◆ワイルドカードの内訳一覧　入力方法について◆</a:t>
            </a:r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型番に「■」を入力した場合、該当する枝番、枝番の意味する仕様・内容等を「ワイルドカードの内訳一覧」にカンマ区切りで入力してください</a:t>
            </a:r>
            <a:b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</a:br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■に含まれる可能性のある枝番をすべて入力してください</a:t>
            </a:r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ただし、能力や性能値が異なる場合は別の型番として入力してください</a:t>
            </a:r>
          </a:p>
          <a:p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入力例）</a:t>
            </a:r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カタログ記載型番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XYZ-123FL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XYZ-123GK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性能値・能力値が確定する代表型番部分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性能値・能力値に影響のない枝番部分　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-GK(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l"/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リストに入力する型番　　：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XYZ-123■</a:t>
            </a:r>
            <a:endParaRPr kumimoji="0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algn="l"/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　内訳一覧に入力する枝番　：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),-GK(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枝番が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2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文字以上あっても、黒四角は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1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枝番と枝番の示す仕様はカンマ区切で入力</a:t>
            </a:r>
            <a:endParaRPr lang="ja-JP" altLang="ja-JP" sz="16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 editAs="oneCell">
    <xdr:from>
      <xdr:col>13</xdr:col>
      <xdr:colOff>1788462</xdr:colOff>
      <xdr:row>1</xdr:row>
      <xdr:rowOff>44451</xdr:rowOff>
    </xdr:from>
    <xdr:to>
      <xdr:col>14</xdr:col>
      <xdr:colOff>762000</xdr:colOff>
      <xdr:row>4</xdr:row>
      <xdr:rowOff>0</xdr:rowOff>
    </xdr:to>
    <xdr:sp macro="" textlink="">
      <xdr:nvSpPr>
        <xdr:cNvPr id="45" name="右中かっこ 44">
          <a:extLst>
            <a:ext uri="{FF2B5EF4-FFF2-40B4-BE49-F238E27FC236}">
              <a16:creationId xmlns:a16="http://schemas.microsoft.com/office/drawing/2014/main" id="{70671A55-D6C9-4E9C-9723-8A046B88F9C9}"/>
            </a:ext>
          </a:extLst>
        </xdr:cNvPr>
        <xdr:cNvSpPr/>
      </xdr:nvSpPr>
      <xdr:spPr>
        <a:xfrm>
          <a:off x="35830812" y="520701"/>
          <a:ext cx="764238" cy="5727699"/>
        </a:xfrm>
        <a:prstGeom prst="rightBrace">
          <a:avLst>
            <a:gd name="adj1" fmla="val 53633"/>
            <a:gd name="adj2" fmla="val 50181"/>
          </a:avLst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5</xdr:col>
      <xdr:colOff>443463</xdr:colOff>
      <xdr:row>24</xdr:row>
      <xdr:rowOff>56137</xdr:rowOff>
    </xdr:from>
    <xdr:to>
      <xdr:col>7</xdr:col>
      <xdr:colOff>321713</xdr:colOff>
      <xdr:row>27</xdr:row>
      <xdr:rowOff>530514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96CE7FDE-8B26-4B5E-AC2C-5088F3648530}"/>
            </a:ext>
          </a:extLst>
        </xdr:cNvPr>
        <xdr:cNvSpPr/>
      </xdr:nvSpPr>
      <xdr:spPr>
        <a:xfrm>
          <a:off x="11388554" y="16023501"/>
          <a:ext cx="6978704" cy="2188877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600" b="1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◆型番の重複について◆</a:t>
          </a:r>
          <a:endParaRPr kumimoji="1" lang="en-US" altLang="ja-JP" sz="1600" b="1" u="sng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登録型番</a:t>
          </a:r>
          <a:r>
            <a:rPr kumimoji="1" lang="ja-JP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が</a:t>
          </a:r>
          <a:r>
            <a:rPr kumimoji="1" lang="ja-JP" altLang="en-US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重複している場合は、セルが</a:t>
          </a:r>
          <a:r>
            <a:rPr kumimoji="1" lang="ja-JP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オレンジ色</a:t>
          </a:r>
          <a:r>
            <a:rPr kumimoji="1" lang="ja-JP" altLang="en-US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に着色される</a:t>
          </a:r>
          <a:endParaRPr kumimoji="1" lang="en-US" altLang="ja-JP" sz="1600" b="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600" b="0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+mn-ea"/>
              <a:cs typeface="+mn-cs"/>
            </a:rPr>
            <a:t>→　一意の型番であることを確認のうえ、入力すること</a:t>
          </a:r>
          <a:endParaRPr lang="ja-JP" altLang="ja-JP" sz="1600" b="0" u="sng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14</xdr:col>
      <xdr:colOff>872837</xdr:colOff>
      <xdr:row>16</xdr:row>
      <xdr:rowOff>277091</xdr:rowOff>
    </xdr:from>
    <xdr:to>
      <xdr:col>16</xdr:col>
      <xdr:colOff>301914</xdr:colOff>
      <xdr:row>20</xdr:row>
      <xdr:rowOff>282805</xdr:rowOff>
    </xdr:to>
    <xdr:sp macro="" textlink="">
      <xdr:nvSpPr>
        <xdr:cNvPr id="47" name="吹き出し: 角を丸めた四角形 46">
          <a:extLst>
            <a:ext uri="{FF2B5EF4-FFF2-40B4-BE49-F238E27FC236}">
              <a16:creationId xmlns:a16="http://schemas.microsoft.com/office/drawing/2014/main" id="{006D1728-A1EC-410B-A47E-BA942D1ABE10}"/>
            </a:ext>
          </a:extLst>
        </xdr:cNvPr>
        <xdr:cNvSpPr/>
      </xdr:nvSpPr>
      <xdr:spPr>
        <a:xfrm>
          <a:off x="34691782" y="11596255"/>
          <a:ext cx="3363768" cy="2268969"/>
        </a:xfrm>
        <a:prstGeom prst="wedgeRoundRectCallout">
          <a:avLst>
            <a:gd name="adj1" fmla="val 21029"/>
            <a:gd name="adj2" fmla="val -8935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⑩希望小売価格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千円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⑩希望小売価格</a:t>
          </a:r>
          <a:r>
            <a:rPr kumimoji="1" lang="en-US" altLang="ja-JP" sz="1600" b="1" u="sng">
              <a:solidFill>
                <a:srgbClr val="000000"/>
              </a:solidFill>
              <a:latin typeface="+mj-ea"/>
              <a:ea typeface="+mj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千円</a:t>
          </a:r>
          <a:r>
            <a:rPr kumimoji="1" lang="en-US" altLang="ja-JP" sz="1600" b="1" u="sng">
              <a:solidFill>
                <a:srgbClr val="000000"/>
              </a:solidFill>
              <a:latin typeface="+mj-ea"/>
              <a:ea typeface="+mj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を入力してください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単位に注意して入力</a:t>
          </a:r>
          <a:endParaRPr kumimoji="1" lang="en-US" altLang="ja-JP" sz="1600" b="0" u="none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j-ea"/>
              <a:ea typeface="+mj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任意項目です</a:t>
          </a:r>
        </a:p>
      </xdr:txBody>
    </xdr:sp>
    <xdr:clientData/>
  </xdr:twoCellAnchor>
  <xdr:twoCellAnchor editAs="oneCell">
    <xdr:from>
      <xdr:col>16</xdr:col>
      <xdr:colOff>4433455</xdr:colOff>
      <xdr:row>16</xdr:row>
      <xdr:rowOff>520700</xdr:rowOff>
    </xdr:from>
    <xdr:to>
      <xdr:col>17</xdr:col>
      <xdr:colOff>2649682</xdr:colOff>
      <xdr:row>20</xdr:row>
      <xdr:rowOff>315537</xdr:rowOff>
    </xdr:to>
    <xdr:sp macro="" textlink="">
      <xdr:nvSpPr>
        <xdr:cNvPr id="48" name="吹き出し: 角を丸めた四角形 47">
          <a:extLst>
            <a:ext uri="{FF2B5EF4-FFF2-40B4-BE49-F238E27FC236}">
              <a16:creationId xmlns:a16="http://schemas.microsoft.com/office/drawing/2014/main" id="{D756BFCB-EE35-40AE-B2D3-C805B692347F}"/>
            </a:ext>
          </a:extLst>
        </xdr:cNvPr>
        <xdr:cNvSpPr/>
      </xdr:nvSpPr>
      <xdr:spPr>
        <a:xfrm>
          <a:off x="40195500" y="11916064"/>
          <a:ext cx="3134591" cy="2080202"/>
        </a:xfrm>
        <a:prstGeom prst="wedgeRoundRectCallout">
          <a:avLst>
            <a:gd name="adj1" fmla="val 12653"/>
            <a:gd name="adj2" fmla="val -11303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⑫備考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⑫備考を入力してください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必要に応じて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文字以内で入力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任意項目です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</xdr:txBody>
    </xdr:sp>
    <xdr:clientData/>
  </xdr:twoCellAnchor>
  <xdr:twoCellAnchor editAs="oneCell">
    <xdr:from>
      <xdr:col>7</xdr:col>
      <xdr:colOff>247650</xdr:colOff>
      <xdr:row>0</xdr:row>
      <xdr:rowOff>171450</xdr:rowOff>
    </xdr:from>
    <xdr:to>
      <xdr:col>8</xdr:col>
      <xdr:colOff>1790700</xdr:colOff>
      <xdr:row>4</xdr:row>
      <xdr:rowOff>38100</xdr:rowOff>
    </xdr:to>
    <xdr:sp macro="" textlink="">
      <xdr:nvSpPr>
        <xdr:cNvPr id="18" name="吹き出し: 角を丸めた四角形 17">
          <a:extLst>
            <a:ext uri="{FF2B5EF4-FFF2-40B4-BE49-F238E27FC236}">
              <a16:creationId xmlns:a16="http://schemas.microsoft.com/office/drawing/2014/main" id="{717D92D7-2E80-4539-B93A-D3AF021ABCEB}"/>
            </a:ext>
          </a:extLst>
        </xdr:cNvPr>
        <xdr:cNvSpPr/>
      </xdr:nvSpPr>
      <xdr:spPr>
        <a:xfrm>
          <a:off x="18154650" y="171450"/>
          <a:ext cx="3695700" cy="6115050"/>
        </a:xfrm>
        <a:prstGeom prst="wedgeRoundRectCallout">
          <a:avLst>
            <a:gd name="adj1" fmla="val -59406"/>
            <a:gd name="adj2" fmla="val -2285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製造事業者名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50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字以内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・法人格は省略せずに入力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製造事業者名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を入力　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・全角カタカナで入力</a:t>
          </a: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GX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要件にかかわる書類の提出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該当の書類を提出する、もしくは提出予定の場合は「あり」を選択してください</a:t>
          </a:r>
        </a:p>
        <a:p>
          <a:pPr algn="l"/>
          <a:r>
            <a:rPr kumimoji="1" lang="en-US" altLang="ja-JP" sz="1600" b="0" u="none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提出予定の場合は、登録申請メールに提出予定日を記載してください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申請年月日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en-US" altLang="ja-JP" sz="1600" b="0" u="none">
              <a:solidFill>
                <a:sysClr val="windowText" lastClr="000000"/>
              </a:solidFill>
              <a:latin typeface="+mn-ea"/>
              <a:ea typeface="+mn-ea"/>
            </a:rPr>
            <a:t>SII</a:t>
          </a:r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へメール申請を行った日付を入力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536863</xdr:colOff>
      <xdr:row>1</xdr:row>
      <xdr:rowOff>1131558</xdr:rowOff>
    </xdr:from>
    <xdr:to>
      <xdr:col>16</xdr:col>
      <xdr:colOff>1190624</xdr:colOff>
      <xdr:row>4</xdr:row>
      <xdr:rowOff>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E01B3F57-0E54-4F24-96C2-7005B39F0415}"/>
            </a:ext>
          </a:extLst>
        </xdr:cNvPr>
        <xdr:cNvGrpSpPr/>
      </xdr:nvGrpSpPr>
      <xdr:grpSpPr>
        <a:xfrm>
          <a:off x="33960954" y="1595339"/>
          <a:ext cx="6353348" cy="4639206"/>
          <a:chOff x="24658307" y="547688"/>
          <a:chExt cx="6656676" cy="2663598"/>
        </a:xfrm>
      </xdr:grpSpPr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E76AC6F0-3932-44CA-879E-7C7DF6D497D9}"/>
              </a:ext>
            </a:extLst>
          </xdr:cNvPr>
          <xdr:cNvSpPr/>
        </xdr:nvSpPr>
        <xdr:spPr>
          <a:xfrm>
            <a:off x="24658307" y="547688"/>
            <a:ext cx="6656676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18" name="グループ化 17">
            <a:extLst>
              <a:ext uri="{FF2B5EF4-FFF2-40B4-BE49-F238E27FC236}">
                <a16:creationId xmlns:a16="http://schemas.microsoft.com/office/drawing/2014/main" id="{46C02978-41FF-40C9-82F6-89F08DDA67EE}"/>
              </a:ext>
            </a:extLst>
          </xdr:cNvPr>
          <xdr:cNvGrpSpPr/>
        </xdr:nvGrpSpPr>
        <xdr:grpSpPr>
          <a:xfrm>
            <a:off x="25407432" y="849725"/>
            <a:ext cx="5295544" cy="515232"/>
            <a:chOff x="20798070" y="530440"/>
            <a:chExt cx="2480127" cy="314492"/>
          </a:xfrm>
        </xdr:grpSpPr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662B9805-90C8-46CB-8162-057AAF7D7023}"/>
                </a:ext>
              </a:extLst>
            </xdr:cNvPr>
            <xdr:cNvSpPr/>
          </xdr:nvSpPr>
          <xdr:spPr>
            <a:xfrm>
              <a:off x="20798070" y="530440"/>
              <a:ext cx="773981" cy="314492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8" name="正方形/長方形 27">
              <a:extLst>
                <a:ext uri="{FF2B5EF4-FFF2-40B4-BE49-F238E27FC236}">
                  <a16:creationId xmlns:a16="http://schemas.microsoft.com/office/drawing/2014/main" id="{5BC774CF-B689-4F6D-8228-969CCFCA6DC8}"/>
                </a:ext>
              </a:extLst>
            </xdr:cNvPr>
            <xdr:cNvSpPr/>
          </xdr:nvSpPr>
          <xdr:spPr>
            <a:xfrm>
              <a:off x="21750610" y="530440"/>
              <a:ext cx="1527587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29" name="直線コネクタ 28">
              <a:extLst>
                <a:ext uri="{FF2B5EF4-FFF2-40B4-BE49-F238E27FC236}">
                  <a16:creationId xmlns:a16="http://schemas.microsoft.com/office/drawing/2014/main" id="{5CBEA580-AD90-4326-9CDE-CC817CA8CDAE}"/>
                </a:ext>
              </a:extLst>
            </xdr:cNvPr>
            <xdr:cNvCxnSpPr>
              <a:stCxn id="27" idx="3"/>
              <a:endCxn id="28" idx="1"/>
            </xdr:cNvCxnSpPr>
          </xdr:nvCxnSpPr>
          <xdr:spPr>
            <a:xfrm flipV="1">
              <a:off x="21572051" y="687322"/>
              <a:ext cx="178559" cy="364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9" name="グループ化 18">
            <a:extLst>
              <a:ext uri="{FF2B5EF4-FFF2-40B4-BE49-F238E27FC236}">
                <a16:creationId xmlns:a16="http://schemas.microsoft.com/office/drawing/2014/main" id="{DEF92319-75A9-4C39-9347-C9A28B85AA60}"/>
              </a:ext>
            </a:extLst>
          </xdr:cNvPr>
          <xdr:cNvGrpSpPr/>
        </xdr:nvGrpSpPr>
        <xdr:grpSpPr>
          <a:xfrm>
            <a:off x="25407432" y="1589915"/>
            <a:ext cx="5319450" cy="515232"/>
            <a:chOff x="20809325" y="534008"/>
            <a:chExt cx="2491171" cy="314492"/>
          </a:xfrm>
        </xdr:grpSpPr>
        <xdr:sp macro="" textlink="">
          <xdr:nvSpPr>
            <xdr:cNvPr id="24" name="正方形/長方形 23">
              <a:extLst>
                <a:ext uri="{FF2B5EF4-FFF2-40B4-BE49-F238E27FC236}">
                  <a16:creationId xmlns:a16="http://schemas.microsoft.com/office/drawing/2014/main" id="{6FC913E0-88DC-41E3-8C5B-FE8F405514E2}"/>
                </a:ext>
              </a:extLst>
            </xdr:cNvPr>
            <xdr:cNvSpPr/>
          </xdr:nvSpPr>
          <xdr:spPr>
            <a:xfrm>
              <a:off x="20809325" y="534008"/>
              <a:ext cx="773934" cy="314492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EADA2257-9580-4082-916A-3823C148112D}"/>
                </a:ext>
              </a:extLst>
            </xdr:cNvPr>
            <xdr:cNvSpPr/>
          </xdr:nvSpPr>
          <xdr:spPr>
            <a:xfrm>
              <a:off x="21761806" y="534009"/>
              <a:ext cx="1538690" cy="313764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26" name="直線コネクタ 25">
              <a:extLst>
                <a:ext uri="{FF2B5EF4-FFF2-40B4-BE49-F238E27FC236}">
                  <a16:creationId xmlns:a16="http://schemas.microsoft.com/office/drawing/2014/main" id="{77504352-99F7-4E7C-AD62-AB4E69C9B61E}"/>
                </a:ext>
              </a:extLst>
            </xdr:cNvPr>
            <xdr:cNvCxnSpPr>
              <a:stCxn id="24" idx="3"/>
              <a:endCxn id="25" idx="1"/>
            </xdr:cNvCxnSpPr>
          </xdr:nvCxnSpPr>
          <xdr:spPr>
            <a:xfrm flipV="1">
              <a:off x="21583259" y="690891"/>
              <a:ext cx="178547" cy="363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290F62AE-FA6C-4068-A1A1-D6FEB08B6D9F}"/>
              </a:ext>
            </a:extLst>
          </xdr:cNvPr>
          <xdr:cNvGrpSpPr/>
        </xdr:nvGrpSpPr>
        <xdr:grpSpPr>
          <a:xfrm>
            <a:off x="25407430" y="2330104"/>
            <a:ext cx="5302442" cy="515231"/>
            <a:chOff x="20809319" y="536487"/>
            <a:chExt cx="2483256" cy="316845"/>
          </a:xfrm>
        </xdr:grpSpPr>
        <xdr:sp macro="" textlink="">
          <xdr:nvSpPr>
            <xdr:cNvPr id="21" name="正方形/長方形 20">
              <a:extLst>
                <a:ext uri="{FF2B5EF4-FFF2-40B4-BE49-F238E27FC236}">
                  <a16:creationId xmlns:a16="http://schemas.microsoft.com/office/drawing/2014/main" id="{309811EC-9D4E-43DB-B093-19D71FC2BCFB}"/>
                </a:ext>
              </a:extLst>
            </xdr:cNvPr>
            <xdr:cNvSpPr/>
          </xdr:nvSpPr>
          <xdr:spPr>
            <a:xfrm>
              <a:off x="20809319" y="536487"/>
              <a:ext cx="773950" cy="31684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2" name="正方形/長方形 21">
              <a:extLst>
                <a:ext uri="{FF2B5EF4-FFF2-40B4-BE49-F238E27FC236}">
                  <a16:creationId xmlns:a16="http://schemas.microsoft.com/office/drawing/2014/main" id="{9688BD62-A615-4118-B6A9-255AAAE06C9D}"/>
                </a:ext>
              </a:extLst>
            </xdr:cNvPr>
            <xdr:cNvSpPr/>
          </xdr:nvSpPr>
          <xdr:spPr>
            <a:xfrm>
              <a:off x="21761821" y="536487"/>
              <a:ext cx="1530754" cy="31684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性能値が基準を満たしていない</a:t>
              </a:r>
            </a:p>
          </xdr:txBody>
        </xdr:sp>
        <xdr:cxnSp macro="">
          <xdr:nvCxnSpPr>
            <xdr:cNvPr id="23" name="直線コネクタ 22">
              <a:extLst>
                <a:ext uri="{FF2B5EF4-FFF2-40B4-BE49-F238E27FC236}">
                  <a16:creationId xmlns:a16="http://schemas.microsoft.com/office/drawing/2014/main" id="{DF1149BF-0161-445E-B4F3-651A5C067536}"/>
                </a:ext>
              </a:extLst>
            </xdr:cNvPr>
            <xdr:cNvCxnSpPr>
              <a:stCxn id="21" idx="3"/>
              <a:endCxn id="22" idx="1"/>
            </xdr:cNvCxnSpPr>
          </xdr:nvCxnSpPr>
          <xdr:spPr>
            <a:xfrm>
              <a:off x="21583269" y="694910"/>
              <a:ext cx="178552" cy="0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19</xdr:col>
      <xdr:colOff>779320</xdr:colOff>
      <xdr:row>1</xdr:row>
      <xdr:rowOff>744685</xdr:rowOff>
    </xdr:from>
    <xdr:to>
      <xdr:col>40</xdr:col>
      <xdr:colOff>606137</xdr:colOff>
      <xdr:row>2</xdr:row>
      <xdr:rowOff>1408610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2ED383CC-D196-49AE-A05D-8962531EED9B}"/>
            </a:ext>
          </a:extLst>
        </xdr:cNvPr>
        <xdr:cNvSpPr/>
      </xdr:nvSpPr>
      <xdr:spPr>
        <a:xfrm>
          <a:off x="49391456" y="1212276"/>
          <a:ext cx="36108408" cy="223987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0</xdr:row>
      <xdr:rowOff>33618</xdr:rowOff>
    </xdr:from>
    <xdr:to>
      <xdr:col>6</xdr:col>
      <xdr:colOff>603436</xdr:colOff>
      <xdr:row>2</xdr:row>
      <xdr:rowOff>114051</xdr:rowOff>
    </xdr:to>
    <xdr:sp macro="" textlink="">
      <xdr:nvSpPr>
        <xdr:cNvPr id="3" name="角丸四角形 6">
          <a:extLst>
            <a:ext uri="{FF2B5EF4-FFF2-40B4-BE49-F238E27FC236}">
              <a16:creationId xmlns:a16="http://schemas.microsoft.com/office/drawing/2014/main" id="{9737030E-953F-4FC9-98A1-2111A60692E9}"/>
            </a:ext>
          </a:extLst>
        </xdr:cNvPr>
        <xdr:cNvSpPr/>
      </xdr:nvSpPr>
      <xdr:spPr>
        <a:xfrm>
          <a:off x="22412" y="33618"/>
          <a:ext cx="4682377" cy="416609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温水ヒートポンプ／基準値</a:t>
          </a:r>
        </a:p>
      </xdr:txBody>
    </xdr:sp>
    <xdr:clientData/>
  </xdr:twoCellAnchor>
  <xdr:twoCellAnchor editAs="oneCell">
    <xdr:from>
      <xdr:col>0</xdr:col>
      <xdr:colOff>53790</xdr:colOff>
      <xdr:row>3</xdr:row>
      <xdr:rowOff>0</xdr:rowOff>
    </xdr:from>
    <xdr:to>
      <xdr:col>11</xdr:col>
      <xdr:colOff>522973</xdr:colOff>
      <xdr:row>53</xdr:row>
      <xdr:rowOff>102577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BB63EF7-E0BC-91CD-C053-60966A6E4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90" y="510988"/>
          <a:ext cx="7228571" cy="86190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14381</xdr:colOff>
      <xdr:row>6</xdr:row>
      <xdr:rowOff>100853</xdr:rowOff>
    </xdr:from>
    <xdr:to>
      <xdr:col>9</xdr:col>
      <xdr:colOff>70411</xdr:colOff>
      <xdr:row>12</xdr:row>
      <xdr:rowOff>169769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182E48E-FA53-436E-AA51-BA0B0FA1EAA9}"/>
            </a:ext>
          </a:extLst>
        </xdr:cNvPr>
        <xdr:cNvSpPr/>
      </xdr:nvSpPr>
      <xdr:spPr>
        <a:xfrm>
          <a:off x="7645587" y="1804147"/>
          <a:ext cx="3821206" cy="1548093"/>
        </a:xfrm>
        <a:prstGeom prst="wedgeRoundRectCallout">
          <a:avLst>
            <a:gd name="adj1" fmla="val -105234"/>
            <a:gd name="adj2" fmla="val 4331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 u="none">
              <a:solidFill>
                <a:srgbClr val="000000"/>
              </a:solidFill>
              <a:latin typeface="+mn-ea"/>
              <a:ea typeface="+mn-ea"/>
            </a:rPr>
            <a:t>GX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要件にかかわる書類を提出する場合は、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該当の書類名を追記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して下さい。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また、提出予定の場合は</a:t>
          </a:r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提出予定日を記載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してください。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30;&#65297;&#24180;&#24230;%20&#35036;&#27491;&#65288;&#29983;&#29987;&#35373;&#20633;&#30465;&#12456;&#12493;&#65289;/03&#12288;&#35506;&#38988;&#12539;&#12479;&#12473;&#12463;/&#35069;&#21697;&#22411;&#30058;&#12510;&#12473;&#12479;&#36939;&#29992;/&#35069;&#21697;&#22411;&#30058;&#12522;&#12473;&#12488;&#31649;&#2970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411;&#30058;&#12510;&#12473;&#12479;/4.&#36914;&#25431;&#31649;&#29702;/&#22411;&#30058;&#12522;&#12473;&#12488;&#31649;&#29702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ール管理表"/>
      <sheetName val="製品型番リスト管理表"/>
      <sheetName val="工業会提出用リスト"/>
      <sheetName val="不備内容管理表"/>
      <sheetName val="メーカー情報管一覧"/>
    </sheetNames>
    <sheetDataSet>
      <sheetData sheetId="0"/>
      <sheetData sheetId="1">
        <row r="5">
          <cell r="AY5" t="str">
            <v>日本工作機械工業会</v>
          </cell>
        </row>
        <row r="6">
          <cell r="AY6" t="str">
            <v>日本産業機械工業会</v>
          </cell>
        </row>
        <row r="7">
          <cell r="AY7" t="str">
            <v>日本印刷機械工業会</v>
          </cell>
        </row>
        <row r="8">
          <cell r="AY8" t="str">
            <v>日本鍛圧機械工業会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棚卸対象メーカーID"/>
      <sheetName val="リストベース"/>
      <sheetName val="モデルチェンジ管理"/>
      <sheetName val="メーカー情報"/>
      <sheetName val="型番リスト"/>
      <sheetName val="不備内容管理表"/>
      <sheetName val="変更・削除管理"/>
      <sheetName val="サンプルチェック数算出方法"/>
      <sheetName val="MC&amp;変更用FMT作成表"/>
      <sheetName val="型番マスタ運用担当"/>
      <sheetName val="data"/>
      <sheetName val="管理伝票"/>
      <sheetName val="申CS"/>
      <sheetName val="Sheet1"/>
    </sheetNames>
    <sheetDataSet>
      <sheetData sheetId="0"/>
      <sheetData sheetId="1"/>
      <sheetData sheetId="2"/>
      <sheetData sheetId="3"/>
      <sheetData sheetId="4">
        <row r="1">
          <cell r="AQ1">
            <v>0</v>
          </cell>
        </row>
        <row r="3">
          <cell r="AQ3" t="str">
            <v>受付or審査</v>
          </cell>
        </row>
        <row r="4">
          <cell r="AQ4" t="str">
            <v>レコード無効化フラグ</v>
          </cell>
        </row>
        <row r="5">
          <cell r="AQ5">
            <v>0</v>
          </cell>
        </row>
        <row r="6">
          <cell r="AQ6" t="str">
            <v>レコード無効化フラグ</v>
          </cell>
        </row>
        <row r="7">
          <cell r="AQ7" t="str">
            <v>×</v>
          </cell>
        </row>
        <row r="8">
          <cell r="AQ8">
            <v>0</v>
          </cell>
        </row>
        <row r="9">
          <cell r="AQ9">
            <v>0</v>
          </cell>
        </row>
        <row r="10">
          <cell r="AQ10">
            <v>0</v>
          </cell>
        </row>
        <row r="11">
          <cell r="AQ11">
            <v>0</v>
          </cell>
        </row>
        <row r="12">
          <cell r="AQ12">
            <v>0</v>
          </cell>
        </row>
        <row r="13">
          <cell r="AQ13">
            <v>0</v>
          </cell>
        </row>
        <row r="14">
          <cell r="AQ14" t="str">
            <v>×</v>
          </cell>
        </row>
        <row r="15">
          <cell r="AQ15">
            <v>0</v>
          </cell>
        </row>
        <row r="16">
          <cell r="AQ16">
            <v>0</v>
          </cell>
        </row>
        <row r="17">
          <cell r="AQ17" t="str">
            <v>×</v>
          </cell>
        </row>
        <row r="18">
          <cell r="AQ18">
            <v>0</v>
          </cell>
        </row>
        <row r="19">
          <cell r="AQ19" t="str">
            <v>×</v>
          </cell>
        </row>
        <row r="20">
          <cell r="AQ20">
            <v>0</v>
          </cell>
        </row>
        <row r="21">
          <cell r="AQ21" t="str">
            <v>×</v>
          </cell>
        </row>
        <row r="22">
          <cell r="AQ22">
            <v>0</v>
          </cell>
        </row>
        <row r="23">
          <cell r="AQ23" t="str">
            <v>×</v>
          </cell>
        </row>
        <row r="24">
          <cell r="AQ24" t="str">
            <v>×</v>
          </cell>
        </row>
        <row r="25">
          <cell r="AQ25" t="str">
            <v>×</v>
          </cell>
        </row>
        <row r="26">
          <cell r="AQ26" t="str">
            <v>×</v>
          </cell>
        </row>
        <row r="27">
          <cell r="AQ27" t="str">
            <v>×</v>
          </cell>
        </row>
        <row r="28">
          <cell r="AQ28" t="str">
            <v>×</v>
          </cell>
        </row>
        <row r="29">
          <cell r="AQ29" t="str">
            <v>×</v>
          </cell>
        </row>
        <row r="30">
          <cell r="AQ30" t="str">
            <v>×</v>
          </cell>
        </row>
        <row r="31">
          <cell r="AQ31" t="str">
            <v>×</v>
          </cell>
        </row>
        <row r="32">
          <cell r="AQ32" t="str">
            <v>×</v>
          </cell>
        </row>
        <row r="33">
          <cell r="AQ33" t="str">
            <v>×</v>
          </cell>
        </row>
        <row r="34">
          <cell r="AQ34">
            <v>0</v>
          </cell>
        </row>
        <row r="35">
          <cell r="AQ35">
            <v>0</v>
          </cell>
        </row>
        <row r="36">
          <cell r="AQ36">
            <v>0</v>
          </cell>
        </row>
        <row r="37">
          <cell r="AQ37">
            <v>0</v>
          </cell>
        </row>
        <row r="38">
          <cell r="AQ38">
            <v>0</v>
          </cell>
        </row>
        <row r="39">
          <cell r="AQ39">
            <v>0</v>
          </cell>
        </row>
        <row r="40">
          <cell r="AQ40">
            <v>0</v>
          </cell>
        </row>
        <row r="41">
          <cell r="AQ41">
            <v>0</v>
          </cell>
        </row>
        <row r="42">
          <cell r="AQ42">
            <v>0</v>
          </cell>
        </row>
        <row r="43">
          <cell r="AQ43">
            <v>0</v>
          </cell>
        </row>
        <row r="44">
          <cell r="AQ44">
            <v>0</v>
          </cell>
        </row>
        <row r="45">
          <cell r="AQ45" t="str">
            <v>×</v>
          </cell>
        </row>
        <row r="46">
          <cell r="AQ46" t="str">
            <v>×</v>
          </cell>
        </row>
        <row r="47">
          <cell r="AQ47">
            <v>0</v>
          </cell>
        </row>
        <row r="48">
          <cell r="AQ48" t="str">
            <v>×</v>
          </cell>
        </row>
        <row r="49">
          <cell r="AQ49">
            <v>0</v>
          </cell>
        </row>
        <row r="50">
          <cell r="AQ50" t="str">
            <v>×</v>
          </cell>
        </row>
        <row r="51">
          <cell r="AQ51">
            <v>0</v>
          </cell>
        </row>
        <row r="52">
          <cell r="AQ52">
            <v>0</v>
          </cell>
        </row>
        <row r="53">
          <cell r="AQ53">
            <v>0</v>
          </cell>
        </row>
        <row r="54">
          <cell r="AQ54">
            <v>0</v>
          </cell>
        </row>
        <row r="55">
          <cell r="AQ55">
            <v>0</v>
          </cell>
        </row>
        <row r="56">
          <cell r="AQ56" t="str">
            <v>×</v>
          </cell>
        </row>
        <row r="57">
          <cell r="AQ57" t="str">
            <v>×</v>
          </cell>
        </row>
        <row r="58">
          <cell r="AQ58">
            <v>0</v>
          </cell>
        </row>
        <row r="59">
          <cell r="AQ59">
            <v>0</v>
          </cell>
        </row>
        <row r="60">
          <cell r="AQ60" t="str">
            <v>×</v>
          </cell>
        </row>
        <row r="61">
          <cell r="AQ61">
            <v>0</v>
          </cell>
        </row>
        <row r="62">
          <cell r="AQ62">
            <v>0</v>
          </cell>
        </row>
        <row r="63">
          <cell r="AQ63" t="str">
            <v>×</v>
          </cell>
        </row>
        <row r="64">
          <cell r="AQ64">
            <v>0</v>
          </cell>
        </row>
        <row r="65">
          <cell r="AQ65">
            <v>0</v>
          </cell>
        </row>
        <row r="66">
          <cell r="AQ66">
            <v>0</v>
          </cell>
        </row>
        <row r="67">
          <cell r="AQ67" t="str">
            <v>×</v>
          </cell>
        </row>
        <row r="68">
          <cell r="AQ68" t="str">
            <v>×</v>
          </cell>
        </row>
        <row r="69">
          <cell r="AQ69">
            <v>0</v>
          </cell>
        </row>
        <row r="70">
          <cell r="AQ70">
            <v>0</v>
          </cell>
        </row>
        <row r="71">
          <cell r="AQ71">
            <v>0</v>
          </cell>
        </row>
        <row r="72">
          <cell r="AQ72" t="str">
            <v>×</v>
          </cell>
        </row>
        <row r="73">
          <cell r="AQ73" t="str">
            <v>×</v>
          </cell>
        </row>
        <row r="74">
          <cell r="AQ74">
            <v>0</v>
          </cell>
        </row>
        <row r="75">
          <cell r="AQ75" t="str">
            <v>×</v>
          </cell>
        </row>
        <row r="76">
          <cell r="AQ76">
            <v>0</v>
          </cell>
        </row>
        <row r="77">
          <cell r="AQ77" t="str">
            <v>×</v>
          </cell>
        </row>
        <row r="78">
          <cell r="AQ78">
            <v>0</v>
          </cell>
        </row>
        <row r="79">
          <cell r="AQ79">
            <v>0</v>
          </cell>
        </row>
        <row r="80">
          <cell r="AQ80">
            <v>0</v>
          </cell>
        </row>
        <row r="81">
          <cell r="AQ81">
            <v>0</v>
          </cell>
        </row>
        <row r="82">
          <cell r="AQ82" t="str">
            <v>×</v>
          </cell>
        </row>
        <row r="83">
          <cell r="AQ83">
            <v>0</v>
          </cell>
        </row>
        <row r="84">
          <cell r="AQ84" t="str">
            <v>×</v>
          </cell>
        </row>
        <row r="85">
          <cell r="AQ85" t="str">
            <v>×</v>
          </cell>
        </row>
        <row r="86">
          <cell r="AQ86" t="str">
            <v>×</v>
          </cell>
        </row>
        <row r="87">
          <cell r="AQ87" t="str">
            <v>×</v>
          </cell>
        </row>
        <row r="88">
          <cell r="AQ88">
            <v>0</v>
          </cell>
        </row>
        <row r="89">
          <cell r="AQ89">
            <v>0</v>
          </cell>
        </row>
        <row r="90">
          <cell r="AQ90">
            <v>0</v>
          </cell>
        </row>
        <row r="91">
          <cell r="AQ91" t="str">
            <v>×</v>
          </cell>
        </row>
        <row r="92">
          <cell r="AQ92">
            <v>0</v>
          </cell>
        </row>
        <row r="93">
          <cell r="AQ93">
            <v>0</v>
          </cell>
        </row>
        <row r="94">
          <cell r="AQ94" t="str">
            <v>×</v>
          </cell>
        </row>
        <row r="95">
          <cell r="AQ95">
            <v>0</v>
          </cell>
        </row>
        <row r="96">
          <cell r="AQ96">
            <v>0</v>
          </cell>
        </row>
        <row r="97">
          <cell r="AQ97">
            <v>0</v>
          </cell>
        </row>
        <row r="98">
          <cell r="AQ98">
            <v>0</v>
          </cell>
        </row>
        <row r="99">
          <cell r="AQ99" t="str">
            <v>×</v>
          </cell>
        </row>
        <row r="100">
          <cell r="AQ100" t="str">
            <v>×</v>
          </cell>
        </row>
        <row r="101">
          <cell r="AQ101">
            <v>0</v>
          </cell>
        </row>
        <row r="102">
          <cell r="AQ102" t="str">
            <v>×</v>
          </cell>
        </row>
        <row r="103">
          <cell r="AQ103">
            <v>0</v>
          </cell>
        </row>
        <row r="104">
          <cell r="AQ104" t="str">
            <v>×</v>
          </cell>
        </row>
        <row r="105">
          <cell r="AQ105">
            <v>0</v>
          </cell>
        </row>
        <row r="106">
          <cell r="AQ106" t="str">
            <v>×</v>
          </cell>
        </row>
        <row r="107">
          <cell r="AQ107">
            <v>0</v>
          </cell>
        </row>
        <row r="108">
          <cell r="AQ108" t="str">
            <v>×</v>
          </cell>
        </row>
        <row r="109">
          <cell r="AQ109">
            <v>0</v>
          </cell>
        </row>
        <row r="110">
          <cell r="AQ110" t="str">
            <v>×</v>
          </cell>
        </row>
        <row r="111">
          <cell r="AQ111" t="str">
            <v>×</v>
          </cell>
        </row>
        <row r="112">
          <cell r="AQ112">
            <v>0</v>
          </cell>
        </row>
        <row r="113">
          <cell r="AQ113">
            <v>0</v>
          </cell>
        </row>
        <row r="114">
          <cell r="AQ114">
            <v>0</v>
          </cell>
        </row>
        <row r="115">
          <cell r="AQ115">
            <v>0</v>
          </cell>
        </row>
        <row r="116">
          <cell r="AQ116">
            <v>0</v>
          </cell>
        </row>
        <row r="117">
          <cell r="AQ117" t="str">
            <v>×</v>
          </cell>
        </row>
        <row r="118">
          <cell r="AQ118">
            <v>0</v>
          </cell>
        </row>
        <row r="119">
          <cell r="AQ119">
            <v>0</v>
          </cell>
        </row>
        <row r="120">
          <cell r="AQ120">
            <v>0</v>
          </cell>
        </row>
        <row r="121">
          <cell r="AQ121" t="str">
            <v>×</v>
          </cell>
        </row>
        <row r="122">
          <cell r="AQ122" t="str">
            <v>×</v>
          </cell>
        </row>
        <row r="123">
          <cell r="AQ123">
            <v>0</v>
          </cell>
        </row>
        <row r="124">
          <cell r="AQ124">
            <v>0</v>
          </cell>
        </row>
        <row r="125">
          <cell r="AQ125">
            <v>0</v>
          </cell>
        </row>
        <row r="126">
          <cell r="AQ126" t="str">
            <v>×</v>
          </cell>
        </row>
        <row r="127">
          <cell r="AQ127">
            <v>0</v>
          </cell>
        </row>
        <row r="128">
          <cell r="AQ128">
            <v>0</v>
          </cell>
        </row>
        <row r="129">
          <cell r="AQ129">
            <v>0</v>
          </cell>
        </row>
        <row r="130">
          <cell r="AQ130" t="str">
            <v>×</v>
          </cell>
        </row>
        <row r="131">
          <cell r="AQ131">
            <v>0</v>
          </cell>
        </row>
        <row r="132">
          <cell r="AQ132" t="str">
            <v>×</v>
          </cell>
        </row>
        <row r="133">
          <cell r="AQ133" t="str">
            <v>×</v>
          </cell>
        </row>
        <row r="134">
          <cell r="AQ134" t="str">
            <v>×</v>
          </cell>
        </row>
        <row r="135">
          <cell r="AQ135">
            <v>0</v>
          </cell>
        </row>
        <row r="136">
          <cell r="AQ136" t="str">
            <v>×</v>
          </cell>
        </row>
        <row r="137">
          <cell r="AQ137">
            <v>0</v>
          </cell>
        </row>
        <row r="138">
          <cell r="AQ138">
            <v>0</v>
          </cell>
        </row>
        <row r="139">
          <cell r="AQ139">
            <v>0</v>
          </cell>
        </row>
        <row r="140">
          <cell r="AQ140">
            <v>0</v>
          </cell>
        </row>
        <row r="141">
          <cell r="AQ141">
            <v>0</v>
          </cell>
        </row>
        <row r="142">
          <cell r="AQ142" t="str">
            <v>×</v>
          </cell>
        </row>
        <row r="143">
          <cell r="AQ143" t="str">
            <v>×</v>
          </cell>
        </row>
        <row r="144">
          <cell r="AQ144" t="str">
            <v>×</v>
          </cell>
        </row>
        <row r="145">
          <cell r="AQ145" t="str">
            <v>×</v>
          </cell>
        </row>
        <row r="146">
          <cell r="AQ146">
            <v>0</v>
          </cell>
        </row>
        <row r="147">
          <cell r="AQ147" t="str">
            <v>×</v>
          </cell>
        </row>
        <row r="148">
          <cell r="AQ148">
            <v>0</v>
          </cell>
        </row>
        <row r="149">
          <cell r="AQ149" t="str">
            <v>×</v>
          </cell>
        </row>
        <row r="150">
          <cell r="AQ150">
            <v>0</v>
          </cell>
        </row>
        <row r="151">
          <cell r="AQ151" t="str">
            <v>×</v>
          </cell>
        </row>
        <row r="152">
          <cell r="AQ152">
            <v>0</v>
          </cell>
        </row>
        <row r="153">
          <cell r="AQ153" t="str">
            <v>×</v>
          </cell>
        </row>
        <row r="154">
          <cell r="AQ154" t="str">
            <v>×</v>
          </cell>
        </row>
        <row r="155">
          <cell r="AQ155">
            <v>0</v>
          </cell>
        </row>
        <row r="156">
          <cell r="AQ156">
            <v>0</v>
          </cell>
        </row>
        <row r="157">
          <cell r="AQ157">
            <v>0</v>
          </cell>
        </row>
        <row r="158">
          <cell r="AQ158">
            <v>0</v>
          </cell>
        </row>
        <row r="159">
          <cell r="AQ159" t="str">
            <v>×</v>
          </cell>
        </row>
        <row r="160">
          <cell r="AQ160">
            <v>0</v>
          </cell>
        </row>
        <row r="161">
          <cell r="AQ161">
            <v>0</v>
          </cell>
        </row>
        <row r="162">
          <cell r="AQ162">
            <v>0</v>
          </cell>
        </row>
        <row r="163">
          <cell r="AQ163" t="str">
            <v>×</v>
          </cell>
        </row>
        <row r="164">
          <cell r="AQ164">
            <v>0</v>
          </cell>
        </row>
        <row r="165">
          <cell r="AQ165">
            <v>0</v>
          </cell>
        </row>
        <row r="166">
          <cell r="AQ166">
            <v>0</v>
          </cell>
        </row>
        <row r="167">
          <cell r="AQ167">
            <v>0</v>
          </cell>
        </row>
        <row r="168">
          <cell r="AQ168">
            <v>0</v>
          </cell>
        </row>
        <row r="169">
          <cell r="AQ169" t="str">
            <v>×</v>
          </cell>
        </row>
        <row r="170">
          <cell r="AQ170">
            <v>0</v>
          </cell>
        </row>
        <row r="171">
          <cell r="AQ171">
            <v>0</v>
          </cell>
        </row>
        <row r="172">
          <cell r="AQ172">
            <v>0</v>
          </cell>
        </row>
        <row r="173">
          <cell r="AQ173" t="str">
            <v>×</v>
          </cell>
        </row>
        <row r="174">
          <cell r="AQ174">
            <v>0</v>
          </cell>
        </row>
        <row r="175">
          <cell r="AQ175" t="str">
            <v>×</v>
          </cell>
        </row>
        <row r="176">
          <cell r="AQ176">
            <v>0</v>
          </cell>
        </row>
        <row r="177">
          <cell r="AQ177" t="str">
            <v>×</v>
          </cell>
        </row>
        <row r="178">
          <cell r="AQ178">
            <v>0</v>
          </cell>
        </row>
        <row r="179">
          <cell r="AQ179">
            <v>0</v>
          </cell>
        </row>
        <row r="180">
          <cell r="AQ180" t="str">
            <v>×</v>
          </cell>
        </row>
        <row r="181">
          <cell r="AQ181">
            <v>0</v>
          </cell>
        </row>
        <row r="182">
          <cell r="AQ182" t="str">
            <v>×</v>
          </cell>
        </row>
        <row r="183">
          <cell r="AQ183">
            <v>0</v>
          </cell>
        </row>
        <row r="184">
          <cell r="AQ184" t="str">
            <v>×</v>
          </cell>
        </row>
        <row r="185">
          <cell r="AQ185" t="str">
            <v>×</v>
          </cell>
        </row>
        <row r="186">
          <cell r="AQ186">
            <v>0</v>
          </cell>
        </row>
        <row r="187">
          <cell r="AQ187" t="str">
            <v>×</v>
          </cell>
        </row>
        <row r="188">
          <cell r="AQ188">
            <v>0</v>
          </cell>
        </row>
        <row r="189">
          <cell r="AQ189" t="str">
            <v>×</v>
          </cell>
        </row>
        <row r="190">
          <cell r="AQ190">
            <v>0</v>
          </cell>
        </row>
        <row r="191">
          <cell r="AQ191">
            <v>0</v>
          </cell>
        </row>
        <row r="192">
          <cell r="AQ192" t="str">
            <v>×</v>
          </cell>
        </row>
        <row r="193">
          <cell r="AQ193" t="str">
            <v>×</v>
          </cell>
        </row>
        <row r="194">
          <cell r="AQ194">
            <v>0</v>
          </cell>
        </row>
        <row r="195">
          <cell r="AQ195" t="str">
            <v>×</v>
          </cell>
        </row>
        <row r="196">
          <cell r="AQ196" t="str">
            <v>×</v>
          </cell>
        </row>
        <row r="197">
          <cell r="AQ197">
            <v>0</v>
          </cell>
        </row>
        <row r="198">
          <cell r="AQ198" t="str">
            <v>×</v>
          </cell>
        </row>
        <row r="199">
          <cell r="AQ199">
            <v>0</v>
          </cell>
        </row>
        <row r="200">
          <cell r="AQ200">
            <v>0</v>
          </cell>
        </row>
        <row r="201">
          <cell r="AQ201" t="str">
            <v>×</v>
          </cell>
        </row>
        <row r="202">
          <cell r="AQ202">
            <v>0</v>
          </cell>
        </row>
        <row r="203">
          <cell r="AQ203" t="str">
            <v>×</v>
          </cell>
        </row>
        <row r="204">
          <cell r="AQ204">
            <v>0</v>
          </cell>
        </row>
        <row r="205">
          <cell r="AQ205">
            <v>0</v>
          </cell>
        </row>
        <row r="206">
          <cell r="AQ206" t="str">
            <v>×</v>
          </cell>
        </row>
        <row r="207">
          <cell r="AQ207">
            <v>0</v>
          </cell>
        </row>
        <row r="208">
          <cell r="AQ208">
            <v>0</v>
          </cell>
        </row>
        <row r="209">
          <cell r="AQ209" t="str">
            <v>×</v>
          </cell>
        </row>
        <row r="210">
          <cell r="AQ210" t="str">
            <v>×</v>
          </cell>
        </row>
        <row r="211">
          <cell r="AQ211" t="str">
            <v>×</v>
          </cell>
        </row>
        <row r="212">
          <cell r="AQ212">
            <v>0</v>
          </cell>
        </row>
        <row r="213">
          <cell r="AQ213">
            <v>0</v>
          </cell>
        </row>
        <row r="214">
          <cell r="AQ214">
            <v>0</v>
          </cell>
        </row>
        <row r="215">
          <cell r="AQ215">
            <v>0</v>
          </cell>
        </row>
        <row r="216">
          <cell r="AQ216">
            <v>0</v>
          </cell>
        </row>
        <row r="217">
          <cell r="AQ217">
            <v>0</v>
          </cell>
        </row>
        <row r="218">
          <cell r="AQ218">
            <v>0</v>
          </cell>
        </row>
        <row r="219">
          <cell r="AQ219">
            <v>0</v>
          </cell>
        </row>
        <row r="220">
          <cell r="AQ220" t="str">
            <v>×</v>
          </cell>
        </row>
        <row r="221">
          <cell r="AQ221">
            <v>0</v>
          </cell>
        </row>
        <row r="222">
          <cell r="AQ222" t="str">
            <v>×</v>
          </cell>
        </row>
        <row r="223">
          <cell r="AQ223">
            <v>0</v>
          </cell>
        </row>
        <row r="224">
          <cell r="AQ224">
            <v>0</v>
          </cell>
        </row>
        <row r="225">
          <cell r="AQ225">
            <v>0</v>
          </cell>
        </row>
        <row r="226">
          <cell r="AQ226" t="str">
            <v>×</v>
          </cell>
        </row>
        <row r="227">
          <cell r="AQ227" t="str">
            <v>×</v>
          </cell>
        </row>
        <row r="228">
          <cell r="AQ228">
            <v>0</v>
          </cell>
        </row>
        <row r="229">
          <cell r="AQ229" t="str">
            <v>×</v>
          </cell>
        </row>
        <row r="230">
          <cell r="AQ230">
            <v>0</v>
          </cell>
        </row>
        <row r="231">
          <cell r="AQ231" t="str">
            <v>×</v>
          </cell>
        </row>
        <row r="232">
          <cell r="AQ232">
            <v>0</v>
          </cell>
        </row>
        <row r="233">
          <cell r="AQ233">
            <v>0</v>
          </cell>
        </row>
        <row r="234">
          <cell r="AQ234" t="str">
            <v>×</v>
          </cell>
        </row>
        <row r="235">
          <cell r="AQ235" t="str">
            <v>×</v>
          </cell>
        </row>
        <row r="236">
          <cell r="AQ236">
            <v>0</v>
          </cell>
        </row>
        <row r="237">
          <cell r="AQ237">
            <v>0</v>
          </cell>
        </row>
        <row r="238">
          <cell r="AQ238">
            <v>0</v>
          </cell>
        </row>
        <row r="239">
          <cell r="AQ239">
            <v>0</v>
          </cell>
        </row>
        <row r="240">
          <cell r="AQ240">
            <v>0</v>
          </cell>
        </row>
        <row r="241">
          <cell r="AQ241" t="str">
            <v>×</v>
          </cell>
        </row>
        <row r="242">
          <cell r="AQ242">
            <v>0</v>
          </cell>
        </row>
        <row r="243">
          <cell r="AQ243" t="str">
            <v>×</v>
          </cell>
        </row>
        <row r="244">
          <cell r="AQ244">
            <v>0</v>
          </cell>
        </row>
        <row r="245">
          <cell r="AQ245">
            <v>0</v>
          </cell>
        </row>
        <row r="246">
          <cell r="AQ246">
            <v>0</v>
          </cell>
        </row>
        <row r="247">
          <cell r="AQ247">
            <v>0</v>
          </cell>
        </row>
        <row r="248">
          <cell r="AQ248">
            <v>0</v>
          </cell>
        </row>
        <row r="249">
          <cell r="AQ249">
            <v>0</v>
          </cell>
        </row>
        <row r="250">
          <cell r="AQ250">
            <v>0</v>
          </cell>
        </row>
        <row r="251">
          <cell r="AQ251">
            <v>0</v>
          </cell>
        </row>
        <row r="252">
          <cell r="AQ252" t="str">
            <v>×</v>
          </cell>
        </row>
        <row r="253">
          <cell r="AQ253">
            <v>0</v>
          </cell>
        </row>
        <row r="254">
          <cell r="AQ254" t="str">
            <v>×</v>
          </cell>
        </row>
        <row r="255">
          <cell r="AQ255">
            <v>0</v>
          </cell>
        </row>
        <row r="256">
          <cell r="AQ256" t="str">
            <v>×</v>
          </cell>
        </row>
        <row r="257">
          <cell r="AQ257" t="str">
            <v>×</v>
          </cell>
        </row>
        <row r="258">
          <cell r="AQ258">
            <v>0</v>
          </cell>
        </row>
        <row r="259">
          <cell r="AQ259" t="str">
            <v>×</v>
          </cell>
        </row>
        <row r="260">
          <cell r="AQ260">
            <v>0</v>
          </cell>
        </row>
        <row r="261">
          <cell r="AQ261">
            <v>0</v>
          </cell>
        </row>
        <row r="262">
          <cell r="AQ262" t="str">
            <v>×</v>
          </cell>
        </row>
        <row r="263">
          <cell r="AQ263">
            <v>0</v>
          </cell>
        </row>
        <row r="264">
          <cell r="AQ264">
            <v>0</v>
          </cell>
        </row>
        <row r="265">
          <cell r="AQ265">
            <v>0</v>
          </cell>
        </row>
        <row r="266">
          <cell r="AQ266">
            <v>0</v>
          </cell>
        </row>
        <row r="267">
          <cell r="AQ267" t="str">
            <v>×</v>
          </cell>
        </row>
        <row r="268">
          <cell r="AQ268" t="str">
            <v>×</v>
          </cell>
        </row>
        <row r="269">
          <cell r="AQ269">
            <v>0</v>
          </cell>
        </row>
        <row r="270">
          <cell r="AQ270" t="str">
            <v>×</v>
          </cell>
        </row>
        <row r="271">
          <cell r="AQ271">
            <v>0</v>
          </cell>
        </row>
        <row r="272">
          <cell r="AQ272">
            <v>0</v>
          </cell>
        </row>
        <row r="273">
          <cell r="AQ273">
            <v>0</v>
          </cell>
        </row>
        <row r="274">
          <cell r="AQ274">
            <v>0</v>
          </cell>
        </row>
        <row r="275">
          <cell r="AQ275">
            <v>0</v>
          </cell>
        </row>
        <row r="276">
          <cell r="AQ276">
            <v>0</v>
          </cell>
        </row>
        <row r="277">
          <cell r="AQ277">
            <v>0</v>
          </cell>
        </row>
        <row r="278">
          <cell r="AQ278">
            <v>0</v>
          </cell>
        </row>
        <row r="279">
          <cell r="AQ279">
            <v>0</v>
          </cell>
        </row>
        <row r="280">
          <cell r="AQ280">
            <v>0</v>
          </cell>
        </row>
        <row r="281">
          <cell r="AQ281">
            <v>0</v>
          </cell>
        </row>
        <row r="282">
          <cell r="AQ282">
            <v>0</v>
          </cell>
        </row>
        <row r="283">
          <cell r="AQ283">
            <v>0</v>
          </cell>
        </row>
        <row r="284">
          <cell r="AQ284">
            <v>0</v>
          </cell>
        </row>
        <row r="285">
          <cell r="AQ285">
            <v>0</v>
          </cell>
        </row>
        <row r="286">
          <cell r="AQ286">
            <v>0</v>
          </cell>
        </row>
        <row r="287">
          <cell r="AQ287">
            <v>0</v>
          </cell>
        </row>
        <row r="288">
          <cell r="AQ288">
            <v>0</v>
          </cell>
        </row>
        <row r="289">
          <cell r="AQ289">
            <v>0</v>
          </cell>
        </row>
        <row r="290">
          <cell r="AQ290">
            <v>0</v>
          </cell>
        </row>
        <row r="291">
          <cell r="AQ291">
            <v>0</v>
          </cell>
        </row>
        <row r="292">
          <cell r="AQ292">
            <v>0</v>
          </cell>
        </row>
        <row r="293">
          <cell r="AQ293">
            <v>0</v>
          </cell>
        </row>
        <row r="294">
          <cell r="AQ294">
            <v>0</v>
          </cell>
        </row>
        <row r="295">
          <cell r="AQ295">
            <v>0</v>
          </cell>
        </row>
        <row r="296">
          <cell r="AQ296">
            <v>0</v>
          </cell>
        </row>
        <row r="297">
          <cell r="AQ297">
            <v>0</v>
          </cell>
        </row>
        <row r="298">
          <cell r="AQ298">
            <v>0</v>
          </cell>
        </row>
        <row r="299">
          <cell r="AQ299">
            <v>0</v>
          </cell>
        </row>
        <row r="300">
          <cell r="AQ300">
            <v>0</v>
          </cell>
        </row>
        <row r="301">
          <cell r="AQ301">
            <v>0</v>
          </cell>
        </row>
        <row r="302">
          <cell r="AQ302">
            <v>0</v>
          </cell>
        </row>
        <row r="303">
          <cell r="AQ303">
            <v>0</v>
          </cell>
        </row>
        <row r="304">
          <cell r="AQ304">
            <v>0</v>
          </cell>
        </row>
        <row r="305">
          <cell r="AQ305">
            <v>0</v>
          </cell>
        </row>
        <row r="306">
          <cell r="AQ306">
            <v>0</v>
          </cell>
        </row>
        <row r="307">
          <cell r="AQ307">
            <v>0</v>
          </cell>
        </row>
        <row r="308">
          <cell r="AQ308">
            <v>0</v>
          </cell>
        </row>
        <row r="309">
          <cell r="AQ309">
            <v>0</v>
          </cell>
        </row>
        <row r="310">
          <cell r="AQ310">
            <v>0</v>
          </cell>
        </row>
        <row r="311">
          <cell r="AQ311">
            <v>0</v>
          </cell>
        </row>
        <row r="312">
          <cell r="AQ312">
            <v>0</v>
          </cell>
        </row>
        <row r="313">
          <cell r="AQ313">
            <v>0</v>
          </cell>
        </row>
        <row r="314">
          <cell r="AQ314">
            <v>0</v>
          </cell>
        </row>
        <row r="315">
          <cell r="AQ315">
            <v>0</v>
          </cell>
        </row>
        <row r="316">
          <cell r="AQ316">
            <v>0</v>
          </cell>
        </row>
        <row r="317">
          <cell r="AQ317">
            <v>0</v>
          </cell>
        </row>
        <row r="318">
          <cell r="AQ318">
            <v>0</v>
          </cell>
        </row>
        <row r="319">
          <cell r="AQ319">
            <v>0</v>
          </cell>
        </row>
        <row r="320">
          <cell r="AQ320" t="str">
            <v>×</v>
          </cell>
        </row>
        <row r="321">
          <cell r="AQ321">
            <v>0</v>
          </cell>
        </row>
        <row r="322">
          <cell r="AQ322">
            <v>0</v>
          </cell>
        </row>
        <row r="323">
          <cell r="AQ323">
            <v>0</v>
          </cell>
        </row>
        <row r="324">
          <cell r="AQ324">
            <v>0</v>
          </cell>
        </row>
        <row r="325">
          <cell r="AQ325" t="str">
            <v>×</v>
          </cell>
        </row>
        <row r="326">
          <cell r="AQ326" t="str">
            <v>×</v>
          </cell>
        </row>
        <row r="327">
          <cell r="AQ327">
            <v>0</v>
          </cell>
        </row>
        <row r="328">
          <cell r="AQ328" t="str">
            <v>×</v>
          </cell>
        </row>
        <row r="329">
          <cell r="AQ329" t="str">
            <v>×</v>
          </cell>
        </row>
        <row r="330">
          <cell r="AQ330">
            <v>0</v>
          </cell>
        </row>
        <row r="331">
          <cell r="AQ331">
            <v>0</v>
          </cell>
        </row>
        <row r="332">
          <cell r="AQ332" t="str">
            <v>×</v>
          </cell>
        </row>
        <row r="333">
          <cell r="AQ333">
            <v>0</v>
          </cell>
        </row>
        <row r="334">
          <cell r="AQ334">
            <v>0</v>
          </cell>
        </row>
        <row r="335">
          <cell r="AQ335" t="str">
            <v>×</v>
          </cell>
        </row>
        <row r="336">
          <cell r="AQ336">
            <v>0</v>
          </cell>
        </row>
        <row r="337">
          <cell r="AQ337">
            <v>0</v>
          </cell>
        </row>
        <row r="338">
          <cell r="AQ338">
            <v>0</v>
          </cell>
        </row>
        <row r="339">
          <cell r="AQ339">
            <v>0</v>
          </cell>
        </row>
        <row r="340">
          <cell r="AQ340">
            <v>0</v>
          </cell>
        </row>
        <row r="341">
          <cell r="AQ341">
            <v>0</v>
          </cell>
        </row>
        <row r="342">
          <cell r="AQ342">
            <v>0</v>
          </cell>
        </row>
        <row r="343">
          <cell r="AQ343">
            <v>0</v>
          </cell>
        </row>
        <row r="344">
          <cell r="AQ344">
            <v>0</v>
          </cell>
        </row>
        <row r="345">
          <cell r="AQ345">
            <v>0</v>
          </cell>
        </row>
        <row r="346">
          <cell r="AQ346">
            <v>0</v>
          </cell>
        </row>
        <row r="347">
          <cell r="AQ347">
            <v>0</v>
          </cell>
        </row>
        <row r="348">
          <cell r="AQ348">
            <v>0</v>
          </cell>
        </row>
        <row r="349">
          <cell r="AQ349">
            <v>0</v>
          </cell>
        </row>
        <row r="350">
          <cell r="AQ350">
            <v>0</v>
          </cell>
        </row>
        <row r="351">
          <cell r="AQ351">
            <v>0</v>
          </cell>
        </row>
        <row r="352">
          <cell r="AQ352">
            <v>0</v>
          </cell>
        </row>
        <row r="353">
          <cell r="AQ353">
            <v>0</v>
          </cell>
        </row>
        <row r="354">
          <cell r="AQ354">
            <v>0</v>
          </cell>
        </row>
        <row r="355">
          <cell r="AQ355" t="str">
            <v>×</v>
          </cell>
        </row>
        <row r="356">
          <cell r="AQ356">
            <v>0</v>
          </cell>
        </row>
        <row r="357">
          <cell r="AQ357">
            <v>0</v>
          </cell>
        </row>
        <row r="358">
          <cell r="AQ358">
            <v>0</v>
          </cell>
        </row>
        <row r="359">
          <cell r="AQ359">
            <v>0</v>
          </cell>
        </row>
        <row r="360">
          <cell r="AQ360">
            <v>0</v>
          </cell>
        </row>
        <row r="361">
          <cell r="AQ361">
            <v>0</v>
          </cell>
        </row>
        <row r="362">
          <cell r="AQ362" t="str">
            <v>×</v>
          </cell>
        </row>
        <row r="363">
          <cell r="AQ363" t="str">
            <v>×</v>
          </cell>
        </row>
        <row r="364">
          <cell r="AQ364">
            <v>0</v>
          </cell>
        </row>
        <row r="365">
          <cell r="AQ365" t="str">
            <v>×</v>
          </cell>
        </row>
        <row r="366">
          <cell r="AQ366">
            <v>0</v>
          </cell>
        </row>
        <row r="367">
          <cell r="AQ367">
            <v>0</v>
          </cell>
        </row>
        <row r="368">
          <cell r="AQ368" t="str">
            <v>×</v>
          </cell>
        </row>
        <row r="369">
          <cell r="AQ369">
            <v>0</v>
          </cell>
        </row>
        <row r="370">
          <cell r="AQ370">
            <v>0</v>
          </cell>
        </row>
        <row r="371">
          <cell r="AQ371">
            <v>0</v>
          </cell>
        </row>
        <row r="372">
          <cell r="AQ372">
            <v>0</v>
          </cell>
        </row>
        <row r="373">
          <cell r="AQ373" t="str">
            <v>×</v>
          </cell>
        </row>
        <row r="374">
          <cell r="AQ374">
            <v>0</v>
          </cell>
        </row>
        <row r="375">
          <cell r="AQ375">
            <v>0</v>
          </cell>
        </row>
        <row r="376">
          <cell r="AQ376">
            <v>0</v>
          </cell>
        </row>
        <row r="377">
          <cell r="AQ377">
            <v>0</v>
          </cell>
        </row>
        <row r="378">
          <cell r="AQ378">
            <v>0</v>
          </cell>
        </row>
        <row r="379">
          <cell r="AQ379">
            <v>0</v>
          </cell>
        </row>
        <row r="380">
          <cell r="AQ380">
            <v>0</v>
          </cell>
        </row>
        <row r="381">
          <cell r="AQ381">
            <v>0</v>
          </cell>
        </row>
        <row r="382">
          <cell r="AQ382" t="str">
            <v>×</v>
          </cell>
        </row>
        <row r="383">
          <cell r="AQ383">
            <v>0</v>
          </cell>
        </row>
        <row r="384">
          <cell r="AQ384">
            <v>0</v>
          </cell>
        </row>
        <row r="385">
          <cell r="AQ385">
            <v>0</v>
          </cell>
        </row>
        <row r="386">
          <cell r="AQ386">
            <v>0</v>
          </cell>
        </row>
        <row r="387">
          <cell r="AQ387">
            <v>0</v>
          </cell>
        </row>
        <row r="388">
          <cell r="AQ388">
            <v>0</v>
          </cell>
        </row>
        <row r="389">
          <cell r="AQ389">
            <v>0</v>
          </cell>
        </row>
        <row r="390">
          <cell r="AQ390" t="str">
            <v>×</v>
          </cell>
        </row>
        <row r="391">
          <cell r="AQ391">
            <v>0</v>
          </cell>
        </row>
        <row r="392">
          <cell r="AQ392" t="str">
            <v>×</v>
          </cell>
        </row>
        <row r="393">
          <cell r="AQ393">
            <v>0</v>
          </cell>
        </row>
        <row r="394">
          <cell r="AQ394">
            <v>0</v>
          </cell>
        </row>
        <row r="395">
          <cell r="AQ395" t="str">
            <v>×</v>
          </cell>
        </row>
        <row r="396">
          <cell r="AQ396">
            <v>0</v>
          </cell>
        </row>
        <row r="397">
          <cell r="AQ397">
            <v>0</v>
          </cell>
        </row>
        <row r="398">
          <cell r="AQ398" t="str">
            <v>×</v>
          </cell>
        </row>
        <row r="399">
          <cell r="AQ399">
            <v>0</v>
          </cell>
        </row>
        <row r="400">
          <cell r="AQ400" t="str">
            <v>×</v>
          </cell>
        </row>
        <row r="401">
          <cell r="AQ401">
            <v>0</v>
          </cell>
        </row>
        <row r="402">
          <cell r="AQ402">
            <v>0</v>
          </cell>
        </row>
        <row r="403">
          <cell r="AQ403" t="str">
            <v>×</v>
          </cell>
        </row>
        <row r="404">
          <cell r="AQ404">
            <v>0</v>
          </cell>
        </row>
        <row r="405">
          <cell r="AQ405" t="str">
            <v>×</v>
          </cell>
        </row>
        <row r="406">
          <cell r="AQ406" t="str">
            <v>×</v>
          </cell>
        </row>
        <row r="407">
          <cell r="AQ407" t="str">
            <v>×</v>
          </cell>
        </row>
        <row r="408">
          <cell r="AQ408">
            <v>0</v>
          </cell>
        </row>
        <row r="409">
          <cell r="AQ409" t="str">
            <v>×</v>
          </cell>
        </row>
        <row r="410">
          <cell r="AQ410">
            <v>0</v>
          </cell>
        </row>
        <row r="411">
          <cell r="AQ411">
            <v>0</v>
          </cell>
        </row>
        <row r="412">
          <cell r="AQ412">
            <v>0</v>
          </cell>
        </row>
        <row r="413">
          <cell r="AQ413">
            <v>0</v>
          </cell>
        </row>
        <row r="414">
          <cell r="AQ414">
            <v>0</v>
          </cell>
        </row>
        <row r="415">
          <cell r="AQ415">
            <v>0</v>
          </cell>
        </row>
        <row r="416">
          <cell r="AQ416" t="str">
            <v>×</v>
          </cell>
        </row>
        <row r="417">
          <cell r="AQ417">
            <v>0</v>
          </cell>
        </row>
        <row r="418">
          <cell r="AQ418">
            <v>0</v>
          </cell>
        </row>
        <row r="419">
          <cell r="AQ419">
            <v>0</v>
          </cell>
        </row>
        <row r="420">
          <cell r="AQ420">
            <v>0</v>
          </cell>
        </row>
        <row r="421">
          <cell r="AQ421">
            <v>0</v>
          </cell>
        </row>
        <row r="422">
          <cell r="AQ422">
            <v>0</v>
          </cell>
        </row>
        <row r="423">
          <cell r="AQ423">
            <v>0</v>
          </cell>
        </row>
        <row r="424">
          <cell r="AQ424">
            <v>0</v>
          </cell>
        </row>
        <row r="425">
          <cell r="AQ425">
            <v>0</v>
          </cell>
        </row>
        <row r="426">
          <cell r="AQ426">
            <v>0</v>
          </cell>
        </row>
        <row r="427">
          <cell r="AQ427">
            <v>0</v>
          </cell>
        </row>
        <row r="428">
          <cell r="AQ428">
            <v>0</v>
          </cell>
        </row>
        <row r="429">
          <cell r="AQ429">
            <v>0</v>
          </cell>
        </row>
        <row r="430">
          <cell r="AQ430">
            <v>0</v>
          </cell>
        </row>
        <row r="431">
          <cell r="AQ431" t="str">
            <v>×</v>
          </cell>
        </row>
        <row r="432">
          <cell r="AQ432">
            <v>0</v>
          </cell>
        </row>
        <row r="433">
          <cell r="AQ433">
            <v>0</v>
          </cell>
        </row>
        <row r="434">
          <cell r="AQ434" t="str">
            <v>×</v>
          </cell>
        </row>
        <row r="435">
          <cell r="AQ435">
            <v>0</v>
          </cell>
        </row>
        <row r="436">
          <cell r="AQ436" t="str">
            <v>×</v>
          </cell>
        </row>
        <row r="437">
          <cell r="AQ437" t="str">
            <v>×</v>
          </cell>
        </row>
        <row r="438">
          <cell r="AQ438">
            <v>0</v>
          </cell>
        </row>
        <row r="439">
          <cell r="AQ439">
            <v>0</v>
          </cell>
        </row>
        <row r="440">
          <cell r="AQ440" t="str">
            <v>×</v>
          </cell>
        </row>
        <row r="441">
          <cell r="AQ441">
            <v>0</v>
          </cell>
        </row>
        <row r="442">
          <cell r="AQ442" t="str">
            <v>×</v>
          </cell>
        </row>
        <row r="443">
          <cell r="AQ443" t="str">
            <v>×</v>
          </cell>
        </row>
        <row r="444">
          <cell r="AQ444">
            <v>0</v>
          </cell>
        </row>
        <row r="445">
          <cell r="AQ445">
            <v>0</v>
          </cell>
        </row>
        <row r="446">
          <cell r="AQ446">
            <v>0</v>
          </cell>
        </row>
        <row r="447">
          <cell r="AQ447" t="str">
            <v>×</v>
          </cell>
        </row>
        <row r="448">
          <cell r="AQ448">
            <v>0</v>
          </cell>
        </row>
        <row r="449">
          <cell r="AQ449">
            <v>0</v>
          </cell>
        </row>
        <row r="450">
          <cell r="AQ450">
            <v>0</v>
          </cell>
        </row>
        <row r="451">
          <cell r="AQ451" t="str">
            <v>×</v>
          </cell>
        </row>
        <row r="452">
          <cell r="AQ452">
            <v>0</v>
          </cell>
        </row>
        <row r="453">
          <cell r="AQ453">
            <v>0</v>
          </cell>
        </row>
        <row r="454">
          <cell r="AQ454">
            <v>0</v>
          </cell>
        </row>
        <row r="455">
          <cell r="AQ455">
            <v>0</v>
          </cell>
        </row>
        <row r="456">
          <cell r="AQ456" t="str">
            <v>×</v>
          </cell>
        </row>
        <row r="457">
          <cell r="AQ457">
            <v>0</v>
          </cell>
        </row>
        <row r="458">
          <cell r="AQ458">
            <v>0</v>
          </cell>
        </row>
        <row r="459">
          <cell r="AQ459" t="str">
            <v>×</v>
          </cell>
        </row>
        <row r="460">
          <cell r="AQ460">
            <v>0</v>
          </cell>
        </row>
        <row r="461">
          <cell r="AQ461">
            <v>0</v>
          </cell>
        </row>
        <row r="462">
          <cell r="AQ462">
            <v>0</v>
          </cell>
        </row>
        <row r="463">
          <cell r="AQ463">
            <v>0</v>
          </cell>
        </row>
        <row r="464">
          <cell r="AQ464">
            <v>0</v>
          </cell>
        </row>
        <row r="465">
          <cell r="AQ465">
            <v>0</v>
          </cell>
        </row>
        <row r="466">
          <cell r="AQ466" t="str">
            <v>×</v>
          </cell>
        </row>
        <row r="467">
          <cell r="AQ467">
            <v>0</v>
          </cell>
        </row>
        <row r="468">
          <cell r="AQ468">
            <v>0</v>
          </cell>
        </row>
        <row r="469">
          <cell r="AQ469">
            <v>0</v>
          </cell>
        </row>
        <row r="470">
          <cell r="AQ470">
            <v>0</v>
          </cell>
        </row>
        <row r="471">
          <cell r="AQ471">
            <v>0</v>
          </cell>
        </row>
        <row r="472">
          <cell r="AQ472">
            <v>0</v>
          </cell>
        </row>
        <row r="473">
          <cell r="AQ473">
            <v>0</v>
          </cell>
        </row>
        <row r="474">
          <cell r="AQ474">
            <v>0</v>
          </cell>
        </row>
        <row r="475">
          <cell r="AQ475">
            <v>0</v>
          </cell>
        </row>
        <row r="476">
          <cell r="AQ476">
            <v>0</v>
          </cell>
        </row>
        <row r="477">
          <cell r="AQ477">
            <v>0</v>
          </cell>
        </row>
        <row r="478">
          <cell r="AQ478">
            <v>0</v>
          </cell>
        </row>
        <row r="479">
          <cell r="AQ479">
            <v>0</v>
          </cell>
        </row>
        <row r="480">
          <cell r="AQ480">
            <v>0</v>
          </cell>
        </row>
        <row r="481">
          <cell r="AQ481">
            <v>0</v>
          </cell>
        </row>
        <row r="482">
          <cell r="AQ482">
            <v>0</v>
          </cell>
        </row>
        <row r="483">
          <cell r="AQ483">
            <v>0</v>
          </cell>
        </row>
        <row r="484">
          <cell r="AQ484">
            <v>0</v>
          </cell>
        </row>
        <row r="485">
          <cell r="AQ485" t="str">
            <v>×</v>
          </cell>
        </row>
        <row r="486">
          <cell r="AQ486">
            <v>0</v>
          </cell>
        </row>
        <row r="487">
          <cell r="AQ487" t="str">
            <v>×</v>
          </cell>
        </row>
        <row r="488">
          <cell r="AQ488">
            <v>0</v>
          </cell>
        </row>
        <row r="489">
          <cell r="AQ489">
            <v>0</v>
          </cell>
        </row>
        <row r="490">
          <cell r="AQ490" t="str">
            <v>×</v>
          </cell>
        </row>
        <row r="491">
          <cell r="AQ491">
            <v>0</v>
          </cell>
        </row>
        <row r="492">
          <cell r="AQ492">
            <v>0</v>
          </cell>
        </row>
        <row r="493">
          <cell r="AQ493">
            <v>0</v>
          </cell>
        </row>
        <row r="494">
          <cell r="AQ494">
            <v>0</v>
          </cell>
        </row>
        <row r="495">
          <cell r="AQ495">
            <v>0</v>
          </cell>
        </row>
        <row r="496">
          <cell r="AQ496">
            <v>0</v>
          </cell>
        </row>
        <row r="497">
          <cell r="AQ497">
            <v>0</v>
          </cell>
        </row>
        <row r="498">
          <cell r="AQ498" t="str">
            <v>×</v>
          </cell>
        </row>
        <row r="499">
          <cell r="AQ499">
            <v>0</v>
          </cell>
        </row>
        <row r="500">
          <cell r="AQ500">
            <v>0</v>
          </cell>
        </row>
        <row r="501">
          <cell r="AQ501">
            <v>0</v>
          </cell>
        </row>
        <row r="502">
          <cell r="AQ502">
            <v>0</v>
          </cell>
        </row>
        <row r="503">
          <cell r="AQ503">
            <v>0</v>
          </cell>
        </row>
        <row r="504">
          <cell r="AQ504">
            <v>0</v>
          </cell>
        </row>
        <row r="505">
          <cell r="AQ505">
            <v>0</v>
          </cell>
        </row>
        <row r="506">
          <cell r="AQ506" t="str">
            <v>×</v>
          </cell>
        </row>
        <row r="507">
          <cell r="AQ507">
            <v>0</v>
          </cell>
        </row>
        <row r="508">
          <cell r="AQ508">
            <v>0</v>
          </cell>
        </row>
        <row r="509">
          <cell r="AQ509">
            <v>0</v>
          </cell>
        </row>
        <row r="510">
          <cell r="AQ510" t="str">
            <v>×</v>
          </cell>
        </row>
        <row r="511">
          <cell r="AQ511">
            <v>0</v>
          </cell>
        </row>
        <row r="512">
          <cell r="AQ512">
            <v>0</v>
          </cell>
        </row>
        <row r="513">
          <cell r="AQ513" t="str">
            <v>×</v>
          </cell>
        </row>
        <row r="514">
          <cell r="AQ514" t="str">
            <v>×</v>
          </cell>
        </row>
        <row r="515">
          <cell r="AQ515">
            <v>0</v>
          </cell>
        </row>
        <row r="516">
          <cell r="AQ516">
            <v>0</v>
          </cell>
        </row>
        <row r="517">
          <cell r="AQ517">
            <v>0</v>
          </cell>
        </row>
        <row r="518">
          <cell r="AQ518">
            <v>0</v>
          </cell>
        </row>
        <row r="519">
          <cell r="AQ519">
            <v>0</v>
          </cell>
        </row>
        <row r="520">
          <cell r="AQ520">
            <v>0</v>
          </cell>
        </row>
        <row r="521">
          <cell r="AQ521" t="str">
            <v>×</v>
          </cell>
        </row>
        <row r="522">
          <cell r="AQ522">
            <v>0</v>
          </cell>
        </row>
        <row r="523">
          <cell r="AQ523">
            <v>0</v>
          </cell>
        </row>
        <row r="524">
          <cell r="AQ524">
            <v>0</v>
          </cell>
        </row>
        <row r="525">
          <cell r="AQ525">
            <v>0</v>
          </cell>
        </row>
        <row r="526">
          <cell r="AQ526">
            <v>0</v>
          </cell>
        </row>
        <row r="527">
          <cell r="AQ527">
            <v>0</v>
          </cell>
        </row>
        <row r="528">
          <cell r="AQ528">
            <v>0</v>
          </cell>
        </row>
        <row r="529">
          <cell r="AQ529">
            <v>0</v>
          </cell>
        </row>
        <row r="530">
          <cell r="AQ530" t="str">
            <v>×</v>
          </cell>
        </row>
        <row r="531">
          <cell r="AQ531">
            <v>0</v>
          </cell>
        </row>
        <row r="532">
          <cell r="AQ532">
            <v>0</v>
          </cell>
        </row>
        <row r="533">
          <cell r="AQ533">
            <v>0</v>
          </cell>
        </row>
        <row r="534">
          <cell r="AQ534">
            <v>0</v>
          </cell>
        </row>
        <row r="535">
          <cell r="AQ535">
            <v>0</v>
          </cell>
        </row>
        <row r="536">
          <cell r="AQ536">
            <v>0</v>
          </cell>
        </row>
        <row r="537">
          <cell r="AQ537">
            <v>0</v>
          </cell>
        </row>
        <row r="538">
          <cell r="AQ538" t="str">
            <v>×</v>
          </cell>
        </row>
        <row r="539">
          <cell r="AQ539">
            <v>0</v>
          </cell>
        </row>
        <row r="540">
          <cell r="AQ540">
            <v>0</v>
          </cell>
        </row>
        <row r="541">
          <cell r="AQ541">
            <v>0</v>
          </cell>
        </row>
        <row r="542">
          <cell r="AQ542" t="str">
            <v>×</v>
          </cell>
        </row>
        <row r="543">
          <cell r="AQ543">
            <v>0</v>
          </cell>
        </row>
        <row r="544">
          <cell r="AQ544" t="str">
            <v>×</v>
          </cell>
        </row>
        <row r="545">
          <cell r="AQ545">
            <v>0</v>
          </cell>
        </row>
        <row r="546">
          <cell r="AQ546">
            <v>0</v>
          </cell>
        </row>
        <row r="547">
          <cell r="AQ547" t="str">
            <v>×</v>
          </cell>
        </row>
        <row r="548">
          <cell r="AQ548" t="str">
            <v>×</v>
          </cell>
        </row>
        <row r="549">
          <cell r="AQ549" t="str">
            <v>×</v>
          </cell>
        </row>
        <row r="550">
          <cell r="AQ550">
            <v>0</v>
          </cell>
        </row>
        <row r="551">
          <cell r="AQ551">
            <v>0</v>
          </cell>
        </row>
        <row r="552">
          <cell r="AQ552">
            <v>0</v>
          </cell>
        </row>
        <row r="553">
          <cell r="AQ553" t="str">
            <v>×</v>
          </cell>
        </row>
        <row r="554">
          <cell r="AQ554">
            <v>0</v>
          </cell>
        </row>
        <row r="555">
          <cell r="AQ555">
            <v>0</v>
          </cell>
        </row>
        <row r="556">
          <cell r="AQ556">
            <v>0</v>
          </cell>
        </row>
        <row r="557">
          <cell r="AQ557">
            <v>0</v>
          </cell>
        </row>
        <row r="558">
          <cell r="AQ558">
            <v>0</v>
          </cell>
        </row>
        <row r="559">
          <cell r="AQ559">
            <v>0</v>
          </cell>
        </row>
        <row r="560">
          <cell r="AQ560">
            <v>0</v>
          </cell>
        </row>
        <row r="561">
          <cell r="AQ561">
            <v>0</v>
          </cell>
        </row>
        <row r="562">
          <cell r="AQ562">
            <v>0</v>
          </cell>
        </row>
        <row r="563">
          <cell r="AQ563" t="str">
            <v>×</v>
          </cell>
        </row>
        <row r="564">
          <cell r="AQ564" t="str">
            <v>×</v>
          </cell>
        </row>
        <row r="565">
          <cell r="AQ565" t="str">
            <v>×</v>
          </cell>
        </row>
        <row r="566">
          <cell r="AQ566">
            <v>0</v>
          </cell>
        </row>
        <row r="567">
          <cell r="AQ567" t="str">
            <v>×</v>
          </cell>
        </row>
        <row r="568">
          <cell r="AQ568">
            <v>0</v>
          </cell>
        </row>
        <row r="569">
          <cell r="AQ569">
            <v>0</v>
          </cell>
        </row>
        <row r="570">
          <cell r="AQ570">
            <v>0</v>
          </cell>
        </row>
        <row r="571">
          <cell r="AQ571">
            <v>0</v>
          </cell>
        </row>
        <row r="572">
          <cell r="AQ572">
            <v>0</v>
          </cell>
        </row>
        <row r="573">
          <cell r="AQ573">
            <v>0</v>
          </cell>
        </row>
        <row r="574">
          <cell r="AQ574">
            <v>0</v>
          </cell>
        </row>
        <row r="575">
          <cell r="AQ575" t="str">
            <v>×</v>
          </cell>
        </row>
        <row r="576">
          <cell r="AQ576">
            <v>0</v>
          </cell>
        </row>
        <row r="577">
          <cell r="AQ577">
            <v>0</v>
          </cell>
        </row>
        <row r="578">
          <cell r="AQ578">
            <v>0</v>
          </cell>
        </row>
        <row r="579">
          <cell r="AQ579">
            <v>0</v>
          </cell>
        </row>
        <row r="580">
          <cell r="AQ580">
            <v>0</v>
          </cell>
        </row>
        <row r="581">
          <cell r="AQ581" t="str">
            <v>×</v>
          </cell>
        </row>
        <row r="582">
          <cell r="AQ582">
            <v>0</v>
          </cell>
        </row>
        <row r="583">
          <cell r="AQ583" t="str">
            <v>×</v>
          </cell>
        </row>
        <row r="584">
          <cell r="AQ584">
            <v>0</v>
          </cell>
        </row>
        <row r="585">
          <cell r="AQ585">
            <v>0</v>
          </cell>
        </row>
        <row r="586">
          <cell r="AQ586">
            <v>0</v>
          </cell>
        </row>
        <row r="587">
          <cell r="AQ587">
            <v>0</v>
          </cell>
        </row>
        <row r="588">
          <cell r="AQ588">
            <v>0</v>
          </cell>
        </row>
        <row r="589">
          <cell r="AQ589">
            <v>0</v>
          </cell>
        </row>
        <row r="590">
          <cell r="AQ590" t="str">
            <v>×</v>
          </cell>
        </row>
        <row r="591">
          <cell r="AQ591">
            <v>0</v>
          </cell>
        </row>
        <row r="592">
          <cell r="AQ592">
            <v>0</v>
          </cell>
        </row>
        <row r="593">
          <cell r="AQ593">
            <v>0</v>
          </cell>
        </row>
        <row r="594">
          <cell r="AQ594">
            <v>0</v>
          </cell>
        </row>
        <row r="595">
          <cell r="AQ595">
            <v>0</v>
          </cell>
        </row>
        <row r="596">
          <cell r="AQ596">
            <v>0</v>
          </cell>
        </row>
        <row r="597">
          <cell r="AQ597">
            <v>0</v>
          </cell>
        </row>
        <row r="598">
          <cell r="AQ598">
            <v>0</v>
          </cell>
        </row>
        <row r="599">
          <cell r="AQ599">
            <v>0</v>
          </cell>
        </row>
        <row r="600">
          <cell r="AQ600">
            <v>0</v>
          </cell>
        </row>
        <row r="601">
          <cell r="AQ601">
            <v>0</v>
          </cell>
        </row>
        <row r="602">
          <cell r="AQ602">
            <v>0</v>
          </cell>
        </row>
        <row r="603">
          <cell r="AQ603">
            <v>0</v>
          </cell>
        </row>
        <row r="604">
          <cell r="AQ604">
            <v>0</v>
          </cell>
        </row>
        <row r="605">
          <cell r="AQ605">
            <v>0</v>
          </cell>
        </row>
        <row r="606">
          <cell r="AQ606">
            <v>0</v>
          </cell>
        </row>
        <row r="607">
          <cell r="AQ607">
            <v>0</v>
          </cell>
        </row>
        <row r="608">
          <cell r="AQ608">
            <v>0</v>
          </cell>
        </row>
        <row r="609">
          <cell r="AQ609">
            <v>0</v>
          </cell>
        </row>
        <row r="610">
          <cell r="AQ610">
            <v>0</v>
          </cell>
        </row>
        <row r="611">
          <cell r="AQ611" t="str">
            <v>×</v>
          </cell>
        </row>
        <row r="612">
          <cell r="AQ612">
            <v>0</v>
          </cell>
        </row>
        <row r="613">
          <cell r="AQ613">
            <v>0</v>
          </cell>
        </row>
        <row r="614">
          <cell r="AQ614">
            <v>0</v>
          </cell>
        </row>
        <row r="615">
          <cell r="AQ615">
            <v>0</v>
          </cell>
        </row>
        <row r="616">
          <cell r="AQ616">
            <v>0</v>
          </cell>
        </row>
        <row r="617">
          <cell r="AQ617">
            <v>0</v>
          </cell>
        </row>
        <row r="618">
          <cell r="AQ618" t="str">
            <v>×</v>
          </cell>
        </row>
        <row r="619">
          <cell r="AQ619">
            <v>0</v>
          </cell>
        </row>
        <row r="620">
          <cell r="AQ620">
            <v>0</v>
          </cell>
        </row>
        <row r="621">
          <cell r="AQ621" t="str">
            <v>×</v>
          </cell>
        </row>
        <row r="622">
          <cell r="AQ622">
            <v>0</v>
          </cell>
        </row>
        <row r="623">
          <cell r="AQ623">
            <v>0</v>
          </cell>
        </row>
        <row r="624">
          <cell r="AQ624">
            <v>0</v>
          </cell>
        </row>
        <row r="625">
          <cell r="AQ625">
            <v>0</v>
          </cell>
        </row>
        <row r="626">
          <cell r="AQ626" t="str">
            <v>×</v>
          </cell>
        </row>
        <row r="627">
          <cell r="AQ627">
            <v>0</v>
          </cell>
        </row>
        <row r="628">
          <cell r="AQ628">
            <v>0</v>
          </cell>
        </row>
        <row r="629">
          <cell r="AQ629">
            <v>0</v>
          </cell>
        </row>
        <row r="630">
          <cell r="AQ630">
            <v>0</v>
          </cell>
        </row>
        <row r="631">
          <cell r="AQ631">
            <v>0</v>
          </cell>
        </row>
        <row r="632">
          <cell r="AQ632">
            <v>0</v>
          </cell>
        </row>
        <row r="633">
          <cell r="AQ633" t="str">
            <v>×</v>
          </cell>
        </row>
        <row r="634">
          <cell r="AQ634" t="str">
            <v>×</v>
          </cell>
        </row>
        <row r="635">
          <cell r="AQ635">
            <v>0</v>
          </cell>
        </row>
        <row r="636">
          <cell r="AQ636">
            <v>0</v>
          </cell>
        </row>
        <row r="637">
          <cell r="AQ637">
            <v>0</v>
          </cell>
        </row>
        <row r="638">
          <cell r="AQ638" t="str">
            <v>×</v>
          </cell>
        </row>
        <row r="639">
          <cell r="AQ639">
            <v>0</v>
          </cell>
        </row>
        <row r="640">
          <cell r="AQ640">
            <v>0</v>
          </cell>
        </row>
        <row r="641">
          <cell r="AQ641">
            <v>0</v>
          </cell>
        </row>
        <row r="642">
          <cell r="AQ642">
            <v>0</v>
          </cell>
        </row>
        <row r="643">
          <cell r="AQ643">
            <v>0</v>
          </cell>
        </row>
        <row r="644">
          <cell r="AQ644">
            <v>0</v>
          </cell>
        </row>
        <row r="645">
          <cell r="AQ645">
            <v>0</v>
          </cell>
        </row>
        <row r="646">
          <cell r="AQ646">
            <v>0</v>
          </cell>
        </row>
        <row r="647">
          <cell r="AQ647">
            <v>0</v>
          </cell>
        </row>
        <row r="648">
          <cell r="AQ648" t="str">
            <v>×</v>
          </cell>
        </row>
        <row r="649">
          <cell r="AQ649">
            <v>0</v>
          </cell>
        </row>
        <row r="650">
          <cell r="AQ650">
            <v>0</v>
          </cell>
        </row>
        <row r="651">
          <cell r="AQ651">
            <v>0</v>
          </cell>
        </row>
        <row r="652">
          <cell r="AQ652">
            <v>0</v>
          </cell>
        </row>
        <row r="653">
          <cell r="AQ653">
            <v>0</v>
          </cell>
        </row>
        <row r="654">
          <cell r="AQ654">
            <v>0</v>
          </cell>
        </row>
        <row r="655">
          <cell r="AQ655">
            <v>0</v>
          </cell>
        </row>
        <row r="656">
          <cell r="AQ656">
            <v>0</v>
          </cell>
        </row>
        <row r="657">
          <cell r="AQ657" t="str">
            <v>×</v>
          </cell>
        </row>
        <row r="658">
          <cell r="AQ658" t="str">
            <v>×</v>
          </cell>
        </row>
        <row r="659">
          <cell r="AQ659">
            <v>0</v>
          </cell>
        </row>
        <row r="660">
          <cell r="AQ660">
            <v>0</v>
          </cell>
        </row>
        <row r="661">
          <cell r="AQ661">
            <v>0</v>
          </cell>
        </row>
        <row r="662">
          <cell r="AQ662">
            <v>0</v>
          </cell>
        </row>
        <row r="663">
          <cell r="AQ663">
            <v>0</v>
          </cell>
        </row>
        <row r="664">
          <cell r="AQ664">
            <v>0</v>
          </cell>
        </row>
        <row r="665">
          <cell r="AQ665">
            <v>0</v>
          </cell>
        </row>
        <row r="666">
          <cell r="AQ666">
            <v>0</v>
          </cell>
        </row>
        <row r="667">
          <cell r="AQ667">
            <v>0</v>
          </cell>
        </row>
        <row r="668">
          <cell r="AQ668" t="str">
            <v>×</v>
          </cell>
        </row>
        <row r="669">
          <cell r="AQ669" t="str">
            <v>×</v>
          </cell>
        </row>
        <row r="670">
          <cell r="AQ670">
            <v>0</v>
          </cell>
        </row>
        <row r="671">
          <cell r="AQ671">
            <v>0</v>
          </cell>
        </row>
        <row r="672">
          <cell r="AQ672">
            <v>0</v>
          </cell>
        </row>
        <row r="673">
          <cell r="AQ673" t="str">
            <v>×</v>
          </cell>
        </row>
        <row r="674">
          <cell r="AQ674">
            <v>0</v>
          </cell>
        </row>
        <row r="675">
          <cell r="AQ675">
            <v>0</v>
          </cell>
        </row>
        <row r="676">
          <cell r="AQ676">
            <v>0</v>
          </cell>
        </row>
        <row r="677">
          <cell r="AQ677" t="str">
            <v>×</v>
          </cell>
        </row>
        <row r="678">
          <cell r="AQ678" t="str">
            <v>×</v>
          </cell>
        </row>
        <row r="679">
          <cell r="AQ679">
            <v>0</v>
          </cell>
        </row>
        <row r="680">
          <cell r="AQ680">
            <v>0</v>
          </cell>
        </row>
        <row r="681">
          <cell r="AQ681">
            <v>0</v>
          </cell>
        </row>
        <row r="682">
          <cell r="AQ682" t="str">
            <v>×</v>
          </cell>
        </row>
        <row r="683">
          <cell r="AQ683">
            <v>0</v>
          </cell>
        </row>
        <row r="684">
          <cell r="AQ684">
            <v>0</v>
          </cell>
        </row>
        <row r="685">
          <cell r="AQ685" t="str">
            <v>×</v>
          </cell>
        </row>
        <row r="686">
          <cell r="AQ686">
            <v>0</v>
          </cell>
        </row>
        <row r="687">
          <cell r="AQ687" t="str">
            <v>×</v>
          </cell>
        </row>
        <row r="688">
          <cell r="AQ688">
            <v>0</v>
          </cell>
        </row>
        <row r="689">
          <cell r="AQ689">
            <v>0</v>
          </cell>
        </row>
        <row r="690">
          <cell r="AQ690">
            <v>0</v>
          </cell>
        </row>
        <row r="691">
          <cell r="AQ691">
            <v>0</v>
          </cell>
        </row>
        <row r="692">
          <cell r="AQ692">
            <v>0</v>
          </cell>
        </row>
        <row r="693">
          <cell r="AQ693" t="str">
            <v>×</v>
          </cell>
        </row>
        <row r="694">
          <cell r="AQ694">
            <v>0</v>
          </cell>
        </row>
        <row r="695">
          <cell r="AQ695">
            <v>0</v>
          </cell>
        </row>
        <row r="696">
          <cell r="AQ696">
            <v>0</v>
          </cell>
        </row>
        <row r="697">
          <cell r="AQ697">
            <v>0</v>
          </cell>
        </row>
        <row r="698">
          <cell r="AQ698">
            <v>0</v>
          </cell>
        </row>
        <row r="699">
          <cell r="AQ699">
            <v>0</v>
          </cell>
        </row>
        <row r="700">
          <cell r="AQ700">
            <v>0</v>
          </cell>
        </row>
        <row r="701">
          <cell r="AQ701">
            <v>0</v>
          </cell>
        </row>
        <row r="702">
          <cell r="AQ702">
            <v>0</v>
          </cell>
        </row>
        <row r="703">
          <cell r="AQ703" t="str">
            <v>×</v>
          </cell>
        </row>
        <row r="704">
          <cell r="AQ704">
            <v>0</v>
          </cell>
        </row>
        <row r="705">
          <cell r="AQ705">
            <v>0</v>
          </cell>
        </row>
        <row r="706">
          <cell r="AQ706">
            <v>0</v>
          </cell>
        </row>
        <row r="707">
          <cell r="AQ707" t="str">
            <v>×</v>
          </cell>
        </row>
        <row r="708">
          <cell r="AQ708">
            <v>0</v>
          </cell>
        </row>
        <row r="709">
          <cell r="AQ709">
            <v>0</v>
          </cell>
        </row>
        <row r="710">
          <cell r="AQ710">
            <v>0</v>
          </cell>
        </row>
        <row r="711">
          <cell r="AQ711">
            <v>0</v>
          </cell>
        </row>
        <row r="712">
          <cell r="AQ712" t="str">
            <v>×</v>
          </cell>
        </row>
        <row r="713">
          <cell r="AQ713">
            <v>0</v>
          </cell>
        </row>
        <row r="714">
          <cell r="AQ714">
            <v>0</v>
          </cell>
        </row>
        <row r="715">
          <cell r="AQ715">
            <v>0</v>
          </cell>
        </row>
        <row r="716">
          <cell r="AQ716">
            <v>0</v>
          </cell>
        </row>
        <row r="717">
          <cell r="AQ717">
            <v>0</v>
          </cell>
        </row>
        <row r="718">
          <cell r="AQ71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bg1"/>
        </a:solidFill>
        <a:ln w="9525" cmpd="sng">
          <a:noFill/>
        </a:ln>
      </a:spPr>
      <a:bodyPr vertOverflow="clip" horzOverflow="clip" wrap="square" rtlCol="0" anchor="ctr"/>
      <a:lstStyle>
        <a:defPPr algn="r">
          <a:defRPr kumimoji="1" sz="1400">
            <a:solidFill>
              <a:sysClr val="windowText" lastClr="00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-kataban@sii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12637-E11D-4AD1-A5BF-2765B9448FB9}">
  <sheetPr>
    <pageSetUpPr fitToPage="1"/>
  </sheetPr>
  <dimension ref="A1:AP44"/>
  <sheetViews>
    <sheetView tabSelected="1" view="pageBreakPreview" zoomScale="55" zoomScaleNormal="55" zoomScaleSheetLayoutView="55" zoomScalePageLayoutView="55" workbookViewId="0">
      <selection sqref="A1:B1"/>
    </sheetView>
  </sheetViews>
  <sheetFormatPr defaultColWidth="9" defaultRowHeight="18.600000000000001" outlineLevelCol="1" x14ac:dyDescent="0.2"/>
  <cols>
    <col min="1" max="1" width="12.44140625" style="41" customWidth="1"/>
    <col min="2" max="2" width="37.6640625" style="41" customWidth="1"/>
    <col min="3" max="5" width="37.6640625" style="114" customWidth="1"/>
    <col min="6" max="7" width="46.6640625" style="114" customWidth="1"/>
    <col min="8" max="8" width="30.6640625" style="114" customWidth="1"/>
    <col min="9" max="9" width="56.88671875" style="114" bestFit="1" customWidth="1"/>
    <col min="10" max="10" width="60.6640625" style="114" customWidth="1"/>
    <col min="11" max="11" width="25.6640625" style="114" customWidth="1"/>
    <col min="12" max="13" width="28.33203125" style="114" customWidth="1"/>
    <col min="14" max="15" width="25.6640625" style="114" customWidth="1"/>
    <col min="16" max="16" width="31.6640625" style="117" customWidth="1"/>
    <col min="17" max="17" width="70.44140625" style="114" customWidth="1"/>
    <col min="18" max="18" width="39.44140625" style="117" customWidth="1"/>
    <col min="19" max="19" width="12" style="117" hidden="1" customWidth="1" outlineLevel="1"/>
    <col min="20" max="20" width="23.77734375" style="117" hidden="1" customWidth="1" outlineLevel="1"/>
    <col min="21" max="21" width="17.77734375" style="117" hidden="1" customWidth="1" outlineLevel="1"/>
    <col min="22" max="23" width="12.44140625" style="117" hidden="1" customWidth="1" outlineLevel="1"/>
    <col min="24" max="24" width="23.109375" style="117" hidden="1" customWidth="1" outlineLevel="1"/>
    <col min="25" max="29" width="19.21875" style="114" hidden="1" customWidth="1" outlineLevel="1"/>
    <col min="30" max="31" width="34" style="114" hidden="1" customWidth="1" outlineLevel="1"/>
    <col min="32" max="36" width="19.21875" style="114" hidden="1" customWidth="1" outlineLevel="1"/>
    <col min="37" max="40" width="16.109375" style="114" hidden="1" customWidth="1" outlineLevel="1"/>
    <col min="41" max="41" width="20.21875" style="114" hidden="1" customWidth="1" outlineLevel="1"/>
    <col min="42" max="42" width="9" style="114" collapsed="1"/>
    <col min="43" max="16384" width="9" style="114"/>
  </cols>
  <sheetData>
    <row r="1" spans="1:41" ht="36.75" customHeight="1" thickBot="1" x14ac:dyDescent="0.25">
      <c r="A1" s="173" t="s">
        <v>153</v>
      </c>
      <c r="B1" s="174"/>
      <c r="C1" s="174" t="s">
        <v>152</v>
      </c>
      <c r="D1" s="174"/>
      <c r="E1" s="174"/>
      <c r="F1" s="174"/>
      <c r="G1" s="175"/>
      <c r="H1" s="36"/>
      <c r="K1" s="155" t="s">
        <v>13</v>
      </c>
      <c r="L1" s="156"/>
      <c r="M1" s="156"/>
      <c r="N1" s="157"/>
      <c r="O1" s="115"/>
      <c r="P1" s="115"/>
      <c r="Q1" s="116"/>
      <c r="R1" s="115"/>
      <c r="S1" s="115"/>
      <c r="T1" s="115"/>
      <c r="U1" s="115"/>
      <c r="W1" s="41"/>
      <c r="X1" s="41"/>
      <c r="Y1" s="118"/>
    </row>
    <row r="2" spans="1:41" ht="150.44999999999999" customHeight="1" x14ac:dyDescent="0.2">
      <c r="A2" s="167" t="s">
        <v>17</v>
      </c>
      <c r="B2" s="168"/>
      <c r="C2" s="169" t="s">
        <v>144</v>
      </c>
      <c r="D2" s="170"/>
      <c r="E2" s="37" t="s">
        <v>25</v>
      </c>
      <c r="F2" s="171" t="s">
        <v>73</v>
      </c>
      <c r="G2" s="172"/>
      <c r="H2" s="36"/>
      <c r="K2" s="33" t="s">
        <v>11</v>
      </c>
      <c r="L2" s="158" t="s">
        <v>70</v>
      </c>
      <c r="M2" s="159"/>
      <c r="N2" s="160"/>
      <c r="O2" s="17"/>
      <c r="Q2" s="38"/>
      <c r="V2" s="119"/>
      <c r="W2" s="119"/>
      <c r="X2" s="119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</row>
    <row r="3" spans="1:41" ht="150.44999999999999" customHeight="1" x14ac:dyDescent="0.2">
      <c r="A3" s="176" t="s">
        <v>156</v>
      </c>
      <c r="B3" s="177"/>
      <c r="C3" s="178" t="s">
        <v>157</v>
      </c>
      <c r="D3" s="179"/>
      <c r="E3" s="180"/>
      <c r="F3" s="39" t="s">
        <v>23</v>
      </c>
      <c r="G3" s="149" t="s">
        <v>142</v>
      </c>
      <c r="H3" s="36"/>
      <c r="K3" s="13" t="s">
        <v>12</v>
      </c>
      <c r="L3" s="161" t="s">
        <v>26</v>
      </c>
      <c r="M3" s="162"/>
      <c r="N3" s="163"/>
      <c r="O3" s="17"/>
      <c r="Q3" s="121"/>
      <c r="V3" s="119"/>
      <c r="W3" s="119"/>
      <c r="X3" s="119"/>
      <c r="AK3" s="120"/>
    </row>
    <row r="4" spans="1:41" ht="150.44999999999999" customHeight="1" thickBot="1" x14ac:dyDescent="0.25">
      <c r="A4" s="181" t="s">
        <v>158</v>
      </c>
      <c r="B4" s="182"/>
      <c r="C4" s="182"/>
      <c r="D4" s="182"/>
      <c r="E4" s="183"/>
      <c r="F4" s="40" t="s">
        <v>24</v>
      </c>
      <c r="G4" s="40">
        <f>COUNTIF($B$12:$B$41,"産業ヒートポンプ")</f>
        <v>5</v>
      </c>
      <c r="H4" s="36"/>
      <c r="K4" s="14" t="s">
        <v>82</v>
      </c>
      <c r="L4" s="164" t="s">
        <v>29</v>
      </c>
      <c r="M4" s="165"/>
      <c r="N4" s="166"/>
      <c r="O4" s="17"/>
      <c r="Q4" s="15"/>
      <c r="V4" s="122" t="str">
        <f>IF(COUNTIF(S12:S81,"✓")=0,"",COUNTIF(S12:S81,"✓"))</f>
        <v/>
      </c>
      <c r="W4" s="122"/>
      <c r="X4" s="122"/>
      <c r="AH4" s="41" t="s">
        <v>113</v>
      </c>
      <c r="AK4" s="120"/>
    </row>
    <row r="5" spans="1:41" s="15" customFormat="1" ht="30" customHeight="1" thickBot="1" x14ac:dyDescent="0.25">
      <c r="A5" s="123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54"/>
      <c r="P5" s="54"/>
      <c r="Q5" s="122"/>
      <c r="R5" s="54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65" t="s">
        <v>114</v>
      </c>
      <c r="AI5" s="122"/>
      <c r="AJ5" s="122"/>
      <c r="AK5" s="122"/>
      <c r="AL5" s="122"/>
      <c r="AM5" s="122"/>
      <c r="AN5" s="122"/>
      <c r="AO5" s="122"/>
    </row>
    <row r="6" spans="1:41" ht="36" customHeight="1" x14ac:dyDescent="0.2">
      <c r="A6" s="1" t="s">
        <v>15</v>
      </c>
      <c r="B6" s="90">
        <f>COLUMN()-1</f>
        <v>1</v>
      </c>
      <c r="C6" s="90">
        <f>COLUMN()-1</f>
        <v>2</v>
      </c>
      <c r="D6" s="91">
        <f t="shared" ref="D6:R6" si="0">COLUMN()-1</f>
        <v>3</v>
      </c>
      <c r="E6" s="95">
        <f t="shared" si="0"/>
        <v>4</v>
      </c>
      <c r="F6" s="90">
        <f t="shared" si="0"/>
        <v>5</v>
      </c>
      <c r="G6" s="90">
        <f t="shared" si="0"/>
        <v>6</v>
      </c>
      <c r="H6" s="95">
        <f t="shared" si="0"/>
        <v>7</v>
      </c>
      <c r="I6" s="95">
        <f t="shared" si="0"/>
        <v>8</v>
      </c>
      <c r="J6" s="95">
        <f t="shared" si="0"/>
        <v>9</v>
      </c>
      <c r="K6" s="95">
        <f t="shared" si="0"/>
        <v>10</v>
      </c>
      <c r="L6" s="90">
        <f t="shared" si="0"/>
        <v>11</v>
      </c>
      <c r="M6" s="95">
        <f t="shared" si="0"/>
        <v>12</v>
      </c>
      <c r="N6" s="95">
        <f t="shared" si="0"/>
        <v>13</v>
      </c>
      <c r="O6" s="95">
        <f t="shared" si="0"/>
        <v>14</v>
      </c>
      <c r="P6" s="96">
        <f t="shared" si="0"/>
        <v>15</v>
      </c>
      <c r="Q6" s="95">
        <f t="shared" si="0"/>
        <v>16</v>
      </c>
      <c r="R6" s="97">
        <f t="shared" si="0"/>
        <v>17</v>
      </c>
      <c r="S6" s="80"/>
      <c r="T6" s="52"/>
      <c r="U6" s="52"/>
      <c r="V6" s="52"/>
      <c r="W6" s="52"/>
      <c r="X6" s="52"/>
      <c r="Y6" s="41"/>
      <c r="Z6" s="41"/>
      <c r="AA6" s="41"/>
      <c r="AB6" s="41"/>
      <c r="AC6" s="41"/>
      <c r="AD6" s="41"/>
      <c r="AE6" s="41"/>
      <c r="AF6" s="41"/>
      <c r="AG6" s="41"/>
      <c r="AH6" s="66" t="s">
        <v>115</v>
      </c>
      <c r="AI6" s="41"/>
      <c r="AJ6" s="41"/>
    </row>
    <row r="7" spans="1:41" ht="37.200000000000003" x14ac:dyDescent="0.2">
      <c r="A7" s="2" t="s">
        <v>5</v>
      </c>
      <c r="B7" s="92" t="s">
        <v>6</v>
      </c>
      <c r="C7" s="92" t="s">
        <v>6</v>
      </c>
      <c r="D7" s="93" t="s">
        <v>6</v>
      </c>
      <c r="E7" s="98" t="s">
        <v>58</v>
      </c>
      <c r="F7" s="92" t="s">
        <v>6</v>
      </c>
      <c r="G7" s="92" t="s">
        <v>6</v>
      </c>
      <c r="H7" s="98" t="s">
        <v>7</v>
      </c>
      <c r="I7" s="98" t="s">
        <v>7</v>
      </c>
      <c r="J7" s="98" t="s">
        <v>7</v>
      </c>
      <c r="K7" s="98" t="s">
        <v>7</v>
      </c>
      <c r="L7" s="92" t="s">
        <v>128</v>
      </c>
      <c r="M7" s="98" t="s">
        <v>7</v>
      </c>
      <c r="N7" s="98" t="s">
        <v>7</v>
      </c>
      <c r="O7" s="98" t="s">
        <v>7</v>
      </c>
      <c r="P7" s="99" t="s">
        <v>57</v>
      </c>
      <c r="Q7" s="98" t="s">
        <v>58</v>
      </c>
      <c r="R7" s="100" t="s">
        <v>57</v>
      </c>
      <c r="S7" s="53"/>
      <c r="T7" s="54"/>
      <c r="U7" s="54"/>
      <c r="V7" s="54"/>
      <c r="W7" s="54"/>
      <c r="X7" s="54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</row>
    <row r="8" spans="1:41" ht="31.5" customHeight="1" thickBot="1" x14ac:dyDescent="0.25">
      <c r="A8" s="12" t="s">
        <v>22</v>
      </c>
      <c r="B8" s="105" t="s">
        <v>16</v>
      </c>
      <c r="C8" s="102" t="s">
        <v>9</v>
      </c>
      <c r="D8" s="105" t="s">
        <v>16</v>
      </c>
      <c r="E8" s="105" t="s">
        <v>16</v>
      </c>
      <c r="F8" s="102" t="s">
        <v>9</v>
      </c>
      <c r="G8" s="102" t="s">
        <v>9</v>
      </c>
      <c r="H8" s="102" t="s">
        <v>9</v>
      </c>
      <c r="I8" s="102" t="s">
        <v>9</v>
      </c>
      <c r="J8" s="102" t="s">
        <v>9</v>
      </c>
      <c r="K8" s="102" t="s">
        <v>9</v>
      </c>
      <c r="L8" s="102" t="s">
        <v>9</v>
      </c>
      <c r="M8" s="102" t="s">
        <v>9</v>
      </c>
      <c r="N8" s="105" t="s">
        <v>16</v>
      </c>
      <c r="O8" s="105" t="s">
        <v>16</v>
      </c>
      <c r="P8" s="104" t="s">
        <v>10</v>
      </c>
      <c r="Q8" s="102" t="s">
        <v>81</v>
      </c>
      <c r="R8" s="103" t="s">
        <v>10</v>
      </c>
      <c r="S8" s="81"/>
      <c r="T8" s="82"/>
      <c r="U8" s="151"/>
      <c r="V8" s="52"/>
      <c r="W8" s="52"/>
      <c r="X8" s="86"/>
      <c r="Y8" s="41"/>
      <c r="Z8" s="198" t="s">
        <v>103</v>
      </c>
      <c r="AA8" s="198" t="s">
        <v>101</v>
      </c>
      <c r="AB8" s="198" t="s">
        <v>103</v>
      </c>
      <c r="AC8" s="198" t="s">
        <v>104</v>
      </c>
      <c r="AD8" s="41"/>
      <c r="AE8" s="41"/>
      <c r="AF8" s="198" t="s">
        <v>112</v>
      </c>
      <c r="AG8" s="198" t="s">
        <v>111</v>
      </c>
      <c r="AH8" s="198" t="s">
        <v>127</v>
      </c>
      <c r="AI8" s="41"/>
      <c r="AJ8" s="41"/>
    </row>
    <row r="9" spans="1:41" ht="62.25" customHeight="1" x14ac:dyDescent="0.2">
      <c r="A9" s="188" t="s">
        <v>8</v>
      </c>
      <c r="B9" s="190" t="s">
        <v>19</v>
      </c>
      <c r="C9" s="190" t="s">
        <v>75</v>
      </c>
      <c r="D9" s="192" t="s">
        <v>17</v>
      </c>
      <c r="E9" s="193" t="s">
        <v>30</v>
      </c>
      <c r="F9" s="192" t="s">
        <v>0</v>
      </c>
      <c r="G9" s="192" t="s">
        <v>2</v>
      </c>
      <c r="H9" s="195" t="s">
        <v>28</v>
      </c>
      <c r="I9" s="195" t="s">
        <v>76</v>
      </c>
      <c r="J9" s="195" t="s">
        <v>77</v>
      </c>
      <c r="K9" s="106" t="s">
        <v>132</v>
      </c>
      <c r="L9" s="94" t="s">
        <v>129</v>
      </c>
      <c r="M9" s="106" t="s">
        <v>130</v>
      </c>
      <c r="N9" s="106" t="s">
        <v>78</v>
      </c>
      <c r="O9" s="106" t="s">
        <v>79</v>
      </c>
      <c r="P9" s="195" t="s">
        <v>80</v>
      </c>
      <c r="Q9" s="195" t="s">
        <v>59</v>
      </c>
      <c r="R9" s="184" t="s">
        <v>1</v>
      </c>
      <c r="S9" s="186" t="s">
        <v>133</v>
      </c>
      <c r="T9" s="199" t="s">
        <v>134</v>
      </c>
      <c r="U9" s="203" t="s">
        <v>159</v>
      </c>
      <c r="V9" s="201" t="s">
        <v>66</v>
      </c>
      <c r="W9" s="202"/>
      <c r="X9" s="202"/>
      <c r="Y9" s="42"/>
      <c r="Z9" s="198"/>
      <c r="AA9" s="198"/>
      <c r="AB9" s="198"/>
      <c r="AC9" s="198"/>
      <c r="AD9" s="42"/>
      <c r="AE9" s="64" t="s">
        <v>102</v>
      </c>
      <c r="AF9" s="198"/>
      <c r="AG9" s="198"/>
      <c r="AH9" s="198"/>
      <c r="AI9" s="64" t="s">
        <v>118</v>
      </c>
      <c r="AJ9" s="42"/>
      <c r="AK9" s="126" t="s">
        <v>135</v>
      </c>
      <c r="AM9" s="114" t="s">
        <v>146</v>
      </c>
    </row>
    <row r="10" spans="1:41" x14ac:dyDescent="0.2">
      <c r="A10" s="189"/>
      <c r="B10" s="191"/>
      <c r="C10" s="191"/>
      <c r="D10" s="191"/>
      <c r="E10" s="194"/>
      <c r="F10" s="191"/>
      <c r="G10" s="191"/>
      <c r="H10" s="196"/>
      <c r="I10" s="196"/>
      <c r="J10" s="197"/>
      <c r="K10" s="101" t="s">
        <v>3</v>
      </c>
      <c r="L10" s="92" t="s">
        <v>3</v>
      </c>
      <c r="M10" s="101" t="s">
        <v>3</v>
      </c>
      <c r="N10" s="101" t="s">
        <v>3</v>
      </c>
      <c r="O10" s="101" t="s">
        <v>21</v>
      </c>
      <c r="P10" s="197"/>
      <c r="Q10" s="196"/>
      <c r="R10" s="185"/>
      <c r="S10" s="187"/>
      <c r="T10" s="200"/>
      <c r="U10" s="204"/>
      <c r="V10" s="124" t="s">
        <v>67</v>
      </c>
      <c r="W10" s="125" t="s">
        <v>68</v>
      </c>
      <c r="X10" s="127" t="s">
        <v>1</v>
      </c>
      <c r="Y10" s="41"/>
      <c r="Z10" s="41" t="s">
        <v>100</v>
      </c>
      <c r="AA10" s="41" t="s">
        <v>100</v>
      </c>
      <c r="AB10" s="41" t="s">
        <v>100</v>
      </c>
      <c r="AC10" s="41" t="s">
        <v>100</v>
      </c>
      <c r="AD10" s="41"/>
      <c r="AE10" s="41" t="s">
        <v>100</v>
      </c>
      <c r="AF10" s="41" t="s">
        <v>100</v>
      </c>
      <c r="AG10" s="41" t="s">
        <v>100</v>
      </c>
      <c r="AH10" s="41" t="s">
        <v>99</v>
      </c>
      <c r="AI10" s="41" t="s">
        <v>100</v>
      </c>
      <c r="AJ10" s="41"/>
      <c r="AK10" s="54">
        <f>IF(AND($G$4&gt;0,OR($C$2="",$F$2="",$G$3="",$C$3="")),1,0)</f>
        <v>0</v>
      </c>
    </row>
    <row r="11" spans="1:41" ht="45" customHeight="1" x14ac:dyDescent="0.2">
      <c r="A11" s="3" t="s">
        <v>4</v>
      </c>
      <c r="B11" s="25" t="s">
        <v>69</v>
      </c>
      <c r="C11" s="4" t="s">
        <v>31</v>
      </c>
      <c r="D11" s="26" t="s">
        <v>143</v>
      </c>
      <c r="E11" s="26" t="s">
        <v>71</v>
      </c>
      <c r="F11" s="5" t="s">
        <v>20</v>
      </c>
      <c r="G11" s="6" t="s">
        <v>62</v>
      </c>
      <c r="H11" s="5" t="s">
        <v>32</v>
      </c>
      <c r="I11" s="28" t="s">
        <v>48</v>
      </c>
      <c r="J11" s="5" t="s">
        <v>40</v>
      </c>
      <c r="K11" s="5">
        <v>45</v>
      </c>
      <c r="L11" s="5">
        <v>110.25</v>
      </c>
      <c r="M11" s="5">
        <v>24.55</v>
      </c>
      <c r="N11" s="18">
        <v>3.79</v>
      </c>
      <c r="O11" s="24">
        <f t="shared" ref="O11:O16" si="1">IF(OR($L11="",$M11=""),"",ROUNDDOWN($L11/$M11,2))</f>
        <v>4.49</v>
      </c>
      <c r="P11" s="58">
        <v>400</v>
      </c>
      <c r="Q11" s="57" t="s">
        <v>145</v>
      </c>
      <c r="R11" s="112"/>
      <c r="S11" s="85"/>
      <c r="T11" s="43"/>
      <c r="U11" s="152"/>
      <c r="V11" s="128"/>
      <c r="W11" s="129"/>
      <c r="X11" s="130"/>
      <c r="Y11" s="131"/>
      <c r="Z11" s="126" t="s">
        <v>39</v>
      </c>
      <c r="AA11" s="126" t="s">
        <v>88</v>
      </c>
      <c r="AB11" s="126" t="s">
        <v>124</v>
      </c>
      <c r="AC11" s="126" t="s">
        <v>96</v>
      </c>
      <c r="AD11" s="132" t="s">
        <v>97</v>
      </c>
      <c r="AE11" s="132" t="s">
        <v>98</v>
      </c>
      <c r="AF11" s="132" t="s">
        <v>126</v>
      </c>
      <c r="AG11" s="132" t="s">
        <v>117</v>
      </c>
      <c r="AH11" s="132" t="s">
        <v>116</v>
      </c>
      <c r="AI11" s="132" t="s">
        <v>122</v>
      </c>
      <c r="AJ11" s="132" t="s">
        <v>105</v>
      </c>
      <c r="AK11" s="126" t="s">
        <v>63</v>
      </c>
      <c r="AL11" s="126" t="s">
        <v>64</v>
      </c>
      <c r="AM11" s="126" t="s">
        <v>136</v>
      </c>
      <c r="AN11" s="133" t="s">
        <v>14</v>
      </c>
      <c r="AO11" s="133" t="s">
        <v>27</v>
      </c>
    </row>
    <row r="12" spans="1:41" ht="45" customHeight="1" x14ac:dyDescent="0.2">
      <c r="A12" s="20">
        <f>ROW()-11</f>
        <v>1</v>
      </c>
      <c r="B12" s="21" t="str">
        <f>IF($C12="","","産業ヒートポンプ")</f>
        <v>産業ヒートポンプ</v>
      </c>
      <c r="C12" s="44" t="s">
        <v>31</v>
      </c>
      <c r="D12" s="7" t="str">
        <f>IF($C$2="","",IF($B12&lt;&gt;"",$C$2,""))</f>
        <v>○○○株式会社</v>
      </c>
      <c r="E12" s="7" t="str">
        <f>IF($F$2="","",IF($B12&lt;&gt;"",$F$2,""))</f>
        <v>マルマルマル</v>
      </c>
      <c r="F12" s="60" t="s">
        <v>65</v>
      </c>
      <c r="G12" s="45" t="s">
        <v>140</v>
      </c>
      <c r="H12" s="46" t="s">
        <v>32</v>
      </c>
      <c r="I12" s="47" t="s">
        <v>51</v>
      </c>
      <c r="J12" s="87" t="s">
        <v>40</v>
      </c>
      <c r="K12" s="46">
        <v>70</v>
      </c>
      <c r="L12" s="46">
        <v>350</v>
      </c>
      <c r="M12" s="46">
        <v>105.5</v>
      </c>
      <c r="N12" s="18">
        <f t="shared" ref="N12:N41" si="2">IF($AJ12="","",$AJ12)</f>
        <v>3.19</v>
      </c>
      <c r="O12" s="23">
        <f t="shared" si="1"/>
        <v>3.31</v>
      </c>
      <c r="P12" s="59"/>
      <c r="Q12" s="49" t="s">
        <v>145</v>
      </c>
      <c r="R12" s="109"/>
      <c r="S12" s="83"/>
      <c r="T12" s="50"/>
      <c r="U12" s="153">
        <f>IF($B12="","",IF(AND($B12&lt;&gt;"",$C$3="あり"),1,0))</f>
        <v>1</v>
      </c>
      <c r="V12" s="134"/>
      <c r="W12" s="135"/>
      <c r="X12" s="136"/>
      <c r="Z12" s="41">
        <f>IF($H12="",0,MATCH($H12,※編集不可※選択項目!$C$2:$C$6,0))</f>
        <v>1</v>
      </c>
      <c r="AA12" s="41">
        <f ca="1">IF(Z12=0,0,COUNTA(INDIRECT("※編集不可※選択項目!"&amp;ADDRESS(Z12+9,4,3)):INDIRECT("※編集不可※選択項目!"&amp;ADDRESS(Z12+9,7,3))))</f>
        <v>4</v>
      </c>
      <c r="AB12" s="41">
        <f>IF($I12="",0,MATCH($I12,※編集不可※選択項目!$D$2:$D$7,0))</f>
        <v>2</v>
      </c>
      <c r="AC12" s="41" t="str">
        <f>IF(OR($Z12=0,$AB12=0),"",Z12&amp;"-"&amp;AB12)</f>
        <v>1-2</v>
      </c>
      <c r="AD12" s="137" t="str">
        <f>IF($AC12="","",INDEX(※編集不可※選択項目!$E$17:$E$26,MATCH($AC12,※編集不可※選択項目!$B$17:$B$26,0)))</f>
        <v>熱源水入口温度：0℃以下</v>
      </c>
      <c r="AE12" s="137" t="str">
        <f>IF($AC12="","",INDEX(※編集不可※選択項目!$F$17:$F$26,MATCH($AC12,※編集不可※選択項目!$B$17:$B$26,0)))</f>
        <v>熱源水入口温度：12℃以上～22℃未満</v>
      </c>
      <c r="AF12" s="137">
        <f>IF($J12="",0,MATCH($J12,※編集不可※選択項目!$E$2:$E$7,0))</f>
        <v>3</v>
      </c>
      <c r="AG12" s="137" t="str">
        <f>IF(OR($AC12="",$AF12=0),"",AC12&amp;"-"&amp;AF12)</f>
        <v>1-2-3</v>
      </c>
      <c r="AH12" s="137" t="str">
        <f>IF(COUNTIF($AH$5:$AH$6,AG12)=0,AG12,AG12&amp;"-"&amp;AI12)</f>
        <v>1-2-3-2</v>
      </c>
      <c r="AI12" s="137">
        <f>IF($L12="","",IF($L12&lt;=100,1,2))</f>
        <v>2</v>
      </c>
      <c r="AJ12" s="137">
        <f>IFERROR(INDEX(※編集不可※選択項目!$G$29:$G$44,MATCH(AH12,※編集不可※選択項目!$B$29:$B$44,0)),"")</f>
        <v>3.19</v>
      </c>
      <c r="AK12" s="54">
        <f t="shared" ref="AK12:AK41" si="3">IF(AND($C12&lt;&gt;"",OR(F12="",G12="",H12="",I12="",J12="",K12="",L12="",M12="")),1,0)</f>
        <v>0</v>
      </c>
      <c r="AL12" s="54">
        <f>IF(AND($G12&lt;&gt;"",COUNTIF($G12,"*■*")&gt;0,$Q12=""),1,0)</f>
        <v>0</v>
      </c>
      <c r="AM12" s="54" t="str">
        <f t="shared" ref="AM12:AM41" si="4">TEXT(IF(G12="","",G12),"G/標準")</f>
        <v>AAA■</v>
      </c>
      <c r="AN12" s="41">
        <f>IF(AM12="",0,COUNTIF($AM$12:$AM$41,AM12))</f>
        <v>2</v>
      </c>
      <c r="AO12" s="41">
        <f>IF($N12&gt;$O12,1,0)</f>
        <v>0</v>
      </c>
    </row>
    <row r="13" spans="1:41" ht="45" customHeight="1" x14ac:dyDescent="0.2">
      <c r="A13" s="20">
        <f t="shared" ref="A13:A41" si="5">ROW()-11</f>
        <v>2</v>
      </c>
      <c r="B13" s="21" t="str">
        <f t="shared" ref="B13:B41" si="6">IF($C13="","","産業ヒートポンプ")</f>
        <v>産業ヒートポンプ</v>
      </c>
      <c r="C13" s="44" t="s">
        <v>31</v>
      </c>
      <c r="D13" s="7" t="str">
        <f t="shared" ref="D13:D41" si="7">IF($C$2="","",IF($B13&lt;&gt;"",$C$2,""))</f>
        <v>○○○株式会社</v>
      </c>
      <c r="E13" s="7" t="str">
        <f t="shared" ref="E13:E41" si="8">IF($F$2="","",IF($B13&lt;&gt;"",$F$2,""))</f>
        <v>マルマルマル</v>
      </c>
      <c r="F13" s="60" t="s">
        <v>65</v>
      </c>
      <c r="G13" s="45" t="s">
        <v>139</v>
      </c>
      <c r="H13" s="46" t="s">
        <v>33</v>
      </c>
      <c r="I13" s="47" t="s">
        <v>84</v>
      </c>
      <c r="J13" s="87" t="s">
        <v>92</v>
      </c>
      <c r="K13" s="46">
        <v>85</v>
      </c>
      <c r="L13" s="46">
        <v>60.3</v>
      </c>
      <c r="M13" s="46">
        <v>16</v>
      </c>
      <c r="N13" s="18">
        <f t="shared" si="2"/>
        <v>3.68</v>
      </c>
      <c r="O13" s="23">
        <f t="shared" si="1"/>
        <v>3.76</v>
      </c>
      <c r="P13" s="59"/>
      <c r="Q13" s="49" t="s">
        <v>145</v>
      </c>
      <c r="R13" s="109"/>
      <c r="S13" s="83"/>
      <c r="T13" s="50"/>
      <c r="U13" s="153">
        <f t="shared" ref="U13:U41" si="9">IF($B13="","",IF(AND($B13&lt;&gt;"",$C$3="あり"),1,0))</f>
        <v>1</v>
      </c>
      <c r="V13" s="134"/>
      <c r="W13" s="135"/>
      <c r="X13" s="136"/>
      <c r="Z13" s="41">
        <f>IF($H13="",0,MATCH($H13,※編集不可※選択項目!$C$2:$C$6,0))</f>
        <v>2</v>
      </c>
      <c r="AA13" s="41">
        <f ca="1">IF(Z13=0,0,COUNTA(INDIRECT("※編集不可※選択項目!"&amp;ADDRESS(Z13+9,4,3)):INDIRECT("※編集不可※選択項目!"&amp;ADDRESS(Z13+9,7,3))))</f>
        <v>2</v>
      </c>
      <c r="AB13" s="41">
        <f>IF($I13="",0,MATCH($I13,※編集不可※選択項目!$D$2:$D$7,0))</f>
        <v>6</v>
      </c>
      <c r="AC13" s="41" t="str">
        <f t="shared" ref="AC13:AC41" si="10">IF(OR($Z13=0,$AB13=0),"",Z13&amp;"-"&amp;AB13)</f>
        <v>2-6</v>
      </c>
      <c r="AD13" s="137" t="str">
        <f>IF($AC13="","",INDEX(※編集不可※選択項目!$E$17:$E$26,MATCH($AC13,※編集不可※選択項目!$B$17:$B$26,0)))</f>
        <v>熱源水入口温度：30℃以上～40℃未満</v>
      </c>
      <c r="AE13" s="137">
        <f>IF($AC13="","",INDEX(※編集不可※選択項目!$F$17:$F$26,MATCH($AC13,※編集不可※選択項目!$B$17:$B$26,0)))</f>
        <v>0</v>
      </c>
      <c r="AF13" s="137">
        <f>IF($J13="",0,MATCH($J13,※編集不可※選択項目!$E$2:$E$7,0))</f>
        <v>4</v>
      </c>
      <c r="AG13" s="137" t="str">
        <f t="shared" ref="AG13:AG41" si="11">IF(OR($AC13="",$AF13=0),"",AC13&amp;"-"&amp;AF13)</f>
        <v>2-6-4</v>
      </c>
      <c r="AH13" s="137" t="str">
        <f t="shared" ref="AH13:AH41" si="12">IF(COUNTIF($AH$5:$AH$6,AG13)=0,AG13,AG13&amp;"-"&amp;AI13)</f>
        <v>2-6-4</v>
      </c>
      <c r="AI13" s="137">
        <f t="shared" ref="AI13:AI41" si="13">IF($L13="","",IF($L13&lt;=100,1,2))</f>
        <v>1</v>
      </c>
      <c r="AJ13" s="137">
        <f>IFERROR(INDEX(※編集不可※選択項目!$G$29:$G$44,MATCH(AH13,※編集不可※選択項目!$B$29:$B$44,0)),"")</f>
        <v>3.68</v>
      </c>
      <c r="AK13" s="54">
        <f t="shared" si="3"/>
        <v>0</v>
      </c>
      <c r="AL13" s="54">
        <f t="shared" ref="AL13:AL41" si="14">IF(AND($G13&lt;&gt;"",COUNTIF($G13,"*■*")&gt;0,$Q13=""),1,0)</f>
        <v>0</v>
      </c>
      <c r="AM13" s="54" t="str">
        <f t="shared" si="4"/>
        <v>AAA■</v>
      </c>
      <c r="AN13" s="41">
        <f t="shared" ref="AN13:AN41" si="15">IF(AM13="",0,COUNTIF($AM$12:$AM$41,AM13))</f>
        <v>2</v>
      </c>
      <c r="AO13" s="41">
        <f t="shared" ref="AO13:AO41" si="16">IF($N13&gt;$O13,1,0)</f>
        <v>0</v>
      </c>
    </row>
    <row r="14" spans="1:41" ht="45" customHeight="1" x14ac:dyDescent="0.2">
      <c r="A14" s="20">
        <f t="shared" si="5"/>
        <v>3</v>
      </c>
      <c r="B14" s="21" t="str">
        <f t="shared" si="6"/>
        <v>産業ヒートポンプ</v>
      </c>
      <c r="C14" s="44" t="s">
        <v>31</v>
      </c>
      <c r="D14" s="7" t="str">
        <f t="shared" si="7"/>
        <v>○○○株式会社</v>
      </c>
      <c r="E14" s="7" t="str">
        <f t="shared" si="8"/>
        <v>マルマルマル</v>
      </c>
      <c r="F14" s="48" t="s">
        <v>65</v>
      </c>
      <c r="G14" s="45" t="s">
        <v>61</v>
      </c>
      <c r="H14" s="46" t="s">
        <v>42</v>
      </c>
      <c r="I14" s="47" t="s">
        <v>49</v>
      </c>
      <c r="J14" s="87" t="s">
        <v>137</v>
      </c>
      <c r="K14" s="46">
        <v>75</v>
      </c>
      <c r="L14" s="46">
        <v>200</v>
      </c>
      <c r="M14" s="46">
        <v>22</v>
      </c>
      <c r="N14" s="18" t="str">
        <f t="shared" si="2"/>
        <v/>
      </c>
      <c r="O14" s="23">
        <f t="shared" si="1"/>
        <v>9.09</v>
      </c>
      <c r="P14" s="59"/>
      <c r="Q14" s="45"/>
      <c r="R14" s="109"/>
      <c r="S14" s="83"/>
      <c r="T14" s="50"/>
      <c r="U14" s="153">
        <f t="shared" si="9"/>
        <v>1</v>
      </c>
      <c r="V14" s="134"/>
      <c r="W14" s="135"/>
      <c r="X14" s="136"/>
      <c r="Z14" s="41">
        <f>IF($H14="",0,MATCH($H14,※編集不可※選択項目!$C$2:$C$6,0))</f>
        <v>4</v>
      </c>
      <c r="AA14" s="41">
        <f ca="1">IF(Z14=0,0,COUNTA(INDIRECT("※編集不可※選択項目!"&amp;ADDRESS(Z14+9,4,3)):INDIRECT("※編集不可※選択項目!"&amp;ADDRESS(Z14+9,7,3))))</f>
        <v>1</v>
      </c>
      <c r="AB14" s="41">
        <f>IF($I14="",0,MATCH($I14,※編集不可※選択項目!$D$2:$D$7,0))</f>
        <v>5</v>
      </c>
      <c r="AC14" s="41" t="str">
        <f t="shared" si="10"/>
        <v>4-5</v>
      </c>
      <c r="AD14" s="137" t="str">
        <f>IF($AC14="","",INDEX(※編集不可※選択項目!$E$17:$E$26,MATCH($AC14,※編集不可※選択項目!$B$17:$B$26,0)))</f>
        <v>熱源水入口温度：12℃以上～22℃未満</v>
      </c>
      <c r="AE14" s="137">
        <f>IF($AC14="","",INDEX(※編集不可※選択項目!$F$17:$F$26,MATCH($AC14,※編集不可※選択項目!$B$17:$B$26,0)))</f>
        <v>0</v>
      </c>
      <c r="AF14" s="137">
        <f>IF($J14="",0,MATCH($J14,※編集不可※選択項目!$E$2:$E$7,0))</f>
        <v>5</v>
      </c>
      <c r="AG14" s="137" t="str">
        <f t="shared" si="11"/>
        <v>4-5-5</v>
      </c>
      <c r="AH14" s="137" t="str">
        <f t="shared" si="12"/>
        <v>4-5-5</v>
      </c>
      <c r="AI14" s="137">
        <f t="shared" si="13"/>
        <v>2</v>
      </c>
      <c r="AJ14" s="137" t="str">
        <f>IFERROR(INDEX(※編集不可※選択項目!$G$29:$G$44,MATCH(AH14,※編集不可※選択項目!$B$29:$B$44,0)),"")</f>
        <v/>
      </c>
      <c r="AK14" s="54">
        <f t="shared" si="3"/>
        <v>0</v>
      </c>
      <c r="AL14" s="54">
        <f t="shared" si="14"/>
        <v>0</v>
      </c>
      <c r="AM14" s="54" t="str">
        <f t="shared" si="4"/>
        <v>BBB</v>
      </c>
      <c r="AN14" s="41">
        <f t="shared" si="15"/>
        <v>1</v>
      </c>
      <c r="AO14" s="41">
        <f t="shared" si="16"/>
        <v>1</v>
      </c>
    </row>
    <row r="15" spans="1:41" ht="45" customHeight="1" x14ac:dyDescent="0.2">
      <c r="A15" s="20">
        <f t="shared" si="5"/>
        <v>4</v>
      </c>
      <c r="B15" s="21" t="str">
        <f t="shared" si="6"/>
        <v>産業ヒートポンプ</v>
      </c>
      <c r="C15" s="44" t="s">
        <v>31</v>
      </c>
      <c r="D15" s="7" t="str">
        <f t="shared" si="7"/>
        <v>○○○株式会社</v>
      </c>
      <c r="E15" s="7" t="str">
        <f t="shared" si="8"/>
        <v>マルマルマル</v>
      </c>
      <c r="F15" s="48" t="s">
        <v>65</v>
      </c>
      <c r="G15" s="45" t="s">
        <v>141</v>
      </c>
      <c r="H15" s="46" t="s">
        <v>41</v>
      </c>
      <c r="I15" s="47" t="s">
        <v>50</v>
      </c>
      <c r="J15" s="87" t="s">
        <v>40</v>
      </c>
      <c r="K15" s="46"/>
      <c r="L15" s="46">
        <v>279</v>
      </c>
      <c r="M15" s="46">
        <v>74.2</v>
      </c>
      <c r="N15" s="18">
        <f t="shared" si="2"/>
        <v>2.02</v>
      </c>
      <c r="O15" s="23">
        <f t="shared" si="1"/>
        <v>3.76</v>
      </c>
      <c r="P15" s="59"/>
      <c r="Q15" s="49" t="s">
        <v>145</v>
      </c>
      <c r="R15" s="109"/>
      <c r="S15" s="83"/>
      <c r="T15" s="50"/>
      <c r="U15" s="153">
        <f t="shared" si="9"/>
        <v>1</v>
      </c>
      <c r="V15" s="134"/>
      <c r="W15" s="135"/>
      <c r="X15" s="136"/>
      <c r="Z15" s="41">
        <f>IF($H15="",0,MATCH($H15,※編集不可※選択項目!$C$2:$C$6,0))</f>
        <v>3</v>
      </c>
      <c r="AA15" s="41">
        <f ca="1">IF(Z15=0,0,COUNTA(INDIRECT("※編集不可※選択項目!"&amp;ADDRESS(Z15+9,4,3)):INDIRECT("※編集不可※選択項目!"&amp;ADDRESS(Z15+9,7,3))))</f>
        <v>2</v>
      </c>
      <c r="AB15" s="41">
        <f>IF($I15="",0,MATCH($I15,※編集不可※選択項目!$D$2:$D$7,0))</f>
        <v>3</v>
      </c>
      <c r="AC15" s="41" t="str">
        <f t="shared" si="10"/>
        <v>3-3</v>
      </c>
      <c r="AD15" s="137" t="str">
        <f>IF($AC15="","",INDEX(※編集不可※選択項目!$E$17:$E$26,MATCH($AC15,※編集不可※選択項目!$B$17:$B$26,0)))</f>
        <v>熱源水入口温度：12℃以上～22℃未満</v>
      </c>
      <c r="AE15" s="137">
        <f>IF($AC15="","",INDEX(※編集不可※選択項目!$F$17:$F$26,MATCH($AC15,※編集不可※選択項目!$B$17:$B$26,0)))</f>
        <v>0</v>
      </c>
      <c r="AF15" s="137">
        <f>IF($J15="",0,MATCH($J15,※編集不可※選択項目!$E$2:$E$7,0))</f>
        <v>3</v>
      </c>
      <c r="AG15" s="137" t="str">
        <f t="shared" si="11"/>
        <v>3-3-3</v>
      </c>
      <c r="AH15" s="137" t="str">
        <f t="shared" si="12"/>
        <v>3-3-3</v>
      </c>
      <c r="AI15" s="137">
        <f t="shared" si="13"/>
        <v>2</v>
      </c>
      <c r="AJ15" s="137">
        <f>IFERROR(INDEX(※編集不可※選択項目!$G$29:$G$44,MATCH(AH15,※編集不可※選択項目!$B$29:$B$44,0)),"")</f>
        <v>2.02</v>
      </c>
      <c r="AK15" s="54">
        <f t="shared" si="3"/>
        <v>1</v>
      </c>
      <c r="AL15" s="54">
        <f t="shared" si="14"/>
        <v>0</v>
      </c>
      <c r="AM15" s="54" t="str">
        <f t="shared" si="4"/>
        <v>CCC■</v>
      </c>
      <c r="AN15" s="41">
        <f t="shared" si="15"/>
        <v>1</v>
      </c>
      <c r="AO15" s="41">
        <f t="shared" si="16"/>
        <v>0</v>
      </c>
    </row>
    <row r="16" spans="1:41" ht="45" customHeight="1" x14ac:dyDescent="0.2">
      <c r="A16" s="20">
        <f t="shared" si="5"/>
        <v>5</v>
      </c>
      <c r="B16" s="21" t="str">
        <f t="shared" si="6"/>
        <v>産業ヒートポンプ</v>
      </c>
      <c r="C16" s="44" t="s">
        <v>31</v>
      </c>
      <c r="D16" s="7" t="str">
        <f t="shared" si="7"/>
        <v>○○○株式会社</v>
      </c>
      <c r="E16" s="7" t="str">
        <f t="shared" si="8"/>
        <v>マルマルマル</v>
      </c>
      <c r="F16" s="48" t="s">
        <v>65</v>
      </c>
      <c r="G16" s="45" t="s">
        <v>138</v>
      </c>
      <c r="H16" s="46" t="s">
        <v>83</v>
      </c>
      <c r="I16" s="47" t="s">
        <v>86</v>
      </c>
      <c r="J16" s="87" t="s">
        <v>90</v>
      </c>
      <c r="K16" s="46">
        <v>65</v>
      </c>
      <c r="L16" s="46">
        <v>101</v>
      </c>
      <c r="M16" s="46">
        <v>26.4</v>
      </c>
      <c r="N16" s="18">
        <f t="shared" si="2"/>
        <v>3.45</v>
      </c>
      <c r="O16" s="23">
        <f t="shared" si="1"/>
        <v>3.82</v>
      </c>
      <c r="P16" s="59"/>
      <c r="Q16" s="45"/>
      <c r="R16" s="109"/>
      <c r="S16" s="83"/>
      <c r="T16" s="50"/>
      <c r="U16" s="153">
        <f t="shared" si="9"/>
        <v>1</v>
      </c>
      <c r="V16" s="134"/>
      <c r="W16" s="135"/>
      <c r="X16" s="136"/>
      <c r="Z16" s="41">
        <f>IF($H16="",0,MATCH($H16,※編集不可※選択項目!$C$2:$C$6,0))</f>
        <v>5</v>
      </c>
      <c r="AA16" s="41">
        <f ca="1">IF(Z16=0,0,COUNTA(INDIRECT("※編集不可※選択項目!"&amp;ADDRESS(Z16+9,4,3)):INDIRECT("※編集不可※選択項目!"&amp;ADDRESS(Z16+9,7,3))))</f>
        <v>1</v>
      </c>
      <c r="AB16" s="41">
        <f>IF($I16="",0,MATCH($I16,※編集不可※選択項目!$D$2:$D$7,0))</f>
        <v>6</v>
      </c>
      <c r="AC16" s="41" t="str">
        <f t="shared" si="10"/>
        <v>5-6</v>
      </c>
      <c r="AD16" s="137" t="str">
        <f>IF($AC16="","",INDEX(※編集不可※選択項目!$E$17:$E$26,MATCH($AC16,※編集不可※選択項目!$B$17:$B$26,0)))</f>
        <v>外気温度 [中間期]乾球温度：16℃DB
湿球温度：12℃WB</v>
      </c>
      <c r="AE16" s="137">
        <f>IF($AC16="","",INDEX(※編集不可※選択項目!$F$17:$F$26,MATCH($AC16,※編集不可※選択項目!$B$17:$B$26,0)))</f>
        <v>0</v>
      </c>
      <c r="AF16" s="137">
        <f>IF($J16="",0,MATCH($J16,※編集不可※選択項目!$E$2:$E$7,0))</f>
        <v>6</v>
      </c>
      <c r="AG16" s="137" t="str">
        <f t="shared" si="11"/>
        <v>5-6-6</v>
      </c>
      <c r="AH16" s="137" t="str">
        <f t="shared" si="12"/>
        <v>5-6-6</v>
      </c>
      <c r="AI16" s="137">
        <f t="shared" si="13"/>
        <v>2</v>
      </c>
      <c r="AJ16" s="137">
        <f>IFERROR(INDEX(※編集不可※選択項目!$G$29:$G$44,MATCH(AH16,※編集不可※選択項目!$B$29:$B$44,0)),"")</f>
        <v>3.45</v>
      </c>
      <c r="AK16" s="54">
        <f t="shared" si="3"/>
        <v>0</v>
      </c>
      <c r="AL16" s="54">
        <f t="shared" si="14"/>
        <v>0</v>
      </c>
      <c r="AM16" s="54" t="str">
        <f t="shared" si="4"/>
        <v>DDD</v>
      </c>
      <c r="AN16" s="41">
        <f t="shared" si="15"/>
        <v>1</v>
      </c>
      <c r="AO16" s="41">
        <f t="shared" si="16"/>
        <v>0</v>
      </c>
    </row>
    <row r="17" spans="1:41" ht="45" customHeight="1" x14ac:dyDescent="0.2">
      <c r="A17" s="20">
        <f t="shared" si="5"/>
        <v>6</v>
      </c>
      <c r="B17" s="21" t="str">
        <f t="shared" si="6"/>
        <v/>
      </c>
      <c r="C17" s="44"/>
      <c r="D17" s="7" t="str">
        <f t="shared" si="7"/>
        <v/>
      </c>
      <c r="E17" s="7" t="str">
        <f t="shared" si="8"/>
        <v/>
      </c>
      <c r="F17" s="48"/>
      <c r="G17" s="45"/>
      <c r="H17" s="46"/>
      <c r="I17" s="47"/>
      <c r="J17" s="87"/>
      <c r="K17" s="46"/>
      <c r="L17" s="46"/>
      <c r="M17" s="46"/>
      <c r="N17" s="18" t="str">
        <f t="shared" si="2"/>
        <v/>
      </c>
      <c r="O17" s="23" t="str">
        <f t="shared" ref="O17:O41" si="17">IF(OR($L17="",$M17=""),"",ROUNDDOWN($L17/$M17,2))</f>
        <v/>
      </c>
      <c r="P17" s="59"/>
      <c r="Q17" s="45"/>
      <c r="R17" s="109"/>
      <c r="S17" s="83"/>
      <c r="T17" s="50"/>
      <c r="U17" s="153" t="str">
        <f t="shared" si="9"/>
        <v/>
      </c>
      <c r="V17" s="134"/>
      <c r="W17" s="135"/>
      <c r="X17" s="136"/>
      <c r="Z17" s="41">
        <f>IF($H17="",0,MATCH($H17,※編集不可※選択項目!$C$2:$C$6,0))</f>
        <v>0</v>
      </c>
      <c r="AA17" s="41">
        <f ca="1">IF(Z17=0,0,COUNTA(INDIRECT("※編集不可※選択項目!"&amp;ADDRESS(Z17+9,4,3)):INDIRECT("※編集不可※選択項目!"&amp;ADDRESS(Z17+9,7,3))))</f>
        <v>0</v>
      </c>
      <c r="AB17" s="41">
        <f>IF($I17="",0,MATCH($I17,※編集不可※選択項目!$D$2:$D$7,0))</f>
        <v>0</v>
      </c>
      <c r="AC17" s="41" t="str">
        <f t="shared" si="10"/>
        <v/>
      </c>
      <c r="AD17" s="137" t="str">
        <f>IF($AC17="","",INDEX(※編集不可※選択項目!$E$17:$E$26,MATCH($AC17,※編集不可※選択項目!$B$17:$B$26,0)))</f>
        <v/>
      </c>
      <c r="AE17" s="137" t="str">
        <f>IF($AC17="","",INDEX(※編集不可※選択項目!$F$17:$F$26,MATCH($AC17,※編集不可※選択項目!$B$17:$B$26,0)))</f>
        <v/>
      </c>
      <c r="AF17" s="137">
        <f>IF($J17="",0,MATCH($J17,※編集不可※選択項目!$E$2:$E$7,0))</f>
        <v>0</v>
      </c>
      <c r="AG17" s="137" t="str">
        <f t="shared" si="11"/>
        <v/>
      </c>
      <c r="AH17" s="137" t="str">
        <f t="shared" si="12"/>
        <v/>
      </c>
      <c r="AI17" s="137" t="str">
        <f t="shared" si="13"/>
        <v/>
      </c>
      <c r="AJ17" s="137" t="str">
        <f>IFERROR(INDEX(※編集不可※選択項目!$G$29:$G$44,MATCH(AH17,※編集不可※選択項目!$B$29:$B$44,0)),"")</f>
        <v/>
      </c>
      <c r="AK17" s="54">
        <f t="shared" si="3"/>
        <v>0</v>
      </c>
      <c r="AL17" s="54">
        <f t="shared" si="14"/>
        <v>0</v>
      </c>
      <c r="AM17" s="54" t="str">
        <f t="shared" si="4"/>
        <v/>
      </c>
      <c r="AN17" s="41">
        <f t="shared" si="15"/>
        <v>0</v>
      </c>
      <c r="AO17" s="41">
        <f t="shared" si="16"/>
        <v>0</v>
      </c>
    </row>
    <row r="18" spans="1:41" ht="45" customHeight="1" x14ac:dyDescent="0.2">
      <c r="A18" s="20">
        <f t="shared" si="5"/>
        <v>7</v>
      </c>
      <c r="B18" s="21" t="str">
        <f t="shared" si="6"/>
        <v/>
      </c>
      <c r="C18" s="44"/>
      <c r="D18" s="7" t="str">
        <f t="shared" si="7"/>
        <v/>
      </c>
      <c r="E18" s="7" t="str">
        <f t="shared" si="8"/>
        <v/>
      </c>
      <c r="F18" s="48"/>
      <c r="G18" s="45"/>
      <c r="H18" s="46"/>
      <c r="I18" s="47"/>
      <c r="J18" s="87"/>
      <c r="K18" s="46"/>
      <c r="L18" s="46"/>
      <c r="M18" s="46"/>
      <c r="N18" s="18" t="str">
        <f t="shared" si="2"/>
        <v/>
      </c>
      <c r="O18" s="23" t="str">
        <f t="shared" si="17"/>
        <v/>
      </c>
      <c r="P18" s="59"/>
      <c r="Q18" s="45"/>
      <c r="R18" s="109"/>
      <c r="S18" s="83"/>
      <c r="T18" s="50"/>
      <c r="U18" s="153" t="str">
        <f t="shared" si="9"/>
        <v/>
      </c>
      <c r="V18" s="134"/>
      <c r="W18" s="135"/>
      <c r="X18" s="136"/>
      <c r="Z18" s="41">
        <f>IF($H18="",0,MATCH($H18,※編集不可※選択項目!$C$2:$C$6,0))</f>
        <v>0</v>
      </c>
      <c r="AA18" s="41">
        <f ca="1">IF(Z18=0,0,COUNTA(INDIRECT("※編集不可※選択項目!"&amp;ADDRESS(Z18+9,4,3)):INDIRECT("※編集不可※選択項目!"&amp;ADDRESS(Z18+9,7,3))))</f>
        <v>0</v>
      </c>
      <c r="AB18" s="41">
        <f>IF($I18="",0,MATCH($I18,※編集不可※選択項目!$D$2:$D$7,0))</f>
        <v>0</v>
      </c>
      <c r="AC18" s="41" t="str">
        <f t="shared" si="10"/>
        <v/>
      </c>
      <c r="AD18" s="137" t="str">
        <f>IF($AC18="","",INDEX(※編集不可※選択項目!$E$17:$E$26,MATCH($AC18,※編集不可※選択項目!$B$17:$B$26,0)))</f>
        <v/>
      </c>
      <c r="AE18" s="137" t="str">
        <f>IF($AC18="","",INDEX(※編集不可※選択項目!$F$17:$F$26,MATCH($AC18,※編集不可※選択項目!$B$17:$B$26,0)))</f>
        <v/>
      </c>
      <c r="AF18" s="137">
        <f>IF($J18="",0,MATCH($J18,※編集不可※選択項目!$E$2:$E$7,0))</f>
        <v>0</v>
      </c>
      <c r="AG18" s="137" t="str">
        <f t="shared" si="11"/>
        <v/>
      </c>
      <c r="AH18" s="137" t="str">
        <f t="shared" si="12"/>
        <v/>
      </c>
      <c r="AI18" s="137" t="str">
        <f t="shared" si="13"/>
        <v/>
      </c>
      <c r="AJ18" s="137" t="str">
        <f>IFERROR(INDEX(※編集不可※選択項目!$G$29:$G$44,MATCH(AH18,※編集不可※選択項目!$B$29:$B$44,0)),"")</f>
        <v/>
      </c>
      <c r="AK18" s="54">
        <f t="shared" si="3"/>
        <v>0</v>
      </c>
      <c r="AL18" s="54">
        <f t="shared" si="14"/>
        <v>0</v>
      </c>
      <c r="AM18" s="54" t="str">
        <f t="shared" si="4"/>
        <v/>
      </c>
      <c r="AN18" s="41">
        <f t="shared" si="15"/>
        <v>0</v>
      </c>
      <c r="AO18" s="41">
        <f t="shared" si="16"/>
        <v>0</v>
      </c>
    </row>
    <row r="19" spans="1:41" ht="45" customHeight="1" x14ac:dyDescent="0.2">
      <c r="A19" s="20">
        <f t="shared" si="5"/>
        <v>8</v>
      </c>
      <c r="B19" s="21" t="str">
        <f t="shared" si="6"/>
        <v/>
      </c>
      <c r="C19" s="44"/>
      <c r="D19" s="7" t="str">
        <f t="shared" si="7"/>
        <v/>
      </c>
      <c r="E19" s="7" t="str">
        <f t="shared" si="8"/>
        <v/>
      </c>
      <c r="F19" s="48"/>
      <c r="G19" s="45"/>
      <c r="H19" s="46"/>
      <c r="I19" s="47"/>
      <c r="J19" s="87"/>
      <c r="K19" s="46"/>
      <c r="L19" s="46"/>
      <c r="M19" s="46"/>
      <c r="N19" s="18" t="str">
        <f t="shared" si="2"/>
        <v/>
      </c>
      <c r="O19" s="23" t="str">
        <f t="shared" si="17"/>
        <v/>
      </c>
      <c r="P19" s="59"/>
      <c r="Q19" s="45"/>
      <c r="R19" s="109"/>
      <c r="S19" s="83"/>
      <c r="T19" s="50"/>
      <c r="U19" s="153" t="str">
        <f t="shared" si="9"/>
        <v/>
      </c>
      <c r="V19" s="134"/>
      <c r="W19" s="135"/>
      <c r="X19" s="136"/>
      <c r="Z19" s="41">
        <f>IF($H19="",0,MATCH($H19,※編集不可※選択項目!$C$2:$C$6,0))</f>
        <v>0</v>
      </c>
      <c r="AA19" s="41">
        <f ca="1">IF(Z19=0,0,COUNTA(INDIRECT("※編集不可※選択項目!"&amp;ADDRESS(Z19+9,4,3)):INDIRECT("※編集不可※選択項目!"&amp;ADDRESS(Z19+9,7,3))))</f>
        <v>0</v>
      </c>
      <c r="AB19" s="41">
        <f>IF($I19="",0,MATCH($I19,※編集不可※選択項目!$D$2:$D$7,0))</f>
        <v>0</v>
      </c>
      <c r="AC19" s="41" t="str">
        <f t="shared" si="10"/>
        <v/>
      </c>
      <c r="AD19" s="137" t="str">
        <f>IF($AC19="","",INDEX(※編集不可※選択項目!$E$17:$E$26,MATCH($AC19,※編集不可※選択項目!$B$17:$B$26,0)))</f>
        <v/>
      </c>
      <c r="AE19" s="137" t="str">
        <f>IF($AC19="","",INDEX(※編集不可※選択項目!$F$17:$F$26,MATCH($AC19,※編集不可※選択項目!$B$17:$B$26,0)))</f>
        <v/>
      </c>
      <c r="AF19" s="137">
        <f>IF($J19="",0,MATCH($J19,※編集不可※選択項目!$E$2:$E$7,0))</f>
        <v>0</v>
      </c>
      <c r="AG19" s="137" t="str">
        <f t="shared" si="11"/>
        <v/>
      </c>
      <c r="AH19" s="137" t="str">
        <f t="shared" si="12"/>
        <v/>
      </c>
      <c r="AI19" s="137" t="str">
        <f t="shared" si="13"/>
        <v/>
      </c>
      <c r="AJ19" s="137" t="str">
        <f>IFERROR(INDEX(※編集不可※選択項目!$G$29:$G$44,MATCH(AH19,※編集不可※選択項目!$B$29:$B$44,0)),"")</f>
        <v/>
      </c>
      <c r="AK19" s="54">
        <f t="shared" si="3"/>
        <v>0</v>
      </c>
      <c r="AL19" s="54">
        <f t="shared" si="14"/>
        <v>0</v>
      </c>
      <c r="AM19" s="54" t="str">
        <f t="shared" si="4"/>
        <v/>
      </c>
      <c r="AN19" s="41">
        <f t="shared" si="15"/>
        <v>0</v>
      </c>
      <c r="AO19" s="41">
        <f t="shared" si="16"/>
        <v>0</v>
      </c>
    </row>
    <row r="20" spans="1:41" ht="45" customHeight="1" x14ac:dyDescent="0.2">
      <c r="A20" s="20">
        <f t="shared" si="5"/>
        <v>9</v>
      </c>
      <c r="B20" s="21" t="str">
        <f t="shared" si="6"/>
        <v/>
      </c>
      <c r="C20" s="44"/>
      <c r="D20" s="7" t="str">
        <f t="shared" si="7"/>
        <v/>
      </c>
      <c r="E20" s="7" t="str">
        <f t="shared" si="8"/>
        <v/>
      </c>
      <c r="F20" s="48"/>
      <c r="G20" s="45"/>
      <c r="H20" s="46"/>
      <c r="I20" s="47"/>
      <c r="J20" s="87"/>
      <c r="K20" s="46"/>
      <c r="L20" s="46"/>
      <c r="M20" s="46"/>
      <c r="N20" s="18" t="str">
        <f t="shared" si="2"/>
        <v/>
      </c>
      <c r="O20" s="23" t="str">
        <f t="shared" si="17"/>
        <v/>
      </c>
      <c r="P20" s="59"/>
      <c r="Q20" s="45"/>
      <c r="R20" s="109"/>
      <c r="S20" s="83"/>
      <c r="T20" s="50"/>
      <c r="U20" s="153" t="str">
        <f t="shared" si="9"/>
        <v/>
      </c>
      <c r="V20" s="134"/>
      <c r="W20" s="135"/>
      <c r="X20" s="136"/>
      <c r="Z20" s="41">
        <f>IF($H20="",0,MATCH($H20,※編集不可※選択項目!$C$2:$C$6,0))</f>
        <v>0</v>
      </c>
      <c r="AA20" s="41">
        <f ca="1">IF(Z20=0,0,COUNTA(INDIRECT("※編集不可※選択項目!"&amp;ADDRESS(Z20+9,4,3)):INDIRECT("※編集不可※選択項目!"&amp;ADDRESS(Z20+9,7,3))))</f>
        <v>0</v>
      </c>
      <c r="AB20" s="41">
        <f>IF($I20="",0,MATCH($I20,※編集不可※選択項目!$D$2:$D$7,0))</f>
        <v>0</v>
      </c>
      <c r="AC20" s="41" t="str">
        <f t="shared" si="10"/>
        <v/>
      </c>
      <c r="AD20" s="137" t="str">
        <f>IF($AC20="","",INDEX(※編集不可※選択項目!$E$17:$E$26,MATCH($AC20,※編集不可※選択項目!$B$17:$B$26,0)))</f>
        <v/>
      </c>
      <c r="AE20" s="137" t="str">
        <f>IF($AC20="","",INDEX(※編集不可※選択項目!$F$17:$F$26,MATCH($AC20,※編集不可※選択項目!$B$17:$B$26,0)))</f>
        <v/>
      </c>
      <c r="AF20" s="137">
        <f>IF($J20="",0,MATCH($J20,※編集不可※選択項目!$E$2:$E$7,0))</f>
        <v>0</v>
      </c>
      <c r="AG20" s="137" t="str">
        <f t="shared" si="11"/>
        <v/>
      </c>
      <c r="AH20" s="137" t="str">
        <f t="shared" si="12"/>
        <v/>
      </c>
      <c r="AI20" s="137" t="str">
        <f t="shared" si="13"/>
        <v/>
      </c>
      <c r="AJ20" s="137" t="str">
        <f>IFERROR(INDEX(※編集不可※選択項目!$G$29:$G$44,MATCH(AH20,※編集不可※選択項目!$B$29:$B$44,0)),"")</f>
        <v/>
      </c>
      <c r="AK20" s="54">
        <f t="shared" si="3"/>
        <v>0</v>
      </c>
      <c r="AL20" s="54">
        <f t="shared" si="14"/>
        <v>0</v>
      </c>
      <c r="AM20" s="54" t="str">
        <f t="shared" si="4"/>
        <v/>
      </c>
      <c r="AN20" s="41">
        <f t="shared" si="15"/>
        <v>0</v>
      </c>
      <c r="AO20" s="41">
        <f t="shared" si="16"/>
        <v>0</v>
      </c>
    </row>
    <row r="21" spans="1:41" ht="45" customHeight="1" x14ac:dyDescent="0.2">
      <c r="A21" s="20">
        <f t="shared" si="5"/>
        <v>10</v>
      </c>
      <c r="B21" s="21" t="str">
        <f t="shared" si="6"/>
        <v/>
      </c>
      <c r="C21" s="44"/>
      <c r="D21" s="7" t="str">
        <f t="shared" si="7"/>
        <v/>
      </c>
      <c r="E21" s="7" t="str">
        <f t="shared" si="8"/>
        <v/>
      </c>
      <c r="F21" s="48"/>
      <c r="G21" s="45"/>
      <c r="H21" s="46"/>
      <c r="I21" s="47"/>
      <c r="J21" s="87"/>
      <c r="K21" s="46"/>
      <c r="L21" s="46"/>
      <c r="M21" s="46"/>
      <c r="N21" s="18" t="str">
        <f t="shared" si="2"/>
        <v/>
      </c>
      <c r="O21" s="23" t="str">
        <f t="shared" si="17"/>
        <v/>
      </c>
      <c r="P21" s="59"/>
      <c r="Q21" s="45"/>
      <c r="R21" s="109"/>
      <c r="S21" s="83"/>
      <c r="T21" s="50"/>
      <c r="U21" s="153" t="str">
        <f t="shared" si="9"/>
        <v/>
      </c>
      <c r="V21" s="134"/>
      <c r="W21" s="135"/>
      <c r="X21" s="136"/>
      <c r="Z21" s="41">
        <f>IF($H21="",0,MATCH($H21,※編集不可※選択項目!$C$2:$C$6,0))</f>
        <v>0</v>
      </c>
      <c r="AA21" s="41">
        <f ca="1">IF(Z21=0,0,COUNTA(INDIRECT("※編集不可※選択項目!"&amp;ADDRESS(Z21+9,4,3)):INDIRECT("※編集不可※選択項目!"&amp;ADDRESS(Z21+9,7,3))))</f>
        <v>0</v>
      </c>
      <c r="AB21" s="41">
        <f>IF($I21="",0,MATCH($I21,※編集不可※選択項目!$D$2:$D$7,0))</f>
        <v>0</v>
      </c>
      <c r="AC21" s="41" t="str">
        <f t="shared" si="10"/>
        <v/>
      </c>
      <c r="AD21" s="137" t="str">
        <f>IF($AC21="","",INDEX(※編集不可※選択項目!$E$17:$E$26,MATCH($AC21,※編集不可※選択項目!$B$17:$B$26,0)))</f>
        <v/>
      </c>
      <c r="AE21" s="137" t="str">
        <f>IF($AC21="","",INDEX(※編集不可※選択項目!$F$17:$F$26,MATCH($AC21,※編集不可※選択項目!$B$17:$B$26,0)))</f>
        <v/>
      </c>
      <c r="AF21" s="137">
        <f>IF($J21="",0,MATCH($J21,※編集不可※選択項目!$E$2:$E$7,0))</f>
        <v>0</v>
      </c>
      <c r="AG21" s="137" t="str">
        <f t="shared" si="11"/>
        <v/>
      </c>
      <c r="AH21" s="137" t="str">
        <f t="shared" si="12"/>
        <v/>
      </c>
      <c r="AI21" s="137" t="str">
        <f t="shared" si="13"/>
        <v/>
      </c>
      <c r="AJ21" s="137" t="str">
        <f>IFERROR(INDEX(※編集不可※選択項目!$G$29:$G$44,MATCH(AH21,※編集不可※選択項目!$B$29:$B$44,0)),"")</f>
        <v/>
      </c>
      <c r="AK21" s="54">
        <f t="shared" si="3"/>
        <v>0</v>
      </c>
      <c r="AL21" s="54">
        <f t="shared" si="14"/>
        <v>0</v>
      </c>
      <c r="AM21" s="54" t="str">
        <f t="shared" si="4"/>
        <v/>
      </c>
      <c r="AN21" s="41">
        <f t="shared" si="15"/>
        <v>0</v>
      </c>
      <c r="AO21" s="41">
        <f t="shared" si="16"/>
        <v>0</v>
      </c>
    </row>
    <row r="22" spans="1:41" ht="45" customHeight="1" x14ac:dyDescent="0.2">
      <c r="A22" s="20">
        <f t="shared" si="5"/>
        <v>11</v>
      </c>
      <c r="B22" s="21" t="str">
        <f t="shared" si="6"/>
        <v/>
      </c>
      <c r="C22" s="44"/>
      <c r="D22" s="7" t="str">
        <f t="shared" si="7"/>
        <v/>
      </c>
      <c r="E22" s="7" t="str">
        <f t="shared" si="8"/>
        <v/>
      </c>
      <c r="F22" s="48"/>
      <c r="G22" s="45"/>
      <c r="H22" s="46"/>
      <c r="I22" s="47"/>
      <c r="J22" s="87"/>
      <c r="K22" s="46"/>
      <c r="L22" s="46"/>
      <c r="M22" s="46"/>
      <c r="N22" s="18" t="str">
        <f t="shared" si="2"/>
        <v/>
      </c>
      <c r="O22" s="23" t="str">
        <f t="shared" si="17"/>
        <v/>
      </c>
      <c r="P22" s="59"/>
      <c r="Q22" s="45"/>
      <c r="R22" s="109"/>
      <c r="S22" s="83"/>
      <c r="T22" s="50"/>
      <c r="U22" s="153" t="str">
        <f t="shared" si="9"/>
        <v/>
      </c>
      <c r="V22" s="134"/>
      <c r="W22" s="135"/>
      <c r="X22" s="136"/>
      <c r="Z22" s="41">
        <f>IF($H22="",0,MATCH($H22,※編集不可※選択項目!$C$2:$C$6,0))</f>
        <v>0</v>
      </c>
      <c r="AA22" s="41">
        <f ca="1">IF(Z22=0,0,COUNTA(INDIRECT("※編集不可※選択項目!"&amp;ADDRESS(Z22+9,4,3)):INDIRECT("※編集不可※選択項目!"&amp;ADDRESS(Z22+9,7,3))))</f>
        <v>0</v>
      </c>
      <c r="AB22" s="41">
        <f>IF($I22="",0,MATCH($I22,※編集不可※選択項目!$D$2:$D$7,0))</f>
        <v>0</v>
      </c>
      <c r="AC22" s="41" t="str">
        <f t="shared" si="10"/>
        <v/>
      </c>
      <c r="AD22" s="137" t="str">
        <f>IF($AC22="","",INDEX(※編集不可※選択項目!$E$17:$E$26,MATCH($AC22,※編集不可※選択項目!$B$17:$B$26,0)))</f>
        <v/>
      </c>
      <c r="AE22" s="137" t="str">
        <f>IF($AC22="","",INDEX(※編集不可※選択項目!$F$17:$F$26,MATCH($AC22,※編集不可※選択項目!$B$17:$B$26,0)))</f>
        <v/>
      </c>
      <c r="AF22" s="137">
        <f>IF($J22="",0,MATCH($J22,※編集不可※選択項目!$E$2:$E$7,0))</f>
        <v>0</v>
      </c>
      <c r="AG22" s="137" t="str">
        <f t="shared" si="11"/>
        <v/>
      </c>
      <c r="AH22" s="137" t="str">
        <f t="shared" si="12"/>
        <v/>
      </c>
      <c r="AI22" s="137" t="str">
        <f t="shared" si="13"/>
        <v/>
      </c>
      <c r="AJ22" s="137" t="str">
        <f>IFERROR(INDEX(※編集不可※選択項目!$G$29:$G$44,MATCH(AH22,※編集不可※選択項目!$B$29:$B$44,0)),"")</f>
        <v/>
      </c>
      <c r="AK22" s="54">
        <f t="shared" si="3"/>
        <v>0</v>
      </c>
      <c r="AL22" s="54">
        <f t="shared" si="14"/>
        <v>0</v>
      </c>
      <c r="AM22" s="54" t="str">
        <f t="shared" si="4"/>
        <v/>
      </c>
      <c r="AN22" s="41">
        <f t="shared" si="15"/>
        <v>0</v>
      </c>
      <c r="AO22" s="41">
        <f t="shared" si="16"/>
        <v>0</v>
      </c>
    </row>
    <row r="23" spans="1:41" ht="45" customHeight="1" x14ac:dyDescent="0.2">
      <c r="A23" s="20">
        <f t="shared" si="5"/>
        <v>12</v>
      </c>
      <c r="B23" s="21" t="str">
        <f t="shared" si="6"/>
        <v/>
      </c>
      <c r="C23" s="44"/>
      <c r="D23" s="7" t="str">
        <f t="shared" si="7"/>
        <v/>
      </c>
      <c r="E23" s="7" t="str">
        <f t="shared" si="8"/>
        <v/>
      </c>
      <c r="F23" s="48"/>
      <c r="G23" s="45"/>
      <c r="H23" s="46"/>
      <c r="I23" s="47"/>
      <c r="J23" s="87"/>
      <c r="K23" s="46"/>
      <c r="L23" s="46"/>
      <c r="M23" s="46"/>
      <c r="N23" s="18" t="str">
        <f t="shared" si="2"/>
        <v/>
      </c>
      <c r="O23" s="23" t="str">
        <f t="shared" si="17"/>
        <v/>
      </c>
      <c r="P23" s="59"/>
      <c r="Q23" s="45"/>
      <c r="R23" s="109"/>
      <c r="S23" s="83"/>
      <c r="T23" s="50"/>
      <c r="U23" s="153" t="str">
        <f t="shared" si="9"/>
        <v/>
      </c>
      <c r="V23" s="134"/>
      <c r="W23" s="135"/>
      <c r="X23" s="136"/>
      <c r="Z23" s="41">
        <f>IF($H23="",0,MATCH($H23,※編集不可※選択項目!$C$2:$C$6,0))</f>
        <v>0</v>
      </c>
      <c r="AA23" s="41">
        <f ca="1">IF(Z23=0,0,COUNTA(INDIRECT("※編集不可※選択項目!"&amp;ADDRESS(Z23+9,4,3)):INDIRECT("※編集不可※選択項目!"&amp;ADDRESS(Z23+9,7,3))))</f>
        <v>0</v>
      </c>
      <c r="AB23" s="41">
        <f>IF($I23="",0,MATCH($I23,※編集不可※選択項目!$D$2:$D$7,0))</f>
        <v>0</v>
      </c>
      <c r="AC23" s="41" t="str">
        <f t="shared" si="10"/>
        <v/>
      </c>
      <c r="AD23" s="137" t="str">
        <f>IF($AC23="","",INDEX(※編集不可※選択項目!$E$17:$E$26,MATCH($AC23,※編集不可※選択項目!$B$17:$B$26,0)))</f>
        <v/>
      </c>
      <c r="AE23" s="137" t="str">
        <f>IF($AC23="","",INDEX(※編集不可※選択項目!$F$17:$F$26,MATCH($AC23,※編集不可※選択項目!$B$17:$B$26,0)))</f>
        <v/>
      </c>
      <c r="AF23" s="137">
        <f>IF($J23="",0,MATCH($J23,※編集不可※選択項目!$E$2:$E$7,0))</f>
        <v>0</v>
      </c>
      <c r="AG23" s="137" t="str">
        <f t="shared" si="11"/>
        <v/>
      </c>
      <c r="AH23" s="137" t="str">
        <f t="shared" si="12"/>
        <v/>
      </c>
      <c r="AI23" s="137" t="str">
        <f t="shared" si="13"/>
        <v/>
      </c>
      <c r="AJ23" s="137" t="str">
        <f>IFERROR(INDEX(※編集不可※選択項目!$G$29:$G$44,MATCH(AH23,※編集不可※選択項目!$B$29:$B$44,0)),"")</f>
        <v/>
      </c>
      <c r="AK23" s="54">
        <f t="shared" si="3"/>
        <v>0</v>
      </c>
      <c r="AL23" s="54">
        <f t="shared" si="14"/>
        <v>0</v>
      </c>
      <c r="AM23" s="54" t="str">
        <f t="shared" si="4"/>
        <v/>
      </c>
      <c r="AN23" s="41">
        <f t="shared" si="15"/>
        <v>0</v>
      </c>
      <c r="AO23" s="41">
        <f t="shared" si="16"/>
        <v>0</v>
      </c>
    </row>
    <row r="24" spans="1:41" ht="45" customHeight="1" x14ac:dyDescent="0.2">
      <c r="A24" s="20">
        <f t="shared" si="5"/>
        <v>13</v>
      </c>
      <c r="B24" s="21" t="str">
        <f t="shared" si="6"/>
        <v/>
      </c>
      <c r="C24" s="44"/>
      <c r="D24" s="7" t="str">
        <f t="shared" si="7"/>
        <v/>
      </c>
      <c r="E24" s="7" t="str">
        <f t="shared" si="8"/>
        <v/>
      </c>
      <c r="F24" s="48"/>
      <c r="G24" s="45"/>
      <c r="H24" s="46"/>
      <c r="I24" s="47"/>
      <c r="J24" s="87"/>
      <c r="K24" s="46"/>
      <c r="L24" s="46"/>
      <c r="M24" s="46"/>
      <c r="N24" s="18" t="str">
        <f t="shared" si="2"/>
        <v/>
      </c>
      <c r="O24" s="23" t="str">
        <f t="shared" si="17"/>
        <v/>
      </c>
      <c r="P24" s="59"/>
      <c r="Q24" s="45"/>
      <c r="R24" s="109"/>
      <c r="S24" s="83"/>
      <c r="T24" s="50"/>
      <c r="U24" s="153" t="str">
        <f t="shared" si="9"/>
        <v/>
      </c>
      <c r="V24" s="134"/>
      <c r="W24" s="135"/>
      <c r="X24" s="136"/>
      <c r="Z24" s="41">
        <f>IF($H24="",0,MATCH($H24,※編集不可※選択項目!$C$2:$C$6,0))</f>
        <v>0</v>
      </c>
      <c r="AA24" s="41">
        <f ca="1">IF(Z24=0,0,COUNTA(INDIRECT("※編集不可※選択項目!"&amp;ADDRESS(Z24+9,4,3)):INDIRECT("※編集不可※選択項目!"&amp;ADDRESS(Z24+9,7,3))))</f>
        <v>0</v>
      </c>
      <c r="AB24" s="41">
        <f>IF($I24="",0,MATCH($I24,※編集不可※選択項目!$D$2:$D$7,0))</f>
        <v>0</v>
      </c>
      <c r="AC24" s="41" t="str">
        <f t="shared" si="10"/>
        <v/>
      </c>
      <c r="AD24" s="137" t="str">
        <f>IF($AC24="","",INDEX(※編集不可※選択項目!$E$17:$E$26,MATCH($AC24,※編集不可※選択項目!$B$17:$B$26,0)))</f>
        <v/>
      </c>
      <c r="AE24" s="137" t="str">
        <f>IF($AC24="","",INDEX(※編集不可※選択項目!$F$17:$F$26,MATCH($AC24,※編集不可※選択項目!$B$17:$B$26,0)))</f>
        <v/>
      </c>
      <c r="AF24" s="137">
        <f>IF($J24="",0,MATCH($J24,※編集不可※選択項目!$E$2:$E$7,0))</f>
        <v>0</v>
      </c>
      <c r="AG24" s="137" t="str">
        <f t="shared" si="11"/>
        <v/>
      </c>
      <c r="AH24" s="137" t="str">
        <f t="shared" si="12"/>
        <v/>
      </c>
      <c r="AI24" s="137" t="str">
        <f t="shared" si="13"/>
        <v/>
      </c>
      <c r="AJ24" s="137" t="str">
        <f>IFERROR(INDEX(※編集不可※選択項目!$G$29:$G$44,MATCH(AH24,※編集不可※選択項目!$B$29:$B$44,0)),"")</f>
        <v/>
      </c>
      <c r="AK24" s="54">
        <f t="shared" si="3"/>
        <v>0</v>
      </c>
      <c r="AL24" s="54">
        <f t="shared" si="14"/>
        <v>0</v>
      </c>
      <c r="AM24" s="54" t="str">
        <f t="shared" si="4"/>
        <v/>
      </c>
      <c r="AN24" s="41">
        <f t="shared" si="15"/>
        <v>0</v>
      </c>
      <c r="AO24" s="41">
        <f t="shared" si="16"/>
        <v>0</v>
      </c>
    </row>
    <row r="25" spans="1:41" ht="45" customHeight="1" x14ac:dyDescent="0.2">
      <c r="A25" s="20">
        <f t="shared" si="5"/>
        <v>14</v>
      </c>
      <c r="B25" s="21" t="str">
        <f t="shared" si="6"/>
        <v/>
      </c>
      <c r="C25" s="44"/>
      <c r="D25" s="7" t="str">
        <f t="shared" si="7"/>
        <v/>
      </c>
      <c r="E25" s="7" t="str">
        <f t="shared" si="8"/>
        <v/>
      </c>
      <c r="F25" s="48"/>
      <c r="G25" s="45"/>
      <c r="H25" s="46"/>
      <c r="I25" s="47"/>
      <c r="J25" s="87"/>
      <c r="K25" s="46"/>
      <c r="L25" s="46"/>
      <c r="M25" s="46"/>
      <c r="N25" s="18" t="str">
        <f t="shared" si="2"/>
        <v/>
      </c>
      <c r="O25" s="23" t="str">
        <f t="shared" si="17"/>
        <v/>
      </c>
      <c r="P25" s="59"/>
      <c r="Q25" s="45"/>
      <c r="R25" s="109"/>
      <c r="S25" s="83"/>
      <c r="T25" s="50"/>
      <c r="U25" s="153" t="str">
        <f t="shared" si="9"/>
        <v/>
      </c>
      <c r="V25" s="134"/>
      <c r="W25" s="135"/>
      <c r="X25" s="136"/>
      <c r="Z25" s="41">
        <f>IF($H25="",0,MATCH($H25,※編集不可※選択項目!$C$2:$C$6,0))</f>
        <v>0</v>
      </c>
      <c r="AA25" s="41">
        <f ca="1">IF(Z25=0,0,COUNTA(INDIRECT("※編集不可※選択項目!"&amp;ADDRESS(Z25+9,4,3)):INDIRECT("※編集不可※選択項目!"&amp;ADDRESS(Z25+9,7,3))))</f>
        <v>0</v>
      </c>
      <c r="AB25" s="41">
        <f>IF($I25="",0,MATCH($I25,※編集不可※選択項目!$D$2:$D$7,0))</f>
        <v>0</v>
      </c>
      <c r="AC25" s="41" t="str">
        <f t="shared" si="10"/>
        <v/>
      </c>
      <c r="AD25" s="137" t="str">
        <f>IF($AC25="","",INDEX(※編集不可※選択項目!$E$17:$E$26,MATCH($AC25,※編集不可※選択項目!$B$17:$B$26,0)))</f>
        <v/>
      </c>
      <c r="AE25" s="137" t="str">
        <f>IF($AC25="","",INDEX(※編集不可※選択項目!$F$17:$F$26,MATCH($AC25,※編集不可※選択項目!$B$17:$B$26,0)))</f>
        <v/>
      </c>
      <c r="AF25" s="137">
        <f>IF($J25="",0,MATCH($J25,※編集不可※選択項目!$E$2:$E$7,0))</f>
        <v>0</v>
      </c>
      <c r="AG25" s="137" t="str">
        <f t="shared" si="11"/>
        <v/>
      </c>
      <c r="AH25" s="137" t="str">
        <f t="shared" si="12"/>
        <v/>
      </c>
      <c r="AI25" s="137" t="str">
        <f t="shared" si="13"/>
        <v/>
      </c>
      <c r="AJ25" s="137" t="str">
        <f>IFERROR(INDEX(※編集不可※選択項目!$G$29:$G$44,MATCH(AH25,※編集不可※選択項目!$B$29:$B$44,0)),"")</f>
        <v/>
      </c>
      <c r="AK25" s="54">
        <f t="shared" si="3"/>
        <v>0</v>
      </c>
      <c r="AL25" s="54">
        <f t="shared" si="14"/>
        <v>0</v>
      </c>
      <c r="AM25" s="54" t="str">
        <f t="shared" si="4"/>
        <v/>
      </c>
      <c r="AN25" s="41">
        <f t="shared" si="15"/>
        <v>0</v>
      </c>
      <c r="AO25" s="41">
        <f t="shared" si="16"/>
        <v>0</v>
      </c>
    </row>
    <row r="26" spans="1:41" ht="45" customHeight="1" x14ac:dyDescent="0.2">
      <c r="A26" s="20">
        <f t="shared" si="5"/>
        <v>15</v>
      </c>
      <c r="B26" s="21" t="str">
        <f t="shared" si="6"/>
        <v/>
      </c>
      <c r="C26" s="44"/>
      <c r="D26" s="7" t="str">
        <f t="shared" si="7"/>
        <v/>
      </c>
      <c r="E26" s="7" t="str">
        <f t="shared" si="8"/>
        <v/>
      </c>
      <c r="F26" s="48"/>
      <c r="G26" s="45"/>
      <c r="H26" s="46"/>
      <c r="I26" s="47"/>
      <c r="J26" s="87"/>
      <c r="K26" s="46"/>
      <c r="L26" s="46"/>
      <c r="M26" s="46"/>
      <c r="N26" s="18" t="str">
        <f t="shared" si="2"/>
        <v/>
      </c>
      <c r="O26" s="23" t="str">
        <f t="shared" si="17"/>
        <v/>
      </c>
      <c r="P26" s="59"/>
      <c r="Q26" s="45"/>
      <c r="R26" s="109"/>
      <c r="S26" s="83"/>
      <c r="T26" s="50"/>
      <c r="U26" s="153" t="str">
        <f t="shared" si="9"/>
        <v/>
      </c>
      <c r="V26" s="134"/>
      <c r="W26" s="135"/>
      <c r="X26" s="136"/>
      <c r="Z26" s="41">
        <f>IF($H26="",0,MATCH($H26,※編集不可※選択項目!$C$2:$C$6,0))</f>
        <v>0</v>
      </c>
      <c r="AA26" s="41">
        <f ca="1">IF(Z26=0,0,COUNTA(INDIRECT("※編集不可※選択項目!"&amp;ADDRESS(Z26+9,4,3)):INDIRECT("※編集不可※選択項目!"&amp;ADDRESS(Z26+9,7,3))))</f>
        <v>0</v>
      </c>
      <c r="AB26" s="41">
        <f>IF($I26="",0,MATCH($I26,※編集不可※選択項目!$D$2:$D$7,0))</f>
        <v>0</v>
      </c>
      <c r="AC26" s="41" t="str">
        <f t="shared" si="10"/>
        <v/>
      </c>
      <c r="AD26" s="137" t="str">
        <f>IF($AC26="","",INDEX(※編集不可※選択項目!$E$17:$E$26,MATCH($AC26,※編集不可※選択項目!$B$17:$B$26,0)))</f>
        <v/>
      </c>
      <c r="AE26" s="137" t="str">
        <f>IF($AC26="","",INDEX(※編集不可※選択項目!$F$17:$F$26,MATCH($AC26,※編集不可※選択項目!$B$17:$B$26,0)))</f>
        <v/>
      </c>
      <c r="AF26" s="137">
        <f>IF($J26="",0,MATCH($J26,※編集不可※選択項目!$E$2:$E$7,0))</f>
        <v>0</v>
      </c>
      <c r="AG26" s="137" t="str">
        <f t="shared" si="11"/>
        <v/>
      </c>
      <c r="AH26" s="137" t="str">
        <f t="shared" si="12"/>
        <v/>
      </c>
      <c r="AI26" s="137" t="str">
        <f t="shared" si="13"/>
        <v/>
      </c>
      <c r="AJ26" s="137" t="str">
        <f>IFERROR(INDEX(※編集不可※選択項目!$G$29:$G$44,MATCH(AH26,※編集不可※選択項目!$B$29:$B$44,0)),"")</f>
        <v/>
      </c>
      <c r="AK26" s="54">
        <f t="shared" si="3"/>
        <v>0</v>
      </c>
      <c r="AL26" s="54">
        <f t="shared" si="14"/>
        <v>0</v>
      </c>
      <c r="AM26" s="54" t="str">
        <f t="shared" si="4"/>
        <v/>
      </c>
      <c r="AN26" s="41">
        <f t="shared" si="15"/>
        <v>0</v>
      </c>
      <c r="AO26" s="41">
        <f t="shared" si="16"/>
        <v>0</v>
      </c>
    </row>
    <row r="27" spans="1:41" ht="45" customHeight="1" x14ac:dyDescent="0.2">
      <c r="A27" s="20">
        <f t="shared" si="5"/>
        <v>16</v>
      </c>
      <c r="B27" s="21" t="str">
        <f t="shared" si="6"/>
        <v/>
      </c>
      <c r="C27" s="44"/>
      <c r="D27" s="7" t="str">
        <f t="shared" si="7"/>
        <v/>
      </c>
      <c r="E27" s="7" t="str">
        <f t="shared" si="8"/>
        <v/>
      </c>
      <c r="F27" s="48"/>
      <c r="G27" s="45"/>
      <c r="H27" s="46"/>
      <c r="I27" s="47"/>
      <c r="J27" s="87"/>
      <c r="K27" s="46"/>
      <c r="L27" s="46"/>
      <c r="M27" s="46"/>
      <c r="N27" s="18" t="str">
        <f t="shared" si="2"/>
        <v/>
      </c>
      <c r="O27" s="23" t="str">
        <f t="shared" si="17"/>
        <v/>
      </c>
      <c r="P27" s="59"/>
      <c r="Q27" s="45"/>
      <c r="R27" s="109"/>
      <c r="S27" s="83"/>
      <c r="T27" s="50"/>
      <c r="U27" s="153" t="str">
        <f t="shared" si="9"/>
        <v/>
      </c>
      <c r="V27" s="134"/>
      <c r="W27" s="135"/>
      <c r="X27" s="136"/>
      <c r="Z27" s="41">
        <f>IF($H27="",0,MATCH($H27,※編集不可※選択項目!$C$2:$C$6,0))</f>
        <v>0</v>
      </c>
      <c r="AA27" s="41">
        <f ca="1">IF(Z27=0,0,COUNTA(INDIRECT("※編集不可※選択項目!"&amp;ADDRESS(Z27+9,4,3)):INDIRECT("※編集不可※選択項目!"&amp;ADDRESS(Z27+9,7,3))))</f>
        <v>0</v>
      </c>
      <c r="AB27" s="41">
        <f>IF($I27="",0,MATCH($I27,※編集不可※選択項目!$D$2:$D$7,0))</f>
        <v>0</v>
      </c>
      <c r="AC27" s="41" t="str">
        <f t="shared" si="10"/>
        <v/>
      </c>
      <c r="AD27" s="137" t="str">
        <f>IF($AC27="","",INDEX(※編集不可※選択項目!$E$17:$E$26,MATCH($AC27,※編集不可※選択項目!$B$17:$B$26,0)))</f>
        <v/>
      </c>
      <c r="AE27" s="137" t="str">
        <f>IF($AC27="","",INDEX(※編集不可※選択項目!$F$17:$F$26,MATCH($AC27,※編集不可※選択項目!$B$17:$B$26,0)))</f>
        <v/>
      </c>
      <c r="AF27" s="137">
        <f>IF($J27="",0,MATCH($J27,※編集不可※選択項目!$E$2:$E$7,0))</f>
        <v>0</v>
      </c>
      <c r="AG27" s="137" t="str">
        <f t="shared" si="11"/>
        <v/>
      </c>
      <c r="AH27" s="137" t="str">
        <f t="shared" si="12"/>
        <v/>
      </c>
      <c r="AI27" s="137" t="str">
        <f t="shared" si="13"/>
        <v/>
      </c>
      <c r="AJ27" s="137" t="str">
        <f>IFERROR(INDEX(※編集不可※選択項目!$G$29:$G$44,MATCH(AH27,※編集不可※選択項目!$B$29:$B$44,0)),"")</f>
        <v/>
      </c>
      <c r="AK27" s="54">
        <f t="shared" si="3"/>
        <v>0</v>
      </c>
      <c r="AL27" s="54">
        <f t="shared" si="14"/>
        <v>0</v>
      </c>
      <c r="AM27" s="54" t="str">
        <f t="shared" si="4"/>
        <v/>
      </c>
      <c r="AN27" s="41">
        <f t="shared" si="15"/>
        <v>0</v>
      </c>
      <c r="AO27" s="41">
        <f t="shared" si="16"/>
        <v>0</v>
      </c>
    </row>
    <row r="28" spans="1:41" ht="45" customHeight="1" x14ac:dyDescent="0.2">
      <c r="A28" s="20">
        <f t="shared" si="5"/>
        <v>17</v>
      </c>
      <c r="B28" s="21" t="str">
        <f t="shared" si="6"/>
        <v/>
      </c>
      <c r="C28" s="44"/>
      <c r="D28" s="7" t="str">
        <f t="shared" si="7"/>
        <v/>
      </c>
      <c r="E28" s="7" t="str">
        <f t="shared" si="8"/>
        <v/>
      </c>
      <c r="F28" s="48"/>
      <c r="G28" s="45"/>
      <c r="H28" s="46"/>
      <c r="I28" s="47"/>
      <c r="J28" s="87"/>
      <c r="K28" s="46"/>
      <c r="L28" s="46"/>
      <c r="M28" s="46"/>
      <c r="N28" s="18" t="str">
        <f t="shared" si="2"/>
        <v/>
      </c>
      <c r="O28" s="23" t="str">
        <f t="shared" si="17"/>
        <v/>
      </c>
      <c r="P28" s="59"/>
      <c r="Q28" s="45"/>
      <c r="R28" s="109"/>
      <c r="S28" s="83"/>
      <c r="T28" s="50"/>
      <c r="U28" s="153" t="str">
        <f t="shared" si="9"/>
        <v/>
      </c>
      <c r="V28" s="134"/>
      <c r="W28" s="135"/>
      <c r="X28" s="136"/>
      <c r="Z28" s="41">
        <f>IF($H28="",0,MATCH($H28,※編集不可※選択項目!$C$2:$C$6,0))</f>
        <v>0</v>
      </c>
      <c r="AA28" s="41">
        <f ca="1">IF(Z28=0,0,COUNTA(INDIRECT("※編集不可※選択項目!"&amp;ADDRESS(Z28+9,4,3)):INDIRECT("※編集不可※選択項目!"&amp;ADDRESS(Z28+9,7,3))))</f>
        <v>0</v>
      </c>
      <c r="AB28" s="41">
        <f>IF($I28="",0,MATCH($I28,※編集不可※選択項目!$D$2:$D$7,0))</f>
        <v>0</v>
      </c>
      <c r="AC28" s="41" t="str">
        <f t="shared" si="10"/>
        <v/>
      </c>
      <c r="AD28" s="137" t="str">
        <f>IF($AC28="","",INDEX(※編集不可※選択項目!$E$17:$E$26,MATCH($AC28,※編集不可※選択項目!$B$17:$B$26,0)))</f>
        <v/>
      </c>
      <c r="AE28" s="137" t="str">
        <f>IF($AC28="","",INDEX(※編集不可※選択項目!$F$17:$F$26,MATCH($AC28,※編集不可※選択項目!$B$17:$B$26,0)))</f>
        <v/>
      </c>
      <c r="AF28" s="137">
        <f>IF($J28="",0,MATCH($J28,※編集不可※選択項目!$E$2:$E$7,0))</f>
        <v>0</v>
      </c>
      <c r="AG28" s="137" t="str">
        <f t="shared" si="11"/>
        <v/>
      </c>
      <c r="AH28" s="137" t="str">
        <f t="shared" si="12"/>
        <v/>
      </c>
      <c r="AI28" s="137" t="str">
        <f t="shared" si="13"/>
        <v/>
      </c>
      <c r="AJ28" s="137" t="str">
        <f>IFERROR(INDEX(※編集不可※選択項目!$G$29:$G$44,MATCH(AH28,※編集不可※選択項目!$B$29:$B$44,0)),"")</f>
        <v/>
      </c>
      <c r="AK28" s="54">
        <f t="shared" si="3"/>
        <v>0</v>
      </c>
      <c r="AL28" s="54">
        <f t="shared" si="14"/>
        <v>0</v>
      </c>
      <c r="AM28" s="54" t="str">
        <f t="shared" si="4"/>
        <v/>
      </c>
      <c r="AN28" s="41">
        <f t="shared" si="15"/>
        <v>0</v>
      </c>
      <c r="AO28" s="41">
        <f t="shared" si="16"/>
        <v>0</v>
      </c>
    </row>
    <row r="29" spans="1:41" ht="45" customHeight="1" x14ac:dyDescent="0.2">
      <c r="A29" s="20">
        <f t="shared" si="5"/>
        <v>18</v>
      </c>
      <c r="B29" s="21" t="str">
        <f t="shared" si="6"/>
        <v/>
      </c>
      <c r="C29" s="44"/>
      <c r="D29" s="7" t="str">
        <f t="shared" si="7"/>
        <v/>
      </c>
      <c r="E29" s="7" t="str">
        <f t="shared" si="8"/>
        <v/>
      </c>
      <c r="F29" s="48"/>
      <c r="G29" s="45"/>
      <c r="H29" s="46"/>
      <c r="I29" s="47"/>
      <c r="J29" s="87"/>
      <c r="K29" s="46"/>
      <c r="L29" s="46"/>
      <c r="M29" s="46"/>
      <c r="N29" s="18" t="str">
        <f t="shared" si="2"/>
        <v/>
      </c>
      <c r="O29" s="23" t="str">
        <f t="shared" si="17"/>
        <v/>
      </c>
      <c r="P29" s="59"/>
      <c r="Q29" s="45"/>
      <c r="R29" s="109"/>
      <c r="S29" s="83"/>
      <c r="T29" s="50"/>
      <c r="U29" s="153" t="str">
        <f t="shared" si="9"/>
        <v/>
      </c>
      <c r="V29" s="134"/>
      <c r="W29" s="135"/>
      <c r="X29" s="136"/>
      <c r="Z29" s="41">
        <f>IF($H29="",0,MATCH($H29,※編集不可※選択項目!$C$2:$C$6,0))</f>
        <v>0</v>
      </c>
      <c r="AA29" s="41">
        <f ca="1">IF(Z29=0,0,COUNTA(INDIRECT("※編集不可※選択項目!"&amp;ADDRESS(Z29+9,4,3)):INDIRECT("※編集不可※選択項目!"&amp;ADDRESS(Z29+9,7,3))))</f>
        <v>0</v>
      </c>
      <c r="AB29" s="41">
        <f>IF($I29="",0,MATCH($I29,※編集不可※選択項目!$D$2:$D$7,0))</f>
        <v>0</v>
      </c>
      <c r="AC29" s="41" t="str">
        <f t="shared" si="10"/>
        <v/>
      </c>
      <c r="AD29" s="137" t="str">
        <f>IF($AC29="","",INDEX(※編集不可※選択項目!$E$17:$E$26,MATCH($AC29,※編集不可※選択項目!$B$17:$B$26,0)))</f>
        <v/>
      </c>
      <c r="AE29" s="137" t="str">
        <f>IF($AC29="","",INDEX(※編集不可※選択項目!$F$17:$F$26,MATCH($AC29,※編集不可※選択項目!$B$17:$B$26,0)))</f>
        <v/>
      </c>
      <c r="AF29" s="137">
        <f>IF($J29="",0,MATCH($J29,※編集不可※選択項目!$E$2:$E$7,0))</f>
        <v>0</v>
      </c>
      <c r="AG29" s="137" t="str">
        <f t="shared" si="11"/>
        <v/>
      </c>
      <c r="AH29" s="137" t="str">
        <f t="shared" si="12"/>
        <v/>
      </c>
      <c r="AI29" s="137" t="str">
        <f t="shared" si="13"/>
        <v/>
      </c>
      <c r="AJ29" s="137" t="str">
        <f>IFERROR(INDEX(※編集不可※選択項目!$G$29:$G$44,MATCH(AH29,※編集不可※選択項目!$B$29:$B$44,0)),"")</f>
        <v/>
      </c>
      <c r="AK29" s="54">
        <f t="shared" si="3"/>
        <v>0</v>
      </c>
      <c r="AL29" s="54">
        <f t="shared" si="14"/>
        <v>0</v>
      </c>
      <c r="AM29" s="54" t="str">
        <f t="shared" si="4"/>
        <v/>
      </c>
      <c r="AN29" s="41">
        <f t="shared" si="15"/>
        <v>0</v>
      </c>
      <c r="AO29" s="41">
        <f t="shared" si="16"/>
        <v>0</v>
      </c>
    </row>
    <row r="30" spans="1:41" ht="45" customHeight="1" x14ac:dyDescent="0.2">
      <c r="A30" s="20">
        <f t="shared" si="5"/>
        <v>19</v>
      </c>
      <c r="B30" s="21" t="str">
        <f t="shared" si="6"/>
        <v/>
      </c>
      <c r="C30" s="44"/>
      <c r="D30" s="7" t="str">
        <f t="shared" si="7"/>
        <v/>
      </c>
      <c r="E30" s="7" t="str">
        <f t="shared" si="8"/>
        <v/>
      </c>
      <c r="F30" s="48"/>
      <c r="G30" s="45"/>
      <c r="H30" s="46"/>
      <c r="I30" s="47"/>
      <c r="J30" s="87"/>
      <c r="K30" s="46"/>
      <c r="L30" s="46"/>
      <c r="M30" s="46"/>
      <c r="N30" s="18" t="str">
        <f t="shared" si="2"/>
        <v/>
      </c>
      <c r="O30" s="23" t="str">
        <f t="shared" si="17"/>
        <v/>
      </c>
      <c r="P30" s="59"/>
      <c r="Q30" s="45"/>
      <c r="R30" s="109"/>
      <c r="S30" s="83"/>
      <c r="T30" s="50"/>
      <c r="U30" s="153" t="str">
        <f t="shared" si="9"/>
        <v/>
      </c>
      <c r="V30" s="134"/>
      <c r="W30" s="135"/>
      <c r="X30" s="136"/>
      <c r="Z30" s="41">
        <f>IF($H30="",0,MATCH($H30,※編集不可※選択項目!$C$2:$C$6,0))</f>
        <v>0</v>
      </c>
      <c r="AA30" s="41">
        <f ca="1">IF(Z30=0,0,COUNTA(INDIRECT("※編集不可※選択項目!"&amp;ADDRESS(Z30+9,4,3)):INDIRECT("※編集不可※選択項目!"&amp;ADDRESS(Z30+9,7,3))))</f>
        <v>0</v>
      </c>
      <c r="AB30" s="41">
        <f>IF($I30="",0,MATCH($I30,※編集不可※選択項目!$D$2:$D$7,0))</f>
        <v>0</v>
      </c>
      <c r="AC30" s="41" t="str">
        <f t="shared" si="10"/>
        <v/>
      </c>
      <c r="AD30" s="137" t="str">
        <f>IF($AC30="","",INDEX(※編集不可※選択項目!$E$17:$E$26,MATCH($AC30,※編集不可※選択項目!$B$17:$B$26,0)))</f>
        <v/>
      </c>
      <c r="AE30" s="137" t="str">
        <f>IF($AC30="","",INDEX(※編集不可※選択項目!$F$17:$F$26,MATCH($AC30,※編集不可※選択項目!$B$17:$B$26,0)))</f>
        <v/>
      </c>
      <c r="AF30" s="137">
        <f>IF($J30="",0,MATCH($J30,※編集不可※選択項目!$E$2:$E$7,0))</f>
        <v>0</v>
      </c>
      <c r="AG30" s="137" t="str">
        <f t="shared" si="11"/>
        <v/>
      </c>
      <c r="AH30" s="137" t="str">
        <f t="shared" si="12"/>
        <v/>
      </c>
      <c r="AI30" s="137" t="str">
        <f t="shared" si="13"/>
        <v/>
      </c>
      <c r="AJ30" s="137" t="str">
        <f>IFERROR(INDEX(※編集不可※選択項目!$G$29:$G$44,MATCH(AH30,※編集不可※選択項目!$B$29:$B$44,0)),"")</f>
        <v/>
      </c>
      <c r="AK30" s="54">
        <f t="shared" si="3"/>
        <v>0</v>
      </c>
      <c r="AL30" s="54">
        <f t="shared" si="14"/>
        <v>0</v>
      </c>
      <c r="AM30" s="54" t="str">
        <f t="shared" si="4"/>
        <v/>
      </c>
      <c r="AN30" s="41">
        <f t="shared" si="15"/>
        <v>0</v>
      </c>
      <c r="AO30" s="41">
        <f t="shared" si="16"/>
        <v>0</v>
      </c>
    </row>
    <row r="31" spans="1:41" ht="45" customHeight="1" x14ac:dyDescent="0.2">
      <c r="A31" s="20">
        <f t="shared" si="5"/>
        <v>20</v>
      </c>
      <c r="B31" s="21" t="str">
        <f t="shared" si="6"/>
        <v/>
      </c>
      <c r="C31" s="44"/>
      <c r="D31" s="7" t="str">
        <f t="shared" si="7"/>
        <v/>
      </c>
      <c r="E31" s="7" t="str">
        <f t="shared" si="8"/>
        <v/>
      </c>
      <c r="F31" s="48"/>
      <c r="G31" s="45"/>
      <c r="H31" s="46"/>
      <c r="I31" s="47"/>
      <c r="J31" s="87"/>
      <c r="K31" s="46"/>
      <c r="L31" s="46"/>
      <c r="M31" s="46"/>
      <c r="N31" s="18" t="str">
        <f t="shared" si="2"/>
        <v/>
      </c>
      <c r="O31" s="23" t="str">
        <f t="shared" si="17"/>
        <v/>
      </c>
      <c r="P31" s="59"/>
      <c r="Q31" s="45"/>
      <c r="R31" s="109"/>
      <c r="S31" s="83"/>
      <c r="T31" s="50"/>
      <c r="U31" s="153" t="str">
        <f t="shared" si="9"/>
        <v/>
      </c>
      <c r="V31" s="134"/>
      <c r="W31" s="135"/>
      <c r="X31" s="136"/>
      <c r="Z31" s="41">
        <f>IF($H31="",0,MATCH($H31,※編集不可※選択項目!$C$2:$C$6,0))</f>
        <v>0</v>
      </c>
      <c r="AA31" s="41">
        <f ca="1">IF(Z31=0,0,COUNTA(INDIRECT("※編集不可※選択項目!"&amp;ADDRESS(Z31+9,4,3)):INDIRECT("※編集不可※選択項目!"&amp;ADDRESS(Z31+9,7,3))))</f>
        <v>0</v>
      </c>
      <c r="AB31" s="41">
        <f>IF($I31="",0,MATCH($I31,※編集不可※選択項目!$D$2:$D$7,0))</f>
        <v>0</v>
      </c>
      <c r="AC31" s="41" t="str">
        <f t="shared" si="10"/>
        <v/>
      </c>
      <c r="AD31" s="137" t="str">
        <f>IF($AC31="","",INDEX(※編集不可※選択項目!$E$17:$E$26,MATCH($AC31,※編集不可※選択項目!$B$17:$B$26,0)))</f>
        <v/>
      </c>
      <c r="AE31" s="137" t="str">
        <f>IF($AC31="","",INDEX(※編集不可※選択項目!$F$17:$F$26,MATCH($AC31,※編集不可※選択項目!$B$17:$B$26,0)))</f>
        <v/>
      </c>
      <c r="AF31" s="137">
        <f>IF($J31="",0,MATCH($J31,※編集不可※選択項目!$E$2:$E$7,0))</f>
        <v>0</v>
      </c>
      <c r="AG31" s="137" t="str">
        <f t="shared" si="11"/>
        <v/>
      </c>
      <c r="AH31" s="137" t="str">
        <f t="shared" si="12"/>
        <v/>
      </c>
      <c r="AI31" s="137" t="str">
        <f t="shared" si="13"/>
        <v/>
      </c>
      <c r="AJ31" s="137" t="str">
        <f>IFERROR(INDEX(※編集不可※選択項目!$G$29:$G$44,MATCH(AH31,※編集不可※選択項目!$B$29:$B$44,0)),"")</f>
        <v/>
      </c>
      <c r="AK31" s="54">
        <f t="shared" si="3"/>
        <v>0</v>
      </c>
      <c r="AL31" s="54">
        <f t="shared" si="14"/>
        <v>0</v>
      </c>
      <c r="AM31" s="54" t="str">
        <f t="shared" si="4"/>
        <v/>
      </c>
      <c r="AN31" s="41">
        <f t="shared" si="15"/>
        <v>0</v>
      </c>
      <c r="AO31" s="41">
        <f t="shared" si="16"/>
        <v>0</v>
      </c>
    </row>
    <row r="32" spans="1:41" ht="45" customHeight="1" x14ac:dyDescent="0.2">
      <c r="A32" s="20">
        <f t="shared" si="5"/>
        <v>21</v>
      </c>
      <c r="B32" s="21" t="str">
        <f t="shared" si="6"/>
        <v/>
      </c>
      <c r="C32" s="44"/>
      <c r="D32" s="7" t="str">
        <f t="shared" si="7"/>
        <v/>
      </c>
      <c r="E32" s="7" t="str">
        <f t="shared" si="8"/>
        <v/>
      </c>
      <c r="F32" s="48"/>
      <c r="G32" s="45"/>
      <c r="H32" s="46"/>
      <c r="I32" s="47"/>
      <c r="J32" s="87"/>
      <c r="K32" s="46"/>
      <c r="L32" s="46"/>
      <c r="M32" s="46"/>
      <c r="N32" s="18" t="str">
        <f t="shared" si="2"/>
        <v/>
      </c>
      <c r="O32" s="23" t="str">
        <f t="shared" si="17"/>
        <v/>
      </c>
      <c r="P32" s="59"/>
      <c r="Q32" s="45"/>
      <c r="R32" s="109"/>
      <c r="S32" s="83"/>
      <c r="T32" s="50"/>
      <c r="U32" s="153" t="str">
        <f t="shared" si="9"/>
        <v/>
      </c>
      <c r="V32" s="134"/>
      <c r="W32" s="135"/>
      <c r="X32" s="136"/>
      <c r="Z32" s="41">
        <f>IF($H32="",0,MATCH($H32,※編集不可※選択項目!$C$2:$C$6,0))</f>
        <v>0</v>
      </c>
      <c r="AA32" s="41">
        <f ca="1">IF(Z32=0,0,COUNTA(INDIRECT("※編集不可※選択項目!"&amp;ADDRESS(Z32+9,4,3)):INDIRECT("※編集不可※選択項目!"&amp;ADDRESS(Z32+9,7,3))))</f>
        <v>0</v>
      </c>
      <c r="AB32" s="41">
        <f>IF($I32="",0,MATCH($I32,※編集不可※選択項目!$D$2:$D$7,0))</f>
        <v>0</v>
      </c>
      <c r="AC32" s="41" t="str">
        <f t="shared" si="10"/>
        <v/>
      </c>
      <c r="AD32" s="137" t="str">
        <f>IF($AC32="","",INDEX(※編集不可※選択項目!$E$17:$E$26,MATCH($AC32,※編集不可※選択項目!$B$17:$B$26,0)))</f>
        <v/>
      </c>
      <c r="AE32" s="137" t="str">
        <f>IF($AC32="","",INDEX(※編集不可※選択項目!$F$17:$F$26,MATCH($AC32,※編集不可※選択項目!$B$17:$B$26,0)))</f>
        <v/>
      </c>
      <c r="AF32" s="137">
        <f>IF($J32="",0,MATCH($J32,※編集不可※選択項目!$E$2:$E$7,0))</f>
        <v>0</v>
      </c>
      <c r="AG32" s="137" t="str">
        <f t="shared" si="11"/>
        <v/>
      </c>
      <c r="AH32" s="137" t="str">
        <f t="shared" si="12"/>
        <v/>
      </c>
      <c r="AI32" s="137" t="str">
        <f t="shared" si="13"/>
        <v/>
      </c>
      <c r="AJ32" s="137" t="str">
        <f>IFERROR(INDEX(※編集不可※選択項目!$G$29:$G$44,MATCH(AH32,※編集不可※選択項目!$B$29:$B$44,0)),"")</f>
        <v/>
      </c>
      <c r="AK32" s="54">
        <f t="shared" si="3"/>
        <v>0</v>
      </c>
      <c r="AL32" s="54">
        <f t="shared" si="14"/>
        <v>0</v>
      </c>
      <c r="AM32" s="54" t="str">
        <f t="shared" si="4"/>
        <v/>
      </c>
      <c r="AN32" s="41">
        <f t="shared" si="15"/>
        <v>0</v>
      </c>
      <c r="AO32" s="41">
        <f t="shared" si="16"/>
        <v>0</v>
      </c>
    </row>
    <row r="33" spans="1:41" ht="45" customHeight="1" x14ac:dyDescent="0.2">
      <c r="A33" s="20">
        <f t="shared" si="5"/>
        <v>22</v>
      </c>
      <c r="B33" s="21" t="str">
        <f t="shared" si="6"/>
        <v/>
      </c>
      <c r="C33" s="44"/>
      <c r="D33" s="7" t="str">
        <f t="shared" si="7"/>
        <v/>
      </c>
      <c r="E33" s="7" t="str">
        <f t="shared" si="8"/>
        <v/>
      </c>
      <c r="F33" s="48"/>
      <c r="G33" s="45"/>
      <c r="H33" s="46"/>
      <c r="I33" s="47"/>
      <c r="J33" s="87"/>
      <c r="K33" s="46"/>
      <c r="L33" s="46"/>
      <c r="M33" s="46"/>
      <c r="N33" s="18" t="str">
        <f t="shared" si="2"/>
        <v/>
      </c>
      <c r="O33" s="23" t="str">
        <f t="shared" si="17"/>
        <v/>
      </c>
      <c r="P33" s="59"/>
      <c r="Q33" s="45"/>
      <c r="R33" s="109"/>
      <c r="S33" s="83"/>
      <c r="T33" s="50"/>
      <c r="U33" s="153" t="str">
        <f t="shared" si="9"/>
        <v/>
      </c>
      <c r="V33" s="134"/>
      <c r="W33" s="135"/>
      <c r="X33" s="136"/>
      <c r="Z33" s="41">
        <f>IF($H33="",0,MATCH($H33,※編集不可※選択項目!$C$2:$C$6,0))</f>
        <v>0</v>
      </c>
      <c r="AA33" s="41">
        <f ca="1">IF(Z33=0,0,COUNTA(INDIRECT("※編集不可※選択項目!"&amp;ADDRESS(Z33+9,4,3)):INDIRECT("※編集不可※選択項目!"&amp;ADDRESS(Z33+9,7,3))))</f>
        <v>0</v>
      </c>
      <c r="AB33" s="41">
        <f>IF($I33="",0,MATCH($I33,※編集不可※選択項目!$D$2:$D$7,0))</f>
        <v>0</v>
      </c>
      <c r="AC33" s="41" t="str">
        <f t="shared" si="10"/>
        <v/>
      </c>
      <c r="AD33" s="137" t="str">
        <f>IF($AC33="","",INDEX(※編集不可※選択項目!$E$17:$E$26,MATCH($AC33,※編集不可※選択項目!$B$17:$B$26,0)))</f>
        <v/>
      </c>
      <c r="AE33" s="137" t="str">
        <f>IF($AC33="","",INDEX(※編集不可※選択項目!$F$17:$F$26,MATCH($AC33,※編集不可※選択項目!$B$17:$B$26,0)))</f>
        <v/>
      </c>
      <c r="AF33" s="137">
        <f>IF($J33="",0,MATCH($J33,※編集不可※選択項目!$E$2:$E$7,0))</f>
        <v>0</v>
      </c>
      <c r="AG33" s="137" t="str">
        <f t="shared" si="11"/>
        <v/>
      </c>
      <c r="AH33" s="137" t="str">
        <f t="shared" si="12"/>
        <v/>
      </c>
      <c r="AI33" s="137" t="str">
        <f t="shared" si="13"/>
        <v/>
      </c>
      <c r="AJ33" s="137" t="str">
        <f>IFERROR(INDEX(※編集不可※選択項目!$G$29:$G$44,MATCH(AH33,※編集不可※選択項目!$B$29:$B$44,0)),"")</f>
        <v/>
      </c>
      <c r="AK33" s="54">
        <f t="shared" si="3"/>
        <v>0</v>
      </c>
      <c r="AL33" s="54">
        <f t="shared" si="14"/>
        <v>0</v>
      </c>
      <c r="AM33" s="54" t="str">
        <f t="shared" si="4"/>
        <v/>
      </c>
      <c r="AN33" s="41">
        <f t="shared" si="15"/>
        <v>0</v>
      </c>
      <c r="AO33" s="41">
        <f t="shared" si="16"/>
        <v>0</v>
      </c>
    </row>
    <row r="34" spans="1:41" ht="45" customHeight="1" x14ac:dyDescent="0.2">
      <c r="A34" s="20">
        <f t="shared" si="5"/>
        <v>23</v>
      </c>
      <c r="B34" s="21" t="str">
        <f t="shared" si="6"/>
        <v/>
      </c>
      <c r="C34" s="44"/>
      <c r="D34" s="7" t="str">
        <f t="shared" si="7"/>
        <v/>
      </c>
      <c r="E34" s="7" t="str">
        <f t="shared" si="8"/>
        <v/>
      </c>
      <c r="F34" s="48"/>
      <c r="G34" s="45"/>
      <c r="H34" s="46"/>
      <c r="I34" s="47"/>
      <c r="J34" s="87"/>
      <c r="K34" s="46"/>
      <c r="L34" s="46"/>
      <c r="M34" s="46"/>
      <c r="N34" s="18" t="str">
        <f t="shared" si="2"/>
        <v/>
      </c>
      <c r="O34" s="23" t="str">
        <f t="shared" si="17"/>
        <v/>
      </c>
      <c r="P34" s="59"/>
      <c r="Q34" s="45"/>
      <c r="R34" s="109"/>
      <c r="S34" s="83"/>
      <c r="T34" s="50"/>
      <c r="U34" s="153" t="str">
        <f t="shared" si="9"/>
        <v/>
      </c>
      <c r="V34" s="134"/>
      <c r="W34" s="135"/>
      <c r="X34" s="136"/>
      <c r="Z34" s="41">
        <f>IF($H34="",0,MATCH($H34,※編集不可※選択項目!$C$2:$C$6,0))</f>
        <v>0</v>
      </c>
      <c r="AA34" s="41">
        <f ca="1">IF(Z34=0,0,COUNTA(INDIRECT("※編集不可※選択項目!"&amp;ADDRESS(Z34+9,4,3)):INDIRECT("※編集不可※選択項目!"&amp;ADDRESS(Z34+9,7,3))))</f>
        <v>0</v>
      </c>
      <c r="AB34" s="41">
        <f>IF($I34="",0,MATCH($I34,※編集不可※選択項目!$D$2:$D$7,0))</f>
        <v>0</v>
      </c>
      <c r="AC34" s="41" t="str">
        <f t="shared" si="10"/>
        <v/>
      </c>
      <c r="AD34" s="137" t="str">
        <f>IF($AC34="","",INDEX(※編集不可※選択項目!$E$17:$E$26,MATCH($AC34,※編集不可※選択項目!$B$17:$B$26,0)))</f>
        <v/>
      </c>
      <c r="AE34" s="137" t="str">
        <f>IF($AC34="","",INDEX(※編集不可※選択項目!$F$17:$F$26,MATCH($AC34,※編集不可※選択項目!$B$17:$B$26,0)))</f>
        <v/>
      </c>
      <c r="AF34" s="137">
        <f>IF($J34="",0,MATCH($J34,※編集不可※選択項目!$E$2:$E$7,0))</f>
        <v>0</v>
      </c>
      <c r="AG34" s="137" t="str">
        <f t="shared" si="11"/>
        <v/>
      </c>
      <c r="AH34" s="137" t="str">
        <f t="shared" si="12"/>
        <v/>
      </c>
      <c r="AI34" s="137" t="str">
        <f t="shared" si="13"/>
        <v/>
      </c>
      <c r="AJ34" s="137" t="str">
        <f>IFERROR(INDEX(※編集不可※選択項目!$G$29:$G$44,MATCH(AH34,※編集不可※選択項目!$B$29:$B$44,0)),"")</f>
        <v/>
      </c>
      <c r="AK34" s="54">
        <f t="shared" si="3"/>
        <v>0</v>
      </c>
      <c r="AL34" s="54">
        <f t="shared" si="14"/>
        <v>0</v>
      </c>
      <c r="AM34" s="54" t="str">
        <f t="shared" si="4"/>
        <v/>
      </c>
      <c r="AN34" s="41">
        <f t="shared" si="15"/>
        <v>0</v>
      </c>
      <c r="AO34" s="41">
        <f t="shared" si="16"/>
        <v>0</v>
      </c>
    </row>
    <row r="35" spans="1:41" ht="45" customHeight="1" x14ac:dyDescent="0.2">
      <c r="A35" s="20">
        <f t="shared" si="5"/>
        <v>24</v>
      </c>
      <c r="B35" s="21" t="str">
        <f t="shared" si="6"/>
        <v/>
      </c>
      <c r="C35" s="44"/>
      <c r="D35" s="7" t="str">
        <f t="shared" si="7"/>
        <v/>
      </c>
      <c r="E35" s="7" t="str">
        <f t="shared" si="8"/>
        <v/>
      </c>
      <c r="F35" s="48"/>
      <c r="G35" s="45"/>
      <c r="H35" s="46"/>
      <c r="I35" s="47"/>
      <c r="J35" s="87"/>
      <c r="K35" s="46"/>
      <c r="L35" s="46"/>
      <c r="M35" s="46"/>
      <c r="N35" s="18" t="str">
        <f t="shared" si="2"/>
        <v/>
      </c>
      <c r="O35" s="23" t="str">
        <f t="shared" si="17"/>
        <v/>
      </c>
      <c r="P35" s="59"/>
      <c r="Q35" s="45"/>
      <c r="R35" s="109"/>
      <c r="S35" s="83"/>
      <c r="T35" s="50"/>
      <c r="U35" s="153" t="str">
        <f t="shared" si="9"/>
        <v/>
      </c>
      <c r="V35" s="134"/>
      <c r="W35" s="135"/>
      <c r="X35" s="136"/>
      <c r="Z35" s="41">
        <f>IF($H35="",0,MATCH($H35,※編集不可※選択項目!$C$2:$C$6,0))</f>
        <v>0</v>
      </c>
      <c r="AA35" s="41">
        <f ca="1">IF(Z35=0,0,COUNTA(INDIRECT("※編集不可※選択項目!"&amp;ADDRESS(Z35+9,4,3)):INDIRECT("※編集不可※選択項目!"&amp;ADDRESS(Z35+9,7,3))))</f>
        <v>0</v>
      </c>
      <c r="AB35" s="41">
        <f>IF($I35="",0,MATCH($I35,※編集不可※選択項目!$D$2:$D$7,0))</f>
        <v>0</v>
      </c>
      <c r="AC35" s="41" t="str">
        <f t="shared" si="10"/>
        <v/>
      </c>
      <c r="AD35" s="137" t="str">
        <f>IF($AC35="","",INDEX(※編集不可※選択項目!$E$17:$E$26,MATCH($AC35,※編集不可※選択項目!$B$17:$B$26,0)))</f>
        <v/>
      </c>
      <c r="AE35" s="137" t="str">
        <f>IF($AC35="","",INDEX(※編集不可※選択項目!$F$17:$F$26,MATCH($AC35,※編集不可※選択項目!$B$17:$B$26,0)))</f>
        <v/>
      </c>
      <c r="AF35" s="137">
        <f>IF($J35="",0,MATCH($J35,※編集不可※選択項目!$E$2:$E$7,0))</f>
        <v>0</v>
      </c>
      <c r="AG35" s="137" t="str">
        <f t="shared" si="11"/>
        <v/>
      </c>
      <c r="AH35" s="137" t="str">
        <f t="shared" si="12"/>
        <v/>
      </c>
      <c r="AI35" s="137" t="str">
        <f t="shared" si="13"/>
        <v/>
      </c>
      <c r="AJ35" s="137" t="str">
        <f>IFERROR(INDEX(※編集不可※選択項目!$G$29:$G$44,MATCH(AH35,※編集不可※選択項目!$B$29:$B$44,0)),"")</f>
        <v/>
      </c>
      <c r="AK35" s="54">
        <f t="shared" si="3"/>
        <v>0</v>
      </c>
      <c r="AL35" s="54">
        <f t="shared" si="14"/>
        <v>0</v>
      </c>
      <c r="AM35" s="54" t="str">
        <f t="shared" si="4"/>
        <v/>
      </c>
      <c r="AN35" s="41">
        <f t="shared" si="15"/>
        <v>0</v>
      </c>
      <c r="AO35" s="41">
        <f t="shared" si="16"/>
        <v>0</v>
      </c>
    </row>
    <row r="36" spans="1:41" ht="45" customHeight="1" x14ac:dyDescent="0.2">
      <c r="A36" s="20">
        <f t="shared" si="5"/>
        <v>25</v>
      </c>
      <c r="B36" s="21" t="str">
        <f t="shared" si="6"/>
        <v/>
      </c>
      <c r="C36" s="44"/>
      <c r="D36" s="7" t="str">
        <f t="shared" si="7"/>
        <v/>
      </c>
      <c r="E36" s="7" t="str">
        <f t="shared" si="8"/>
        <v/>
      </c>
      <c r="F36" s="48"/>
      <c r="G36" s="45"/>
      <c r="H36" s="46"/>
      <c r="I36" s="47"/>
      <c r="J36" s="87"/>
      <c r="K36" s="46"/>
      <c r="L36" s="46"/>
      <c r="M36" s="46"/>
      <c r="N36" s="18" t="str">
        <f t="shared" si="2"/>
        <v/>
      </c>
      <c r="O36" s="23" t="str">
        <f t="shared" si="17"/>
        <v/>
      </c>
      <c r="P36" s="59"/>
      <c r="Q36" s="45"/>
      <c r="R36" s="109"/>
      <c r="S36" s="83"/>
      <c r="T36" s="50"/>
      <c r="U36" s="153" t="str">
        <f t="shared" si="9"/>
        <v/>
      </c>
      <c r="V36" s="134"/>
      <c r="W36" s="135"/>
      <c r="X36" s="136"/>
      <c r="Z36" s="41">
        <f>IF($H36="",0,MATCH($H36,※編集不可※選択項目!$C$2:$C$6,0))</f>
        <v>0</v>
      </c>
      <c r="AA36" s="41">
        <f ca="1">IF(Z36=0,0,COUNTA(INDIRECT("※編集不可※選択項目!"&amp;ADDRESS(Z36+9,4,3)):INDIRECT("※編集不可※選択項目!"&amp;ADDRESS(Z36+9,7,3))))</f>
        <v>0</v>
      </c>
      <c r="AB36" s="41">
        <f>IF($I36="",0,MATCH($I36,※編集不可※選択項目!$D$2:$D$7,0))</f>
        <v>0</v>
      </c>
      <c r="AC36" s="41" t="str">
        <f t="shared" si="10"/>
        <v/>
      </c>
      <c r="AD36" s="137" t="str">
        <f>IF($AC36="","",INDEX(※編集不可※選択項目!$E$17:$E$26,MATCH($AC36,※編集不可※選択項目!$B$17:$B$26,0)))</f>
        <v/>
      </c>
      <c r="AE36" s="137" t="str">
        <f>IF($AC36="","",INDEX(※編集不可※選択項目!$F$17:$F$26,MATCH($AC36,※編集不可※選択項目!$B$17:$B$26,0)))</f>
        <v/>
      </c>
      <c r="AF36" s="137">
        <f>IF($J36="",0,MATCH($J36,※編集不可※選択項目!$E$2:$E$7,0))</f>
        <v>0</v>
      </c>
      <c r="AG36" s="137" t="str">
        <f t="shared" si="11"/>
        <v/>
      </c>
      <c r="AH36" s="137" t="str">
        <f t="shared" si="12"/>
        <v/>
      </c>
      <c r="AI36" s="137" t="str">
        <f t="shared" si="13"/>
        <v/>
      </c>
      <c r="AJ36" s="137" t="str">
        <f>IFERROR(INDEX(※編集不可※選択項目!$G$29:$G$44,MATCH(AH36,※編集不可※選択項目!$B$29:$B$44,0)),"")</f>
        <v/>
      </c>
      <c r="AK36" s="54">
        <f t="shared" si="3"/>
        <v>0</v>
      </c>
      <c r="AL36" s="54">
        <f t="shared" si="14"/>
        <v>0</v>
      </c>
      <c r="AM36" s="54" t="str">
        <f t="shared" si="4"/>
        <v/>
      </c>
      <c r="AN36" s="41">
        <f t="shared" si="15"/>
        <v>0</v>
      </c>
      <c r="AO36" s="41">
        <f t="shared" si="16"/>
        <v>0</v>
      </c>
    </row>
    <row r="37" spans="1:41" ht="45" customHeight="1" x14ac:dyDescent="0.2">
      <c r="A37" s="20">
        <f t="shared" si="5"/>
        <v>26</v>
      </c>
      <c r="B37" s="21" t="str">
        <f t="shared" si="6"/>
        <v/>
      </c>
      <c r="C37" s="44"/>
      <c r="D37" s="7" t="str">
        <f t="shared" si="7"/>
        <v/>
      </c>
      <c r="E37" s="7" t="str">
        <f t="shared" si="8"/>
        <v/>
      </c>
      <c r="F37" s="48"/>
      <c r="G37" s="45"/>
      <c r="H37" s="46"/>
      <c r="I37" s="47"/>
      <c r="J37" s="87"/>
      <c r="K37" s="46"/>
      <c r="L37" s="46"/>
      <c r="M37" s="46"/>
      <c r="N37" s="18" t="str">
        <f t="shared" si="2"/>
        <v/>
      </c>
      <c r="O37" s="23" t="str">
        <f t="shared" si="17"/>
        <v/>
      </c>
      <c r="P37" s="59"/>
      <c r="Q37" s="45"/>
      <c r="R37" s="109"/>
      <c r="S37" s="83"/>
      <c r="T37" s="50"/>
      <c r="U37" s="153" t="str">
        <f t="shared" si="9"/>
        <v/>
      </c>
      <c r="V37" s="134"/>
      <c r="W37" s="135"/>
      <c r="X37" s="136"/>
      <c r="Z37" s="41">
        <f>IF($H37="",0,MATCH($H37,※編集不可※選択項目!$C$2:$C$6,0))</f>
        <v>0</v>
      </c>
      <c r="AA37" s="41">
        <f ca="1">IF(Z37=0,0,COUNTA(INDIRECT("※編集不可※選択項目!"&amp;ADDRESS(Z37+9,4,3)):INDIRECT("※編集不可※選択項目!"&amp;ADDRESS(Z37+9,7,3))))</f>
        <v>0</v>
      </c>
      <c r="AB37" s="41">
        <f>IF($I37="",0,MATCH($I37,※編集不可※選択項目!$D$2:$D$7,0))</f>
        <v>0</v>
      </c>
      <c r="AC37" s="41" t="str">
        <f t="shared" si="10"/>
        <v/>
      </c>
      <c r="AD37" s="137" t="str">
        <f>IF($AC37="","",INDEX(※編集不可※選択項目!$E$17:$E$26,MATCH($AC37,※編集不可※選択項目!$B$17:$B$26,0)))</f>
        <v/>
      </c>
      <c r="AE37" s="137" t="str">
        <f>IF($AC37="","",INDEX(※編集不可※選択項目!$F$17:$F$26,MATCH($AC37,※編集不可※選択項目!$B$17:$B$26,0)))</f>
        <v/>
      </c>
      <c r="AF37" s="137">
        <f>IF($J37="",0,MATCH($J37,※編集不可※選択項目!$E$2:$E$7,0))</f>
        <v>0</v>
      </c>
      <c r="AG37" s="137" t="str">
        <f t="shared" si="11"/>
        <v/>
      </c>
      <c r="AH37" s="137" t="str">
        <f t="shared" si="12"/>
        <v/>
      </c>
      <c r="AI37" s="137" t="str">
        <f t="shared" si="13"/>
        <v/>
      </c>
      <c r="AJ37" s="137" t="str">
        <f>IFERROR(INDEX(※編集不可※選択項目!$G$29:$G$44,MATCH(AH37,※編集不可※選択項目!$B$29:$B$44,0)),"")</f>
        <v/>
      </c>
      <c r="AK37" s="54">
        <f t="shared" si="3"/>
        <v>0</v>
      </c>
      <c r="AL37" s="54">
        <f t="shared" si="14"/>
        <v>0</v>
      </c>
      <c r="AM37" s="54" t="str">
        <f t="shared" si="4"/>
        <v/>
      </c>
      <c r="AN37" s="41">
        <f t="shared" si="15"/>
        <v>0</v>
      </c>
      <c r="AO37" s="41">
        <f t="shared" si="16"/>
        <v>0</v>
      </c>
    </row>
    <row r="38" spans="1:41" ht="45" customHeight="1" x14ac:dyDescent="0.2">
      <c r="A38" s="20">
        <f t="shared" si="5"/>
        <v>27</v>
      </c>
      <c r="B38" s="21" t="str">
        <f t="shared" si="6"/>
        <v/>
      </c>
      <c r="C38" s="44"/>
      <c r="D38" s="7" t="str">
        <f t="shared" si="7"/>
        <v/>
      </c>
      <c r="E38" s="7" t="str">
        <f t="shared" si="8"/>
        <v/>
      </c>
      <c r="F38" s="48"/>
      <c r="G38" s="45"/>
      <c r="H38" s="46"/>
      <c r="I38" s="47"/>
      <c r="J38" s="87"/>
      <c r="K38" s="46"/>
      <c r="L38" s="46"/>
      <c r="M38" s="46"/>
      <c r="N38" s="18" t="str">
        <f t="shared" si="2"/>
        <v/>
      </c>
      <c r="O38" s="23" t="str">
        <f t="shared" si="17"/>
        <v/>
      </c>
      <c r="P38" s="59"/>
      <c r="Q38" s="45"/>
      <c r="R38" s="109"/>
      <c r="S38" s="83"/>
      <c r="T38" s="50"/>
      <c r="U38" s="153" t="str">
        <f t="shared" si="9"/>
        <v/>
      </c>
      <c r="V38" s="134"/>
      <c r="W38" s="135"/>
      <c r="X38" s="136"/>
      <c r="Z38" s="41">
        <f>IF($H38="",0,MATCH($H38,※編集不可※選択項目!$C$2:$C$6,0))</f>
        <v>0</v>
      </c>
      <c r="AA38" s="41">
        <f ca="1">IF(Z38=0,0,COUNTA(INDIRECT("※編集不可※選択項目!"&amp;ADDRESS(Z38+9,4,3)):INDIRECT("※編集不可※選択項目!"&amp;ADDRESS(Z38+9,7,3))))</f>
        <v>0</v>
      </c>
      <c r="AB38" s="41">
        <f>IF($I38="",0,MATCH($I38,※編集不可※選択項目!$D$2:$D$7,0))</f>
        <v>0</v>
      </c>
      <c r="AC38" s="41" t="str">
        <f t="shared" si="10"/>
        <v/>
      </c>
      <c r="AD38" s="137" t="str">
        <f>IF($AC38="","",INDEX(※編集不可※選択項目!$E$17:$E$26,MATCH($AC38,※編集不可※選択項目!$B$17:$B$26,0)))</f>
        <v/>
      </c>
      <c r="AE38" s="137" t="str">
        <f>IF($AC38="","",INDEX(※編集不可※選択項目!$F$17:$F$26,MATCH($AC38,※編集不可※選択項目!$B$17:$B$26,0)))</f>
        <v/>
      </c>
      <c r="AF38" s="137">
        <f>IF($J38="",0,MATCH($J38,※編集不可※選択項目!$E$2:$E$7,0))</f>
        <v>0</v>
      </c>
      <c r="AG38" s="137" t="str">
        <f t="shared" si="11"/>
        <v/>
      </c>
      <c r="AH38" s="137" t="str">
        <f t="shared" si="12"/>
        <v/>
      </c>
      <c r="AI38" s="137" t="str">
        <f t="shared" si="13"/>
        <v/>
      </c>
      <c r="AJ38" s="137" t="str">
        <f>IFERROR(INDEX(※編集不可※選択項目!$G$29:$G$44,MATCH(AH38,※編集不可※選択項目!$B$29:$B$44,0)),"")</f>
        <v/>
      </c>
      <c r="AK38" s="54">
        <f t="shared" si="3"/>
        <v>0</v>
      </c>
      <c r="AL38" s="54">
        <f t="shared" si="14"/>
        <v>0</v>
      </c>
      <c r="AM38" s="54" t="str">
        <f t="shared" si="4"/>
        <v/>
      </c>
      <c r="AN38" s="41">
        <f t="shared" si="15"/>
        <v>0</v>
      </c>
      <c r="AO38" s="41">
        <f t="shared" si="16"/>
        <v>0</v>
      </c>
    </row>
    <row r="39" spans="1:41" ht="45" customHeight="1" x14ac:dyDescent="0.2">
      <c r="A39" s="20">
        <f t="shared" si="5"/>
        <v>28</v>
      </c>
      <c r="B39" s="21" t="str">
        <f t="shared" si="6"/>
        <v/>
      </c>
      <c r="C39" s="44"/>
      <c r="D39" s="7" t="str">
        <f t="shared" si="7"/>
        <v/>
      </c>
      <c r="E39" s="7" t="str">
        <f t="shared" si="8"/>
        <v/>
      </c>
      <c r="F39" s="48"/>
      <c r="G39" s="45"/>
      <c r="H39" s="46"/>
      <c r="I39" s="47"/>
      <c r="J39" s="87"/>
      <c r="K39" s="46"/>
      <c r="L39" s="46"/>
      <c r="M39" s="46"/>
      <c r="N39" s="18" t="str">
        <f t="shared" si="2"/>
        <v/>
      </c>
      <c r="O39" s="23" t="str">
        <f t="shared" si="17"/>
        <v/>
      </c>
      <c r="P39" s="59"/>
      <c r="Q39" s="45"/>
      <c r="R39" s="109"/>
      <c r="S39" s="83"/>
      <c r="T39" s="50"/>
      <c r="U39" s="153" t="str">
        <f t="shared" si="9"/>
        <v/>
      </c>
      <c r="V39" s="134"/>
      <c r="W39" s="135"/>
      <c r="X39" s="136"/>
      <c r="Z39" s="41">
        <f>IF($H39="",0,MATCH($H39,※編集不可※選択項目!$C$2:$C$6,0))</f>
        <v>0</v>
      </c>
      <c r="AA39" s="41">
        <f ca="1">IF(Z39=0,0,COUNTA(INDIRECT("※編集不可※選択項目!"&amp;ADDRESS(Z39+9,4,3)):INDIRECT("※編集不可※選択項目!"&amp;ADDRESS(Z39+9,7,3))))</f>
        <v>0</v>
      </c>
      <c r="AB39" s="41">
        <f>IF($I39="",0,MATCH($I39,※編集不可※選択項目!$D$2:$D$7,0))</f>
        <v>0</v>
      </c>
      <c r="AC39" s="41" t="str">
        <f t="shared" si="10"/>
        <v/>
      </c>
      <c r="AD39" s="137" t="str">
        <f>IF($AC39="","",INDEX(※編集不可※選択項目!$E$17:$E$26,MATCH($AC39,※編集不可※選択項目!$B$17:$B$26,0)))</f>
        <v/>
      </c>
      <c r="AE39" s="137" t="str">
        <f>IF($AC39="","",INDEX(※編集不可※選択項目!$F$17:$F$26,MATCH($AC39,※編集不可※選択項目!$B$17:$B$26,0)))</f>
        <v/>
      </c>
      <c r="AF39" s="137">
        <f>IF($J39="",0,MATCH($J39,※編集不可※選択項目!$E$2:$E$7,0))</f>
        <v>0</v>
      </c>
      <c r="AG39" s="137" t="str">
        <f t="shared" si="11"/>
        <v/>
      </c>
      <c r="AH39" s="137" t="str">
        <f t="shared" si="12"/>
        <v/>
      </c>
      <c r="AI39" s="137" t="str">
        <f t="shared" si="13"/>
        <v/>
      </c>
      <c r="AJ39" s="137" t="str">
        <f>IFERROR(INDEX(※編集不可※選択項目!$G$29:$G$44,MATCH(AH39,※編集不可※選択項目!$B$29:$B$44,0)),"")</f>
        <v/>
      </c>
      <c r="AK39" s="54">
        <f t="shared" si="3"/>
        <v>0</v>
      </c>
      <c r="AL39" s="54">
        <f t="shared" si="14"/>
        <v>0</v>
      </c>
      <c r="AM39" s="54" t="str">
        <f t="shared" si="4"/>
        <v/>
      </c>
      <c r="AN39" s="41">
        <f t="shared" si="15"/>
        <v>0</v>
      </c>
      <c r="AO39" s="41">
        <f t="shared" si="16"/>
        <v>0</v>
      </c>
    </row>
    <row r="40" spans="1:41" ht="45" customHeight="1" x14ac:dyDescent="0.2">
      <c r="A40" s="20">
        <f t="shared" si="5"/>
        <v>29</v>
      </c>
      <c r="B40" s="21" t="str">
        <f t="shared" si="6"/>
        <v/>
      </c>
      <c r="C40" s="44"/>
      <c r="D40" s="7" t="str">
        <f t="shared" si="7"/>
        <v/>
      </c>
      <c r="E40" s="7" t="str">
        <f t="shared" si="8"/>
        <v/>
      </c>
      <c r="F40" s="48"/>
      <c r="G40" s="45"/>
      <c r="H40" s="46"/>
      <c r="I40" s="47"/>
      <c r="J40" s="87"/>
      <c r="K40" s="46"/>
      <c r="L40" s="46"/>
      <c r="M40" s="46"/>
      <c r="N40" s="18" t="str">
        <f t="shared" si="2"/>
        <v/>
      </c>
      <c r="O40" s="23" t="str">
        <f t="shared" si="17"/>
        <v/>
      </c>
      <c r="P40" s="59"/>
      <c r="Q40" s="45"/>
      <c r="R40" s="109"/>
      <c r="S40" s="83"/>
      <c r="T40" s="50"/>
      <c r="U40" s="153" t="str">
        <f t="shared" si="9"/>
        <v/>
      </c>
      <c r="V40" s="134"/>
      <c r="W40" s="135"/>
      <c r="X40" s="136"/>
      <c r="Z40" s="41">
        <f>IF($H40="",0,MATCH($H40,※編集不可※選択項目!$C$2:$C$6,0))</f>
        <v>0</v>
      </c>
      <c r="AA40" s="41">
        <f ca="1">IF(Z40=0,0,COUNTA(INDIRECT("※編集不可※選択項目!"&amp;ADDRESS(Z40+9,4,3)):INDIRECT("※編集不可※選択項目!"&amp;ADDRESS(Z40+9,7,3))))</f>
        <v>0</v>
      </c>
      <c r="AB40" s="41">
        <f>IF($I40="",0,MATCH($I40,※編集不可※選択項目!$D$2:$D$7,0))</f>
        <v>0</v>
      </c>
      <c r="AC40" s="41" t="str">
        <f t="shared" si="10"/>
        <v/>
      </c>
      <c r="AD40" s="137" t="str">
        <f>IF($AC40="","",INDEX(※編集不可※選択項目!$E$17:$E$26,MATCH($AC40,※編集不可※選択項目!$B$17:$B$26,0)))</f>
        <v/>
      </c>
      <c r="AE40" s="137" t="str">
        <f>IF($AC40="","",INDEX(※編集不可※選択項目!$F$17:$F$26,MATCH($AC40,※編集不可※選択項目!$B$17:$B$26,0)))</f>
        <v/>
      </c>
      <c r="AF40" s="137">
        <f>IF($J40="",0,MATCH($J40,※編集不可※選択項目!$E$2:$E$7,0))</f>
        <v>0</v>
      </c>
      <c r="AG40" s="137" t="str">
        <f t="shared" si="11"/>
        <v/>
      </c>
      <c r="AH40" s="137" t="str">
        <f t="shared" si="12"/>
        <v/>
      </c>
      <c r="AI40" s="137" t="str">
        <f t="shared" si="13"/>
        <v/>
      </c>
      <c r="AJ40" s="137" t="str">
        <f>IFERROR(INDEX(※編集不可※選択項目!$G$29:$G$44,MATCH(AH40,※編集不可※選択項目!$B$29:$B$44,0)),"")</f>
        <v/>
      </c>
      <c r="AK40" s="54">
        <f t="shared" si="3"/>
        <v>0</v>
      </c>
      <c r="AL40" s="54">
        <f t="shared" si="14"/>
        <v>0</v>
      </c>
      <c r="AM40" s="54" t="str">
        <f t="shared" si="4"/>
        <v/>
      </c>
      <c r="AN40" s="41">
        <f t="shared" si="15"/>
        <v>0</v>
      </c>
      <c r="AO40" s="41">
        <f t="shared" si="16"/>
        <v>0</v>
      </c>
    </row>
    <row r="41" spans="1:41" ht="45" customHeight="1" x14ac:dyDescent="0.2">
      <c r="A41" s="20">
        <f t="shared" si="5"/>
        <v>30</v>
      </c>
      <c r="B41" s="21" t="str">
        <f t="shared" si="6"/>
        <v/>
      </c>
      <c r="C41" s="44"/>
      <c r="D41" s="7" t="str">
        <f t="shared" si="7"/>
        <v/>
      </c>
      <c r="E41" s="7" t="str">
        <f t="shared" si="8"/>
        <v/>
      </c>
      <c r="F41" s="48"/>
      <c r="G41" s="45"/>
      <c r="H41" s="46"/>
      <c r="I41" s="47"/>
      <c r="J41" s="87"/>
      <c r="K41" s="46"/>
      <c r="L41" s="46"/>
      <c r="M41" s="46"/>
      <c r="N41" s="18" t="str">
        <f t="shared" si="2"/>
        <v/>
      </c>
      <c r="O41" s="23" t="str">
        <f t="shared" si="17"/>
        <v/>
      </c>
      <c r="P41" s="59"/>
      <c r="Q41" s="45"/>
      <c r="R41" s="109"/>
      <c r="S41" s="83"/>
      <c r="T41" s="50"/>
      <c r="U41" s="153" t="str">
        <f t="shared" si="9"/>
        <v/>
      </c>
      <c r="V41" s="134"/>
      <c r="W41" s="135"/>
      <c r="X41" s="136"/>
      <c r="Z41" s="41">
        <f>IF($H41="",0,MATCH($H41,※編集不可※選択項目!$C$2:$C$6,0))</f>
        <v>0</v>
      </c>
      <c r="AA41" s="41">
        <f ca="1">IF(Z41=0,0,COUNTA(INDIRECT("※編集不可※選択項目!"&amp;ADDRESS(Z41+9,4,3)):INDIRECT("※編集不可※選択項目!"&amp;ADDRESS(Z41+9,7,3))))</f>
        <v>0</v>
      </c>
      <c r="AB41" s="41">
        <f>IF($I41="",0,MATCH($I41,※編集不可※選択項目!$D$2:$D$7,0))</f>
        <v>0</v>
      </c>
      <c r="AC41" s="41" t="str">
        <f t="shared" si="10"/>
        <v/>
      </c>
      <c r="AD41" s="137" t="str">
        <f>IF($AC41="","",INDEX(※編集不可※選択項目!$E$17:$E$26,MATCH($AC41,※編集不可※選択項目!$B$17:$B$26,0)))</f>
        <v/>
      </c>
      <c r="AE41" s="137" t="str">
        <f>IF($AC41="","",INDEX(※編集不可※選択項目!$F$17:$F$26,MATCH($AC41,※編集不可※選択項目!$B$17:$B$26,0)))</f>
        <v/>
      </c>
      <c r="AF41" s="137">
        <f>IF($J41="",0,MATCH($J41,※編集不可※選択項目!$E$2:$E$7,0))</f>
        <v>0</v>
      </c>
      <c r="AG41" s="137" t="str">
        <f t="shared" si="11"/>
        <v/>
      </c>
      <c r="AH41" s="137" t="str">
        <f t="shared" si="12"/>
        <v/>
      </c>
      <c r="AI41" s="137" t="str">
        <f t="shared" si="13"/>
        <v/>
      </c>
      <c r="AJ41" s="137" t="str">
        <f>IFERROR(INDEX(※編集不可※選択項目!$G$29:$G$44,MATCH(AH41,※編集不可※選択項目!$B$29:$B$44,0)),"")</f>
        <v/>
      </c>
      <c r="AK41" s="54">
        <f t="shared" si="3"/>
        <v>0</v>
      </c>
      <c r="AL41" s="54">
        <f t="shared" si="14"/>
        <v>0</v>
      </c>
      <c r="AM41" s="54" t="str">
        <f t="shared" si="4"/>
        <v/>
      </c>
      <c r="AN41" s="41">
        <f t="shared" si="15"/>
        <v>0</v>
      </c>
      <c r="AO41" s="41">
        <f t="shared" si="16"/>
        <v>0</v>
      </c>
    </row>
    <row r="43" spans="1:41" x14ac:dyDescent="0.2">
      <c r="AK43" s="138">
        <f>SUM(AK10,AK12:AK41)</f>
        <v>1</v>
      </c>
      <c r="AL43" s="138">
        <f>SUM(AL12:AL41)</f>
        <v>0</v>
      </c>
      <c r="AM43" s="138"/>
      <c r="AN43" s="138">
        <f>IF(COUNTIF(AN12:AN41,"&gt;=2"),2,1)</f>
        <v>2</v>
      </c>
      <c r="AO43" s="138">
        <f>SUM(AO12:AO41)</f>
        <v>1</v>
      </c>
    </row>
    <row r="44" spans="1:41" x14ac:dyDescent="0.2">
      <c r="AL44" s="138">
        <f>SUM(AK43:AL43)</f>
        <v>1</v>
      </c>
    </row>
  </sheetData>
  <sheetProtection algorithmName="SHA-512" hashValue="vNt8RMXQtDOM5jI3946do5lPLRagRsE+Pu65yglnCrxzCGErDChoxGTKc6vaavGrEUgVT3IT7NJGI/mLUkezyw==" saltValue="xQpLDtFrlV381Ju4pdsjjQ==" spinCount="100000" sheet="1" objects="1" scenarios="1" selectLockedCells="1" selectUnlockedCells="1"/>
  <autoFilter ref="A10:AO10" xr:uid="{4DD12637-E11D-4AD1-A5BF-2765B9448FB9}"/>
  <dataConsolidate/>
  <mergeCells count="36">
    <mergeCell ref="AG8:AG9"/>
    <mergeCell ref="AH8:AH9"/>
    <mergeCell ref="Z8:Z9"/>
    <mergeCell ref="AA8:AA9"/>
    <mergeCell ref="T9:T10"/>
    <mergeCell ref="V9:X9"/>
    <mergeCell ref="AB8:AB9"/>
    <mergeCell ref="AC8:AC9"/>
    <mergeCell ref="AF8:AF9"/>
    <mergeCell ref="U9:U10"/>
    <mergeCell ref="R9:R10"/>
    <mergeCell ref="S9:S10"/>
    <mergeCell ref="A9:A10"/>
    <mergeCell ref="B9:B10"/>
    <mergeCell ref="C9:C10"/>
    <mergeCell ref="D9:D10"/>
    <mergeCell ref="E9:E10"/>
    <mergeCell ref="F9:F10"/>
    <mergeCell ref="G9:G10"/>
    <mergeCell ref="Q9:Q10"/>
    <mergeCell ref="H9:H10"/>
    <mergeCell ref="I9:I10"/>
    <mergeCell ref="J9:J10"/>
    <mergeCell ref="P9:P10"/>
    <mergeCell ref="K1:N1"/>
    <mergeCell ref="L2:N2"/>
    <mergeCell ref="L3:N3"/>
    <mergeCell ref="L4:N4"/>
    <mergeCell ref="A2:B2"/>
    <mergeCell ref="C2:D2"/>
    <mergeCell ref="F2:G2"/>
    <mergeCell ref="A1:B1"/>
    <mergeCell ref="C1:G1"/>
    <mergeCell ref="A3:B3"/>
    <mergeCell ref="C3:E3"/>
    <mergeCell ref="A4:E4"/>
  </mergeCells>
  <phoneticPr fontId="18"/>
  <conditionalFormatting sqref="C3">
    <cfRule type="expression" dxfId="19" priority="1">
      <formula>AND($G$4&gt;0,C3="")</formula>
    </cfRule>
  </conditionalFormatting>
  <conditionalFormatting sqref="C2:D2 F2:G2 G3">
    <cfRule type="expression" dxfId="18" priority="3">
      <formula>ANHD($G$4&gt;0,C2="")</formula>
    </cfRule>
  </conditionalFormatting>
  <conditionalFormatting sqref="F12:M41">
    <cfRule type="expression" dxfId="17" priority="33">
      <formula>AND($C12&lt;&gt;"",F12="")</formula>
    </cfRule>
  </conditionalFormatting>
  <conditionalFormatting sqref="G12:G41">
    <cfRule type="expression" dxfId="16" priority="44">
      <formula>$AN12&gt;=2</formula>
    </cfRule>
  </conditionalFormatting>
  <conditionalFormatting sqref="L2">
    <cfRule type="expression" dxfId="15" priority="39">
      <formula>$AL$44&gt;=1</formula>
    </cfRule>
  </conditionalFormatting>
  <conditionalFormatting sqref="L3">
    <cfRule type="expression" dxfId="14" priority="40">
      <formula>$AN$43=2</formula>
    </cfRule>
  </conditionalFormatting>
  <conditionalFormatting sqref="L4">
    <cfRule type="expression" dxfId="13" priority="42">
      <formula>$AO$43&gt;=1</formula>
    </cfRule>
  </conditionalFormatting>
  <conditionalFormatting sqref="O12:O41">
    <cfRule type="expression" dxfId="12" priority="43">
      <formula>$AO12=1</formula>
    </cfRule>
  </conditionalFormatting>
  <conditionalFormatting sqref="Q12:Q41">
    <cfRule type="expression" dxfId="11" priority="48">
      <formula>COUNTIF($G12,"*■*")=0</formula>
    </cfRule>
    <cfRule type="expression" dxfId="10" priority="49">
      <formula>$AL12=1</formula>
    </cfRule>
  </conditionalFormatting>
  <dataValidations count="23">
    <dataValidation type="custom" allowBlank="1" showInputMessage="1" showErrorMessage="1" errorTitle="無効な入力" error="整数で値を入力して下さい。" sqref="P11" xr:uid="{F536F97C-0123-40D8-85EE-D06D92A020AB}">
      <formula1>P11=INT(P11)</formula1>
    </dataValidation>
    <dataValidation type="textLength" operator="lessThanOrEqual" allowBlank="1" showInputMessage="1" showErrorMessage="1" errorTitle="無効な入力" error="40文字以下で入力してください。" sqref="R11:R41" xr:uid="{60517CF3-9FFA-4E55-AD50-7A8E63E7BFFA}">
      <formula1>40</formula1>
    </dataValidation>
    <dataValidation allowBlank="1" showInputMessage="1" sqref="P9:X9" xr:uid="{6E493E63-E266-4469-A125-BED3F9D94ABF}"/>
    <dataValidation type="whole" allowBlank="1" showErrorMessage="1" errorTitle="無効な入力" error="45(℃)以上、4桁以内の数値を入力してください。" prompt="45(℃)以上、4桁以内の数値を入力してください。" sqref="K12:K41" xr:uid="{4784864D-90FE-47E3-9B85-DBC2749E382A}">
      <formula1>45</formula1>
      <formula2>9999</formula2>
    </dataValidation>
    <dataValidation type="textLength" operator="lessThanOrEqual" allowBlank="1" showErrorMessage="1" error="50字以内で入力してください。" prompt="50字以内で入力してください。" sqref="C2:D2" xr:uid="{55D811D6-450A-491D-92BB-B2087F56EE83}">
      <formula1>50</formula1>
    </dataValidation>
    <dataValidation allowBlank="1" showErrorMessage="1" sqref="D12:E41 J42:K1048576" xr:uid="{883017E6-17E3-4F7D-AC7A-7A187D7E5104}"/>
    <dataValidation imeMode="fullKatakana" operator="lessThanOrEqual" allowBlank="1" showInputMessage="1" showErrorMessage="1" sqref="E2" xr:uid="{4F9C2CAE-AC78-4EFC-A0D2-A6749A762CB4}"/>
    <dataValidation type="textLength" operator="lessThanOrEqual" allowBlank="1" showInputMessage="1" showErrorMessage="1" errorTitle="無効な入力" error="200字以内で入力してください。" prompt="200字以内で入力してください。" sqref="Q12:Q41" xr:uid="{0875F561-8CD9-45E2-838D-02291A8E5C0E}">
      <formula1>200</formula1>
    </dataValidation>
    <dataValidation type="date" imeMode="disabled" operator="greaterThanOrEqual" allowBlank="1" showInputMessage="1" showErrorMessage="1" errorTitle="無効な入力" error="SIIへの申請日を半角数字で下記の例に倣って入力してください。_x000a_（例）2021/3/1" prompt="SIIへの申請日を半角数字で下記の例に倣って入力してください。_x000a_（例）2021/3/1" sqref="Q3 H3" xr:uid="{599BEDC1-DEAC-4A24-BCFC-3E2FDBE9767D}">
      <formula1>44256</formula1>
    </dataValidation>
    <dataValidation type="textLength" imeMode="fullKatakana" operator="lessThanOrEqual" allowBlank="1" showInputMessage="1" showErrorMessage="1" error="全角カタカナで入力してください。_x000a_法人格は不要です。" prompt="全角カタカナで入力してください。_x000a_法人格は不要です。" sqref="Q2 H2" xr:uid="{BB675A10-1EFD-4434-A67D-B1B8570C9EFC}">
      <formula1>40</formula1>
    </dataValidation>
    <dataValidation type="whole" operator="lessThanOrEqual" allowBlank="1" showErrorMessage="1" error="200文字以内で入力してください。" sqref="Q12:Q41" xr:uid="{19F254D3-CE39-48FF-A860-D528C7438EE1}">
      <formula1>200</formula1>
    </dataValidation>
    <dataValidation type="textLength" operator="lessThanOrEqual" allowBlank="1" showErrorMessage="1" error="200文字以内で入力してください。" sqref="Q11" xr:uid="{CE91F388-350A-46C8-B780-B0BE59DFC3AD}">
      <formula1>200</formula1>
    </dataValidation>
    <dataValidation type="custom" allowBlank="1" showInputMessage="1" showErrorMessage="1" errorTitle="無効な入力" error="整数で値を入力してください。" sqref="P12:P41" xr:uid="{816E373D-5C7D-4187-8629-BEBFDFD99BA8}">
      <formula1>P12=INT(P12)</formula1>
    </dataValidation>
    <dataValidation type="custom" operator="lessThanOrEqual" allowBlank="1" showInputMessage="1" showErrorMessage="1" errorTitle="無効な入力" error="小数点第二位までの数値を入力してください。" prompt="小数点第二位までの数値を入力してください。" sqref="L12:L41" xr:uid="{FFF89B67-1F30-45AC-8C8B-2C03719CE3AB}">
      <formula1>$L12*100=INT($L12*100)</formula1>
    </dataValidation>
    <dataValidation type="list" showInputMessage="1" showErrorMessage="1" sqref="J12:J41" xr:uid="{416E3D6B-FC9D-489F-83E1-2F4E69D6C81E}">
      <formula1>OFFSET($AD12,0,0,1,COUNTIF($AD12:$AE12,"&lt;&gt;0"))</formula1>
    </dataValidation>
    <dataValidation type="custom" operator="lessThanOrEqual" allowBlank="1" showInputMessage="1" showErrorMessage="1" errorTitle="無効な入力" error="小数点第二位までの数値を入力してください。" prompt="小数点第二位までの数値を入力してください。" sqref="M12:M41" xr:uid="{68618776-FBED-4BAC-A139-D0929626A9BF}">
      <formula1>$M12*100=INT($M12*100)</formula1>
    </dataValidation>
    <dataValidation type="list" allowBlank="1" showInputMessage="1" showErrorMessage="1" sqref="S12:S41" xr:uid="{8763F798-2F19-4BE7-816E-FA2DD1AEA01E}">
      <formula1>"そのまま,移動,自由記入"</formula1>
    </dataValidation>
    <dataValidation type="list" allowBlank="1" showInputMessage="1" showErrorMessage="1" sqref="W11:W41" xr:uid="{E368A0A8-B669-4F9B-8E27-1D75A9B1DAD1}">
      <formula1>"OK,NG"</formula1>
    </dataValidation>
    <dataValidation type="list" allowBlank="1" showInputMessage="1" showErrorMessage="1" sqref="V11:V41" xr:uid="{619ECBC8-359E-4CAE-9345-430FD5CA9E08}">
      <formula1>"✓"</formula1>
    </dataValidation>
    <dataValidation type="textLength" imeMode="fullKatakana" operator="lessThanOrEqual" allowBlank="1" showInputMessage="1" showErrorMessage="1" error="全角カタカナで入力してください。_x000a_法人格は不要です。" prompt="全角カタカナで入力してください。_x000a_法人格は不要です。" sqref="F2:G2" xr:uid="{BD59C465-E698-4A23-9BAF-FD3E4DC800B0}">
      <formula1>255</formula1>
    </dataValidation>
    <dataValidation type="textLength" operator="lessThanOrEqual" allowBlank="1" showInputMessage="1" showErrorMessage="1" errorTitle="無効な入力" error="40字以内で入力してください。" sqref="F12:F41" xr:uid="{AC5A2402-4483-4CED-B617-C1632C38C5BB}">
      <formula1>40</formula1>
    </dataValidation>
    <dataValidation type="textLength" operator="lessThanOrEqual" allowBlank="1" showInputMessage="1" showErrorMessage="1" errorTitle="無効な入力" error="50字以内で入力してください。" sqref="G12:G41" xr:uid="{B3ACC9D0-BD64-483F-A8E5-5185A6446598}">
      <formula1>50</formula1>
    </dataValidation>
    <dataValidation type="list" allowBlank="1" showInputMessage="1" showErrorMessage="1" sqref="C3:E3" xr:uid="{57EE85F4-190F-4CAF-90BD-2D13B09AC75B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31" fitToHeight="0" orientation="landscape" r:id="rId1"/>
  <headerFooter>
    <oddHeader>&amp;R&amp;20&amp;F</oddHeader>
    <oddFooter>&amp;C&amp;28&amp;P/&amp;N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C3E65FB-BE7A-49D2-B9C7-18E56C0127E0}">
          <x14:formula1>
            <xm:f>※編集不可※選択項目!$B$2</xm:f>
          </x14:formula1>
          <xm:sqref>C12:C41</xm:sqref>
        </x14:dataValidation>
        <x14:dataValidation type="list" allowBlank="1" showInputMessage="1" showErrorMessage="1" xr:uid="{29A26881-221F-4911-B470-52D3FF68606E}">
          <x14:formula1>
            <xm:f>※編集不可※選択項目!$C$2:$C$6</xm:f>
          </x14:formula1>
          <xm:sqref>H12:H41</xm:sqref>
        </x14:dataValidation>
        <x14:dataValidation type="list" allowBlank="1" showInputMessage="1" showErrorMessage="1" xr:uid="{7F6FBDE1-A9A3-435C-AFA9-D088E2DEAF74}">
          <x14:formula1>
            <xm:f>OFFSET(※編集不可※選択項目!$C$9,Z12,1,1,AA12)</xm:f>
          </x14:formula1>
          <xm:sqref>I12:I41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84E2D-849B-41CF-83B3-A359CF1C7A35}">
  <sheetPr>
    <pageSetUpPr fitToPage="1"/>
  </sheetPr>
  <dimension ref="A1:AP64"/>
  <sheetViews>
    <sheetView view="pageBreakPreview" zoomScale="55" zoomScaleNormal="55" zoomScaleSheetLayoutView="55" zoomScalePageLayoutView="55" workbookViewId="0">
      <selection sqref="A1:B1"/>
    </sheetView>
  </sheetViews>
  <sheetFormatPr defaultColWidth="9" defaultRowHeight="18.600000000000001" outlineLevelCol="1" x14ac:dyDescent="0.2"/>
  <cols>
    <col min="1" max="1" width="12.44140625" style="41" customWidth="1"/>
    <col min="2" max="2" width="37.6640625" style="41" customWidth="1"/>
    <col min="3" max="5" width="37.6640625" style="114" customWidth="1"/>
    <col min="6" max="7" width="46.6640625" style="114" customWidth="1"/>
    <col min="8" max="8" width="30.6640625" style="114" customWidth="1"/>
    <col min="9" max="9" width="56.88671875" style="114" customWidth="1"/>
    <col min="10" max="10" width="60.6640625" style="114" customWidth="1"/>
    <col min="11" max="11" width="25.6640625" style="114" customWidth="1"/>
    <col min="12" max="13" width="28.33203125" style="114" customWidth="1"/>
    <col min="14" max="15" width="25.6640625" style="114" customWidth="1"/>
    <col min="16" max="16" width="31.6640625" style="117" customWidth="1"/>
    <col min="17" max="17" width="70.6640625" style="114" customWidth="1"/>
    <col min="18" max="18" width="39.44140625" style="117" customWidth="1"/>
    <col min="19" max="19" width="12" style="117" hidden="1" customWidth="1" outlineLevel="1"/>
    <col min="20" max="20" width="23.77734375" style="117" hidden="1" customWidth="1" outlineLevel="1"/>
    <col min="21" max="21" width="17.77734375" style="117" hidden="1" customWidth="1" outlineLevel="1"/>
    <col min="22" max="23" width="12.44140625" style="117" hidden="1" customWidth="1" outlineLevel="1"/>
    <col min="24" max="24" width="25.88671875" style="117" hidden="1" customWidth="1" outlineLevel="1"/>
    <col min="25" max="29" width="19.21875" style="114" hidden="1" customWidth="1" outlineLevel="1"/>
    <col min="30" max="31" width="34" style="114" hidden="1" customWidth="1" outlineLevel="1"/>
    <col min="32" max="36" width="19.21875" style="114" hidden="1" customWidth="1" outlineLevel="1"/>
    <col min="37" max="37" width="16.109375" style="114" hidden="1" customWidth="1" outlineLevel="1"/>
    <col min="38" max="38" width="22.88671875" style="114" hidden="1" customWidth="1" outlineLevel="1"/>
    <col min="39" max="39" width="24.44140625" style="114" hidden="1" customWidth="1" outlineLevel="1"/>
    <col min="40" max="40" width="10.109375" style="114" hidden="1" customWidth="1" outlineLevel="1"/>
    <col min="41" max="41" width="11" style="114" hidden="1" customWidth="1" outlineLevel="1"/>
    <col min="42" max="42" width="9" style="114" collapsed="1"/>
    <col min="43" max="16384" width="9" style="114"/>
  </cols>
  <sheetData>
    <row r="1" spans="1:41" ht="36.75" customHeight="1" thickBot="1" x14ac:dyDescent="0.25">
      <c r="A1" s="173" t="s">
        <v>150</v>
      </c>
      <c r="B1" s="174"/>
      <c r="C1" s="174" t="s">
        <v>149</v>
      </c>
      <c r="D1" s="174"/>
      <c r="E1" s="174"/>
      <c r="F1" s="174"/>
      <c r="G1" s="175"/>
      <c r="H1" s="36"/>
      <c r="I1" s="205" t="s">
        <v>13</v>
      </c>
      <c r="J1" s="206"/>
      <c r="K1" s="206"/>
      <c r="L1" s="143"/>
      <c r="M1" s="115"/>
      <c r="N1" s="115"/>
      <c r="O1" s="115"/>
      <c r="P1" s="115"/>
      <c r="Q1" s="116"/>
      <c r="R1" s="115"/>
      <c r="S1" s="115"/>
      <c r="T1" s="115"/>
      <c r="U1" s="115"/>
      <c r="W1" s="41"/>
      <c r="X1" s="41"/>
      <c r="AL1" s="41" t="s">
        <v>38</v>
      </c>
      <c r="AM1" s="118">
        <v>46079</v>
      </c>
      <c r="AN1" s="144" t="s">
        <v>74</v>
      </c>
      <c r="AO1" s="145" t="s">
        <v>87</v>
      </c>
    </row>
    <row r="2" spans="1:41" ht="151.5" customHeight="1" x14ac:dyDescent="0.2">
      <c r="A2" s="167" t="s">
        <v>17</v>
      </c>
      <c r="B2" s="168"/>
      <c r="C2" s="209"/>
      <c r="D2" s="210"/>
      <c r="E2" s="37" t="s">
        <v>25</v>
      </c>
      <c r="F2" s="211"/>
      <c r="G2" s="212"/>
      <c r="H2" s="36"/>
      <c r="I2" s="33" t="s">
        <v>11</v>
      </c>
      <c r="J2" s="207" t="s">
        <v>70</v>
      </c>
      <c r="K2" s="208"/>
      <c r="L2" s="63"/>
      <c r="M2" s="16"/>
      <c r="N2" s="63"/>
      <c r="O2" s="17"/>
      <c r="Q2" s="117"/>
      <c r="V2" s="119"/>
      <c r="W2" s="119"/>
      <c r="X2" s="119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</row>
    <row r="3" spans="1:41" ht="151.5" customHeight="1" x14ac:dyDescent="0.2">
      <c r="A3" s="176" t="s">
        <v>156</v>
      </c>
      <c r="B3" s="177"/>
      <c r="C3" s="228"/>
      <c r="D3" s="229"/>
      <c r="E3" s="230"/>
      <c r="F3" s="39" t="s">
        <v>23</v>
      </c>
      <c r="G3" s="150"/>
      <c r="H3" s="36"/>
      <c r="I3" s="13" t="s">
        <v>12</v>
      </c>
      <c r="J3" s="161" t="s">
        <v>26</v>
      </c>
      <c r="K3" s="163"/>
      <c r="L3" s="63"/>
      <c r="M3" s="15"/>
      <c r="N3" s="17"/>
      <c r="O3" s="17"/>
      <c r="Q3" s="117"/>
      <c r="V3" s="119"/>
      <c r="W3" s="119"/>
      <c r="X3" s="119"/>
      <c r="AK3" s="120"/>
    </row>
    <row r="4" spans="1:41" ht="151.5" customHeight="1" thickBot="1" x14ac:dyDescent="0.25">
      <c r="A4" s="181" t="s">
        <v>158</v>
      </c>
      <c r="B4" s="182"/>
      <c r="C4" s="182"/>
      <c r="D4" s="182"/>
      <c r="E4" s="183"/>
      <c r="F4" s="40" t="s">
        <v>24</v>
      </c>
      <c r="G4" s="40">
        <f>COUNTIF($B$12:$B$61,"産業ヒートポンプ")</f>
        <v>0</v>
      </c>
      <c r="H4" s="36"/>
      <c r="I4" s="14" t="s">
        <v>82</v>
      </c>
      <c r="J4" s="164" t="s">
        <v>29</v>
      </c>
      <c r="K4" s="166"/>
      <c r="L4" s="63"/>
      <c r="M4" s="16"/>
      <c r="N4" s="17"/>
      <c r="O4" s="17"/>
      <c r="Q4" s="15"/>
      <c r="V4" s="122" t="str">
        <f>IF(COUNTIF(S12:S81,"✓")=0,"",COUNTIF(S12:S81,"✓"))</f>
        <v/>
      </c>
      <c r="W4" s="122"/>
      <c r="X4" s="122"/>
      <c r="AH4" s="41" t="s">
        <v>113</v>
      </c>
      <c r="AK4" s="120"/>
    </row>
    <row r="5" spans="1:41" s="15" customFormat="1" ht="30" customHeight="1" thickBot="1" x14ac:dyDescent="0.25">
      <c r="A5" s="123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54"/>
      <c r="P5" s="54"/>
      <c r="Q5" s="122"/>
      <c r="R5" s="54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65" t="s">
        <v>114</v>
      </c>
      <c r="AI5" s="122"/>
      <c r="AJ5" s="122"/>
      <c r="AK5" s="122"/>
      <c r="AL5" s="122"/>
      <c r="AM5" s="122"/>
      <c r="AN5" s="122"/>
      <c r="AO5" s="122"/>
    </row>
    <row r="6" spans="1:41" ht="36" customHeight="1" x14ac:dyDescent="0.2">
      <c r="A6" s="1" t="s">
        <v>15</v>
      </c>
      <c r="B6" s="90">
        <f>COLUMN()-1</f>
        <v>1</v>
      </c>
      <c r="C6" s="90">
        <f t="shared" ref="C6:R6" si="0">COLUMN()-1</f>
        <v>2</v>
      </c>
      <c r="D6" s="91">
        <f t="shared" si="0"/>
        <v>3</v>
      </c>
      <c r="E6" s="95">
        <f t="shared" si="0"/>
        <v>4</v>
      </c>
      <c r="F6" s="90">
        <f t="shared" si="0"/>
        <v>5</v>
      </c>
      <c r="G6" s="90">
        <f t="shared" si="0"/>
        <v>6</v>
      </c>
      <c r="H6" s="95">
        <f t="shared" si="0"/>
        <v>7</v>
      </c>
      <c r="I6" s="95">
        <f>COLUMN()-1</f>
        <v>8</v>
      </c>
      <c r="J6" s="95">
        <f t="shared" si="0"/>
        <v>9</v>
      </c>
      <c r="K6" s="95">
        <f t="shared" si="0"/>
        <v>10</v>
      </c>
      <c r="L6" s="90">
        <f t="shared" si="0"/>
        <v>11</v>
      </c>
      <c r="M6" s="95">
        <f t="shared" si="0"/>
        <v>12</v>
      </c>
      <c r="N6" s="95">
        <f t="shared" si="0"/>
        <v>13</v>
      </c>
      <c r="O6" s="95">
        <f t="shared" si="0"/>
        <v>14</v>
      </c>
      <c r="P6" s="96">
        <f t="shared" si="0"/>
        <v>15</v>
      </c>
      <c r="Q6" s="95">
        <f t="shared" si="0"/>
        <v>16</v>
      </c>
      <c r="R6" s="97">
        <f t="shared" si="0"/>
        <v>17</v>
      </c>
      <c r="S6" s="80"/>
      <c r="T6" s="52"/>
      <c r="U6" s="52"/>
      <c r="V6" s="52"/>
      <c r="W6" s="52"/>
      <c r="X6" s="52"/>
      <c r="Y6" s="41"/>
      <c r="Z6" s="41"/>
      <c r="AA6" s="41"/>
      <c r="AB6" s="41"/>
      <c r="AC6" s="41"/>
      <c r="AD6" s="41"/>
      <c r="AE6" s="41"/>
      <c r="AF6" s="41"/>
      <c r="AG6" s="41"/>
      <c r="AH6" s="66" t="s">
        <v>115</v>
      </c>
      <c r="AI6" s="41"/>
      <c r="AJ6" s="41"/>
    </row>
    <row r="7" spans="1:41" ht="39" customHeight="1" x14ac:dyDescent="0.2">
      <c r="A7" s="2" t="s">
        <v>5</v>
      </c>
      <c r="B7" s="92" t="s">
        <v>6</v>
      </c>
      <c r="C7" s="92" t="s">
        <v>6</v>
      </c>
      <c r="D7" s="93" t="s">
        <v>6</v>
      </c>
      <c r="E7" s="98" t="s">
        <v>60</v>
      </c>
      <c r="F7" s="92" t="s">
        <v>6</v>
      </c>
      <c r="G7" s="92" t="s">
        <v>6</v>
      </c>
      <c r="H7" s="98" t="s">
        <v>7</v>
      </c>
      <c r="I7" s="98" t="s">
        <v>7</v>
      </c>
      <c r="J7" s="98" t="s">
        <v>7</v>
      </c>
      <c r="K7" s="98" t="s">
        <v>7</v>
      </c>
      <c r="L7" s="92" t="s">
        <v>128</v>
      </c>
      <c r="M7" s="98" t="s">
        <v>7</v>
      </c>
      <c r="N7" s="98" t="s">
        <v>7</v>
      </c>
      <c r="O7" s="98"/>
      <c r="P7" s="99" t="s">
        <v>57</v>
      </c>
      <c r="Q7" s="98" t="s">
        <v>58</v>
      </c>
      <c r="R7" s="100" t="s">
        <v>57</v>
      </c>
      <c r="S7" s="53"/>
      <c r="T7" s="54"/>
      <c r="U7" s="54"/>
      <c r="V7" s="54"/>
      <c r="W7" s="54"/>
      <c r="X7" s="54"/>
      <c r="Y7" s="41"/>
      <c r="Z7" s="41"/>
      <c r="AA7" s="41"/>
      <c r="AB7" s="41"/>
      <c r="AD7" s="41"/>
      <c r="AE7" s="41"/>
      <c r="AF7" s="41"/>
      <c r="AG7" s="41"/>
      <c r="AH7" s="41"/>
      <c r="AI7" s="41"/>
    </row>
    <row r="8" spans="1:41" ht="31.5" customHeight="1" thickBot="1" x14ac:dyDescent="0.25">
      <c r="A8" s="12" t="s">
        <v>22</v>
      </c>
      <c r="B8" s="105" t="s">
        <v>16</v>
      </c>
      <c r="C8" s="102" t="s">
        <v>9</v>
      </c>
      <c r="D8" s="105" t="s">
        <v>16</v>
      </c>
      <c r="E8" s="105" t="s">
        <v>16</v>
      </c>
      <c r="F8" s="102" t="s">
        <v>9</v>
      </c>
      <c r="G8" s="102" t="s">
        <v>9</v>
      </c>
      <c r="H8" s="102" t="s">
        <v>9</v>
      </c>
      <c r="I8" s="102" t="s">
        <v>9</v>
      </c>
      <c r="J8" s="102" t="s">
        <v>9</v>
      </c>
      <c r="K8" s="102" t="s">
        <v>9</v>
      </c>
      <c r="L8" s="102" t="s">
        <v>9</v>
      </c>
      <c r="M8" s="102" t="s">
        <v>9</v>
      </c>
      <c r="N8" s="105" t="s">
        <v>16</v>
      </c>
      <c r="O8" s="105" t="s">
        <v>16</v>
      </c>
      <c r="P8" s="104" t="s">
        <v>10</v>
      </c>
      <c r="Q8" s="102" t="s">
        <v>81</v>
      </c>
      <c r="R8" s="103" t="s">
        <v>10</v>
      </c>
      <c r="S8" s="81"/>
      <c r="T8" s="82"/>
      <c r="U8" s="151"/>
      <c r="V8" s="52"/>
      <c r="W8" s="52"/>
      <c r="X8" s="52"/>
      <c r="Y8" s="41"/>
      <c r="Z8" s="198" t="s">
        <v>103</v>
      </c>
      <c r="AA8" s="198" t="s">
        <v>101</v>
      </c>
      <c r="AB8" s="198" t="s">
        <v>103</v>
      </c>
      <c r="AC8" s="198" t="s">
        <v>104</v>
      </c>
      <c r="AD8" s="41"/>
      <c r="AE8" s="41"/>
      <c r="AF8" s="198" t="s">
        <v>112</v>
      </c>
      <c r="AG8" s="198" t="s">
        <v>111</v>
      </c>
      <c r="AH8" s="198" t="s">
        <v>127</v>
      </c>
      <c r="AI8" s="64"/>
    </row>
    <row r="9" spans="1:41" ht="62.25" customHeight="1" x14ac:dyDescent="0.2">
      <c r="A9" s="188" t="s">
        <v>8</v>
      </c>
      <c r="B9" s="190" t="s">
        <v>19</v>
      </c>
      <c r="C9" s="190" t="s">
        <v>75</v>
      </c>
      <c r="D9" s="192" t="s">
        <v>17</v>
      </c>
      <c r="E9" s="193" t="s">
        <v>30</v>
      </c>
      <c r="F9" s="192" t="s">
        <v>0</v>
      </c>
      <c r="G9" s="192" t="s">
        <v>2</v>
      </c>
      <c r="H9" s="195" t="s">
        <v>28</v>
      </c>
      <c r="I9" s="195" t="s">
        <v>76</v>
      </c>
      <c r="J9" s="195" t="s">
        <v>77</v>
      </c>
      <c r="K9" s="106" t="s">
        <v>132</v>
      </c>
      <c r="L9" s="94" t="s">
        <v>131</v>
      </c>
      <c r="M9" s="106" t="s">
        <v>130</v>
      </c>
      <c r="N9" s="106" t="s">
        <v>78</v>
      </c>
      <c r="O9" s="106" t="s">
        <v>79</v>
      </c>
      <c r="P9" s="195" t="s">
        <v>80</v>
      </c>
      <c r="Q9" s="195" t="s">
        <v>59</v>
      </c>
      <c r="R9" s="184" t="s">
        <v>1</v>
      </c>
      <c r="S9" s="186" t="s">
        <v>133</v>
      </c>
      <c r="T9" s="199" t="s">
        <v>134</v>
      </c>
      <c r="U9" s="203" t="s">
        <v>159</v>
      </c>
      <c r="V9" s="213" t="s">
        <v>66</v>
      </c>
      <c r="W9" s="213"/>
      <c r="X9" s="213"/>
      <c r="Y9" s="42"/>
      <c r="Z9" s="198"/>
      <c r="AA9" s="198"/>
      <c r="AB9" s="198"/>
      <c r="AC9" s="198"/>
      <c r="AD9" s="42"/>
      <c r="AE9" s="64" t="s">
        <v>102</v>
      </c>
      <c r="AF9" s="198"/>
      <c r="AG9" s="198"/>
      <c r="AH9" s="198"/>
      <c r="AI9" s="64" t="s">
        <v>118</v>
      </c>
      <c r="AK9" s="126" t="s">
        <v>135</v>
      </c>
      <c r="AM9" s="114" t="s">
        <v>147</v>
      </c>
    </row>
    <row r="10" spans="1:41" x14ac:dyDescent="0.2">
      <c r="A10" s="189"/>
      <c r="B10" s="191"/>
      <c r="C10" s="191"/>
      <c r="D10" s="191"/>
      <c r="E10" s="194"/>
      <c r="F10" s="191"/>
      <c r="G10" s="191"/>
      <c r="H10" s="196"/>
      <c r="I10" s="196"/>
      <c r="J10" s="197"/>
      <c r="K10" s="101" t="s">
        <v>3</v>
      </c>
      <c r="L10" s="92" t="s">
        <v>3</v>
      </c>
      <c r="M10" s="101" t="s">
        <v>3</v>
      </c>
      <c r="N10" s="101" t="s">
        <v>3</v>
      </c>
      <c r="O10" s="101" t="s">
        <v>21</v>
      </c>
      <c r="P10" s="197"/>
      <c r="Q10" s="196"/>
      <c r="R10" s="185"/>
      <c r="S10" s="187"/>
      <c r="T10" s="200"/>
      <c r="U10" s="204"/>
      <c r="V10" s="139" t="s">
        <v>67</v>
      </c>
      <c r="W10" s="125" t="s">
        <v>68</v>
      </c>
      <c r="X10" s="140" t="s">
        <v>1</v>
      </c>
      <c r="Y10" s="41"/>
      <c r="Z10" s="41" t="s">
        <v>100</v>
      </c>
      <c r="AA10" s="41" t="s">
        <v>100</v>
      </c>
      <c r="AB10" s="41" t="s">
        <v>100</v>
      </c>
      <c r="AC10" s="41" t="s">
        <v>100</v>
      </c>
      <c r="AD10" s="41"/>
      <c r="AE10" s="41" t="s">
        <v>100</v>
      </c>
      <c r="AF10" s="41" t="s">
        <v>100</v>
      </c>
      <c r="AG10" s="41" t="s">
        <v>100</v>
      </c>
      <c r="AH10" s="41" t="s">
        <v>99</v>
      </c>
      <c r="AI10" s="41" t="s">
        <v>100</v>
      </c>
      <c r="AJ10" s="41"/>
      <c r="AK10" s="54">
        <f>IF(AND($G$4&gt;0,OR($C$2="",$F$2="",$G$3="",$C$3="")),1,0)</f>
        <v>0</v>
      </c>
    </row>
    <row r="11" spans="1:41" ht="45" customHeight="1" x14ac:dyDescent="0.2">
      <c r="A11" s="3" t="s">
        <v>4</v>
      </c>
      <c r="B11" s="25" t="s">
        <v>69</v>
      </c>
      <c r="C11" s="4" t="s">
        <v>31</v>
      </c>
      <c r="D11" s="26" t="s">
        <v>143</v>
      </c>
      <c r="E11" s="26" t="s">
        <v>72</v>
      </c>
      <c r="F11" s="6" t="s">
        <v>20</v>
      </c>
      <c r="G11" s="6" t="s">
        <v>62</v>
      </c>
      <c r="H11" s="5" t="s">
        <v>32</v>
      </c>
      <c r="I11" s="28" t="s">
        <v>48</v>
      </c>
      <c r="J11" s="5" t="s">
        <v>40</v>
      </c>
      <c r="K11" s="5">
        <v>45</v>
      </c>
      <c r="L11" s="5">
        <v>110.25</v>
      </c>
      <c r="M11" s="5">
        <v>24.55</v>
      </c>
      <c r="N11" s="18">
        <v>3.79</v>
      </c>
      <c r="O11" s="24">
        <f>IF(OR($L11="",$M11=""),"",ROUNDDOWN($L11/$M11,2))</f>
        <v>4.49</v>
      </c>
      <c r="P11" s="58">
        <v>400</v>
      </c>
      <c r="Q11" s="57" t="s">
        <v>145</v>
      </c>
      <c r="R11" s="113"/>
      <c r="S11" s="85"/>
      <c r="T11" s="43"/>
      <c r="U11" s="152"/>
      <c r="V11" s="141"/>
      <c r="W11" s="129"/>
      <c r="X11" s="130"/>
      <c r="Y11" s="131"/>
      <c r="Z11" s="126" t="s">
        <v>123</v>
      </c>
      <c r="AA11" s="126" t="s">
        <v>88</v>
      </c>
      <c r="AB11" s="126" t="s">
        <v>125</v>
      </c>
      <c r="AC11" s="126" t="s">
        <v>96</v>
      </c>
      <c r="AD11" s="132" t="s">
        <v>97</v>
      </c>
      <c r="AE11" s="132" t="s">
        <v>98</v>
      </c>
      <c r="AF11" s="132" t="s">
        <v>126</v>
      </c>
      <c r="AG11" s="132" t="s">
        <v>117</v>
      </c>
      <c r="AH11" s="132" t="s">
        <v>116</v>
      </c>
      <c r="AI11" s="132" t="s">
        <v>122</v>
      </c>
      <c r="AJ11" s="132" t="s">
        <v>105</v>
      </c>
      <c r="AK11" s="126" t="s">
        <v>63</v>
      </c>
      <c r="AL11" s="126" t="s">
        <v>64</v>
      </c>
      <c r="AM11" s="126" t="s">
        <v>136</v>
      </c>
      <c r="AN11" s="133" t="s">
        <v>14</v>
      </c>
      <c r="AO11" s="133" t="s">
        <v>27</v>
      </c>
    </row>
    <row r="12" spans="1:41" ht="45" customHeight="1" x14ac:dyDescent="0.2">
      <c r="A12" s="20">
        <f>ROW()-11</f>
        <v>1</v>
      </c>
      <c r="B12" s="21" t="str">
        <f>IF($C12="","","産業ヒートポンプ")</f>
        <v/>
      </c>
      <c r="C12" s="55"/>
      <c r="D12" s="7" t="str">
        <f>IF($C$2="","",IF($B12&lt;&gt;"",$C$2,""))</f>
        <v/>
      </c>
      <c r="E12" s="7" t="str">
        <f>IF($F$2="","",IF($B12&lt;&gt;"",$F$2,""))</f>
        <v/>
      </c>
      <c r="F12" s="8"/>
      <c r="G12" s="8"/>
      <c r="H12" s="29"/>
      <c r="I12" s="30"/>
      <c r="J12" s="88"/>
      <c r="K12" s="29"/>
      <c r="L12" s="29"/>
      <c r="M12" s="29"/>
      <c r="N12" s="18" t="str">
        <f>IF($AJ12="","",$AJ12)</f>
        <v/>
      </c>
      <c r="O12" s="23" t="str">
        <f>IF(OR($L12="",$M12=""),"",ROUNDDOWN($L12/$M12,2))</f>
        <v/>
      </c>
      <c r="P12" s="61"/>
      <c r="Q12" s="8"/>
      <c r="R12" s="110"/>
      <c r="S12" s="83"/>
      <c r="T12" s="50"/>
      <c r="U12" s="153" t="str">
        <f>IF($B12="","",IF(AND($B12&lt;&gt;"",$C$3="あり"),1,0))</f>
        <v/>
      </c>
      <c r="V12" s="134"/>
      <c r="W12" s="135"/>
      <c r="X12" s="136"/>
      <c r="Z12" s="41">
        <f>IF($H12="",0,MATCH($H12,※編集不可※選択項目!$C$2:$C$6,0))</f>
        <v>0</v>
      </c>
      <c r="AA12" s="41">
        <f ca="1">IF(Z12=0,0,COUNTA(INDIRECT("※編集不可※選択項目!"&amp;ADDRESS(Z12+9,4,3)):INDIRECT("※編集不可※選択項目!"&amp;ADDRESS(Z12+9,7,3))))</f>
        <v>0</v>
      </c>
      <c r="AB12" s="41">
        <f>IF($I12="",0,MATCH($I12,※編集不可※選択項目!$D$2:$D$7,0))</f>
        <v>0</v>
      </c>
      <c r="AC12" s="41" t="str">
        <f>IF(OR($Z12=0,$AB12=0),"",Z12&amp;"-"&amp;AB12)</f>
        <v/>
      </c>
      <c r="AD12" s="137" t="str">
        <f>IF($AC12="","",INDEX(※編集不可※選択項目!$E$17:$E$26,MATCH($AC12,※編集不可※選択項目!$B$17:$B$26,0)))</f>
        <v/>
      </c>
      <c r="AE12" s="137" t="str">
        <f>IF($AC12="","",INDEX(※編集不可※選択項目!$F$17:$F$26,MATCH($AC12,※編集不可※選択項目!$B$17:$B$26,0)))</f>
        <v/>
      </c>
      <c r="AF12" s="137">
        <f>IF($J12="",0,MATCH($J12,※編集不可※選択項目!$E$2:$E$7,0))</f>
        <v>0</v>
      </c>
      <c r="AG12" s="137" t="str">
        <f>IF(OR($AC12="",$AF12=0),"",AC12&amp;"-"&amp;AF12)</f>
        <v/>
      </c>
      <c r="AH12" s="137" t="str">
        <f>IF(COUNTIF($AH$5:$AH$6,AG12)=0,AG12,AG12&amp;"-"&amp;AI12)</f>
        <v/>
      </c>
      <c r="AI12" s="137" t="str">
        <f>IF($L12="","",IF($L12&lt;=100,1,2))</f>
        <v/>
      </c>
      <c r="AJ12" s="137" t="str">
        <f>IFERROR(INDEX(※編集不可※選択項目!$G$29:$G$44,MATCH(AH12,※編集不可※選択項目!$B$29:$B$44,0)),"")</f>
        <v/>
      </c>
      <c r="AK12" s="54">
        <f t="shared" ref="AK12:AK43" si="1">IF(AND($C12&lt;&gt;"",OR(F12="",G12="",H12="",I12="",J12="",K12="",L12="",M12="")),1,0)</f>
        <v>0</v>
      </c>
      <c r="AL12" s="54">
        <f>IF(AND($G12&lt;&gt;"",COUNTIF($G12,"*■*")&gt;0,$Q12=""),1,0)</f>
        <v>0</v>
      </c>
      <c r="AM12" s="54" t="str">
        <f t="shared" ref="AM12:AM43" si="2">TEXT(IF(G12="","",G12),"G/標準")</f>
        <v/>
      </c>
      <c r="AN12" s="41">
        <f>IF(AM12="",0,COUNTIF($AM$12:$AM$61,AM12))</f>
        <v>0</v>
      </c>
      <c r="AO12" s="41">
        <f>IF($N12&gt;$O12,1,0)</f>
        <v>0</v>
      </c>
    </row>
    <row r="13" spans="1:41" ht="45" customHeight="1" x14ac:dyDescent="0.2">
      <c r="A13" s="20">
        <f t="shared" ref="A13:A61" si="3">ROW()-11</f>
        <v>2</v>
      </c>
      <c r="B13" s="21" t="str">
        <f t="shared" ref="B13:B61" si="4">IF($C13="","","産業ヒートポンプ")</f>
        <v/>
      </c>
      <c r="C13" s="55"/>
      <c r="D13" s="7" t="str">
        <f t="shared" ref="D13:D61" si="5">IF($C$2="","",IF($B13&lt;&gt;"",$C$2,""))</f>
        <v/>
      </c>
      <c r="E13" s="7" t="str">
        <f t="shared" ref="E13:E61" si="6">IF($F$2="","",IF($B13&lt;&gt;"",$F$2,""))</f>
        <v/>
      </c>
      <c r="F13" s="148"/>
      <c r="G13" s="8"/>
      <c r="H13" s="29"/>
      <c r="I13" s="30"/>
      <c r="J13" s="88" t="s">
        <v>148</v>
      </c>
      <c r="K13" s="29"/>
      <c r="L13" s="29"/>
      <c r="M13" s="29"/>
      <c r="N13" s="18" t="str">
        <f t="shared" ref="N13:N61" si="7">IF($AJ13="","",$AJ13)</f>
        <v/>
      </c>
      <c r="O13" s="23" t="str">
        <f t="shared" ref="O13:O61" si="8">IF(OR($L13="",$M13=""),"",ROUNDDOWN($L13/$M13,2))</f>
        <v/>
      </c>
      <c r="P13" s="61"/>
      <c r="Q13" s="8"/>
      <c r="R13" s="110"/>
      <c r="S13" s="83"/>
      <c r="T13" s="50"/>
      <c r="U13" s="153" t="str">
        <f t="shared" ref="U13:U61" si="9">IF($B13="","",IF(AND($B13&lt;&gt;"",$C$3="あり"),1,0))</f>
        <v/>
      </c>
      <c r="V13" s="134"/>
      <c r="W13" s="135"/>
      <c r="X13" s="136"/>
      <c r="Z13" s="41">
        <f>IF($H13="",0,MATCH($H13,※編集不可※選択項目!$C$2:$C$6,0))</f>
        <v>0</v>
      </c>
      <c r="AA13" s="41">
        <f ca="1">IF(Z13=0,0,COUNTA(INDIRECT("※編集不可※選択項目!"&amp;ADDRESS(Z13+9,4,3)):INDIRECT("※編集不可※選択項目!"&amp;ADDRESS(Z13+9,7,3))))</f>
        <v>0</v>
      </c>
      <c r="AB13" s="41">
        <f>IF($I13="",0,MATCH($I13,※編集不可※選択項目!$D$2:$D$7,0))</f>
        <v>0</v>
      </c>
      <c r="AC13" s="41" t="str">
        <f t="shared" ref="AC13:AC61" si="10">IF(OR($Z13=0,$AB13=0),"",Z13&amp;"-"&amp;AB13)</f>
        <v/>
      </c>
      <c r="AD13" s="137" t="str">
        <f>IF($AC13="","",INDEX(※編集不可※選択項目!$E$17:$E$26,MATCH($AC13,※編集不可※選択項目!$B$17:$B$26,0)))</f>
        <v/>
      </c>
      <c r="AE13" s="137" t="str">
        <f>IF($AC13="","",INDEX(※編集不可※選択項目!$F$17:$F$26,MATCH($AC13,※編集不可※選択項目!$B$17:$B$26,0)))</f>
        <v/>
      </c>
      <c r="AF13" s="137">
        <f>IF($J13="",0,MATCH($J13,※編集不可※選択項目!$E$2:$E$7,0))</f>
        <v>0</v>
      </c>
      <c r="AG13" s="137" t="str">
        <f t="shared" ref="AG13:AG61" si="11">IF(OR($AC13="",$AF13=0),"",AC13&amp;"-"&amp;AF13)</f>
        <v/>
      </c>
      <c r="AH13" s="137" t="str">
        <f t="shared" ref="AH13:AH61" si="12">IF(COUNTIF($AH$5:$AH$6,AG13)=0,AG13,AG13&amp;"-"&amp;AI13)</f>
        <v/>
      </c>
      <c r="AI13" s="137" t="str">
        <f t="shared" ref="AI13:AI61" si="13">IF($L13="","",IF($L13&lt;=100,1,2))</f>
        <v/>
      </c>
      <c r="AJ13" s="137" t="str">
        <f>IFERROR(INDEX(※編集不可※選択項目!$G$29:$G$44,MATCH(AH13,※編集不可※選択項目!$B$29:$B$44,0)),"")</f>
        <v/>
      </c>
      <c r="AK13" s="54">
        <f t="shared" si="1"/>
        <v>0</v>
      </c>
      <c r="AL13" s="54">
        <f t="shared" ref="AL13:AL61" si="14">IF(AND($G13&lt;&gt;"",COUNTIF($G13,"*■*")&gt;0,$Q13=""),1,0)</f>
        <v>0</v>
      </c>
      <c r="AM13" s="54" t="str">
        <f t="shared" si="2"/>
        <v/>
      </c>
      <c r="AN13" s="41">
        <f t="shared" ref="AN13:AN61" si="15">IF(AM13="",0,COUNTIF($AM$12:$AM$61,AM13))</f>
        <v>0</v>
      </c>
      <c r="AO13" s="41">
        <f t="shared" ref="AO13:AO61" si="16">IF($N13&gt;$O13,1,0)</f>
        <v>0</v>
      </c>
    </row>
    <row r="14" spans="1:41" ht="45" customHeight="1" x14ac:dyDescent="0.2">
      <c r="A14" s="20">
        <f t="shared" si="3"/>
        <v>3</v>
      </c>
      <c r="B14" s="21" t="str">
        <f t="shared" si="4"/>
        <v/>
      </c>
      <c r="C14" s="55"/>
      <c r="D14" s="7" t="str">
        <f t="shared" si="5"/>
        <v/>
      </c>
      <c r="E14" s="7" t="str">
        <f t="shared" si="6"/>
        <v/>
      </c>
      <c r="F14" s="8"/>
      <c r="G14" s="8"/>
      <c r="H14" s="29"/>
      <c r="I14" s="30"/>
      <c r="J14" s="88"/>
      <c r="K14" s="29"/>
      <c r="L14" s="29"/>
      <c r="M14" s="29"/>
      <c r="N14" s="18" t="str">
        <f t="shared" si="7"/>
        <v/>
      </c>
      <c r="O14" s="23" t="str">
        <f t="shared" si="8"/>
        <v/>
      </c>
      <c r="P14" s="61"/>
      <c r="Q14" s="8"/>
      <c r="R14" s="110"/>
      <c r="S14" s="83"/>
      <c r="T14" s="50"/>
      <c r="U14" s="153" t="str">
        <f t="shared" si="9"/>
        <v/>
      </c>
      <c r="V14" s="134"/>
      <c r="W14" s="135"/>
      <c r="X14" s="136"/>
      <c r="Z14" s="41">
        <f>IF($H14="",0,MATCH($H14,※編集不可※選択項目!$C$2:$C$6,0))</f>
        <v>0</v>
      </c>
      <c r="AA14" s="41">
        <f ca="1">IF(Z14=0,0,COUNTA(INDIRECT("※編集不可※選択項目!"&amp;ADDRESS(Z14+9,4,3)):INDIRECT("※編集不可※選択項目!"&amp;ADDRESS(Z14+9,7,3))))</f>
        <v>0</v>
      </c>
      <c r="AB14" s="41">
        <f>IF($I14="",0,MATCH($I14,※編集不可※選択項目!$D$2:$D$7,0))</f>
        <v>0</v>
      </c>
      <c r="AC14" s="41" t="str">
        <f t="shared" si="10"/>
        <v/>
      </c>
      <c r="AD14" s="137" t="str">
        <f>IF($AC14="","",INDEX(※編集不可※選択項目!$E$17:$E$26,MATCH($AC14,※編集不可※選択項目!$B$17:$B$26,0)))</f>
        <v/>
      </c>
      <c r="AE14" s="137" t="str">
        <f>IF($AC14="","",INDEX(※編集不可※選択項目!$F$17:$F$26,MATCH($AC14,※編集不可※選択項目!$B$17:$B$26,0)))</f>
        <v/>
      </c>
      <c r="AF14" s="137">
        <f>IF($J14="",0,MATCH($J14,※編集不可※選択項目!$E$2:$E$7,0))</f>
        <v>0</v>
      </c>
      <c r="AG14" s="137" t="str">
        <f t="shared" si="11"/>
        <v/>
      </c>
      <c r="AH14" s="137" t="str">
        <f t="shared" si="12"/>
        <v/>
      </c>
      <c r="AI14" s="137" t="str">
        <f t="shared" si="13"/>
        <v/>
      </c>
      <c r="AJ14" s="137" t="str">
        <f>IFERROR(INDEX(※編集不可※選択項目!$G$29:$G$44,MATCH(AH14,※編集不可※選択項目!$B$29:$B$44,0)),"")</f>
        <v/>
      </c>
      <c r="AK14" s="54">
        <f t="shared" si="1"/>
        <v>0</v>
      </c>
      <c r="AL14" s="54">
        <f t="shared" si="14"/>
        <v>0</v>
      </c>
      <c r="AM14" s="54" t="str">
        <f t="shared" si="2"/>
        <v/>
      </c>
      <c r="AN14" s="41">
        <f t="shared" si="15"/>
        <v>0</v>
      </c>
      <c r="AO14" s="41">
        <f t="shared" si="16"/>
        <v>0</v>
      </c>
    </row>
    <row r="15" spans="1:41" ht="45" customHeight="1" x14ac:dyDescent="0.2">
      <c r="A15" s="20">
        <f t="shared" si="3"/>
        <v>4</v>
      </c>
      <c r="B15" s="21" t="str">
        <f t="shared" si="4"/>
        <v/>
      </c>
      <c r="C15" s="55"/>
      <c r="D15" s="7" t="str">
        <f t="shared" si="5"/>
        <v/>
      </c>
      <c r="E15" s="7" t="str">
        <f t="shared" si="6"/>
        <v/>
      </c>
      <c r="F15" s="8"/>
      <c r="G15" s="8"/>
      <c r="H15" s="29"/>
      <c r="I15" s="30"/>
      <c r="J15" s="88" t="s">
        <v>148</v>
      </c>
      <c r="K15" s="29"/>
      <c r="L15" s="29"/>
      <c r="M15" s="29"/>
      <c r="N15" s="18" t="str">
        <f t="shared" si="7"/>
        <v/>
      </c>
      <c r="O15" s="23" t="str">
        <f t="shared" si="8"/>
        <v/>
      </c>
      <c r="P15" s="61"/>
      <c r="Q15" s="8"/>
      <c r="R15" s="110"/>
      <c r="S15" s="83"/>
      <c r="T15" s="50"/>
      <c r="U15" s="153" t="str">
        <f t="shared" si="9"/>
        <v/>
      </c>
      <c r="V15" s="134"/>
      <c r="W15" s="135"/>
      <c r="X15" s="136"/>
      <c r="Z15" s="41">
        <f>IF($H15="",0,MATCH($H15,※編集不可※選択項目!$C$2:$C$6,0))</f>
        <v>0</v>
      </c>
      <c r="AA15" s="41">
        <f ca="1">IF(Z15=0,0,COUNTA(INDIRECT("※編集不可※選択項目!"&amp;ADDRESS(Z15+9,4,3)):INDIRECT("※編集不可※選択項目!"&amp;ADDRESS(Z15+9,7,3))))</f>
        <v>0</v>
      </c>
      <c r="AB15" s="41">
        <f>IF($I15="",0,MATCH($I15,※編集不可※選択項目!$D$2:$D$7,0))</f>
        <v>0</v>
      </c>
      <c r="AC15" s="41" t="str">
        <f t="shared" si="10"/>
        <v/>
      </c>
      <c r="AD15" s="137" t="str">
        <f>IF($AC15="","",INDEX(※編集不可※選択項目!$E$17:$E$26,MATCH($AC15,※編集不可※選択項目!$B$17:$B$26,0)))</f>
        <v/>
      </c>
      <c r="AE15" s="137" t="str">
        <f>IF($AC15="","",INDEX(※編集不可※選択項目!$F$17:$F$26,MATCH($AC15,※編集不可※選択項目!$B$17:$B$26,0)))</f>
        <v/>
      </c>
      <c r="AF15" s="137">
        <f>IF($J15="",0,MATCH($J15,※編集不可※選択項目!$E$2:$E$7,0))</f>
        <v>0</v>
      </c>
      <c r="AG15" s="137" t="str">
        <f t="shared" si="11"/>
        <v/>
      </c>
      <c r="AH15" s="137" t="str">
        <f t="shared" si="12"/>
        <v/>
      </c>
      <c r="AI15" s="137" t="str">
        <f t="shared" si="13"/>
        <v/>
      </c>
      <c r="AJ15" s="137" t="str">
        <f>IFERROR(INDEX(※編集不可※選択項目!$G$29:$G$44,MATCH(AH15,※編集不可※選択項目!$B$29:$B$44,0)),"")</f>
        <v/>
      </c>
      <c r="AK15" s="54">
        <f t="shared" si="1"/>
        <v>0</v>
      </c>
      <c r="AL15" s="54">
        <f t="shared" si="14"/>
        <v>0</v>
      </c>
      <c r="AM15" s="54" t="str">
        <f t="shared" si="2"/>
        <v/>
      </c>
      <c r="AN15" s="41">
        <f t="shared" si="15"/>
        <v>0</v>
      </c>
      <c r="AO15" s="41">
        <f t="shared" si="16"/>
        <v>0</v>
      </c>
    </row>
    <row r="16" spans="1:41" ht="45" customHeight="1" x14ac:dyDescent="0.2">
      <c r="A16" s="20">
        <f t="shared" si="3"/>
        <v>5</v>
      </c>
      <c r="B16" s="21" t="str">
        <f t="shared" si="4"/>
        <v/>
      </c>
      <c r="C16" s="55"/>
      <c r="D16" s="7" t="str">
        <f t="shared" si="5"/>
        <v/>
      </c>
      <c r="E16" s="7" t="str">
        <f t="shared" si="6"/>
        <v/>
      </c>
      <c r="F16" s="8"/>
      <c r="G16" s="8"/>
      <c r="H16" s="29"/>
      <c r="I16" s="30"/>
      <c r="J16" s="88"/>
      <c r="K16" s="29"/>
      <c r="L16" s="29"/>
      <c r="M16" s="29"/>
      <c r="N16" s="18" t="str">
        <f t="shared" si="7"/>
        <v/>
      </c>
      <c r="O16" s="23" t="str">
        <f t="shared" si="8"/>
        <v/>
      </c>
      <c r="P16" s="61"/>
      <c r="Q16" s="8"/>
      <c r="R16" s="110"/>
      <c r="S16" s="83"/>
      <c r="T16" s="50"/>
      <c r="U16" s="153" t="str">
        <f t="shared" si="9"/>
        <v/>
      </c>
      <c r="V16" s="134"/>
      <c r="W16" s="135"/>
      <c r="X16" s="136"/>
      <c r="Z16" s="41">
        <f>IF($H16="",0,MATCH($H16,※編集不可※選択項目!$C$2:$C$6,0))</f>
        <v>0</v>
      </c>
      <c r="AA16" s="41">
        <f ca="1">IF(Z16=0,0,COUNTA(INDIRECT("※編集不可※選択項目!"&amp;ADDRESS(Z16+9,4,3)):INDIRECT("※編集不可※選択項目!"&amp;ADDRESS(Z16+9,7,3))))</f>
        <v>0</v>
      </c>
      <c r="AB16" s="41">
        <f>IF($I16="",0,MATCH($I16,※編集不可※選択項目!$D$2:$D$7,0))</f>
        <v>0</v>
      </c>
      <c r="AC16" s="41" t="str">
        <f t="shared" si="10"/>
        <v/>
      </c>
      <c r="AD16" s="137" t="str">
        <f>IF($AC16="","",INDEX(※編集不可※選択項目!$E$17:$E$26,MATCH($AC16,※編集不可※選択項目!$B$17:$B$26,0)))</f>
        <v/>
      </c>
      <c r="AE16" s="137" t="str">
        <f>IF($AC16="","",INDEX(※編集不可※選択項目!$F$17:$F$26,MATCH($AC16,※編集不可※選択項目!$B$17:$B$26,0)))</f>
        <v/>
      </c>
      <c r="AF16" s="137">
        <f>IF($J16="",0,MATCH($J16,※編集不可※選択項目!$E$2:$E$7,0))</f>
        <v>0</v>
      </c>
      <c r="AG16" s="137" t="str">
        <f t="shared" si="11"/>
        <v/>
      </c>
      <c r="AH16" s="137" t="str">
        <f t="shared" si="12"/>
        <v/>
      </c>
      <c r="AI16" s="137" t="str">
        <f t="shared" si="13"/>
        <v/>
      </c>
      <c r="AJ16" s="137" t="str">
        <f>IFERROR(INDEX(※編集不可※選択項目!$G$29:$G$44,MATCH(AH16,※編集不可※選択項目!$B$29:$B$44,0)),"")</f>
        <v/>
      </c>
      <c r="AK16" s="54">
        <f t="shared" si="1"/>
        <v>0</v>
      </c>
      <c r="AL16" s="54">
        <f t="shared" si="14"/>
        <v>0</v>
      </c>
      <c r="AM16" s="54" t="str">
        <f t="shared" si="2"/>
        <v/>
      </c>
      <c r="AN16" s="41">
        <f t="shared" si="15"/>
        <v>0</v>
      </c>
      <c r="AO16" s="41">
        <f t="shared" si="16"/>
        <v>0</v>
      </c>
    </row>
    <row r="17" spans="1:41" ht="45" customHeight="1" x14ac:dyDescent="0.2">
      <c r="A17" s="20">
        <f t="shared" si="3"/>
        <v>6</v>
      </c>
      <c r="B17" s="21" t="str">
        <f t="shared" si="4"/>
        <v/>
      </c>
      <c r="C17" s="55"/>
      <c r="D17" s="7" t="str">
        <f t="shared" si="5"/>
        <v/>
      </c>
      <c r="E17" s="7" t="str">
        <f t="shared" si="6"/>
        <v/>
      </c>
      <c r="F17" s="8"/>
      <c r="G17" s="8"/>
      <c r="H17" s="29"/>
      <c r="I17" s="30"/>
      <c r="J17" s="88"/>
      <c r="K17" s="29"/>
      <c r="L17" s="29"/>
      <c r="M17" s="29"/>
      <c r="N17" s="18" t="str">
        <f t="shared" si="7"/>
        <v/>
      </c>
      <c r="O17" s="23" t="str">
        <f t="shared" si="8"/>
        <v/>
      </c>
      <c r="P17" s="61"/>
      <c r="Q17" s="8"/>
      <c r="R17" s="110"/>
      <c r="S17" s="83"/>
      <c r="T17" s="50"/>
      <c r="U17" s="153" t="str">
        <f t="shared" si="9"/>
        <v/>
      </c>
      <c r="V17" s="134"/>
      <c r="W17" s="135"/>
      <c r="X17" s="136"/>
      <c r="Z17" s="41">
        <f>IF($H17="",0,MATCH($H17,※編集不可※選択項目!$C$2:$C$6,0))</f>
        <v>0</v>
      </c>
      <c r="AA17" s="41">
        <f ca="1">IF(Z17=0,0,COUNTA(INDIRECT("※編集不可※選択項目!"&amp;ADDRESS(Z17+9,4,3)):INDIRECT("※編集不可※選択項目!"&amp;ADDRESS(Z17+9,7,3))))</f>
        <v>0</v>
      </c>
      <c r="AB17" s="41">
        <f>IF($I17="",0,MATCH($I17,※編集不可※選択項目!$D$2:$D$7,0))</f>
        <v>0</v>
      </c>
      <c r="AC17" s="41" t="str">
        <f t="shared" si="10"/>
        <v/>
      </c>
      <c r="AD17" s="137" t="str">
        <f>IF($AC17="","",INDEX(※編集不可※選択項目!$E$17:$E$26,MATCH($AC17,※編集不可※選択項目!$B$17:$B$26,0)))</f>
        <v/>
      </c>
      <c r="AE17" s="137" t="str">
        <f>IF($AC17="","",INDEX(※編集不可※選択項目!$F$17:$F$26,MATCH($AC17,※編集不可※選択項目!$B$17:$B$26,0)))</f>
        <v/>
      </c>
      <c r="AF17" s="137">
        <f>IF($J17="",0,MATCH($J17,※編集不可※選択項目!$E$2:$E$7,0))</f>
        <v>0</v>
      </c>
      <c r="AG17" s="137" t="str">
        <f t="shared" si="11"/>
        <v/>
      </c>
      <c r="AH17" s="137" t="str">
        <f t="shared" si="12"/>
        <v/>
      </c>
      <c r="AI17" s="137" t="str">
        <f t="shared" si="13"/>
        <v/>
      </c>
      <c r="AJ17" s="137" t="str">
        <f>IFERROR(INDEX(※編集不可※選択項目!$G$29:$G$44,MATCH(AH17,※編集不可※選択項目!$B$29:$B$44,0)),"")</f>
        <v/>
      </c>
      <c r="AK17" s="54">
        <f t="shared" si="1"/>
        <v>0</v>
      </c>
      <c r="AL17" s="54">
        <f t="shared" si="14"/>
        <v>0</v>
      </c>
      <c r="AM17" s="54" t="str">
        <f t="shared" si="2"/>
        <v/>
      </c>
      <c r="AN17" s="41">
        <f t="shared" si="15"/>
        <v>0</v>
      </c>
      <c r="AO17" s="41">
        <f t="shared" si="16"/>
        <v>0</v>
      </c>
    </row>
    <row r="18" spans="1:41" ht="45" customHeight="1" x14ac:dyDescent="0.2">
      <c r="A18" s="20">
        <f t="shared" si="3"/>
        <v>7</v>
      </c>
      <c r="B18" s="21" t="str">
        <f t="shared" si="4"/>
        <v/>
      </c>
      <c r="C18" s="55"/>
      <c r="D18" s="7" t="str">
        <f t="shared" si="5"/>
        <v/>
      </c>
      <c r="E18" s="7" t="str">
        <f t="shared" si="6"/>
        <v/>
      </c>
      <c r="F18" s="8"/>
      <c r="G18" s="8"/>
      <c r="H18" s="29"/>
      <c r="I18" s="30"/>
      <c r="J18" s="88"/>
      <c r="K18" s="29"/>
      <c r="L18" s="29"/>
      <c r="M18" s="29"/>
      <c r="N18" s="18" t="str">
        <f t="shared" si="7"/>
        <v/>
      </c>
      <c r="O18" s="23" t="str">
        <f t="shared" si="8"/>
        <v/>
      </c>
      <c r="P18" s="61"/>
      <c r="Q18" s="8"/>
      <c r="R18" s="110"/>
      <c r="S18" s="83"/>
      <c r="T18" s="50"/>
      <c r="U18" s="153" t="str">
        <f t="shared" si="9"/>
        <v/>
      </c>
      <c r="V18" s="134"/>
      <c r="W18" s="135"/>
      <c r="X18" s="136"/>
      <c r="Z18" s="41">
        <f>IF($H18="",0,MATCH($H18,※編集不可※選択項目!$C$2:$C$6,0))</f>
        <v>0</v>
      </c>
      <c r="AA18" s="41">
        <f ca="1">IF(Z18=0,0,COUNTA(INDIRECT("※編集不可※選択項目!"&amp;ADDRESS(Z18+9,4,3)):INDIRECT("※編集不可※選択項目!"&amp;ADDRESS(Z18+9,7,3))))</f>
        <v>0</v>
      </c>
      <c r="AB18" s="41">
        <f>IF($I18="",0,MATCH($I18,※編集不可※選択項目!$D$2:$D$7,0))</f>
        <v>0</v>
      </c>
      <c r="AC18" s="41" t="str">
        <f t="shared" si="10"/>
        <v/>
      </c>
      <c r="AD18" s="137" t="str">
        <f>IF($AC18="","",INDEX(※編集不可※選択項目!$E$17:$E$26,MATCH($AC18,※編集不可※選択項目!$B$17:$B$26,0)))</f>
        <v/>
      </c>
      <c r="AE18" s="137" t="str">
        <f>IF($AC18="","",INDEX(※編集不可※選択項目!$F$17:$F$26,MATCH($AC18,※編集不可※選択項目!$B$17:$B$26,0)))</f>
        <v/>
      </c>
      <c r="AF18" s="137">
        <f>IF($J18="",0,MATCH($J18,※編集不可※選択項目!$E$2:$E$7,0))</f>
        <v>0</v>
      </c>
      <c r="AG18" s="137" t="str">
        <f t="shared" si="11"/>
        <v/>
      </c>
      <c r="AH18" s="137" t="str">
        <f t="shared" si="12"/>
        <v/>
      </c>
      <c r="AI18" s="137" t="str">
        <f t="shared" si="13"/>
        <v/>
      </c>
      <c r="AJ18" s="137" t="str">
        <f>IFERROR(INDEX(※編集不可※選択項目!$G$29:$G$44,MATCH(AH18,※編集不可※選択項目!$B$29:$B$44,0)),"")</f>
        <v/>
      </c>
      <c r="AK18" s="54">
        <f t="shared" si="1"/>
        <v>0</v>
      </c>
      <c r="AL18" s="54">
        <f t="shared" si="14"/>
        <v>0</v>
      </c>
      <c r="AM18" s="54" t="str">
        <f t="shared" si="2"/>
        <v/>
      </c>
      <c r="AN18" s="41">
        <f t="shared" si="15"/>
        <v>0</v>
      </c>
      <c r="AO18" s="41">
        <f t="shared" si="16"/>
        <v>0</v>
      </c>
    </row>
    <row r="19" spans="1:41" ht="45" customHeight="1" x14ac:dyDescent="0.2">
      <c r="A19" s="20">
        <f t="shared" si="3"/>
        <v>8</v>
      </c>
      <c r="B19" s="21" t="str">
        <f t="shared" si="4"/>
        <v/>
      </c>
      <c r="C19" s="55"/>
      <c r="D19" s="7" t="str">
        <f t="shared" si="5"/>
        <v/>
      </c>
      <c r="E19" s="7" t="str">
        <f t="shared" si="6"/>
        <v/>
      </c>
      <c r="F19" s="8"/>
      <c r="G19" s="8"/>
      <c r="H19" s="29"/>
      <c r="I19" s="30"/>
      <c r="J19" s="88"/>
      <c r="K19" s="29"/>
      <c r="L19" s="29"/>
      <c r="M19" s="29"/>
      <c r="N19" s="18" t="str">
        <f t="shared" si="7"/>
        <v/>
      </c>
      <c r="O19" s="23" t="str">
        <f t="shared" si="8"/>
        <v/>
      </c>
      <c r="P19" s="61"/>
      <c r="Q19" s="8"/>
      <c r="R19" s="110"/>
      <c r="S19" s="83"/>
      <c r="T19" s="50"/>
      <c r="U19" s="153" t="str">
        <f t="shared" si="9"/>
        <v/>
      </c>
      <c r="V19" s="134"/>
      <c r="W19" s="135"/>
      <c r="X19" s="136"/>
      <c r="Z19" s="41">
        <f>IF($H19="",0,MATCH($H19,※編集不可※選択項目!$C$2:$C$6,0))</f>
        <v>0</v>
      </c>
      <c r="AA19" s="41">
        <f ca="1">IF(Z19=0,0,COUNTA(INDIRECT("※編集不可※選択項目!"&amp;ADDRESS(Z19+9,4,3)):INDIRECT("※編集不可※選択項目!"&amp;ADDRESS(Z19+9,7,3))))</f>
        <v>0</v>
      </c>
      <c r="AB19" s="41">
        <f>IF($I19="",0,MATCH($I19,※編集不可※選択項目!$D$2:$D$7,0))</f>
        <v>0</v>
      </c>
      <c r="AC19" s="41" t="str">
        <f t="shared" si="10"/>
        <v/>
      </c>
      <c r="AD19" s="137" t="str">
        <f>IF($AC19="","",INDEX(※編集不可※選択項目!$E$17:$E$26,MATCH($AC19,※編集不可※選択項目!$B$17:$B$26,0)))</f>
        <v/>
      </c>
      <c r="AE19" s="137" t="str">
        <f>IF($AC19="","",INDEX(※編集不可※選択項目!$F$17:$F$26,MATCH($AC19,※編集不可※選択項目!$B$17:$B$26,0)))</f>
        <v/>
      </c>
      <c r="AF19" s="137">
        <f>IF($J19="",0,MATCH($J19,※編集不可※選択項目!$E$2:$E$7,0))</f>
        <v>0</v>
      </c>
      <c r="AG19" s="137" t="str">
        <f t="shared" si="11"/>
        <v/>
      </c>
      <c r="AH19" s="137" t="str">
        <f t="shared" si="12"/>
        <v/>
      </c>
      <c r="AI19" s="137" t="str">
        <f t="shared" si="13"/>
        <v/>
      </c>
      <c r="AJ19" s="137" t="str">
        <f>IFERROR(INDEX(※編集不可※選択項目!$G$29:$G$44,MATCH(AH19,※編集不可※選択項目!$B$29:$B$44,0)),"")</f>
        <v/>
      </c>
      <c r="AK19" s="54">
        <f t="shared" si="1"/>
        <v>0</v>
      </c>
      <c r="AL19" s="54">
        <f t="shared" si="14"/>
        <v>0</v>
      </c>
      <c r="AM19" s="54" t="str">
        <f t="shared" si="2"/>
        <v/>
      </c>
      <c r="AN19" s="41">
        <f t="shared" si="15"/>
        <v>0</v>
      </c>
      <c r="AO19" s="41">
        <f t="shared" si="16"/>
        <v>0</v>
      </c>
    </row>
    <row r="20" spans="1:41" ht="45" customHeight="1" x14ac:dyDescent="0.2">
      <c r="A20" s="20">
        <f t="shared" si="3"/>
        <v>9</v>
      </c>
      <c r="B20" s="21" t="str">
        <f t="shared" si="4"/>
        <v/>
      </c>
      <c r="C20" s="55"/>
      <c r="D20" s="7" t="str">
        <f t="shared" si="5"/>
        <v/>
      </c>
      <c r="E20" s="7" t="str">
        <f t="shared" si="6"/>
        <v/>
      </c>
      <c r="F20" s="8"/>
      <c r="G20" s="8"/>
      <c r="H20" s="29"/>
      <c r="I20" s="30"/>
      <c r="J20" s="88"/>
      <c r="K20" s="29"/>
      <c r="L20" s="29"/>
      <c r="M20" s="29"/>
      <c r="N20" s="18" t="str">
        <f t="shared" si="7"/>
        <v/>
      </c>
      <c r="O20" s="23" t="str">
        <f t="shared" si="8"/>
        <v/>
      </c>
      <c r="P20" s="61"/>
      <c r="Q20" s="8"/>
      <c r="R20" s="110"/>
      <c r="S20" s="83"/>
      <c r="T20" s="50"/>
      <c r="U20" s="153" t="str">
        <f t="shared" si="9"/>
        <v/>
      </c>
      <c r="V20" s="134"/>
      <c r="W20" s="135"/>
      <c r="X20" s="136"/>
      <c r="Z20" s="41">
        <f>IF($H20="",0,MATCH($H20,※編集不可※選択項目!$C$2:$C$6,0))</f>
        <v>0</v>
      </c>
      <c r="AA20" s="41">
        <f ca="1">IF(Z20=0,0,COUNTA(INDIRECT("※編集不可※選択項目!"&amp;ADDRESS(Z20+9,4,3)):INDIRECT("※編集不可※選択項目!"&amp;ADDRESS(Z20+9,7,3))))</f>
        <v>0</v>
      </c>
      <c r="AB20" s="41">
        <f>IF($I20="",0,MATCH($I20,※編集不可※選択項目!$D$2:$D$7,0))</f>
        <v>0</v>
      </c>
      <c r="AC20" s="41" t="str">
        <f t="shared" si="10"/>
        <v/>
      </c>
      <c r="AD20" s="137" t="str">
        <f>IF($AC20="","",INDEX(※編集不可※選択項目!$E$17:$E$26,MATCH($AC20,※編集不可※選択項目!$B$17:$B$26,0)))</f>
        <v/>
      </c>
      <c r="AE20" s="137" t="str">
        <f>IF($AC20="","",INDEX(※編集不可※選択項目!$F$17:$F$26,MATCH($AC20,※編集不可※選択項目!$B$17:$B$26,0)))</f>
        <v/>
      </c>
      <c r="AF20" s="137">
        <f>IF($J20="",0,MATCH($J20,※編集不可※選択項目!$E$2:$E$7,0))</f>
        <v>0</v>
      </c>
      <c r="AG20" s="137" t="str">
        <f t="shared" si="11"/>
        <v/>
      </c>
      <c r="AH20" s="137" t="str">
        <f t="shared" si="12"/>
        <v/>
      </c>
      <c r="AI20" s="137" t="str">
        <f t="shared" si="13"/>
        <v/>
      </c>
      <c r="AJ20" s="137" t="str">
        <f>IFERROR(INDEX(※編集不可※選択項目!$G$29:$G$44,MATCH(AH20,※編集不可※選択項目!$B$29:$B$44,0)),"")</f>
        <v/>
      </c>
      <c r="AK20" s="54">
        <f t="shared" si="1"/>
        <v>0</v>
      </c>
      <c r="AL20" s="54">
        <f t="shared" si="14"/>
        <v>0</v>
      </c>
      <c r="AM20" s="54" t="str">
        <f t="shared" si="2"/>
        <v/>
      </c>
      <c r="AN20" s="41">
        <f t="shared" si="15"/>
        <v>0</v>
      </c>
      <c r="AO20" s="41">
        <f t="shared" si="16"/>
        <v>0</v>
      </c>
    </row>
    <row r="21" spans="1:41" ht="45" customHeight="1" x14ac:dyDescent="0.2">
      <c r="A21" s="20">
        <f t="shared" si="3"/>
        <v>10</v>
      </c>
      <c r="B21" s="21" t="str">
        <f t="shared" si="4"/>
        <v/>
      </c>
      <c r="C21" s="55"/>
      <c r="D21" s="7" t="str">
        <f t="shared" si="5"/>
        <v/>
      </c>
      <c r="E21" s="7" t="str">
        <f t="shared" si="6"/>
        <v/>
      </c>
      <c r="F21" s="8"/>
      <c r="G21" s="8"/>
      <c r="H21" s="29"/>
      <c r="I21" s="30"/>
      <c r="J21" s="88"/>
      <c r="K21" s="29"/>
      <c r="L21" s="29"/>
      <c r="M21" s="29"/>
      <c r="N21" s="18" t="str">
        <f t="shared" si="7"/>
        <v/>
      </c>
      <c r="O21" s="23" t="str">
        <f t="shared" si="8"/>
        <v/>
      </c>
      <c r="P21" s="61"/>
      <c r="Q21" s="8"/>
      <c r="R21" s="110"/>
      <c r="S21" s="83"/>
      <c r="T21" s="50"/>
      <c r="U21" s="153" t="str">
        <f t="shared" si="9"/>
        <v/>
      </c>
      <c r="V21" s="134"/>
      <c r="W21" s="135"/>
      <c r="X21" s="136"/>
      <c r="Z21" s="41">
        <f>IF($H21="",0,MATCH($H21,※編集不可※選択項目!$C$2:$C$6,0))</f>
        <v>0</v>
      </c>
      <c r="AA21" s="41">
        <f ca="1">IF(Z21=0,0,COUNTA(INDIRECT("※編集不可※選択項目!"&amp;ADDRESS(Z21+9,4,3)):INDIRECT("※編集不可※選択項目!"&amp;ADDRESS(Z21+9,7,3))))</f>
        <v>0</v>
      </c>
      <c r="AB21" s="41">
        <f>IF($I21="",0,MATCH($I21,※編集不可※選択項目!$D$2:$D$7,0))</f>
        <v>0</v>
      </c>
      <c r="AC21" s="41" t="str">
        <f t="shared" si="10"/>
        <v/>
      </c>
      <c r="AD21" s="137" t="str">
        <f>IF($AC21="","",INDEX(※編集不可※選択項目!$E$17:$E$26,MATCH($AC21,※編集不可※選択項目!$B$17:$B$26,0)))</f>
        <v/>
      </c>
      <c r="AE21" s="137" t="str">
        <f>IF($AC21="","",INDEX(※編集不可※選択項目!$F$17:$F$26,MATCH($AC21,※編集不可※選択項目!$B$17:$B$26,0)))</f>
        <v/>
      </c>
      <c r="AF21" s="137">
        <f>IF($J21="",0,MATCH($J21,※編集不可※選択項目!$E$2:$E$7,0))</f>
        <v>0</v>
      </c>
      <c r="AG21" s="137" t="str">
        <f t="shared" si="11"/>
        <v/>
      </c>
      <c r="AH21" s="137" t="str">
        <f t="shared" si="12"/>
        <v/>
      </c>
      <c r="AI21" s="137" t="str">
        <f t="shared" si="13"/>
        <v/>
      </c>
      <c r="AJ21" s="137" t="str">
        <f>IFERROR(INDEX(※編集不可※選択項目!$G$29:$G$44,MATCH(AH21,※編集不可※選択項目!$B$29:$B$44,0)),"")</f>
        <v/>
      </c>
      <c r="AK21" s="54">
        <f t="shared" si="1"/>
        <v>0</v>
      </c>
      <c r="AL21" s="54">
        <f t="shared" si="14"/>
        <v>0</v>
      </c>
      <c r="AM21" s="54" t="str">
        <f t="shared" si="2"/>
        <v/>
      </c>
      <c r="AN21" s="41">
        <f t="shared" si="15"/>
        <v>0</v>
      </c>
      <c r="AO21" s="41">
        <f t="shared" si="16"/>
        <v>0</v>
      </c>
    </row>
    <row r="22" spans="1:41" ht="45" customHeight="1" x14ac:dyDescent="0.2">
      <c r="A22" s="20">
        <f t="shared" si="3"/>
        <v>11</v>
      </c>
      <c r="B22" s="21" t="str">
        <f t="shared" si="4"/>
        <v/>
      </c>
      <c r="C22" s="55"/>
      <c r="D22" s="7" t="str">
        <f t="shared" si="5"/>
        <v/>
      </c>
      <c r="E22" s="7" t="str">
        <f t="shared" si="6"/>
        <v/>
      </c>
      <c r="F22" s="8"/>
      <c r="G22" s="8"/>
      <c r="H22" s="29"/>
      <c r="I22" s="30"/>
      <c r="J22" s="88"/>
      <c r="K22" s="29"/>
      <c r="L22" s="29"/>
      <c r="M22" s="29"/>
      <c r="N22" s="18" t="str">
        <f t="shared" si="7"/>
        <v/>
      </c>
      <c r="O22" s="23" t="str">
        <f t="shared" si="8"/>
        <v/>
      </c>
      <c r="P22" s="61"/>
      <c r="Q22" s="8"/>
      <c r="R22" s="110"/>
      <c r="S22" s="83"/>
      <c r="T22" s="50"/>
      <c r="U22" s="153" t="str">
        <f t="shared" si="9"/>
        <v/>
      </c>
      <c r="V22" s="134"/>
      <c r="W22" s="135"/>
      <c r="X22" s="136"/>
      <c r="Z22" s="41">
        <f>IF($H22="",0,MATCH($H22,※編集不可※選択項目!$C$2:$C$6,0))</f>
        <v>0</v>
      </c>
      <c r="AA22" s="41">
        <f ca="1">IF(Z22=0,0,COUNTA(INDIRECT("※編集不可※選択項目!"&amp;ADDRESS(Z22+9,4,3)):INDIRECT("※編集不可※選択項目!"&amp;ADDRESS(Z22+9,7,3))))</f>
        <v>0</v>
      </c>
      <c r="AB22" s="41">
        <f>IF($I22="",0,MATCH($I22,※編集不可※選択項目!$D$2:$D$7,0))</f>
        <v>0</v>
      </c>
      <c r="AC22" s="41" t="str">
        <f t="shared" si="10"/>
        <v/>
      </c>
      <c r="AD22" s="137" t="str">
        <f>IF($AC22="","",INDEX(※編集不可※選択項目!$E$17:$E$26,MATCH($AC22,※編集不可※選択項目!$B$17:$B$26,0)))</f>
        <v/>
      </c>
      <c r="AE22" s="137" t="str">
        <f>IF($AC22="","",INDEX(※編集不可※選択項目!$F$17:$F$26,MATCH($AC22,※編集不可※選択項目!$B$17:$B$26,0)))</f>
        <v/>
      </c>
      <c r="AF22" s="137">
        <f>IF($J22="",0,MATCH($J22,※編集不可※選択項目!$E$2:$E$7,0))</f>
        <v>0</v>
      </c>
      <c r="AG22" s="137" t="str">
        <f t="shared" si="11"/>
        <v/>
      </c>
      <c r="AH22" s="137" t="str">
        <f t="shared" si="12"/>
        <v/>
      </c>
      <c r="AI22" s="137" t="str">
        <f t="shared" si="13"/>
        <v/>
      </c>
      <c r="AJ22" s="137" t="str">
        <f>IFERROR(INDEX(※編集不可※選択項目!$G$29:$G$44,MATCH(AH22,※編集不可※選択項目!$B$29:$B$44,0)),"")</f>
        <v/>
      </c>
      <c r="AK22" s="54">
        <f t="shared" si="1"/>
        <v>0</v>
      </c>
      <c r="AL22" s="54">
        <f t="shared" si="14"/>
        <v>0</v>
      </c>
      <c r="AM22" s="54" t="str">
        <f t="shared" si="2"/>
        <v/>
      </c>
      <c r="AN22" s="41">
        <f t="shared" si="15"/>
        <v>0</v>
      </c>
      <c r="AO22" s="41">
        <f t="shared" si="16"/>
        <v>0</v>
      </c>
    </row>
    <row r="23" spans="1:41" ht="45" customHeight="1" x14ac:dyDescent="0.2">
      <c r="A23" s="20">
        <f t="shared" si="3"/>
        <v>12</v>
      </c>
      <c r="B23" s="21" t="str">
        <f t="shared" si="4"/>
        <v/>
      </c>
      <c r="C23" s="55"/>
      <c r="D23" s="7" t="str">
        <f t="shared" si="5"/>
        <v/>
      </c>
      <c r="E23" s="7" t="str">
        <f t="shared" si="6"/>
        <v/>
      </c>
      <c r="F23" s="8"/>
      <c r="G23" s="8"/>
      <c r="H23" s="29"/>
      <c r="I23" s="30"/>
      <c r="J23" s="88"/>
      <c r="K23" s="29"/>
      <c r="L23" s="29"/>
      <c r="M23" s="29"/>
      <c r="N23" s="18" t="str">
        <f t="shared" si="7"/>
        <v/>
      </c>
      <c r="O23" s="23" t="str">
        <f t="shared" si="8"/>
        <v/>
      </c>
      <c r="P23" s="61"/>
      <c r="Q23" s="8"/>
      <c r="R23" s="110"/>
      <c r="S23" s="83"/>
      <c r="T23" s="50"/>
      <c r="U23" s="153" t="str">
        <f t="shared" si="9"/>
        <v/>
      </c>
      <c r="V23" s="134"/>
      <c r="W23" s="135"/>
      <c r="X23" s="136"/>
      <c r="Z23" s="41">
        <f>IF($H23="",0,MATCH($H23,※編集不可※選択項目!$C$2:$C$6,0))</f>
        <v>0</v>
      </c>
      <c r="AA23" s="41">
        <f ca="1">IF(Z23=0,0,COUNTA(INDIRECT("※編集不可※選択項目!"&amp;ADDRESS(Z23+9,4,3)):INDIRECT("※編集不可※選択項目!"&amp;ADDRESS(Z23+9,7,3))))</f>
        <v>0</v>
      </c>
      <c r="AB23" s="41">
        <f>IF($I23="",0,MATCH($I23,※編集不可※選択項目!$D$2:$D$7,0))</f>
        <v>0</v>
      </c>
      <c r="AC23" s="41" t="str">
        <f t="shared" si="10"/>
        <v/>
      </c>
      <c r="AD23" s="137" t="str">
        <f>IF($AC23="","",INDEX(※編集不可※選択項目!$E$17:$E$26,MATCH($AC23,※編集不可※選択項目!$B$17:$B$26,0)))</f>
        <v/>
      </c>
      <c r="AE23" s="137" t="str">
        <f>IF($AC23="","",INDEX(※編集不可※選択項目!$F$17:$F$26,MATCH($AC23,※編集不可※選択項目!$B$17:$B$26,0)))</f>
        <v/>
      </c>
      <c r="AF23" s="137">
        <f>IF($J23="",0,MATCH($J23,※編集不可※選択項目!$E$2:$E$7,0))</f>
        <v>0</v>
      </c>
      <c r="AG23" s="137" t="str">
        <f t="shared" si="11"/>
        <v/>
      </c>
      <c r="AH23" s="137" t="str">
        <f t="shared" si="12"/>
        <v/>
      </c>
      <c r="AI23" s="137" t="str">
        <f t="shared" si="13"/>
        <v/>
      </c>
      <c r="AJ23" s="137" t="str">
        <f>IFERROR(INDEX(※編集不可※選択項目!$G$29:$G$44,MATCH(AH23,※編集不可※選択項目!$B$29:$B$44,0)),"")</f>
        <v/>
      </c>
      <c r="AK23" s="54">
        <f t="shared" si="1"/>
        <v>0</v>
      </c>
      <c r="AL23" s="54">
        <f t="shared" si="14"/>
        <v>0</v>
      </c>
      <c r="AM23" s="54" t="str">
        <f t="shared" si="2"/>
        <v/>
      </c>
      <c r="AN23" s="41">
        <f t="shared" si="15"/>
        <v>0</v>
      </c>
      <c r="AO23" s="41">
        <f t="shared" si="16"/>
        <v>0</v>
      </c>
    </row>
    <row r="24" spans="1:41" ht="45" customHeight="1" x14ac:dyDescent="0.2">
      <c r="A24" s="20">
        <f t="shared" si="3"/>
        <v>13</v>
      </c>
      <c r="B24" s="21" t="str">
        <f t="shared" si="4"/>
        <v/>
      </c>
      <c r="C24" s="55"/>
      <c r="D24" s="7" t="str">
        <f t="shared" si="5"/>
        <v/>
      </c>
      <c r="E24" s="7" t="str">
        <f t="shared" si="6"/>
        <v/>
      </c>
      <c r="F24" s="8"/>
      <c r="G24" s="8"/>
      <c r="H24" s="29"/>
      <c r="I24" s="30"/>
      <c r="J24" s="88"/>
      <c r="K24" s="29"/>
      <c r="L24" s="29"/>
      <c r="M24" s="29"/>
      <c r="N24" s="18" t="str">
        <f t="shared" si="7"/>
        <v/>
      </c>
      <c r="O24" s="23" t="str">
        <f t="shared" si="8"/>
        <v/>
      </c>
      <c r="P24" s="61"/>
      <c r="Q24" s="8"/>
      <c r="R24" s="110"/>
      <c r="S24" s="83"/>
      <c r="T24" s="50"/>
      <c r="U24" s="153" t="str">
        <f t="shared" si="9"/>
        <v/>
      </c>
      <c r="V24" s="134"/>
      <c r="W24" s="135"/>
      <c r="X24" s="136"/>
      <c r="Z24" s="41">
        <f>IF($H24="",0,MATCH($H24,※編集不可※選択項目!$C$2:$C$6,0))</f>
        <v>0</v>
      </c>
      <c r="AA24" s="41">
        <f ca="1">IF(Z24=0,0,COUNTA(INDIRECT("※編集不可※選択項目!"&amp;ADDRESS(Z24+9,4,3)):INDIRECT("※編集不可※選択項目!"&amp;ADDRESS(Z24+9,7,3))))</f>
        <v>0</v>
      </c>
      <c r="AB24" s="41">
        <f>IF($I24="",0,MATCH($I24,※編集不可※選択項目!$D$2:$D$7,0))</f>
        <v>0</v>
      </c>
      <c r="AC24" s="41" t="str">
        <f t="shared" si="10"/>
        <v/>
      </c>
      <c r="AD24" s="137" t="str">
        <f>IF($AC24="","",INDEX(※編集不可※選択項目!$E$17:$E$26,MATCH($AC24,※編集不可※選択項目!$B$17:$B$26,0)))</f>
        <v/>
      </c>
      <c r="AE24" s="137" t="str">
        <f>IF($AC24="","",INDEX(※編集不可※選択項目!$F$17:$F$26,MATCH($AC24,※編集不可※選択項目!$B$17:$B$26,0)))</f>
        <v/>
      </c>
      <c r="AF24" s="137">
        <f>IF($J24="",0,MATCH($J24,※編集不可※選択項目!$E$2:$E$7,0))</f>
        <v>0</v>
      </c>
      <c r="AG24" s="137" t="str">
        <f t="shared" si="11"/>
        <v/>
      </c>
      <c r="AH24" s="137" t="str">
        <f t="shared" si="12"/>
        <v/>
      </c>
      <c r="AI24" s="137" t="str">
        <f t="shared" si="13"/>
        <v/>
      </c>
      <c r="AJ24" s="137" t="str">
        <f>IFERROR(INDEX(※編集不可※選択項目!$G$29:$G$44,MATCH(AH24,※編集不可※選択項目!$B$29:$B$44,0)),"")</f>
        <v/>
      </c>
      <c r="AK24" s="54">
        <f t="shared" si="1"/>
        <v>0</v>
      </c>
      <c r="AL24" s="54">
        <f t="shared" si="14"/>
        <v>0</v>
      </c>
      <c r="AM24" s="54" t="str">
        <f t="shared" si="2"/>
        <v/>
      </c>
      <c r="AN24" s="41">
        <f t="shared" si="15"/>
        <v>0</v>
      </c>
      <c r="AO24" s="41">
        <f t="shared" si="16"/>
        <v>0</v>
      </c>
    </row>
    <row r="25" spans="1:41" ht="45" customHeight="1" x14ac:dyDescent="0.2">
      <c r="A25" s="20">
        <f t="shared" si="3"/>
        <v>14</v>
      </c>
      <c r="B25" s="21" t="str">
        <f t="shared" si="4"/>
        <v/>
      </c>
      <c r="C25" s="55"/>
      <c r="D25" s="7" t="str">
        <f t="shared" si="5"/>
        <v/>
      </c>
      <c r="E25" s="7" t="str">
        <f t="shared" si="6"/>
        <v/>
      </c>
      <c r="F25" s="8"/>
      <c r="G25" s="8"/>
      <c r="H25" s="29"/>
      <c r="I25" s="30"/>
      <c r="J25" s="88"/>
      <c r="K25" s="29"/>
      <c r="L25" s="29"/>
      <c r="M25" s="29"/>
      <c r="N25" s="18" t="str">
        <f t="shared" si="7"/>
        <v/>
      </c>
      <c r="O25" s="23" t="str">
        <f t="shared" si="8"/>
        <v/>
      </c>
      <c r="P25" s="61"/>
      <c r="Q25" s="8"/>
      <c r="R25" s="110"/>
      <c r="S25" s="83"/>
      <c r="T25" s="50"/>
      <c r="U25" s="153" t="str">
        <f t="shared" si="9"/>
        <v/>
      </c>
      <c r="V25" s="134"/>
      <c r="W25" s="135"/>
      <c r="X25" s="136"/>
      <c r="Z25" s="41">
        <f>IF($H25="",0,MATCH($H25,※編集不可※選択項目!$C$2:$C$6,0))</f>
        <v>0</v>
      </c>
      <c r="AA25" s="41">
        <f ca="1">IF(Z25=0,0,COUNTA(INDIRECT("※編集不可※選択項目!"&amp;ADDRESS(Z25+9,4,3)):INDIRECT("※編集不可※選択項目!"&amp;ADDRESS(Z25+9,7,3))))</f>
        <v>0</v>
      </c>
      <c r="AB25" s="41">
        <f>IF($I25="",0,MATCH($I25,※編集不可※選択項目!$D$2:$D$7,0))</f>
        <v>0</v>
      </c>
      <c r="AC25" s="41" t="str">
        <f t="shared" si="10"/>
        <v/>
      </c>
      <c r="AD25" s="137" t="str">
        <f>IF($AC25="","",INDEX(※編集不可※選択項目!$E$17:$E$26,MATCH($AC25,※編集不可※選択項目!$B$17:$B$26,0)))</f>
        <v/>
      </c>
      <c r="AE25" s="137" t="str">
        <f>IF($AC25="","",INDEX(※編集不可※選択項目!$F$17:$F$26,MATCH($AC25,※編集不可※選択項目!$B$17:$B$26,0)))</f>
        <v/>
      </c>
      <c r="AF25" s="137">
        <f>IF($J25="",0,MATCH($J25,※編集不可※選択項目!$E$2:$E$7,0))</f>
        <v>0</v>
      </c>
      <c r="AG25" s="137" t="str">
        <f t="shared" si="11"/>
        <v/>
      </c>
      <c r="AH25" s="137" t="str">
        <f t="shared" si="12"/>
        <v/>
      </c>
      <c r="AI25" s="137" t="str">
        <f t="shared" si="13"/>
        <v/>
      </c>
      <c r="AJ25" s="137" t="str">
        <f>IFERROR(INDEX(※編集不可※選択項目!$G$29:$G$44,MATCH(AH25,※編集不可※選択項目!$B$29:$B$44,0)),"")</f>
        <v/>
      </c>
      <c r="AK25" s="54">
        <f t="shared" si="1"/>
        <v>0</v>
      </c>
      <c r="AL25" s="54">
        <f t="shared" si="14"/>
        <v>0</v>
      </c>
      <c r="AM25" s="54" t="str">
        <f t="shared" si="2"/>
        <v/>
      </c>
      <c r="AN25" s="41">
        <f t="shared" si="15"/>
        <v>0</v>
      </c>
      <c r="AO25" s="41">
        <f t="shared" si="16"/>
        <v>0</v>
      </c>
    </row>
    <row r="26" spans="1:41" ht="45" customHeight="1" x14ac:dyDescent="0.2">
      <c r="A26" s="20">
        <f t="shared" si="3"/>
        <v>15</v>
      </c>
      <c r="B26" s="21" t="str">
        <f t="shared" si="4"/>
        <v/>
      </c>
      <c r="C26" s="55"/>
      <c r="D26" s="7" t="str">
        <f t="shared" si="5"/>
        <v/>
      </c>
      <c r="E26" s="7" t="str">
        <f t="shared" si="6"/>
        <v/>
      </c>
      <c r="F26" s="8"/>
      <c r="G26" s="8"/>
      <c r="H26" s="29"/>
      <c r="I26" s="30"/>
      <c r="J26" s="88"/>
      <c r="K26" s="29"/>
      <c r="L26" s="29"/>
      <c r="M26" s="29"/>
      <c r="N26" s="18" t="str">
        <f t="shared" si="7"/>
        <v/>
      </c>
      <c r="O26" s="23" t="str">
        <f t="shared" si="8"/>
        <v/>
      </c>
      <c r="P26" s="61"/>
      <c r="Q26" s="8"/>
      <c r="R26" s="110"/>
      <c r="S26" s="83"/>
      <c r="T26" s="50"/>
      <c r="U26" s="153" t="str">
        <f t="shared" si="9"/>
        <v/>
      </c>
      <c r="V26" s="134"/>
      <c r="W26" s="135"/>
      <c r="X26" s="136"/>
      <c r="Z26" s="41">
        <f>IF($H26="",0,MATCH($H26,※編集不可※選択項目!$C$2:$C$6,0))</f>
        <v>0</v>
      </c>
      <c r="AA26" s="41">
        <f ca="1">IF(Z26=0,0,COUNTA(INDIRECT("※編集不可※選択項目!"&amp;ADDRESS(Z26+9,4,3)):INDIRECT("※編集不可※選択項目!"&amp;ADDRESS(Z26+9,7,3))))</f>
        <v>0</v>
      </c>
      <c r="AB26" s="41">
        <f>IF($I26="",0,MATCH($I26,※編集不可※選択項目!$D$2:$D$7,0))</f>
        <v>0</v>
      </c>
      <c r="AC26" s="41" t="str">
        <f t="shared" si="10"/>
        <v/>
      </c>
      <c r="AD26" s="137" t="str">
        <f>IF($AC26="","",INDEX(※編集不可※選択項目!$E$17:$E$26,MATCH($AC26,※編集不可※選択項目!$B$17:$B$26,0)))</f>
        <v/>
      </c>
      <c r="AE26" s="137" t="str">
        <f>IF($AC26="","",INDEX(※編集不可※選択項目!$F$17:$F$26,MATCH($AC26,※編集不可※選択項目!$B$17:$B$26,0)))</f>
        <v/>
      </c>
      <c r="AF26" s="137">
        <f>IF($J26="",0,MATCH($J26,※編集不可※選択項目!$E$2:$E$7,0))</f>
        <v>0</v>
      </c>
      <c r="AG26" s="137" t="str">
        <f t="shared" si="11"/>
        <v/>
      </c>
      <c r="AH26" s="137" t="str">
        <f t="shared" si="12"/>
        <v/>
      </c>
      <c r="AI26" s="137" t="str">
        <f t="shared" si="13"/>
        <v/>
      </c>
      <c r="AJ26" s="137" t="str">
        <f>IFERROR(INDEX(※編集不可※選択項目!$G$29:$G$44,MATCH(AH26,※編集不可※選択項目!$B$29:$B$44,0)),"")</f>
        <v/>
      </c>
      <c r="AK26" s="54">
        <f t="shared" si="1"/>
        <v>0</v>
      </c>
      <c r="AL26" s="54">
        <f t="shared" si="14"/>
        <v>0</v>
      </c>
      <c r="AM26" s="54" t="str">
        <f t="shared" si="2"/>
        <v/>
      </c>
      <c r="AN26" s="41">
        <f t="shared" si="15"/>
        <v>0</v>
      </c>
      <c r="AO26" s="41">
        <f t="shared" si="16"/>
        <v>0</v>
      </c>
    </row>
    <row r="27" spans="1:41" ht="45" customHeight="1" x14ac:dyDescent="0.2">
      <c r="A27" s="20">
        <f t="shared" si="3"/>
        <v>16</v>
      </c>
      <c r="B27" s="21" t="str">
        <f t="shared" si="4"/>
        <v/>
      </c>
      <c r="C27" s="55"/>
      <c r="D27" s="7" t="str">
        <f t="shared" si="5"/>
        <v/>
      </c>
      <c r="E27" s="7" t="str">
        <f t="shared" si="6"/>
        <v/>
      </c>
      <c r="F27" s="8"/>
      <c r="G27" s="8"/>
      <c r="H27" s="29"/>
      <c r="I27" s="30"/>
      <c r="J27" s="88"/>
      <c r="K27" s="29"/>
      <c r="L27" s="29"/>
      <c r="M27" s="29"/>
      <c r="N27" s="18" t="str">
        <f t="shared" si="7"/>
        <v/>
      </c>
      <c r="O27" s="23" t="str">
        <f t="shared" si="8"/>
        <v/>
      </c>
      <c r="P27" s="61"/>
      <c r="Q27" s="8"/>
      <c r="R27" s="110"/>
      <c r="S27" s="83"/>
      <c r="T27" s="50"/>
      <c r="U27" s="153" t="str">
        <f t="shared" si="9"/>
        <v/>
      </c>
      <c r="V27" s="134"/>
      <c r="W27" s="135"/>
      <c r="X27" s="136"/>
      <c r="Z27" s="41">
        <f>IF($H27="",0,MATCH($H27,※編集不可※選択項目!$C$2:$C$6,0))</f>
        <v>0</v>
      </c>
      <c r="AA27" s="41">
        <f ca="1">IF(Z27=0,0,COUNTA(INDIRECT("※編集不可※選択項目!"&amp;ADDRESS(Z27+9,4,3)):INDIRECT("※編集不可※選択項目!"&amp;ADDRESS(Z27+9,7,3))))</f>
        <v>0</v>
      </c>
      <c r="AB27" s="41">
        <f>IF($I27="",0,MATCH($I27,※編集不可※選択項目!$D$2:$D$7,0))</f>
        <v>0</v>
      </c>
      <c r="AC27" s="41" t="str">
        <f t="shared" si="10"/>
        <v/>
      </c>
      <c r="AD27" s="137" t="str">
        <f>IF($AC27="","",INDEX(※編集不可※選択項目!$E$17:$E$26,MATCH($AC27,※編集不可※選択項目!$B$17:$B$26,0)))</f>
        <v/>
      </c>
      <c r="AE27" s="137" t="str">
        <f>IF($AC27="","",INDEX(※編集不可※選択項目!$F$17:$F$26,MATCH($AC27,※編集不可※選択項目!$B$17:$B$26,0)))</f>
        <v/>
      </c>
      <c r="AF27" s="137">
        <f>IF($J27="",0,MATCH($J27,※編集不可※選択項目!$E$2:$E$7,0))</f>
        <v>0</v>
      </c>
      <c r="AG27" s="137" t="str">
        <f t="shared" si="11"/>
        <v/>
      </c>
      <c r="AH27" s="137" t="str">
        <f t="shared" si="12"/>
        <v/>
      </c>
      <c r="AI27" s="137" t="str">
        <f t="shared" si="13"/>
        <v/>
      </c>
      <c r="AJ27" s="137" t="str">
        <f>IFERROR(INDEX(※編集不可※選択項目!$G$29:$G$44,MATCH(AH27,※編集不可※選択項目!$B$29:$B$44,0)),"")</f>
        <v/>
      </c>
      <c r="AK27" s="54">
        <f t="shared" si="1"/>
        <v>0</v>
      </c>
      <c r="AL27" s="54">
        <f t="shared" si="14"/>
        <v>0</v>
      </c>
      <c r="AM27" s="54" t="str">
        <f t="shared" si="2"/>
        <v/>
      </c>
      <c r="AN27" s="41">
        <f t="shared" si="15"/>
        <v>0</v>
      </c>
      <c r="AO27" s="41">
        <f t="shared" si="16"/>
        <v>0</v>
      </c>
    </row>
    <row r="28" spans="1:41" ht="45" customHeight="1" x14ac:dyDescent="0.2">
      <c r="A28" s="20">
        <f t="shared" si="3"/>
        <v>17</v>
      </c>
      <c r="B28" s="21" t="str">
        <f t="shared" si="4"/>
        <v/>
      </c>
      <c r="C28" s="55"/>
      <c r="D28" s="7" t="str">
        <f t="shared" si="5"/>
        <v/>
      </c>
      <c r="E28" s="7" t="str">
        <f t="shared" si="6"/>
        <v/>
      </c>
      <c r="F28" s="8"/>
      <c r="G28" s="8"/>
      <c r="H28" s="29"/>
      <c r="I28" s="30"/>
      <c r="J28" s="88"/>
      <c r="K28" s="29"/>
      <c r="L28" s="29"/>
      <c r="M28" s="29"/>
      <c r="N28" s="18" t="str">
        <f t="shared" si="7"/>
        <v/>
      </c>
      <c r="O28" s="23" t="str">
        <f t="shared" si="8"/>
        <v/>
      </c>
      <c r="P28" s="61"/>
      <c r="Q28" s="8"/>
      <c r="R28" s="110"/>
      <c r="S28" s="83"/>
      <c r="T28" s="50"/>
      <c r="U28" s="153" t="str">
        <f t="shared" si="9"/>
        <v/>
      </c>
      <c r="V28" s="134"/>
      <c r="W28" s="135"/>
      <c r="X28" s="136"/>
      <c r="Z28" s="41">
        <f>IF($H28="",0,MATCH($H28,※編集不可※選択項目!$C$2:$C$6,0))</f>
        <v>0</v>
      </c>
      <c r="AA28" s="41">
        <f ca="1">IF(Z28=0,0,COUNTA(INDIRECT("※編集不可※選択項目!"&amp;ADDRESS(Z28+9,4,3)):INDIRECT("※編集不可※選択項目!"&amp;ADDRESS(Z28+9,7,3))))</f>
        <v>0</v>
      </c>
      <c r="AB28" s="41">
        <f>IF($I28="",0,MATCH($I28,※編集不可※選択項目!$D$2:$D$7,0))</f>
        <v>0</v>
      </c>
      <c r="AC28" s="41" t="str">
        <f t="shared" si="10"/>
        <v/>
      </c>
      <c r="AD28" s="137" t="str">
        <f>IF($AC28="","",INDEX(※編集不可※選択項目!$E$17:$E$26,MATCH($AC28,※編集不可※選択項目!$B$17:$B$26,0)))</f>
        <v/>
      </c>
      <c r="AE28" s="137" t="str">
        <f>IF($AC28="","",INDEX(※編集不可※選択項目!$F$17:$F$26,MATCH($AC28,※編集不可※選択項目!$B$17:$B$26,0)))</f>
        <v/>
      </c>
      <c r="AF28" s="137">
        <f>IF($J28="",0,MATCH($J28,※編集不可※選択項目!$E$2:$E$7,0))</f>
        <v>0</v>
      </c>
      <c r="AG28" s="137" t="str">
        <f t="shared" si="11"/>
        <v/>
      </c>
      <c r="AH28" s="137" t="str">
        <f t="shared" si="12"/>
        <v/>
      </c>
      <c r="AI28" s="137" t="str">
        <f t="shared" si="13"/>
        <v/>
      </c>
      <c r="AJ28" s="137" t="str">
        <f>IFERROR(INDEX(※編集不可※選択項目!$G$29:$G$44,MATCH(AH28,※編集不可※選択項目!$B$29:$B$44,0)),"")</f>
        <v/>
      </c>
      <c r="AK28" s="54">
        <f t="shared" si="1"/>
        <v>0</v>
      </c>
      <c r="AL28" s="54">
        <f t="shared" si="14"/>
        <v>0</v>
      </c>
      <c r="AM28" s="54" t="str">
        <f t="shared" si="2"/>
        <v/>
      </c>
      <c r="AN28" s="41">
        <f t="shared" si="15"/>
        <v>0</v>
      </c>
      <c r="AO28" s="41">
        <f t="shared" si="16"/>
        <v>0</v>
      </c>
    </row>
    <row r="29" spans="1:41" ht="45" customHeight="1" x14ac:dyDescent="0.2">
      <c r="A29" s="20">
        <f t="shared" si="3"/>
        <v>18</v>
      </c>
      <c r="B29" s="21" t="str">
        <f t="shared" si="4"/>
        <v/>
      </c>
      <c r="C29" s="55"/>
      <c r="D29" s="7" t="str">
        <f t="shared" si="5"/>
        <v/>
      </c>
      <c r="E29" s="7" t="str">
        <f t="shared" si="6"/>
        <v/>
      </c>
      <c r="F29" s="8"/>
      <c r="G29" s="8"/>
      <c r="H29" s="29"/>
      <c r="I29" s="30"/>
      <c r="J29" s="88"/>
      <c r="K29" s="29"/>
      <c r="L29" s="29"/>
      <c r="M29" s="29"/>
      <c r="N29" s="18" t="str">
        <f t="shared" si="7"/>
        <v/>
      </c>
      <c r="O29" s="23" t="str">
        <f t="shared" si="8"/>
        <v/>
      </c>
      <c r="P29" s="61"/>
      <c r="Q29" s="8"/>
      <c r="R29" s="110"/>
      <c r="S29" s="83"/>
      <c r="T29" s="50"/>
      <c r="U29" s="153" t="str">
        <f t="shared" si="9"/>
        <v/>
      </c>
      <c r="V29" s="134"/>
      <c r="W29" s="135"/>
      <c r="X29" s="136"/>
      <c r="Z29" s="41">
        <f>IF($H29="",0,MATCH($H29,※編集不可※選択項目!$C$2:$C$6,0))</f>
        <v>0</v>
      </c>
      <c r="AA29" s="41">
        <f ca="1">IF(Z29=0,0,COUNTA(INDIRECT("※編集不可※選択項目!"&amp;ADDRESS(Z29+9,4,3)):INDIRECT("※編集不可※選択項目!"&amp;ADDRESS(Z29+9,7,3))))</f>
        <v>0</v>
      </c>
      <c r="AB29" s="41">
        <f>IF($I29="",0,MATCH($I29,※編集不可※選択項目!$D$2:$D$7,0))</f>
        <v>0</v>
      </c>
      <c r="AC29" s="41" t="str">
        <f t="shared" si="10"/>
        <v/>
      </c>
      <c r="AD29" s="137" t="str">
        <f>IF($AC29="","",INDEX(※編集不可※選択項目!$E$17:$E$26,MATCH($AC29,※編集不可※選択項目!$B$17:$B$26,0)))</f>
        <v/>
      </c>
      <c r="AE29" s="137" t="str">
        <f>IF($AC29="","",INDEX(※編集不可※選択項目!$F$17:$F$26,MATCH($AC29,※編集不可※選択項目!$B$17:$B$26,0)))</f>
        <v/>
      </c>
      <c r="AF29" s="137">
        <f>IF($J29="",0,MATCH($J29,※編集不可※選択項目!$E$2:$E$7,0))</f>
        <v>0</v>
      </c>
      <c r="AG29" s="137" t="str">
        <f t="shared" si="11"/>
        <v/>
      </c>
      <c r="AH29" s="137" t="str">
        <f t="shared" si="12"/>
        <v/>
      </c>
      <c r="AI29" s="137" t="str">
        <f t="shared" si="13"/>
        <v/>
      </c>
      <c r="AJ29" s="137" t="str">
        <f>IFERROR(INDEX(※編集不可※選択項目!$G$29:$G$44,MATCH(AH29,※編集不可※選択項目!$B$29:$B$44,0)),"")</f>
        <v/>
      </c>
      <c r="AK29" s="54">
        <f t="shared" si="1"/>
        <v>0</v>
      </c>
      <c r="AL29" s="54">
        <f t="shared" si="14"/>
        <v>0</v>
      </c>
      <c r="AM29" s="54" t="str">
        <f t="shared" si="2"/>
        <v/>
      </c>
      <c r="AN29" s="41">
        <f t="shared" si="15"/>
        <v>0</v>
      </c>
      <c r="AO29" s="41">
        <f t="shared" si="16"/>
        <v>0</v>
      </c>
    </row>
    <row r="30" spans="1:41" ht="45" customHeight="1" x14ac:dyDescent="0.2">
      <c r="A30" s="20">
        <f t="shared" si="3"/>
        <v>19</v>
      </c>
      <c r="B30" s="21" t="str">
        <f t="shared" si="4"/>
        <v/>
      </c>
      <c r="C30" s="55"/>
      <c r="D30" s="7" t="str">
        <f t="shared" si="5"/>
        <v/>
      </c>
      <c r="E30" s="7" t="str">
        <f t="shared" si="6"/>
        <v/>
      </c>
      <c r="F30" s="8"/>
      <c r="G30" s="8"/>
      <c r="H30" s="29"/>
      <c r="I30" s="30"/>
      <c r="J30" s="88"/>
      <c r="K30" s="29"/>
      <c r="L30" s="29"/>
      <c r="M30" s="29"/>
      <c r="N30" s="18" t="str">
        <f t="shared" si="7"/>
        <v/>
      </c>
      <c r="O30" s="23" t="str">
        <f t="shared" si="8"/>
        <v/>
      </c>
      <c r="P30" s="61"/>
      <c r="Q30" s="8"/>
      <c r="R30" s="110"/>
      <c r="S30" s="83"/>
      <c r="T30" s="50"/>
      <c r="U30" s="153" t="str">
        <f t="shared" si="9"/>
        <v/>
      </c>
      <c r="V30" s="134"/>
      <c r="W30" s="135"/>
      <c r="X30" s="136"/>
      <c r="Z30" s="41">
        <f>IF($H30="",0,MATCH($H30,※編集不可※選択項目!$C$2:$C$6,0))</f>
        <v>0</v>
      </c>
      <c r="AA30" s="41">
        <f ca="1">IF(Z30=0,0,COUNTA(INDIRECT("※編集不可※選択項目!"&amp;ADDRESS(Z30+9,4,3)):INDIRECT("※編集不可※選択項目!"&amp;ADDRESS(Z30+9,7,3))))</f>
        <v>0</v>
      </c>
      <c r="AB30" s="41">
        <f>IF($I30="",0,MATCH($I30,※編集不可※選択項目!$D$2:$D$7,0))</f>
        <v>0</v>
      </c>
      <c r="AC30" s="41" t="str">
        <f t="shared" si="10"/>
        <v/>
      </c>
      <c r="AD30" s="137" t="str">
        <f>IF($AC30="","",INDEX(※編集不可※選択項目!$E$17:$E$26,MATCH($AC30,※編集不可※選択項目!$B$17:$B$26,0)))</f>
        <v/>
      </c>
      <c r="AE30" s="137" t="str">
        <f>IF($AC30="","",INDEX(※編集不可※選択項目!$F$17:$F$26,MATCH($AC30,※編集不可※選択項目!$B$17:$B$26,0)))</f>
        <v/>
      </c>
      <c r="AF30" s="137">
        <f>IF($J30="",0,MATCH($J30,※編集不可※選択項目!$E$2:$E$7,0))</f>
        <v>0</v>
      </c>
      <c r="AG30" s="137" t="str">
        <f t="shared" si="11"/>
        <v/>
      </c>
      <c r="AH30" s="137" t="str">
        <f t="shared" si="12"/>
        <v/>
      </c>
      <c r="AI30" s="137" t="str">
        <f t="shared" si="13"/>
        <v/>
      </c>
      <c r="AJ30" s="137" t="str">
        <f>IFERROR(INDEX(※編集不可※選択項目!$G$29:$G$44,MATCH(AH30,※編集不可※選択項目!$B$29:$B$44,0)),"")</f>
        <v/>
      </c>
      <c r="AK30" s="54">
        <f t="shared" si="1"/>
        <v>0</v>
      </c>
      <c r="AL30" s="54">
        <f t="shared" si="14"/>
        <v>0</v>
      </c>
      <c r="AM30" s="54" t="str">
        <f t="shared" si="2"/>
        <v/>
      </c>
      <c r="AN30" s="41">
        <f t="shared" si="15"/>
        <v>0</v>
      </c>
      <c r="AO30" s="41">
        <f t="shared" si="16"/>
        <v>0</v>
      </c>
    </row>
    <row r="31" spans="1:41" ht="45" customHeight="1" x14ac:dyDescent="0.2">
      <c r="A31" s="20">
        <f t="shared" si="3"/>
        <v>20</v>
      </c>
      <c r="B31" s="21" t="str">
        <f t="shared" si="4"/>
        <v/>
      </c>
      <c r="C31" s="55"/>
      <c r="D31" s="7" t="str">
        <f t="shared" si="5"/>
        <v/>
      </c>
      <c r="E31" s="7" t="str">
        <f t="shared" si="6"/>
        <v/>
      </c>
      <c r="F31" s="8"/>
      <c r="G31" s="8"/>
      <c r="H31" s="29"/>
      <c r="I31" s="30"/>
      <c r="J31" s="88"/>
      <c r="K31" s="29"/>
      <c r="L31" s="29"/>
      <c r="M31" s="29"/>
      <c r="N31" s="18" t="str">
        <f t="shared" si="7"/>
        <v/>
      </c>
      <c r="O31" s="23" t="str">
        <f t="shared" si="8"/>
        <v/>
      </c>
      <c r="P31" s="61"/>
      <c r="Q31" s="8"/>
      <c r="R31" s="110"/>
      <c r="S31" s="83"/>
      <c r="T31" s="50"/>
      <c r="U31" s="153" t="str">
        <f t="shared" si="9"/>
        <v/>
      </c>
      <c r="V31" s="134"/>
      <c r="W31" s="135"/>
      <c r="X31" s="136"/>
      <c r="Z31" s="41">
        <f>IF($H31="",0,MATCH($H31,※編集不可※選択項目!$C$2:$C$6,0))</f>
        <v>0</v>
      </c>
      <c r="AA31" s="41">
        <f ca="1">IF(Z31=0,0,COUNTA(INDIRECT("※編集不可※選択項目!"&amp;ADDRESS(Z31+9,4,3)):INDIRECT("※編集不可※選択項目!"&amp;ADDRESS(Z31+9,7,3))))</f>
        <v>0</v>
      </c>
      <c r="AB31" s="41">
        <f>IF($I31="",0,MATCH($I31,※編集不可※選択項目!$D$2:$D$7,0))</f>
        <v>0</v>
      </c>
      <c r="AC31" s="41" t="str">
        <f t="shared" si="10"/>
        <v/>
      </c>
      <c r="AD31" s="137" t="str">
        <f>IF($AC31="","",INDEX(※編集不可※選択項目!$E$17:$E$26,MATCH($AC31,※編集不可※選択項目!$B$17:$B$26,0)))</f>
        <v/>
      </c>
      <c r="AE31" s="137" t="str">
        <f>IF($AC31="","",INDEX(※編集不可※選択項目!$F$17:$F$26,MATCH($AC31,※編集不可※選択項目!$B$17:$B$26,0)))</f>
        <v/>
      </c>
      <c r="AF31" s="137">
        <f>IF($J31="",0,MATCH($J31,※編集不可※選択項目!$E$2:$E$7,0))</f>
        <v>0</v>
      </c>
      <c r="AG31" s="137" t="str">
        <f t="shared" si="11"/>
        <v/>
      </c>
      <c r="AH31" s="137" t="str">
        <f t="shared" si="12"/>
        <v/>
      </c>
      <c r="AI31" s="137" t="str">
        <f t="shared" si="13"/>
        <v/>
      </c>
      <c r="AJ31" s="137" t="str">
        <f>IFERROR(INDEX(※編集不可※選択項目!$G$29:$G$44,MATCH(AH31,※編集不可※選択項目!$B$29:$B$44,0)),"")</f>
        <v/>
      </c>
      <c r="AK31" s="54">
        <f t="shared" si="1"/>
        <v>0</v>
      </c>
      <c r="AL31" s="54">
        <f t="shared" si="14"/>
        <v>0</v>
      </c>
      <c r="AM31" s="54" t="str">
        <f t="shared" si="2"/>
        <v/>
      </c>
      <c r="AN31" s="41">
        <f t="shared" si="15"/>
        <v>0</v>
      </c>
      <c r="AO31" s="41">
        <f t="shared" si="16"/>
        <v>0</v>
      </c>
    </row>
    <row r="32" spans="1:41" ht="45" customHeight="1" x14ac:dyDescent="0.2">
      <c r="A32" s="20">
        <f t="shared" si="3"/>
        <v>21</v>
      </c>
      <c r="B32" s="21" t="str">
        <f t="shared" si="4"/>
        <v/>
      </c>
      <c r="C32" s="55"/>
      <c r="D32" s="7" t="str">
        <f t="shared" si="5"/>
        <v/>
      </c>
      <c r="E32" s="7" t="str">
        <f t="shared" si="6"/>
        <v/>
      </c>
      <c r="F32" s="8"/>
      <c r="G32" s="8"/>
      <c r="H32" s="29"/>
      <c r="I32" s="30"/>
      <c r="J32" s="88"/>
      <c r="K32" s="29"/>
      <c r="L32" s="29"/>
      <c r="M32" s="29"/>
      <c r="N32" s="18" t="str">
        <f t="shared" si="7"/>
        <v/>
      </c>
      <c r="O32" s="23" t="str">
        <f t="shared" si="8"/>
        <v/>
      </c>
      <c r="P32" s="61"/>
      <c r="Q32" s="8"/>
      <c r="R32" s="110"/>
      <c r="S32" s="83"/>
      <c r="T32" s="50"/>
      <c r="U32" s="153" t="str">
        <f t="shared" si="9"/>
        <v/>
      </c>
      <c r="V32" s="134"/>
      <c r="W32" s="135"/>
      <c r="X32" s="136"/>
      <c r="Z32" s="41">
        <f>IF($H32="",0,MATCH($H32,※編集不可※選択項目!$C$2:$C$6,0))</f>
        <v>0</v>
      </c>
      <c r="AA32" s="41">
        <f ca="1">IF(Z32=0,0,COUNTA(INDIRECT("※編集不可※選択項目!"&amp;ADDRESS(Z32+9,4,3)):INDIRECT("※編集不可※選択項目!"&amp;ADDRESS(Z32+9,7,3))))</f>
        <v>0</v>
      </c>
      <c r="AB32" s="41">
        <f>IF($I32="",0,MATCH($I32,※編集不可※選択項目!$D$2:$D$7,0))</f>
        <v>0</v>
      </c>
      <c r="AC32" s="41" t="str">
        <f t="shared" si="10"/>
        <v/>
      </c>
      <c r="AD32" s="137" t="str">
        <f>IF($AC32="","",INDEX(※編集不可※選択項目!$E$17:$E$26,MATCH($AC32,※編集不可※選択項目!$B$17:$B$26,0)))</f>
        <v/>
      </c>
      <c r="AE32" s="137" t="str">
        <f>IF($AC32="","",INDEX(※編集不可※選択項目!$F$17:$F$26,MATCH($AC32,※編集不可※選択項目!$B$17:$B$26,0)))</f>
        <v/>
      </c>
      <c r="AF32" s="137">
        <f>IF($J32="",0,MATCH($J32,※編集不可※選択項目!$E$2:$E$7,0))</f>
        <v>0</v>
      </c>
      <c r="AG32" s="137" t="str">
        <f t="shared" si="11"/>
        <v/>
      </c>
      <c r="AH32" s="137" t="str">
        <f t="shared" si="12"/>
        <v/>
      </c>
      <c r="AI32" s="137" t="str">
        <f t="shared" si="13"/>
        <v/>
      </c>
      <c r="AJ32" s="137" t="str">
        <f>IFERROR(INDEX(※編集不可※選択項目!$G$29:$G$44,MATCH(AH32,※編集不可※選択項目!$B$29:$B$44,0)),"")</f>
        <v/>
      </c>
      <c r="AK32" s="54">
        <f t="shared" si="1"/>
        <v>0</v>
      </c>
      <c r="AL32" s="54">
        <f t="shared" si="14"/>
        <v>0</v>
      </c>
      <c r="AM32" s="54" t="str">
        <f t="shared" si="2"/>
        <v/>
      </c>
      <c r="AN32" s="41">
        <f t="shared" si="15"/>
        <v>0</v>
      </c>
      <c r="AO32" s="41">
        <f t="shared" si="16"/>
        <v>0</v>
      </c>
    </row>
    <row r="33" spans="1:41" ht="45" customHeight="1" x14ac:dyDescent="0.2">
      <c r="A33" s="20">
        <f t="shared" si="3"/>
        <v>22</v>
      </c>
      <c r="B33" s="21" t="str">
        <f t="shared" si="4"/>
        <v/>
      </c>
      <c r="C33" s="55"/>
      <c r="D33" s="7" t="str">
        <f t="shared" si="5"/>
        <v/>
      </c>
      <c r="E33" s="7" t="str">
        <f t="shared" si="6"/>
        <v/>
      </c>
      <c r="F33" s="8"/>
      <c r="G33" s="8"/>
      <c r="H33" s="29"/>
      <c r="I33" s="30"/>
      <c r="J33" s="88"/>
      <c r="K33" s="29"/>
      <c r="L33" s="29"/>
      <c r="M33" s="29"/>
      <c r="N33" s="18" t="str">
        <f t="shared" si="7"/>
        <v/>
      </c>
      <c r="O33" s="23" t="str">
        <f t="shared" si="8"/>
        <v/>
      </c>
      <c r="P33" s="61"/>
      <c r="Q33" s="8"/>
      <c r="R33" s="110"/>
      <c r="S33" s="83"/>
      <c r="T33" s="50"/>
      <c r="U33" s="153" t="str">
        <f t="shared" si="9"/>
        <v/>
      </c>
      <c r="V33" s="134"/>
      <c r="W33" s="135"/>
      <c r="X33" s="136"/>
      <c r="Z33" s="41">
        <f>IF($H33="",0,MATCH($H33,※編集不可※選択項目!$C$2:$C$6,0))</f>
        <v>0</v>
      </c>
      <c r="AA33" s="41">
        <f ca="1">IF(Z33=0,0,COUNTA(INDIRECT("※編集不可※選択項目!"&amp;ADDRESS(Z33+9,4,3)):INDIRECT("※編集不可※選択項目!"&amp;ADDRESS(Z33+9,7,3))))</f>
        <v>0</v>
      </c>
      <c r="AB33" s="41">
        <f>IF($I33="",0,MATCH($I33,※編集不可※選択項目!$D$2:$D$7,0))</f>
        <v>0</v>
      </c>
      <c r="AC33" s="41" t="str">
        <f t="shared" si="10"/>
        <v/>
      </c>
      <c r="AD33" s="137" t="str">
        <f>IF($AC33="","",INDEX(※編集不可※選択項目!$E$17:$E$26,MATCH($AC33,※編集不可※選択項目!$B$17:$B$26,0)))</f>
        <v/>
      </c>
      <c r="AE33" s="137" t="str">
        <f>IF($AC33="","",INDEX(※編集不可※選択項目!$F$17:$F$26,MATCH($AC33,※編集不可※選択項目!$B$17:$B$26,0)))</f>
        <v/>
      </c>
      <c r="AF33" s="137">
        <f>IF($J33="",0,MATCH($J33,※編集不可※選択項目!$E$2:$E$7,0))</f>
        <v>0</v>
      </c>
      <c r="AG33" s="137" t="str">
        <f t="shared" si="11"/>
        <v/>
      </c>
      <c r="AH33" s="137" t="str">
        <f t="shared" si="12"/>
        <v/>
      </c>
      <c r="AI33" s="137" t="str">
        <f t="shared" si="13"/>
        <v/>
      </c>
      <c r="AJ33" s="137" t="str">
        <f>IFERROR(INDEX(※編集不可※選択項目!$G$29:$G$44,MATCH(AH33,※編集不可※選択項目!$B$29:$B$44,0)),"")</f>
        <v/>
      </c>
      <c r="AK33" s="54">
        <f t="shared" si="1"/>
        <v>0</v>
      </c>
      <c r="AL33" s="54">
        <f t="shared" si="14"/>
        <v>0</v>
      </c>
      <c r="AM33" s="54" t="str">
        <f t="shared" si="2"/>
        <v/>
      </c>
      <c r="AN33" s="41">
        <f t="shared" si="15"/>
        <v>0</v>
      </c>
      <c r="AO33" s="41">
        <f t="shared" si="16"/>
        <v>0</v>
      </c>
    </row>
    <row r="34" spans="1:41" ht="45" customHeight="1" x14ac:dyDescent="0.2">
      <c r="A34" s="20">
        <f t="shared" si="3"/>
        <v>23</v>
      </c>
      <c r="B34" s="21" t="str">
        <f t="shared" si="4"/>
        <v/>
      </c>
      <c r="C34" s="55"/>
      <c r="D34" s="7" t="str">
        <f t="shared" si="5"/>
        <v/>
      </c>
      <c r="E34" s="7" t="str">
        <f t="shared" si="6"/>
        <v/>
      </c>
      <c r="F34" s="8"/>
      <c r="G34" s="8"/>
      <c r="H34" s="29"/>
      <c r="I34" s="30"/>
      <c r="J34" s="88"/>
      <c r="K34" s="29"/>
      <c r="L34" s="29"/>
      <c r="M34" s="29"/>
      <c r="N34" s="18" t="str">
        <f t="shared" si="7"/>
        <v/>
      </c>
      <c r="O34" s="23" t="str">
        <f t="shared" si="8"/>
        <v/>
      </c>
      <c r="P34" s="61"/>
      <c r="Q34" s="8"/>
      <c r="R34" s="110"/>
      <c r="S34" s="83"/>
      <c r="T34" s="50"/>
      <c r="U34" s="153" t="str">
        <f t="shared" si="9"/>
        <v/>
      </c>
      <c r="V34" s="134"/>
      <c r="W34" s="135"/>
      <c r="X34" s="136"/>
      <c r="Z34" s="41">
        <f>IF($H34="",0,MATCH($H34,※編集不可※選択項目!$C$2:$C$6,0))</f>
        <v>0</v>
      </c>
      <c r="AA34" s="41">
        <f ca="1">IF(Z34=0,0,COUNTA(INDIRECT("※編集不可※選択項目!"&amp;ADDRESS(Z34+9,4,3)):INDIRECT("※編集不可※選択項目!"&amp;ADDRESS(Z34+9,7,3))))</f>
        <v>0</v>
      </c>
      <c r="AB34" s="41">
        <f>IF($I34="",0,MATCH($I34,※編集不可※選択項目!$D$2:$D$7,0))</f>
        <v>0</v>
      </c>
      <c r="AC34" s="41" t="str">
        <f t="shared" si="10"/>
        <v/>
      </c>
      <c r="AD34" s="137" t="str">
        <f>IF($AC34="","",INDEX(※編集不可※選択項目!$E$17:$E$26,MATCH($AC34,※編集不可※選択項目!$B$17:$B$26,0)))</f>
        <v/>
      </c>
      <c r="AE34" s="137" t="str">
        <f>IF($AC34="","",INDEX(※編集不可※選択項目!$F$17:$F$26,MATCH($AC34,※編集不可※選択項目!$B$17:$B$26,0)))</f>
        <v/>
      </c>
      <c r="AF34" s="137">
        <f>IF($J34="",0,MATCH($J34,※編集不可※選択項目!$E$2:$E$7,0))</f>
        <v>0</v>
      </c>
      <c r="AG34" s="137" t="str">
        <f t="shared" si="11"/>
        <v/>
      </c>
      <c r="AH34" s="137" t="str">
        <f t="shared" si="12"/>
        <v/>
      </c>
      <c r="AI34" s="137" t="str">
        <f t="shared" si="13"/>
        <v/>
      </c>
      <c r="AJ34" s="137" t="str">
        <f>IFERROR(INDEX(※編集不可※選択項目!$G$29:$G$44,MATCH(AH34,※編集不可※選択項目!$B$29:$B$44,0)),"")</f>
        <v/>
      </c>
      <c r="AK34" s="54">
        <f t="shared" si="1"/>
        <v>0</v>
      </c>
      <c r="AL34" s="54">
        <f t="shared" si="14"/>
        <v>0</v>
      </c>
      <c r="AM34" s="54" t="str">
        <f t="shared" si="2"/>
        <v/>
      </c>
      <c r="AN34" s="41">
        <f t="shared" si="15"/>
        <v>0</v>
      </c>
      <c r="AO34" s="41">
        <f t="shared" si="16"/>
        <v>0</v>
      </c>
    </row>
    <row r="35" spans="1:41" ht="45" customHeight="1" x14ac:dyDescent="0.2">
      <c r="A35" s="20">
        <f t="shared" si="3"/>
        <v>24</v>
      </c>
      <c r="B35" s="21" t="str">
        <f t="shared" si="4"/>
        <v/>
      </c>
      <c r="C35" s="55"/>
      <c r="D35" s="7" t="str">
        <f t="shared" si="5"/>
        <v/>
      </c>
      <c r="E35" s="7" t="str">
        <f t="shared" si="6"/>
        <v/>
      </c>
      <c r="F35" s="8"/>
      <c r="G35" s="8"/>
      <c r="H35" s="29"/>
      <c r="I35" s="30"/>
      <c r="J35" s="88"/>
      <c r="K35" s="29"/>
      <c r="L35" s="29"/>
      <c r="M35" s="29"/>
      <c r="N35" s="18" t="str">
        <f t="shared" si="7"/>
        <v/>
      </c>
      <c r="O35" s="23" t="str">
        <f t="shared" si="8"/>
        <v/>
      </c>
      <c r="P35" s="61"/>
      <c r="Q35" s="8"/>
      <c r="R35" s="110"/>
      <c r="S35" s="83"/>
      <c r="T35" s="50"/>
      <c r="U35" s="153" t="str">
        <f t="shared" si="9"/>
        <v/>
      </c>
      <c r="V35" s="134"/>
      <c r="W35" s="135"/>
      <c r="X35" s="136"/>
      <c r="Z35" s="41">
        <f>IF($H35="",0,MATCH($H35,※編集不可※選択項目!$C$2:$C$6,0))</f>
        <v>0</v>
      </c>
      <c r="AA35" s="41">
        <f ca="1">IF(Z35=0,0,COUNTA(INDIRECT("※編集不可※選択項目!"&amp;ADDRESS(Z35+9,4,3)):INDIRECT("※編集不可※選択項目!"&amp;ADDRESS(Z35+9,7,3))))</f>
        <v>0</v>
      </c>
      <c r="AB35" s="41">
        <f>IF($I35="",0,MATCH($I35,※編集不可※選択項目!$D$2:$D$7,0))</f>
        <v>0</v>
      </c>
      <c r="AC35" s="41" t="str">
        <f t="shared" si="10"/>
        <v/>
      </c>
      <c r="AD35" s="137" t="str">
        <f>IF($AC35="","",INDEX(※編集不可※選択項目!$E$17:$E$26,MATCH($AC35,※編集不可※選択項目!$B$17:$B$26,0)))</f>
        <v/>
      </c>
      <c r="AE35" s="137" t="str">
        <f>IF($AC35="","",INDEX(※編集不可※選択項目!$F$17:$F$26,MATCH($AC35,※編集不可※選択項目!$B$17:$B$26,0)))</f>
        <v/>
      </c>
      <c r="AF35" s="137">
        <f>IF($J35="",0,MATCH($J35,※編集不可※選択項目!$E$2:$E$7,0))</f>
        <v>0</v>
      </c>
      <c r="AG35" s="137" t="str">
        <f t="shared" si="11"/>
        <v/>
      </c>
      <c r="AH35" s="137" t="str">
        <f t="shared" si="12"/>
        <v/>
      </c>
      <c r="AI35" s="137" t="str">
        <f t="shared" si="13"/>
        <v/>
      </c>
      <c r="AJ35" s="137" t="str">
        <f>IFERROR(INDEX(※編集不可※選択項目!$G$29:$G$44,MATCH(AH35,※編集不可※選択項目!$B$29:$B$44,0)),"")</f>
        <v/>
      </c>
      <c r="AK35" s="54">
        <f t="shared" si="1"/>
        <v>0</v>
      </c>
      <c r="AL35" s="54">
        <f t="shared" si="14"/>
        <v>0</v>
      </c>
      <c r="AM35" s="54" t="str">
        <f t="shared" si="2"/>
        <v/>
      </c>
      <c r="AN35" s="41">
        <f t="shared" si="15"/>
        <v>0</v>
      </c>
      <c r="AO35" s="41">
        <f t="shared" si="16"/>
        <v>0</v>
      </c>
    </row>
    <row r="36" spans="1:41" ht="45" customHeight="1" x14ac:dyDescent="0.2">
      <c r="A36" s="20">
        <f t="shared" si="3"/>
        <v>25</v>
      </c>
      <c r="B36" s="21" t="str">
        <f t="shared" si="4"/>
        <v/>
      </c>
      <c r="C36" s="55"/>
      <c r="D36" s="7" t="str">
        <f t="shared" si="5"/>
        <v/>
      </c>
      <c r="E36" s="7" t="str">
        <f t="shared" si="6"/>
        <v/>
      </c>
      <c r="F36" s="8"/>
      <c r="G36" s="8"/>
      <c r="H36" s="29"/>
      <c r="I36" s="30"/>
      <c r="J36" s="88"/>
      <c r="K36" s="29"/>
      <c r="L36" s="29"/>
      <c r="M36" s="29"/>
      <c r="N36" s="18" t="str">
        <f t="shared" si="7"/>
        <v/>
      </c>
      <c r="O36" s="23" t="str">
        <f t="shared" si="8"/>
        <v/>
      </c>
      <c r="P36" s="61"/>
      <c r="Q36" s="8"/>
      <c r="R36" s="110"/>
      <c r="S36" s="83"/>
      <c r="T36" s="50"/>
      <c r="U36" s="153" t="str">
        <f t="shared" si="9"/>
        <v/>
      </c>
      <c r="V36" s="134"/>
      <c r="W36" s="135"/>
      <c r="X36" s="136"/>
      <c r="Z36" s="41">
        <f>IF($H36="",0,MATCH($H36,※編集不可※選択項目!$C$2:$C$6,0))</f>
        <v>0</v>
      </c>
      <c r="AA36" s="41">
        <f ca="1">IF(Z36=0,0,COUNTA(INDIRECT("※編集不可※選択項目!"&amp;ADDRESS(Z36+9,4,3)):INDIRECT("※編集不可※選択項目!"&amp;ADDRESS(Z36+9,7,3))))</f>
        <v>0</v>
      </c>
      <c r="AB36" s="41">
        <f>IF($I36="",0,MATCH($I36,※編集不可※選択項目!$D$2:$D$7,0))</f>
        <v>0</v>
      </c>
      <c r="AC36" s="41" t="str">
        <f t="shared" si="10"/>
        <v/>
      </c>
      <c r="AD36" s="137" t="str">
        <f>IF($AC36="","",INDEX(※編集不可※選択項目!$E$17:$E$26,MATCH($AC36,※編集不可※選択項目!$B$17:$B$26,0)))</f>
        <v/>
      </c>
      <c r="AE36" s="137" t="str">
        <f>IF($AC36="","",INDEX(※編集不可※選択項目!$F$17:$F$26,MATCH($AC36,※編集不可※選択項目!$B$17:$B$26,0)))</f>
        <v/>
      </c>
      <c r="AF36" s="137">
        <f>IF($J36="",0,MATCH($J36,※編集不可※選択項目!$E$2:$E$7,0))</f>
        <v>0</v>
      </c>
      <c r="AG36" s="137" t="str">
        <f t="shared" si="11"/>
        <v/>
      </c>
      <c r="AH36" s="137" t="str">
        <f t="shared" si="12"/>
        <v/>
      </c>
      <c r="AI36" s="137" t="str">
        <f t="shared" si="13"/>
        <v/>
      </c>
      <c r="AJ36" s="137" t="str">
        <f>IFERROR(INDEX(※編集不可※選択項目!$G$29:$G$44,MATCH(AH36,※編集不可※選択項目!$B$29:$B$44,0)),"")</f>
        <v/>
      </c>
      <c r="AK36" s="54">
        <f t="shared" si="1"/>
        <v>0</v>
      </c>
      <c r="AL36" s="54">
        <f t="shared" si="14"/>
        <v>0</v>
      </c>
      <c r="AM36" s="54" t="str">
        <f t="shared" si="2"/>
        <v/>
      </c>
      <c r="AN36" s="41">
        <f t="shared" si="15"/>
        <v>0</v>
      </c>
      <c r="AO36" s="41">
        <f t="shared" si="16"/>
        <v>0</v>
      </c>
    </row>
    <row r="37" spans="1:41" ht="45" customHeight="1" x14ac:dyDescent="0.2">
      <c r="A37" s="20">
        <f t="shared" si="3"/>
        <v>26</v>
      </c>
      <c r="B37" s="21" t="str">
        <f t="shared" si="4"/>
        <v/>
      </c>
      <c r="C37" s="55"/>
      <c r="D37" s="7" t="str">
        <f t="shared" si="5"/>
        <v/>
      </c>
      <c r="E37" s="7" t="str">
        <f t="shared" si="6"/>
        <v/>
      </c>
      <c r="F37" s="8"/>
      <c r="G37" s="8"/>
      <c r="H37" s="29"/>
      <c r="I37" s="30"/>
      <c r="J37" s="88"/>
      <c r="K37" s="29"/>
      <c r="L37" s="29"/>
      <c r="M37" s="29"/>
      <c r="N37" s="18" t="str">
        <f t="shared" si="7"/>
        <v/>
      </c>
      <c r="O37" s="23" t="str">
        <f t="shared" si="8"/>
        <v/>
      </c>
      <c r="P37" s="61"/>
      <c r="Q37" s="8"/>
      <c r="R37" s="110"/>
      <c r="S37" s="83"/>
      <c r="T37" s="50"/>
      <c r="U37" s="153" t="str">
        <f t="shared" si="9"/>
        <v/>
      </c>
      <c r="V37" s="134"/>
      <c r="W37" s="135"/>
      <c r="X37" s="136"/>
      <c r="Z37" s="41">
        <f>IF($H37="",0,MATCH($H37,※編集不可※選択項目!$C$2:$C$6,0))</f>
        <v>0</v>
      </c>
      <c r="AA37" s="41">
        <f ca="1">IF(Z37=0,0,COUNTA(INDIRECT("※編集不可※選択項目!"&amp;ADDRESS(Z37+9,4,3)):INDIRECT("※編集不可※選択項目!"&amp;ADDRESS(Z37+9,7,3))))</f>
        <v>0</v>
      </c>
      <c r="AB37" s="41">
        <f>IF($I37="",0,MATCH($I37,※編集不可※選択項目!$D$2:$D$7,0))</f>
        <v>0</v>
      </c>
      <c r="AC37" s="41" t="str">
        <f t="shared" si="10"/>
        <v/>
      </c>
      <c r="AD37" s="137" t="str">
        <f>IF($AC37="","",INDEX(※編集不可※選択項目!$E$17:$E$26,MATCH($AC37,※編集不可※選択項目!$B$17:$B$26,0)))</f>
        <v/>
      </c>
      <c r="AE37" s="137" t="str">
        <f>IF($AC37="","",INDEX(※編集不可※選択項目!$F$17:$F$26,MATCH($AC37,※編集不可※選択項目!$B$17:$B$26,0)))</f>
        <v/>
      </c>
      <c r="AF37" s="137">
        <f>IF($J37="",0,MATCH($J37,※編集不可※選択項目!$E$2:$E$7,0))</f>
        <v>0</v>
      </c>
      <c r="AG37" s="137" t="str">
        <f t="shared" si="11"/>
        <v/>
      </c>
      <c r="AH37" s="137" t="str">
        <f t="shared" si="12"/>
        <v/>
      </c>
      <c r="AI37" s="137" t="str">
        <f t="shared" si="13"/>
        <v/>
      </c>
      <c r="AJ37" s="137" t="str">
        <f>IFERROR(INDEX(※編集不可※選択項目!$G$29:$G$44,MATCH(AH37,※編集不可※選択項目!$B$29:$B$44,0)),"")</f>
        <v/>
      </c>
      <c r="AK37" s="54">
        <f t="shared" si="1"/>
        <v>0</v>
      </c>
      <c r="AL37" s="54">
        <f t="shared" si="14"/>
        <v>0</v>
      </c>
      <c r="AM37" s="54" t="str">
        <f t="shared" si="2"/>
        <v/>
      </c>
      <c r="AN37" s="41">
        <f t="shared" si="15"/>
        <v>0</v>
      </c>
      <c r="AO37" s="41">
        <f t="shared" si="16"/>
        <v>0</v>
      </c>
    </row>
    <row r="38" spans="1:41" ht="45" customHeight="1" x14ac:dyDescent="0.2">
      <c r="A38" s="20">
        <f t="shared" si="3"/>
        <v>27</v>
      </c>
      <c r="B38" s="21" t="str">
        <f t="shared" si="4"/>
        <v/>
      </c>
      <c r="C38" s="55"/>
      <c r="D38" s="7" t="str">
        <f t="shared" si="5"/>
        <v/>
      </c>
      <c r="E38" s="7" t="str">
        <f t="shared" si="6"/>
        <v/>
      </c>
      <c r="F38" s="8"/>
      <c r="G38" s="8"/>
      <c r="H38" s="29"/>
      <c r="I38" s="30"/>
      <c r="J38" s="88"/>
      <c r="K38" s="29"/>
      <c r="L38" s="29"/>
      <c r="M38" s="29"/>
      <c r="N38" s="18" t="str">
        <f t="shared" si="7"/>
        <v/>
      </c>
      <c r="O38" s="23" t="str">
        <f t="shared" si="8"/>
        <v/>
      </c>
      <c r="P38" s="61"/>
      <c r="Q38" s="8"/>
      <c r="R38" s="110"/>
      <c r="S38" s="83"/>
      <c r="T38" s="50"/>
      <c r="U38" s="153" t="str">
        <f t="shared" si="9"/>
        <v/>
      </c>
      <c r="V38" s="134"/>
      <c r="W38" s="135"/>
      <c r="X38" s="136"/>
      <c r="Z38" s="41">
        <f>IF($H38="",0,MATCH($H38,※編集不可※選択項目!$C$2:$C$6,0))</f>
        <v>0</v>
      </c>
      <c r="AA38" s="41">
        <f ca="1">IF(Z38=0,0,COUNTA(INDIRECT("※編集不可※選択項目!"&amp;ADDRESS(Z38+9,4,3)):INDIRECT("※編集不可※選択項目!"&amp;ADDRESS(Z38+9,7,3))))</f>
        <v>0</v>
      </c>
      <c r="AB38" s="41">
        <f>IF($I38="",0,MATCH($I38,※編集不可※選択項目!$D$2:$D$7,0))</f>
        <v>0</v>
      </c>
      <c r="AC38" s="41" t="str">
        <f t="shared" si="10"/>
        <v/>
      </c>
      <c r="AD38" s="137" t="str">
        <f>IF($AC38="","",INDEX(※編集不可※選択項目!$E$17:$E$26,MATCH($AC38,※編集不可※選択項目!$B$17:$B$26,0)))</f>
        <v/>
      </c>
      <c r="AE38" s="137" t="str">
        <f>IF($AC38="","",INDEX(※編集不可※選択項目!$F$17:$F$26,MATCH($AC38,※編集不可※選択項目!$B$17:$B$26,0)))</f>
        <v/>
      </c>
      <c r="AF38" s="137">
        <f>IF($J38="",0,MATCH($J38,※編集不可※選択項目!$E$2:$E$7,0))</f>
        <v>0</v>
      </c>
      <c r="AG38" s="137" t="str">
        <f t="shared" si="11"/>
        <v/>
      </c>
      <c r="AH38" s="137" t="str">
        <f t="shared" si="12"/>
        <v/>
      </c>
      <c r="AI38" s="137" t="str">
        <f t="shared" si="13"/>
        <v/>
      </c>
      <c r="AJ38" s="137" t="str">
        <f>IFERROR(INDEX(※編集不可※選択項目!$G$29:$G$44,MATCH(AH38,※編集不可※選択項目!$B$29:$B$44,0)),"")</f>
        <v/>
      </c>
      <c r="AK38" s="54">
        <f t="shared" si="1"/>
        <v>0</v>
      </c>
      <c r="AL38" s="54">
        <f t="shared" si="14"/>
        <v>0</v>
      </c>
      <c r="AM38" s="54" t="str">
        <f t="shared" si="2"/>
        <v/>
      </c>
      <c r="AN38" s="41">
        <f t="shared" si="15"/>
        <v>0</v>
      </c>
      <c r="AO38" s="41">
        <f t="shared" si="16"/>
        <v>0</v>
      </c>
    </row>
    <row r="39" spans="1:41" ht="45" customHeight="1" x14ac:dyDescent="0.2">
      <c r="A39" s="20">
        <f t="shared" si="3"/>
        <v>28</v>
      </c>
      <c r="B39" s="21" t="str">
        <f t="shared" si="4"/>
        <v/>
      </c>
      <c r="C39" s="55"/>
      <c r="D39" s="7" t="str">
        <f t="shared" si="5"/>
        <v/>
      </c>
      <c r="E39" s="7" t="str">
        <f t="shared" si="6"/>
        <v/>
      </c>
      <c r="F39" s="8"/>
      <c r="G39" s="8"/>
      <c r="H39" s="29"/>
      <c r="I39" s="30"/>
      <c r="J39" s="88"/>
      <c r="K39" s="29"/>
      <c r="L39" s="29"/>
      <c r="M39" s="29"/>
      <c r="N39" s="18" t="str">
        <f t="shared" si="7"/>
        <v/>
      </c>
      <c r="O39" s="23" t="str">
        <f t="shared" si="8"/>
        <v/>
      </c>
      <c r="P39" s="61"/>
      <c r="Q39" s="8"/>
      <c r="R39" s="110"/>
      <c r="S39" s="83"/>
      <c r="T39" s="50"/>
      <c r="U39" s="153" t="str">
        <f t="shared" si="9"/>
        <v/>
      </c>
      <c r="V39" s="134"/>
      <c r="W39" s="135"/>
      <c r="X39" s="136"/>
      <c r="Z39" s="41">
        <f>IF($H39="",0,MATCH($H39,※編集不可※選択項目!$C$2:$C$6,0))</f>
        <v>0</v>
      </c>
      <c r="AA39" s="41">
        <f ca="1">IF(Z39=0,0,COUNTA(INDIRECT("※編集不可※選択項目!"&amp;ADDRESS(Z39+9,4,3)):INDIRECT("※編集不可※選択項目!"&amp;ADDRESS(Z39+9,7,3))))</f>
        <v>0</v>
      </c>
      <c r="AB39" s="41">
        <f>IF($I39="",0,MATCH($I39,※編集不可※選択項目!$D$2:$D$7,0))</f>
        <v>0</v>
      </c>
      <c r="AC39" s="41" t="str">
        <f t="shared" si="10"/>
        <v/>
      </c>
      <c r="AD39" s="137" t="str">
        <f>IF($AC39="","",INDEX(※編集不可※選択項目!$E$17:$E$26,MATCH($AC39,※編集不可※選択項目!$B$17:$B$26,0)))</f>
        <v/>
      </c>
      <c r="AE39" s="137" t="str">
        <f>IF($AC39="","",INDEX(※編集不可※選択項目!$F$17:$F$26,MATCH($AC39,※編集不可※選択項目!$B$17:$B$26,0)))</f>
        <v/>
      </c>
      <c r="AF39" s="137">
        <f>IF($J39="",0,MATCH($J39,※編集不可※選択項目!$E$2:$E$7,0))</f>
        <v>0</v>
      </c>
      <c r="AG39" s="137" t="str">
        <f t="shared" si="11"/>
        <v/>
      </c>
      <c r="AH39" s="137" t="str">
        <f t="shared" si="12"/>
        <v/>
      </c>
      <c r="AI39" s="137" t="str">
        <f t="shared" si="13"/>
        <v/>
      </c>
      <c r="AJ39" s="137" t="str">
        <f>IFERROR(INDEX(※編集不可※選択項目!$G$29:$G$44,MATCH(AH39,※編集不可※選択項目!$B$29:$B$44,0)),"")</f>
        <v/>
      </c>
      <c r="AK39" s="54">
        <f t="shared" si="1"/>
        <v>0</v>
      </c>
      <c r="AL39" s="54">
        <f t="shared" si="14"/>
        <v>0</v>
      </c>
      <c r="AM39" s="54" t="str">
        <f t="shared" si="2"/>
        <v/>
      </c>
      <c r="AN39" s="41">
        <f t="shared" si="15"/>
        <v>0</v>
      </c>
      <c r="AO39" s="41">
        <f t="shared" si="16"/>
        <v>0</v>
      </c>
    </row>
    <row r="40" spans="1:41" ht="45" customHeight="1" x14ac:dyDescent="0.2">
      <c r="A40" s="20">
        <f t="shared" si="3"/>
        <v>29</v>
      </c>
      <c r="B40" s="21" t="str">
        <f t="shared" si="4"/>
        <v/>
      </c>
      <c r="C40" s="55"/>
      <c r="D40" s="7" t="str">
        <f t="shared" si="5"/>
        <v/>
      </c>
      <c r="E40" s="7" t="str">
        <f t="shared" si="6"/>
        <v/>
      </c>
      <c r="F40" s="8"/>
      <c r="G40" s="8"/>
      <c r="H40" s="29"/>
      <c r="I40" s="30"/>
      <c r="J40" s="88"/>
      <c r="K40" s="29"/>
      <c r="L40" s="29"/>
      <c r="M40" s="29"/>
      <c r="N40" s="18" t="str">
        <f t="shared" si="7"/>
        <v/>
      </c>
      <c r="O40" s="23" t="str">
        <f t="shared" si="8"/>
        <v/>
      </c>
      <c r="P40" s="61"/>
      <c r="Q40" s="8"/>
      <c r="R40" s="110"/>
      <c r="S40" s="83"/>
      <c r="T40" s="50"/>
      <c r="U40" s="153" t="str">
        <f t="shared" si="9"/>
        <v/>
      </c>
      <c r="V40" s="134"/>
      <c r="W40" s="135"/>
      <c r="X40" s="136"/>
      <c r="Z40" s="41">
        <f>IF($H40="",0,MATCH($H40,※編集不可※選択項目!$C$2:$C$6,0))</f>
        <v>0</v>
      </c>
      <c r="AA40" s="41">
        <f ca="1">IF(Z40=0,0,COUNTA(INDIRECT("※編集不可※選択項目!"&amp;ADDRESS(Z40+9,4,3)):INDIRECT("※編集不可※選択項目!"&amp;ADDRESS(Z40+9,7,3))))</f>
        <v>0</v>
      </c>
      <c r="AB40" s="41">
        <f>IF($I40="",0,MATCH($I40,※編集不可※選択項目!$D$2:$D$7,0))</f>
        <v>0</v>
      </c>
      <c r="AC40" s="41" t="str">
        <f t="shared" si="10"/>
        <v/>
      </c>
      <c r="AD40" s="137" t="str">
        <f>IF($AC40="","",INDEX(※編集不可※選択項目!$E$17:$E$26,MATCH($AC40,※編集不可※選択項目!$B$17:$B$26,0)))</f>
        <v/>
      </c>
      <c r="AE40" s="137" t="str">
        <f>IF($AC40="","",INDEX(※編集不可※選択項目!$F$17:$F$26,MATCH($AC40,※編集不可※選択項目!$B$17:$B$26,0)))</f>
        <v/>
      </c>
      <c r="AF40" s="137">
        <f>IF($J40="",0,MATCH($J40,※編集不可※選択項目!$E$2:$E$7,0))</f>
        <v>0</v>
      </c>
      <c r="AG40" s="137" t="str">
        <f t="shared" si="11"/>
        <v/>
      </c>
      <c r="AH40" s="137" t="str">
        <f t="shared" si="12"/>
        <v/>
      </c>
      <c r="AI40" s="137" t="str">
        <f t="shared" si="13"/>
        <v/>
      </c>
      <c r="AJ40" s="137" t="str">
        <f>IFERROR(INDEX(※編集不可※選択項目!$G$29:$G$44,MATCH(AH40,※編集不可※選択項目!$B$29:$B$44,0)),"")</f>
        <v/>
      </c>
      <c r="AK40" s="54">
        <f t="shared" si="1"/>
        <v>0</v>
      </c>
      <c r="AL40" s="54">
        <f t="shared" si="14"/>
        <v>0</v>
      </c>
      <c r="AM40" s="54" t="str">
        <f t="shared" si="2"/>
        <v/>
      </c>
      <c r="AN40" s="41">
        <f t="shared" si="15"/>
        <v>0</v>
      </c>
      <c r="AO40" s="41">
        <f t="shared" si="16"/>
        <v>0</v>
      </c>
    </row>
    <row r="41" spans="1:41" ht="45" customHeight="1" x14ac:dyDescent="0.2">
      <c r="A41" s="20">
        <f t="shared" si="3"/>
        <v>30</v>
      </c>
      <c r="B41" s="21" t="str">
        <f t="shared" si="4"/>
        <v/>
      </c>
      <c r="C41" s="55"/>
      <c r="D41" s="7" t="str">
        <f t="shared" si="5"/>
        <v/>
      </c>
      <c r="E41" s="7" t="str">
        <f t="shared" si="6"/>
        <v/>
      </c>
      <c r="F41" s="8"/>
      <c r="G41" s="8"/>
      <c r="H41" s="29"/>
      <c r="I41" s="30"/>
      <c r="J41" s="88"/>
      <c r="K41" s="29"/>
      <c r="L41" s="29"/>
      <c r="M41" s="29"/>
      <c r="N41" s="18" t="str">
        <f t="shared" si="7"/>
        <v/>
      </c>
      <c r="O41" s="23" t="str">
        <f t="shared" si="8"/>
        <v/>
      </c>
      <c r="P41" s="61"/>
      <c r="Q41" s="8"/>
      <c r="R41" s="110"/>
      <c r="S41" s="83"/>
      <c r="T41" s="50"/>
      <c r="U41" s="153" t="str">
        <f t="shared" si="9"/>
        <v/>
      </c>
      <c r="V41" s="134"/>
      <c r="W41" s="135"/>
      <c r="X41" s="136"/>
      <c r="Z41" s="41">
        <f>IF($H41="",0,MATCH($H41,※編集不可※選択項目!$C$2:$C$6,0))</f>
        <v>0</v>
      </c>
      <c r="AA41" s="41">
        <f ca="1">IF(Z41=0,0,COUNTA(INDIRECT("※編集不可※選択項目!"&amp;ADDRESS(Z41+9,4,3)):INDIRECT("※編集不可※選択項目!"&amp;ADDRESS(Z41+9,7,3))))</f>
        <v>0</v>
      </c>
      <c r="AB41" s="41">
        <f>IF($I41="",0,MATCH($I41,※編集不可※選択項目!$D$2:$D$7,0))</f>
        <v>0</v>
      </c>
      <c r="AC41" s="41" t="str">
        <f t="shared" si="10"/>
        <v/>
      </c>
      <c r="AD41" s="137" t="str">
        <f>IF($AC41="","",INDEX(※編集不可※選択項目!$E$17:$E$26,MATCH($AC41,※編集不可※選択項目!$B$17:$B$26,0)))</f>
        <v/>
      </c>
      <c r="AE41" s="137" t="str">
        <f>IF($AC41="","",INDEX(※編集不可※選択項目!$F$17:$F$26,MATCH($AC41,※編集不可※選択項目!$B$17:$B$26,0)))</f>
        <v/>
      </c>
      <c r="AF41" s="137">
        <f>IF($J41="",0,MATCH($J41,※編集不可※選択項目!$E$2:$E$7,0))</f>
        <v>0</v>
      </c>
      <c r="AG41" s="137" t="str">
        <f t="shared" si="11"/>
        <v/>
      </c>
      <c r="AH41" s="137" t="str">
        <f t="shared" si="12"/>
        <v/>
      </c>
      <c r="AI41" s="137" t="str">
        <f t="shared" si="13"/>
        <v/>
      </c>
      <c r="AJ41" s="137" t="str">
        <f>IFERROR(INDEX(※編集不可※選択項目!$G$29:$G$44,MATCH(AH41,※編集不可※選択項目!$B$29:$B$44,0)),"")</f>
        <v/>
      </c>
      <c r="AK41" s="54">
        <f t="shared" si="1"/>
        <v>0</v>
      </c>
      <c r="AL41" s="54">
        <f t="shared" si="14"/>
        <v>0</v>
      </c>
      <c r="AM41" s="54" t="str">
        <f t="shared" si="2"/>
        <v/>
      </c>
      <c r="AN41" s="41">
        <f t="shared" si="15"/>
        <v>0</v>
      </c>
      <c r="AO41" s="41">
        <f t="shared" si="16"/>
        <v>0</v>
      </c>
    </row>
    <row r="42" spans="1:41" ht="45" customHeight="1" x14ac:dyDescent="0.2">
      <c r="A42" s="20">
        <f t="shared" si="3"/>
        <v>31</v>
      </c>
      <c r="B42" s="21" t="str">
        <f t="shared" si="4"/>
        <v/>
      </c>
      <c r="C42" s="55"/>
      <c r="D42" s="7" t="str">
        <f t="shared" si="5"/>
        <v/>
      </c>
      <c r="E42" s="7" t="str">
        <f t="shared" si="6"/>
        <v/>
      </c>
      <c r="F42" s="8"/>
      <c r="G42" s="8"/>
      <c r="H42" s="29"/>
      <c r="I42" s="30"/>
      <c r="J42" s="88"/>
      <c r="K42" s="29"/>
      <c r="L42" s="29"/>
      <c r="M42" s="29"/>
      <c r="N42" s="18" t="str">
        <f t="shared" si="7"/>
        <v/>
      </c>
      <c r="O42" s="23" t="str">
        <f t="shared" si="8"/>
        <v/>
      </c>
      <c r="P42" s="61"/>
      <c r="Q42" s="8"/>
      <c r="R42" s="110"/>
      <c r="S42" s="83"/>
      <c r="T42" s="50"/>
      <c r="U42" s="153" t="str">
        <f t="shared" si="9"/>
        <v/>
      </c>
      <c r="V42" s="134"/>
      <c r="W42" s="135"/>
      <c r="X42" s="136"/>
      <c r="Z42" s="41">
        <f>IF($H42="",0,MATCH($H42,※編集不可※選択項目!$C$2:$C$6,0))</f>
        <v>0</v>
      </c>
      <c r="AA42" s="41">
        <f ca="1">IF(Z42=0,0,COUNTA(INDIRECT("※編集不可※選択項目!"&amp;ADDRESS(Z42+9,4,3)):INDIRECT("※編集不可※選択項目!"&amp;ADDRESS(Z42+9,7,3))))</f>
        <v>0</v>
      </c>
      <c r="AB42" s="41">
        <f>IF($I42="",0,MATCH($I42,※編集不可※選択項目!$D$2:$D$7,0))</f>
        <v>0</v>
      </c>
      <c r="AC42" s="41" t="str">
        <f t="shared" si="10"/>
        <v/>
      </c>
      <c r="AD42" s="137" t="str">
        <f>IF($AC42="","",INDEX(※編集不可※選択項目!$E$17:$E$26,MATCH($AC42,※編集不可※選択項目!$B$17:$B$26,0)))</f>
        <v/>
      </c>
      <c r="AE42" s="137" t="str">
        <f>IF($AC42="","",INDEX(※編集不可※選択項目!$F$17:$F$26,MATCH($AC42,※編集不可※選択項目!$B$17:$B$26,0)))</f>
        <v/>
      </c>
      <c r="AF42" s="137">
        <f>IF($J42="",0,MATCH($J42,※編集不可※選択項目!$E$2:$E$7,0))</f>
        <v>0</v>
      </c>
      <c r="AG42" s="137" t="str">
        <f t="shared" si="11"/>
        <v/>
      </c>
      <c r="AH42" s="137" t="str">
        <f t="shared" si="12"/>
        <v/>
      </c>
      <c r="AI42" s="137" t="str">
        <f t="shared" si="13"/>
        <v/>
      </c>
      <c r="AJ42" s="137" t="str">
        <f>IFERROR(INDEX(※編集不可※選択項目!$G$29:$G$44,MATCH(AH42,※編集不可※選択項目!$B$29:$B$44,0)),"")</f>
        <v/>
      </c>
      <c r="AK42" s="54">
        <f t="shared" si="1"/>
        <v>0</v>
      </c>
      <c r="AL42" s="54">
        <f t="shared" si="14"/>
        <v>0</v>
      </c>
      <c r="AM42" s="54" t="str">
        <f t="shared" si="2"/>
        <v/>
      </c>
      <c r="AN42" s="41">
        <f t="shared" si="15"/>
        <v>0</v>
      </c>
      <c r="AO42" s="41">
        <f t="shared" si="16"/>
        <v>0</v>
      </c>
    </row>
    <row r="43" spans="1:41" ht="45" customHeight="1" x14ac:dyDescent="0.2">
      <c r="A43" s="20">
        <f t="shared" si="3"/>
        <v>32</v>
      </c>
      <c r="B43" s="21" t="str">
        <f t="shared" si="4"/>
        <v/>
      </c>
      <c r="C43" s="55"/>
      <c r="D43" s="7" t="str">
        <f t="shared" si="5"/>
        <v/>
      </c>
      <c r="E43" s="7" t="str">
        <f t="shared" si="6"/>
        <v/>
      </c>
      <c r="F43" s="8"/>
      <c r="G43" s="8"/>
      <c r="H43" s="29"/>
      <c r="I43" s="30"/>
      <c r="J43" s="88"/>
      <c r="K43" s="29"/>
      <c r="L43" s="29"/>
      <c r="M43" s="29"/>
      <c r="N43" s="18" t="str">
        <f t="shared" si="7"/>
        <v/>
      </c>
      <c r="O43" s="23" t="str">
        <f t="shared" si="8"/>
        <v/>
      </c>
      <c r="P43" s="61"/>
      <c r="Q43" s="8"/>
      <c r="R43" s="110"/>
      <c r="S43" s="83"/>
      <c r="T43" s="50"/>
      <c r="U43" s="153" t="str">
        <f t="shared" si="9"/>
        <v/>
      </c>
      <c r="V43" s="134"/>
      <c r="W43" s="135"/>
      <c r="X43" s="136"/>
      <c r="Z43" s="41">
        <f>IF($H43="",0,MATCH($H43,※編集不可※選択項目!$C$2:$C$6,0))</f>
        <v>0</v>
      </c>
      <c r="AA43" s="41">
        <f ca="1">IF(Z43=0,0,COUNTA(INDIRECT("※編集不可※選択項目!"&amp;ADDRESS(Z43+9,4,3)):INDIRECT("※編集不可※選択項目!"&amp;ADDRESS(Z43+9,7,3))))</f>
        <v>0</v>
      </c>
      <c r="AB43" s="41">
        <f>IF($I43="",0,MATCH($I43,※編集不可※選択項目!$D$2:$D$7,0))</f>
        <v>0</v>
      </c>
      <c r="AC43" s="41" t="str">
        <f t="shared" si="10"/>
        <v/>
      </c>
      <c r="AD43" s="137" t="str">
        <f>IF($AC43="","",INDEX(※編集不可※選択項目!$E$17:$E$26,MATCH($AC43,※編集不可※選択項目!$B$17:$B$26,0)))</f>
        <v/>
      </c>
      <c r="AE43" s="137" t="str">
        <f>IF($AC43="","",INDEX(※編集不可※選択項目!$F$17:$F$26,MATCH($AC43,※編集不可※選択項目!$B$17:$B$26,0)))</f>
        <v/>
      </c>
      <c r="AF43" s="137">
        <f>IF($J43="",0,MATCH($J43,※編集不可※選択項目!$E$2:$E$7,0))</f>
        <v>0</v>
      </c>
      <c r="AG43" s="137" t="str">
        <f t="shared" si="11"/>
        <v/>
      </c>
      <c r="AH43" s="137" t="str">
        <f t="shared" si="12"/>
        <v/>
      </c>
      <c r="AI43" s="137" t="str">
        <f t="shared" si="13"/>
        <v/>
      </c>
      <c r="AJ43" s="137" t="str">
        <f>IFERROR(INDEX(※編集不可※選択項目!$G$29:$G$44,MATCH(AH43,※編集不可※選択項目!$B$29:$B$44,0)),"")</f>
        <v/>
      </c>
      <c r="AK43" s="54">
        <f t="shared" si="1"/>
        <v>0</v>
      </c>
      <c r="AL43" s="54">
        <f t="shared" si="14"/>
        <v>0</v>
      </c>
      <c r="AM43" s="54" t="str">
        <f t="shared" si="2"/>
        <v/>
      </c>
      <c r="AN43" s="41">
        <f t="shared" si="15"/>
        <v>0</v>
      </c>
      <c r="AO43" s="41">
        <f t="shared" si="16"/>
        <v>0</v>
      </c>
    </row>
    <row r="44" spans="1:41" ht="45" customHeight="1" x14ac:dyDescent="0.2">
      <c r="A44" s="20">
        <f t="shared" si="3"/>
        <v>33</v>
      </c>
      <c r="B44" s="21" t="str">
        <f t="shared" si="4"/>
        <v/>
      </c>
      <c r="C44" s="55"/>
      <c r="D44" s="7" t="str">
        <f t="shared" si="5"/>
        <v/>
      </c>
      <c r="E44" s="7" t="str">
        <f t="shared" si="6"/>
        <v/>
      </c>
      <c r="F44" s="8"/>
      <c r="G44" s="8"/>
      <c r="H44" s="29"/>
      <c r="I44" s="30"/>
      <c r="J44" s="88"/>
      <c r="K44" s="29"/>
      <c r="L44" s="29"/>
      <c r="M44" s="29"/>
      <c r="N44" s="18" t="str">
        <f t="shared" si="7"/>
        <v/>
      </c>
      <c r="O44" s="23" t="str">
        <f t="shared" si="8"/>
        <v/>
      </c>
      <c r="P44" s="61"/>
      <c r="Q44" s="8"/>
      <c r="R44" s="110"/>
      <c r="S44" s="83"/>
      <c r="T44" s="50"/>
      <c r="U44" s="153" t="str">
        <f t="shared" si="9"/>
        <v/>
      </c>
      <c r="V44" s="134"/>
      <c r="W44" s="135"/>
      <c r="X44" s="136"/>
      <c r="Z44" s="41">
        <f>IF($H44="",0,MATCH($H44,※編集不可※選択項目!$C$2:$C$6,0))</f>
        <v>0</v>
      </c>
      <c r="AA44" s="41">
        <f ca="1">IF(Z44=0,0,COUNTA(INDIRECT("※編集不可※選択項目!"&amp;ADDRESS(Z44+9,4,3)):INDIRECT("※編集不可※選択項目!"&amp;ADDRESS(Z44+9,7,3))))</f>
        <v>0</v>
      </c>
      <c r="AB44" s="41">
        <f>IF($I44="",0,MATCH($I44,※編集不可※選択項目!$D$2:$D$7,0))</f>
        <v>0</v>
      </c>
      <c r="AC44" s="41" t="str">
        <f t="shared" si="10"/>
        <v/>
      </c>
      <c r="AD44" s="137" t="str">
        <f>IF($AC44="","",INDEX(※編集不可※選択項目!$E$17:$E$26,MATCH($AC44,※編集不可※選択項目!$B$17:$B$26,0)))</f>
        <v/>
      </c>
      <c r="AE44" s="137" t="str">
        <f>IF($AC44="","",INDEX(※編集不可※選択項目!$F$17:$F$26,MATCH($AC44,※編集不可※選択項目!$B$17:$B$26,0)))</f>
        <v/>
      </c>
      <c r="AF44" s="137">
        <f>IF($J44="",0,MATCH($J44,※編集不可※選択項目!$E$2:$E$7,0))</f>
        <v>0</v>
      </c>
      <c r="AG44" s="137" t="str">
        <f t="shared" si="11"/>
        <v/>
      </c>
      <c r="AH44" s="137" t="str">
        <f t="shared" si="12"/>
        <v/>
      </c>
      <c r="AI44" s="137" t="str">
        <f t="shared" si="13"/>
        <v/>
      </c>
      <c r="AJ44" s="137" t="str">
        <f>IFERROR(INDEX(※編集不可※選択項目!$G$29:$G$44,MATCH(AH44,※編集不可※選択項目!$B$29:$B$44,0)),"")</f>
        <v/>
      </c>
      <c r="AK44" s="54">
        <f t="shared" ref="AK44:AK61" si="17">IF(AND($C44&lt;&gt;"",OR(F44="",G44="",H44="",I44="",J44="",K44="",L44="",M44="")),1,0)</f>
        <v>0</v>
      </c>
      <c r="AL44" s="54">
        <f t="shared" si="14"/>
        <v>0</v>
      </c>
      <c r="AM44" s="54" t="str">
        <f t="shared" ref="AM44:AM61" si="18">TEXT(IF(G44="","",G44),"G/標準")</f>
        <v/>
      </c>
      <c r="AN44" s="41">
        <f t="shared" si="15"/>
        <v>0</v>
      </c>
      <c r="AO44" s="41">
        <f t="shared" si="16"/>
        <v>0</v>
      </c>
    </row>
    <row r="45" spans="1:41" ht="45" customHeight="1" x14ac:dyDescent="0.2">
      <c r="A45" s="20">
        <f t="shared" si="3"/>
        <v>34</v>
      </c>
      <c r="B45" s="21" t="str">
        <f t="shared" si="4"/>
        <v/>
      </c>
      <c r="C45" s="55"/>
      <c r="D45" s="7" t="str">
        <f t="shared" si="5"/>
        <v/>
      </c>
      <c r="E45" s="7" t="str">
        <f t="shared" si="6"/>
        <v/>
      </c>
      <c r="F45" s="8"/>
      <c r="G45" s="8"/>
      <c r="H45" s="29"/>
      <c r="I45" s="30"/>
      <c r="J45" s="88"/>
      <c r="K45" s="29"/>
      <c r="L45" s="29"/>
      <c r="M45" s="29"/>
      <c r="N45" s="18" t="str">
        <f t="shared" si="7"/>
        <v/>
      </c>
      <c r="O45" s="23" t="str">
        <f t="shared" si="8"/>
        <v/>
      </c>
      <c r="P45" s="61"/>
      <c r="Q45" s="8"/>
      <c r="R45" s="110"/>
      <c r="S45" s="83"/>
      <c r="T45" s="50"/>
      <c r="U45" s="153" t="str">
        <f t="shared" si="9"/>
        <v/>
      </c>
      <c r="V45" s="134"/>
      <c r="W45" s="135"/>
      <c r="X45" s="136"/>
      <c r="Z45" s="41">
        <f>IF($H45="",0,MATCH($H45,※編集不可※選択項目!$C$2:$C$6,0))</f>
        <v>0</v>
      </c>
      <c r="AA45" s="41">
        <f ca="1">IF(Z45=0,0,COUNTA(INDIRECT("※編集不可※選択項目!"&amp;ADDRESS(Z45+9,4,3)):INDIRECT("※編集不可※選択項目!"&amp;ADDRESS(Z45+9,7,3))))</f>
        <v>0</v>
      </c>
      <c r="AB45" s="41">
        <f>IF($I45="",0,MATCH($I45,※編集不可※選択項目!$D$2:$D$7,0))</f>
        <v>0</v>
      </c>
      <c r="AC45" s="41" t="str">
        <f t="shared" si="10"/>
        <v/>
      </c>
      <c r="AD45" s="137" t="str">
        <f>IF($AC45="","",INDEX(※編集不可※選択項目!$E$17:$E$26,MATCH($AC45,※編集不可※選択項目!$B$17:$B$26,0)))</f>
        <v/>
      </c>
      <c r="AE45" s="137" t="str">
        <f>IF($AC45="","",INDEX(※編集不可※選択項目!$F$17:$F$26,MATCH($AC45,※編集不可※選択項目!$B$17:$B$26,0)))</f>
        <v/>
      </c>
      <c r="AF45" s="137">
        <f>IF($J45="",0,MATCH($J45,※編集不可※選択項目!$E$2:$E$7,0))</f>
        <v>0</v>
      </c>
      <c r="AG45" s="137" t="str">
        <f t="shared" si="11"/>
        <v/>
      </c>
      <c r="AH45" s="137" t="str">
        <f t="shared" si="12"/>
        <v/>
      </c>
      <c r="AI45" s="137" t="str">
        <f t="shared" si="13"/>
        <v/>
      </c>
      <c r="AJ45" s="137" t="str">
        <f>IFERROR(INDEX(※編集不可※選択項目!$G$29:$G$44,MATCH(AH45,※編集不可※選択項目!$B$29:$B$44,0)),"")</f>
        <v/>
      </c>
      <c r="AK45" s="54">
        <f t="shared" si="17"/>
        <v>0</v>
      </c>
      <c r="AL45" s="54">
        <f t="shared" si="14"/>
        <v>0</v>
      </c>
      <c r="AM45" s="54" t="str">
        <f t="shared" si="18"/>
        <v/>
      </c>
      <c r="AN45" s="41">
        <f t="shared" si="15"/>
        <v>0</v>
      </c>
      <c r="AO45" s="41">
        <f t="shared" si="16"/>
        <v>0</v>
      </c>
    </row>
    <row r="46" spans="1:41" ht="45" customHeight="1" x14ac:dyDescent="0.2">
      <c r="A46" s="20">
        <f t="shared" si="3"/>
        <v>35</v>
      </c>
      <c r="B46" s="21" t="str">
        <f t="shared" si="4"/>
        <v/>
      </c>
      <c r="C46" s="55"/>
      <c r="D46" s="7" t="str">
        <f t="shared" si="5"/>
        <v/>
      </c>
      <c r="E46" s="7" t="str">
        <f t="shared" si="6"/>
        <v/>
      </c>
      <c r="F46" s="8"/>
      <c r="G46" s="8"/>
      <c r="H46" s="29"/>
      <c r="I46" s="30"/>
      <c r="J46" s="88"/>
      <c r="K46" s="29"/>
      <c r="L46" s="29"/>
      <c r="M46" s="29"/>
      <c r="N46" s="18" t="str">
        <f t="shared" si="7"/>
        <v/>
      </c>
      <c r="O46" s="23" t="str">
        <f t="shared" si="8"/>
        <v/>
      </c>
      <c r="P46" s="61"/>
      <c r="Q46" s="8"/>
      <c r="R46" s="110"/>
      <c r="S46" s="83"/>
      <c r="T46" s="50"/>
      <c r="U46" s="153" t="str">
        <f t="shared" si="9"/>
        <v/>
      </c>
      <c r="V46" s="134"/>
      <c r="W46" s="135"/>
      <c r="X46" s="136"/>
      <c r="Z46" s="41">
        <f>IF($H46="",0,MATCH($H46,※編集不可※選択項目!$C$2:$C$6,0))</f>
        <v>0</v>
      </c>
      <c r="AA46" s="41">
        <f ca="1">IF(Z46=0,0,COUNTA(INDIRECT("※編集不可※選択項目!"&amp;ADDRESS(Z46+9,4,3)):INDIRECT("※編集不可※選択項目!"&amp;ADDRESS(Z46+9,7,3))))</f>
        <v>0</v>
      </c>
      <c r="AB46" s="41">
        <f>IF($I46="",0,MATCH($I46,※編集不可※選択項目!$D$2:$D$7,0))</f>
        <v>0</v>
      </c>
      <c r="AC46" s="41" t="str">
        <f t="shared" si="10"/>
        <v/>
      </c>
      <c r="AD46" s="137" t="str">
        <f>IF($AC46="","",INDEX(※編集不可※選択項目!$E$17:$E$26,MATCH($AC46,※編集不可※選択項目!$B$17:$B$26,0)))</f>
        <v/>
      </c>
      <c r="AE46" s="137" t="str">
        <f>IF($AC46="","",INDEX(※編集不可※選択項目!$F$17:$F$26,MATCH($AC46,※編集不可※選択項目!$B$17:$B$26,0)))</f>
        <v/>
      </c>
      <c r="AF46" s="137">
        <f>IF($J46="",0,MATCH($J46,※編集不可※選択項目!$E$2:$E$7,0))</f>
        <v>0</v>
      </c>
      <c r="AG46" s="137" t="str">
        <f t="shared" si="11"/>
        <v/>
      </c>
      <c r="AH46" s="137" t="str">
        <f t="shared" si="12"/>
        <v/>
      </c>
      <c r="AI46" s="137" t="str">
        <f t="shared" si="13"/>
        <v/>
      </c>
      <c r="AJ46" s="137" t="str">
        <f>IFERROR(INDEX(※編集不可※選択項目!$G$29:$G$44,MATCH(AH46,※編集不可※選択項目!$B$29:$B$44,0)),"")</f>
        <v/>
      </c>
      <c r="AK46" s="54">
        <f t="shared" si="17"/>
        <v>0</v>
      </c>
      <c r="AL46" s="54">
        <f t="shared" si="14"/>
        <v>0</v>
      </c>
      <c r="AM46" s="54" t="str">
        <f t="shared" si="18"/>
        <v/>
      </c>
      <c r="AN46" s="41">
        <f t="shared" si="15"/>
        <v>0</v>
      </c>
      <c r="AO46" s="41">
        <f t="shared" si="16"/>
        <v>0</v>
      </c>
    </row>
    <row r="47" spans="1:41" ht="45" customHeight="1" x14ac:dyDescent="0.2">
      <c r="A47" s="20">
        <f t="shared" si="3"/>
        <v>36</v>
      </c>
      <c r="B47" s="21" t="str">
        <f t="shared" si="4"/>
        <v/>
      </c>
      <c r="C47" s="55"/>
      <c r="D47" s="7" t="str">
        <f t="shared" si="5"/>
        <v/>
      </c>
      <c r="E47" s="7" t="str">
        <f t="shared" si="6"/>
        <v/>
      </c>
      <c r="F47" s="8"/>
      <c r="G47" s="8"/>
      <c r="H47" s="29"/>
      <c r="I47" s="30"/>
      <c r="J47" s="88"/>
      <c r="K47" s="29"/>
      <c r="L47" s="29"/>
      <c r="M47" s="29"/>
      <c r="N47" s="18" t="str">
        <f t="shared" si="7"/>
        <v/>
      </c>
      <c r="O47" s="23" t="str">
        <f t="shared" si="8"/>
        <v/>
      </c>
      <c r="P47" s="61"/>
      <c r="Q47" s="8"/>
      <c r="R47" s="110"/>
      <c r="S47" s="83"/>
      <c r="T47" s="50"/>
      <c r="U47" s="153" t="str">
        <f t="shared" si="9"/>
        <v/>
      </c>
      <c r="V47" s="134"/>
      <c r="W47" s="135"/>
      <c r="X47" s="136"/>
      <c r="Z47" s="41">
        <f>IF($H47="",0,MATCH($H47,※編集不可※選択項目!$C$2:$C$6,0))</f>
        <v>0</v>
      </c>
      <c r="AA47" s="41">
        <f ca="1">IF(Z47=0,0,COUNTA(INDIRECT("※編集不可※選択項目!"&amp;ADDRESS(Z47+9,4,3)):INDIRECT("※編集不可※選択項目!"&amp;ADDRESS(Z47+9,7,3))))</f>
        <v>0</v>
      </c>
      <c r="AB47" s="41">
        <f>IF($I47="",0,MATCH($I47,※編集不可※選択項目!$D$2:$D$7,0))</f>
        <v>0</v>
      </c>
      <c r="AC47" s="41" t="str">
        <f t="shared" si="10"/>
        <v/>
      </c>
      <c r="AD47" s="137" t="str">
        <f>IF($AC47="","",INDEX(※編集不可※選択項目!$E$17:$E$26,MATCH($AC47,※編集不可※選択項目!$B$17:$B$26,0)))</f>
        <v/>
      </c>
      <c r="AE47" s="137" t="str">
        <f>IF($AC47="","",INDEX(※編集不可※選択項目!$F$17:$F$26,MATCH($AC47,※編集不可※選択項目!$B$17:$B$26,0)))</f>
        <v/>
      </c>
      <c r="AF47" s="137">
        <f>IF($J47="",0,MATCH($J47,※編集不可※選択項目!$E$2:$E$7,0))</f>
        <v>0</v>
      </c>
      <c r="AG47" s="137" t="str">
        <f t="shared" si="11"/>
        <v/>
      </c>
      <c r="AH47" s="137" t="str">
        <f t="shared" si="12"/>
        <v/>
      </c>
      <c r="AI47" s="137" t="str">
        <f t="shared" si="13"/>
        <v/>
      </c>
      <c r="AJ47" s="137" t="str">
        <f>IFERROR(INDEX(※編集不可※選択項目!$G$29:$G$44,MATCH(AH47,※編集不可※選択項目!$B$29:$B$44,0)),"")</f>
        <v/>
      </c>
      <c r="AK47" s="54">
        <f t="shared" si="17"/>
        <v>0</v>
      </c>
      <c r="AL47" s="54">
        <f t="shared" si="14"/>
        <v>0</v>
      </c>
      <c r="AM47" s="54" t="str">
        <f t="shared" si="18"/>
        <v/>
      </c>
      <c r="AN47" s="41">
        <f t="shared" si="15"/>
        <v>0</v>
      </c>
      <c r="AO47" s="41">
        <f t="shared" si="16"/>
        <v>0</v>
      </c>
    </row>
    <row r="48" spans="1:41" ht="45" customHeight="1" x14ac:dyDescent="0.2">
      <c r="A48" s="20">
        <f t="shared" si="3"/>
        <v>37</v>
      </c>
      <c r="B48" s="21" t="str">
        <f t="shared" si="4"/>
        <v/>
      </c>
      <c r="C48" s="55"/>
      <c r="D48" s="7" t="str">
        <f t="shared" si="5"/>
        <v/>
      </c>
      <c r="E48" s="7" t="str">
        <f t="shared" si="6"/>
        <v/>
      </c>
      <c r="F48" s="8"/>
      <c r="G48" s="8"/>
      <c r="H48" s="29"/>
      <c r="I48" s="30"/>
      <c r="J48" s="88"/>
      <c r="K48" s="29"/>
      <c r="L48" s="29"/>
      <c r="M48" s="29"/>
      <c r="N48" s="18" t="str">
        <f t="shared" si="7"/>
        <v/>
      </c>
      <c r="O48" s="23" t="str">
        <f t="shared" si="8"/>
        <v/>
      </c>
      <c r="P48" s="61"/>
      <c r="Q48" s="8"/>
      <c r="R48" s="110"/>
      <c r="S48" s="83"/>
      <c r="T48" s="50"/>
      <c r="U48" s="153" t="str">
        <f t="shared" si="9"/>
        <v/>
      </c>
      <c r="V48" s="134"/>
      <c r="W48" s="135"/>
      <c r="X48" s="136"/>
      <c r="Z48" s="41">
        <f>IF($H48="",0,MATCH($H48,※編集不可※選択項目!$C$2:$C$6,0))</f>
        <v>0</v>
      </c>
      <c r="AA48" s="41">
        <f ca="1">IF(Z48=0,0,COUNTA(INDIRECT("※編集不可※選択項目!"&amp;ADDRESS(Z48+9,4,3)):INDIRECT("※編集不可※選択項目!"&amp;ADDRESS(Z48+9,7,3))))</f>
        <v>0</v>
      </c>
      <c r="AB48" s="41">
        <f>IF($I48="",0,MATCH($I48,※編集不可※選択項目!$D$2:$D$7,0))</f>
        <v>0</v>
      </c>
      <c r="AC48" s="41" t="str">
        <f t="shared" si="10"/>
        <v/>
      </c>
      <c r="AD48" s="137" t="str">
        <f>IF($AC48="","",INDEX(※編集不可※選択項目!$E$17:$E$26,MATCH($AC48,※編集不可※選択項目!$B$17:$B$26,0)))</f>
        <v/>
      </c>
      <c r="AE48" s="137" t="str">
        <f>IF($AC48="","",INDEX(※編集不可※選択項目!$F$17:$F$26,MATCH($AC48,※編集不可※選択項目!$B$17:$B$26,0)))</f>
        <v/>
      </c>
      <c r="AF48" s="137">
        <f>IF($J48="",0,MATCH($J48,※編集不可※選択項目!$E$2:$E$7,0))</f>
        <v>0</v>
      </c>
      <c r="AG48" s="137" t="str">
        <f t="shared" si="11"/>
        <v/>
      </c>
      <c r="AH48" s="137" t="str">
        <f t="shared" si="12"/>
        <v/>
      </c>
      <c r="AI48" s="137" t="str">
        <f t="shared" si="13"/>
        <v/>
      </c>
      <c r="AJ48" s="137" t="str">
        <f>IFERROR(INDEX(※編集不可※選択項目!$G$29:$G$44,MATCH(AH48,※編集不可※選択項目!$B$29:$B$44,0)),"")</f>
        <v/>
      </c>
      <c r="AK48" s="54">
        <f t="shared" si="17"/>
        <v>0</v>
      </c>
      <c r="AL48" s="54">
        <f t="shared" si="14"/>
        <v>0</v>
      </c>
      <c r="AM48" s="54" t="str">
        <f t="shared" si="18"/>
        <v/>
      </c>
      <c r="AN48" s="41">
        <f t="shared" si="15"/>
        <v>0</v>
      </c>
      <c r="AO48" s="41">
        <f t="shared" si="16"/>
        <v>0</v>
      </c>
    </row>
    <row r="49" spans="1:41" ht="45" customHeight="1" x14ac:dyDescent="0.2">
      <c r="A49" s="20">
        <f t="shared" si="3"/>
        <v>38</v>
      </c>
      <c r="B49" s="21" t="str">
        <f t="shared" si="4"/>
        <v/>
      </c>
      <c r="C49" s="55"/>
      <c r="D49" s="7" t="str">
        <f t="shared" si="5"/>
        <v/>
      </c>
      <c r="E49" s="7" t="str">
        <f t="shared" si="6"/>
        <v/>
      </c>
      <c r="F49" s="8"/>
      <c r="G49" s="8"/>
      <c r="H49" s="29"/>
      <c r="I49" s="30"/>
      <c r="J49" s="88"/>
      <c r="K49" s="29"/>
      <c r="L49" s="29"/>
      <c r="M49" s="29"/>
      <c r="N49" s="18" t="str">
        <f t="shared" si="7"/>
        <v/>
      </c>
      <c r="O49" s="23" t="str">
        <f t="shared" si="8"/>
        <v/>
      </c>
      <c r="P49" s="61"/>
      <c r="Q49" s="8"/>
      <c r="R49" s="110"/>
      <c r="S49" s="83"/>
      <c r="T49" s="50"/>
      <c r="U49" s="153" t="str">
        <f t="shared" si="9"/>
        <v/>
      </c>
      <c r="V49" s="134"/>
      <c r="W49" s="135"/>
      <c r="X49" s="136"/>
      <c r="Z49" s="41">
        <f>IF($H49="",0,MATCH($H49,※編集不可※選択項目!$C$2:$C$6,0))</f>
        <v>0</v>
      </c>
      <c r="AA49" s="41">
        <f ca="1">IF(Z49=0,0,COUNTA(INDIRECT("※編集不可※選択項目!"&amp;ADDRESS(Z49+9,4,3)):INDIRECT("※編集不可※選択項目!"&amp;ADDRESS(Z49+9,7,3))))</f>
        <v>0</v>
      </c>
      <c r="AB49" s="41">
        <f>IF($I49="",0,MATCH($I49,※編集不可※選択項目!$D$2:$D$7,0))</f>
        <v>0</v>
      </c>
      <c r="AC49" s="41" t="str">
        <f t="shared" si="10"/>
        <v/>
      </c>
      <c r="AD49" s="137" t="str">
        <f>IF($AC49="","",INDEX(※編集不可※選択項目!$E$17:$E$26,MATCH($AC49,※編集不可※選択項目!$B$17:$B$26,0)))</f>
        <v/>
      </c>
      <c r="AE49" s="137" t="str">
        <f>IF($AC49="","",INDEX(※編集不可※選択項目!$F$17:$F$26,MATCH($AC49,※編集不可※選択項目!$B$17:$B$26,0)))</f>
        <v/>
      </c>
      <c r="AF49" s="137">
        <f>IF($J49="",0,MATCH($J49,※編集不可※選択項目!$E$2:$E$7,0))</f>
        <v>0</v>
      </c>
      <c r="AG49" s="137" t="str">
        <f t="shared" si="11"/>
        <v/>
      </c>
      <c r="AH49" s="137" t="str">
        <f t="shared" si="12"/>
        <v/>
      </c>
      <c r="AI49" s="137" t="str">
        <f t="shared" si="13"/>
        <v/>
      </c>
      <c r="AJ49" s="137" t="str">
        <f>IFERROR(INDEX(※編集不可※選択項目!$G$29:$G$44,MATCH(AH49,※編集不可※選択項目!$B$29:$B$44,0)),"")</f>
        <v/>
      </c>
      <c r="AK49" s="54">
        <f t="shared" si="17"/>
        <v>0</v>
      </c>
      <c r="AL49" s="54">
        <f t="shared" si="14"/>
        <v>0</v>
      </c>
      <c r="AM49" s="54" t="str">
        <f t="shared" si="18"/>
        <v/>
      </c>
      <c r="AN49" s="41">
        <f t="shared" si="15"/>
        <v>0</v>
      </c>
      <c r="AO49" s="41">
        <f t="shared" si="16"/>
        <v>0</v>
      </c>
    </row>
    <row r="50" spans="1:41" ht="45" customHeight="1" x14ac:dyDescent="0.2">
      <c r="A50" s="20">
        <f t="shared" si="3"/>
        <v>39</v>
      </c>
      <c r="B50" s="21" t="str">
        <f t="shared" si="4"/>
        <v/>
      </c>
      <c r="C50" s="55"/>
      <c r="D50" s="7" t="str">
        <f t="shared" si="5"/>
        <v/>
      </c>
      <c r="E50" s="7" t="str">
        <f t="shared" si="6"/>
        <v/>
      </c>
      <c r="F50" s="8"/>
      <c r="G50" s="8"/>
      <c r="H50" s="29"/>
      <c r="I50" s="30"/>
      <c r="J50" s="88"/>
      <c r="K50" s="29"/>
      <c r="L50" s="29"/>
      <c r="M50" s="29"/>
      <c r="N50" s="18" t="str">
        <f t="shared" si="7"/>
        <v/>
      </c>
      <c r="O50" s="23" t="str">
        <f t="shared" si="8"/>
        <v/>
      </c>
      <c r="P50" s="61"/>
      <c r="Q50" s="8"/>
      <c r="R50" s="110"/>
      <c r="S50" s="83"/>
      <c r="T50" s="50"/>
      <c r="U50" s="153" t="str">
        <f t="shared" si="9"/>
        <v/>
      </c>
      <c r="V50" s="134"/>
      <c r="W50" s="135"/>
      <c r="X50" s="136"/>
      <c r="Z50" s="41">
        <f>IF($H50="",0,MATCH($H50,※編集不可※選択項目!$C$2:$C$6,0))</f>
        <v>0</v>
      </c>
      <c r="AA50" s="41">
        <f ca="1">IF(Z50=0,0,COUNTA(INDIRECT("※編集不可※選択項目!"&amp;ADDRESS(Z50+9,4,3)):INDIRECT("※編集不可※選択項目!"&amp;ADDRESS(Z50+9,7,3))))</f>
        <v>0</v>
      </c>
      <c r="AB50" s="41">
        <f>IF($I50="",0,MATCH($I50,※編集不可※選択項目!$D$2:$D$7,0))</f>
        <v>0</v>
      </c>
      <c r="AC50" s="41" t="str">
        <f t="shared" si="10"/>
        <v/>
      </c>
      <c r="AD50" s="137" t="str">
        <f>IF($AC50="","",INDEX(※編集不可※選択項目!$E$17:$E$26,MATCH($AC50,※編集不可※選択項目!$B$17:$B$26,0)))</f>
        <v/>
      </c>
      <c r="AE50" s="137" t="str">
        <f>IF($AC50="","",INDEX(※編集不可※選択項目!$F$17:$F$26,MATCH($AC50,※編集不可※選択項目!$B$17:$B$26,0)))</f>
        <v/>
      </c>
      <c r="AF50" s="137">
        <f>IF($J50="",0,MATCH($J50,※編集不可※選択項目!$E$2:$E$7,0))</f>
        <v>0</v>
      </c>
      <c r="AG50" s="137" t="str">
        <f t="shared" si="11"/>
        <v/>
      </c>
      <c r="AH50" s="137" t="str">
        <f t="shared" si="12"/>
        <v/>
      </c>
      <c r="AI50" s="137" t="str">
        <f t="shared" si="13"/>
        <v/>
      </c>
      <c r="AJ50" s="137" t="str">
        <f>IFERROR(INDEX(※編集不可※選択項目!$G$29:$G$44,MATCH(AH50,※編集不可※選択項目!$B$29:$B$44,0)),"")</f>
        <v/>
      </c>
      <c r="AK50" s="54">
        <f t="shared" si="17"/>
        <v>0</v>
      </c>
      <c r="AL50" s="54">
        <f t="shared" si="14"/>
        <v>0</v>
      </c>
      <c r="AM50" s="54" t="str">
        <f t="shared" si="18"/>
        <v/>
      </c>
      <c r="AN50" s="41">
        <f t="shared" si="15"/>
        <v>0</v>
      </c>
      <c r="AO50" s="41">
        <f t="shared" si="16"/>
        <v>0</v>
      </c>
    </row>
    <row r="51" spans="1:41" ht="45" customHeight="1" x14ac:dyDescent="0.2">
      <c r="A51" s="20">
        <f t="shared" si="3"/>
        <v>40</v>
      </c>
      <c r="B51" s="21" t="str">
        <f t="shared" si="4"/>
        <v/>
      </c>
      <c r="C51" s="55"/>
      <c r="D51" s="7" t="str">
        <f t="shared" si="5"/>
        <v/>
      </c>
      <c r="E51" s="7" t="str">
        <f t="shared" si="6"/>
        <v/>
      </c>
      <c r="F51" s="8"/>
      <c r="G51" s="8"/>
      <c r="H51" s="29"/>
      <c r="I51" s="30"/>
      <c r="J51" s="88"/>
      <c r="K51" s="29"/>
      <c r="L51" s="29"/>
      <c r="M51" s="29"/>
      <c r="N51" s="18" t="str">
        <f t="shared" si="7"/>
        <v/>
      </c>
      <c r="O51" s="23" t="str">
        <f t="shared" si="8"/>
        <v/>
      </c>
      <c r="P51" s="61"/>
      <c r="Q51" s="8"/>
      <c r="R51" s="110"/>
      <c r="S51" s="83"/>
      <c r="T51" s="50"/>
      <c r="U51" s="153" t="str">
        <f t="shared" si="9"/>
        <v/>
      </c>
      <c r="V51" s="134"/>
      <c r="W51" s="135"/>
      <c r="X51" s="136"/>
      <c r="Z51" s="41">
        <f>IF($H51="",0,MATCH($H51,※編集不可※選択項目!$C$2:$C$6,0))</f>
        <v>0</v>
      </c>
      <c r="AA51" s="41">
        <f ca="1">IF(Z51=0,0,COUNTA(INDIRECT("※編集不可※選択項目!"&amp;ADDRESS(Z51+9,4,3)):INDIRECT("※編集不可※選択項目!"&amp;ADDRESS(Z51+9,7,3))))</f>
        <v>0</v>
      </c>
      <c r="AB51" s="41">
        <f>IF($I51="",0,MATCH($I51,※編集不可※選択項目!$D$2:$D$7,0))</f>
        <v>0</v>
      </c>
      <c r="AC51" s="41" t="str">
        <f t="shared" si="10"/>
        <v/>
      </c>
      <c r="AD51" s="137" t="str">
        <f>IF($AC51="","",INDEX(※編集不可※選択項目!$E$17:$E$26,MATCH($AC51,※編集不可※選択項目!$B$17:$B$26,0)))</f>
        <v/>
      </c>
      <c r="AE51" s="137" t="str">
        <f>IF($AC51="","",INDEX(※編集不可※選択項目!$F$17:$F$26,MATCH($AC51,※編集不可※選択項目!$B$17:$B$26,0)))</f>
        <v/>
      </c>
      <c r="AF51" s="137">
        <f>IF($J51="",0,MATCH($J51,※編集不可※選択項目!$E$2:$E$7,0))</f>
        <v>0</v>
      </c>
      <c r="AG51" s="137" t="str">
        <f t="shared" si="11"/>
        <v/>
      </c>
      <c r="AH51" s="137" t="str">
        <f t="shared" si="12"/>
        <v/>
      </c>
      <c r="AI51" s="137" t="str">
        <f t="shared" si="13"/>
        <v/>
      </c>
      <c r="AJ51" s="137" t="str">
        <f>IFERROR(INDEX(※編集不可※選択項目!$G$29:$G$44,MATCH(AH51,※編集不可※選択項目!$B$29:$B$44,0)),"")</f>
        <v/>
      </c>
      <c r="AK51" s="54">
        <f t="shared" si="17"/>
        <v>0</v>
      </c>
      <c r="AL51" s="54">
        <f t="shared" si="14"/>
        <v>0</v>
      </c>
      <c r="AM51" s="54" t="str">
        <f t="shared" si="18"/>
        <v/>
      </c>
      <c r="AN51" s="41">
        <f t="shared" si="15"/>
        <v>0</v>
      </c>
      <c r="AO51" s="41">
        <f t="shared" si="16"/>
        <v>0</v>
      </c>
    </row>
    <row r="52" spans="1:41" ht="45" customHeight="1" x14ac:dyDescent="0.2">
      <c r="A52" s="20">
        <f t="shared" si="3"/>
        <v>41</v>
      </c>
      <c r="B52" s="21" t="str">
        <f t="shared" si="4"/>
        <v/>
      </c>
      <c r="C52" s="55"/>
      <c r="D52" s="7" t="str">
        <f t="shared" si="5"/>
        <v/>
      </c>
      <c r="E52" s="7" t="str">
        <f t="shared" si="6"/>
        <v/>
      </c>
      <c r="F52" s="8"/>
      <c r="G52" s="8"/>
      <c r="H52" s="29"/>
      <c r="I52" s="30"/>
      <c r="J52" s="88"/>
      <c r="K52" s="29"/>
      <c r="L52" s="29"/>
      <c r="M52" s="29"/>
      <c r="N52" s="18" t="str">
        <f t="shared" si="7"/>
        <v/>
      </c>
      <c r="O52" s="23" t="str">
        <f t="shared" si="8"/>
        <v/>
      </c>
      <c r="P52" s="61"/>
      <c r="Q52" s="8"/>
      <c r="R52" s="110"/>
      <c r="S52" s="83"/>
      <c r="T52" s="50"/>
      <c r="U52" s="153" t="str">
        <f t="shared" si="9"/>
        <v/>
      </c>
      <c r="V52" s="134"/>
      <c r="W52" s="135"/>
      <c r="X52" s="136"/>
      <c r="Z52" s="41">
        <f>IF($H52="",0,MATCH($H52,※編集不可※選択項目!$C$2:$C$6,0))</f>
        <v>0</v>
      </c>
      <c r="AA52" s="41">
        <f ca="1">IF(Z52=0,0,COUNTA(INDIRECT("※編集不可※選択項目!"&amp;ADDRESS(Z52+9,4,3)):INDIRECT("※編集不可※選択項目!"&amp;ADDRESS(Z52+9,7,3))))</f>
        <v>0</v>
      </c>
      <c r="AB52" s="41">
        <f>IF($I52="",0,MATCH($I52,※編集不可※選択項目!$D$2:$D$7,0))</f>
        <v>0</v>
      </c>
      <c r="AC52" s="41" t="str">
        <f t="shared" si="10"/>
        <v/>
      </c>
      <c r="AD52" s="137" t="str">
        <f>IF($AC52="","",INDEX(※編集不可※選択項目!$E$17:$E$26,MATCH($AC52,※編集不可※選択項目!$B$17:$B$26,0)))</f>
        <v/>
      </c>
      <c r="AE52" s="137" t="str">
        <f>IF($AC52="","",INDEX(※編集不可※選択項目!$F$17:$F$26,MATCH($AC52,※編集不可※選択項目!$B$17:$B$26,0)))</f>
        <v/>
      </c>
      <c r="AF52" s="137">
        <f>IF($J52="",0,MATCH($J52,※編集不可※選択項目!$E$2:$E$7,0))</f>
        <v>0</v>
      </c>
      <c r="AG52" s="137" t="str">
        <f t="shared" si="11"/>
        <v/>
      </c>
      <c r="AH52" s="137" t="str">
        <f t="shared" si="12"/>
        <v/>
      </c>
      <c r="AI52" s="137" t="str">
        <f t="shared" si="13"/>
        <v/>
      </c>
      <c r="AJ52" s="137" t="str">
        <f>IFERROR(INDEX(※編集不可※選択項目!$G$29:$G$44,MATCH(AH52,※編集不可※選択項目!$B$29:$B$44,0)),"")</f>
        <v/>
      </c>
      <c r="AK52" s="54">
        <f t="shared" si="17"/>
        <v>0</v>
      </c>
      <c r="AL52" s="54">
        <f t="shared" si="14"/>
        <v>0</v>
      </c>
      <c r="AM52" s="54" t="str">
        <f t="shared" si="18"/>
        <v/>
      </c>
      <c r="AN52" s="41">
        <f t="shared" si="15"/>
        <v>0</v>
      </c>
      <c r="AO52" s="41">
        <f t="shared" si="16"/>
        <v>0</v>
      </c>
    </row>
    <row r="53" spans="1:41" ht="45" customHeight="1" x14ac:dyDescent="0.2">
      <c r="A53" s="20">
        <f t="shared" si="3"/>
        <v>42</v>
      </c>
      <c r="B53" s="21" t="str">
        <f t="shared" si="4"/>
        <v/>
      </c>
      <c r="C53" s="55"/>
      <c r="D53" s="7" t="str">
        <f t="shared" si="5"/>
        <v/>
      </c>
      <c r="E53" s="7" t="str">
        <f t="shared" si="6"/>
        <v/>
      </c>
      <c r="F53" s="8"/>
      <c r="G53" s="8"/>
      <c r="H53" s="29"/>
      <c r="I53" s="30"/>
      <c r="J53" s="88"/>
      <c r="K53" s="29"/>
      <c r="L53" s="29"/>
      <c r="M53" s="29"/>
      <c r="N53" s="18" t="str">
        <f t="shared" si="7"/>
        <v/>
      </c>
      <c r="O53" s="23" t="str">
        <f t="shared" si="8"/>
        <v/>
      </c>
      <c r="P53" s="61"/>
      <c r="Q53" s="8"/>
      <c r="R53" s="110"/>
      <c r="S53" s="83"/>
      <c r="T53" s="50"/>
      <c r="U53" s="153" t="str">
        <f t="shared" si="9"/>
        <v/>
      </c>
      <c r="V53" s="134"/>
      <c r="W53" s="135"/>
      <c r="X53" s="136"/>
      <c r="Z53" s="41">
        <f>IF($H53="",0,MATCH($H53,※編集不可※選択項目!$C$2:$C$6,0))</f>
        <v>0</v>
      </c>
      <c r="AA53" s="41">
        <f ca="1">IF(Z53=0,0,COUNTA(INDIRECT("※編集不可※選択項目!"&amp;ADDRESS(Z53+9,4,3)):INDIRECT("※編集不可※選択項目!"&amp;ADDRESS(Z53+9,7,3))))</f>
        <v>0</v>
      </c>
      <c r="AB53" s="41">
        <f>IF($I53="",0,MATCH($I53,※編集不可※選択項目!$D$2:$D$7,0))</f>
        <v>0</v>
      </c>
      <c r="AC53" s="41" t="str">
        <f t="shared" si="10"/>
        <v/>
      </c>
      <c r="AD53" s="137" t="str">
        <f>IF($AC53="","",INDEX(※編集不可※選択項目!$E$17:$E$26,MATCH($AC53,※編集不可※選択項目!$B$17:$B$26,0)))</f>
        <v/>
      </c>
      <c r="AE53" s="137" t="str">
        <f>IF($AC53="","",INDEX(※編集不可※選択項目!$F$17:$F$26,MATCH($AC53,※編集不可※選択項目!$B$17:$B$26,0)))</f>
        <v/>
      </c>
      <c r="AF53" s="137">
        <f>IF($J53="",0,MATCH($J53,※編集不可※選択項目!$E$2:$E$7,0))</f>
        <v>0</v>
      </c>
      <c r="AG53" s="137" t="str">
        <f t="shared" si="11"/>
        <v/>
      </c>
      <c r="AH53" s="137" t="str">
        <f t="shared" si="12"/>
        <v/>
      </c>
      <c r="AI53" s="137" t="str">
        <f t="shared" si="13"/>
        <v/>
      </c>
      <c r="AJ53" s="137" t="str">
        <f>IFERROR(INDEX(※編集不可※選択項目!$G$29:$G$44,MATCH(AH53,※編集不可※選択項目!$B$29:$B$44,0)),"")</f>
        <v/>
      </c>
      <c r="AK53" s="54">
        <f t="shared" si="17"/>
        <v>0</v>
      </c>
      <c r="AL53" s="54">
        <f t="shared" si="14"/>
        <v>0</v>
      </c>
      <c r="AM53" s="54" t="str">
        <f t="shared" si="18"/>
        <v/>
      </c>
      <c r="AN53" s="41">
        <f t="shared" si="15"/>
        <v>0</v>
      </c>
      <c r="AO53" s="41">
        <f t="shared" si="16"/>
        <v>0</v>
      </c>
    </row>
    <row r="54" spans="1:41" ht="45" customHeight="1" x14ac:dyDescent="0.2">
      <c r="A54" s="20">
        <f t="shared" si="3"/>
        <v>43</v>
      </c>
      <c r="B54" s="21" t="str">
        <f t="shared" si="4"/>
        <v/>
      </c>
      <c r="C54" s="55"/>
      <c r="D54" s="7" t="str">
        <f t="shared" si="5"/>
        <v/>
      </c>
      <c r="E54" s="7" t="str">
        <f t="shared" si="6"/>
        <v/>
      </c>
      <c r="F54" s="8"/>
      <c r="G54" s="8"/>
      <c r="H54" s="29"/>
      <c r="I54" s="30"/>
      <c r="J54" s="88"/>
      <c r="K54" s="29"/>
      <c r="L54" s="29"/>
      <c r="M54" s="29"/>
      <c r="N54" s="18" t="str">
        <f t="shared" si="7"/>
        <v/>
      </c>
      <c r="O54" s="23" t="str">
        <f t="shared" si="8"/>
        <v/>
      </c>
      <c r="P54" s="61"/>
      <c r="Q54" s="8"/>
      <c r="R54" s="110"/>
      <c r="S54" s="83"/>
      <c r="T54" s="50"/>
      <c r="U54" s="153" t="str">
        <f t="shared" si="9"/>
        <v/>
      </c>
      <c r="V54" s="134"/>
      <c r="W54" s="135"/>
      <c r="X54" s="136"/>
      <c r="Z54" s="41">
        <f>IF($H54="",0,MATCH($H54,※編集不可※選択項目!$C$2:$C$6,0))</f>
        <v>0</v>
      </c>
      <c r="AA54" s="41">
        <f ca="1">IF(Z54=0,0,COUNTA(INDIRECT("※編集不可※選択項目!"&amp;ADDRESS(Z54+9,4,3)):INDIRECT("※編集不可※選択項目!"&amp;ADDRESS(Z54+9,7,3))))</f>
        <v>0</v>
      </c>
      <c r="AB54" s="41">
        <f>IF($I54="",0,MATCH($I54,※編集不可※選択項目!$D$2:$D$7,0))</f>
        <v>0</v>
      </c>
      <c r="AC54" s="41" t="str">
        <f t="shared" si="10"/>
        <v/>
      </c>
      <c r="AD54" s="137" t="str">
        <f>IF($AC54="","",INDEX(※編集不可※選択項目!$E$17:$E$26,MATCH($AC54,※編集不可※選択項目!$B$17:$B$26,0)))</f>
        <v/>
      </c>
      <c r="AE54" s="137" t="str">
        <f>IF($AC54="","",INDEX(※編集不可※選択項目!$F$17:$F$26,MATCH($AC54,※編集不可※選択項目!$B$17:$B$26,0)))</f>
        <v/>
      </c>
      <c r="AF54" s="137">
        <f>IF($J54="",0,MATCH($J54,※編集不可※選択項目!$E$2:$E$7,0))</f>
        <v>0</v>
      </c>
      <c r="AG54" s="137" t="str">
        <f t="shared" si="11"/>
        <v/>
      </c>
      <c r="AH54" s="137" t="str">
        <f t="shared" si="12"/>
        <v/>
      </c>
      <c r="AI54" s="137" t="str">
        <f t="shared" si="13"/>
        <v/>
      </c>
      <c r="AJ54" s="137" t="str">
        <f>IFERROR(INDEX(※編集不可※選択項目!$G$29:$G$44,MATCH(AH54,※編集不可※選択項目!$B$29:$B$44,0)),"")</f>
        <v/>
      </c>
      <c r="AK54" s="54">
        <f t="shared" si="17"/>
        <v>0</v>
      </c>
      <c r="AL54" s="54">
        <f t="shared" si="14"/>
        <v>0</v>
      </c>
      <c r="AM54" s="54" t="str">
        <f t="shared" si="18"/>
        <v/>
      </c>
      <c r="AN54" s="41">
        <f t="shared" si="15"/>
        <v>0</v>
      </c>
      <c r="AO54" s="41">
        <f t="shared" si="16"/>
        <v>0</v>
      </c>
    </row>
    <row r="55" spans="1:41" ht="45" customHeight="1" x14ac:dyDescent="0.2">
      <c r="A55" s="20">
        <f t="shared" si="3"/>
        <v>44</v>
      </c>
      <c r="B55" s="21" t="str">
        <f t="shared" si="4"/>
        <v/>
      </c>
      <c r="C55" s="55"/>
      <c r="D55" s="7" t="str">
        <f t="shared" si="5"/>
        <v/>
      </c>
      <c r="E55" s="7" t="str">
        <f t="shared" si="6"/>
        <v/>
      </c>
      <c r="F55" s="8"/>
      <c r="G55" s="8"/>
      <c r="H55" s="29"/>
      <c r="I55" s="30"/>
      <c r="J55" s="88"/>
      <c r="K55" s="29"/>
      <c r="L55" s="29"/>
      <c r="M55" s="29"/>
      <c r="N55" s="18" t="str">
        <f t="shared" si="7"/>
        <v/>
      </c>
      <c r="O55" s="23" t="str">
        <f t="shared" si="8"/>
        <v/>
      </c>
      <c r="P55" s="61"/>
      <c r="Q55" s="8"/>
      <c r="R55" s="110"/>
      <c r="S55" s="83"/>
      <c r="T55" s="50"/>
      <c r="U55" s="153" t="str">
        <f t="shared" si="9"/>
        <v/>
      </c>
      <c r="V55" s="134"/>
      <c r="W55" s="135"/>
      <c r="X55" s="136"/>
      <c r="Z55" s="41">
        <f>IF($H55="",0,MATCH($H55,※編集不可※選択項目!$C$2:$C$6,0))</f>
        <v>0</v>
      </c>
      <c r="AA55" s="41">
        <f ca="1">IF(Z55=0,0,COUNTA(INDIRECT("※編集不可※選択項目!"&amp;ADDRESS(Z55+9,4,3)):INDIRECT("※編集不可※選択項目!"&amp;ADDRESS(Z55+9,7,3))))</f>
        <v>0</v>
      </c>
      <c r="AB55" s="41">
        <f>IF($I55="",0,MATCH($I55,※編集不可※選択項目!$D$2:$D$7,0))</f>
        <v>0</v>
      </c>
      <c r="AC55" s="41" t="str">
        <f t="shared" si="10"/>
        <v/>
      </c>
      <c r="AD55" s="137" t="str">
        <f>IF($AC55="","",INDEX(※編集不可※選択項目!$E$17:$E$26,MATCH($AC55,※編集不可※選択項目!$B$17:$B$26,0)))</f>
        <v/>
      </c>
      <c r="AE55" s="137" t="str">
        <f>IF($AC55="","",INDEX(※編集不可※選択項目!$F$17:$F$26,MATCH($AC55,※編集不可※選択項目!$B$17:$B$26,0)))</f>
        <v/>
      </c>
      <c r="AF55" s="137">
        <f>IF($J55="",0,MATCH($J55,※編集不可※選択項目!$E$2:$E$7,0))</f>
        <v>0</v>
      </c>
      <c r="AG55" s="137" t="str">
        <f t="shared" si="11"/>
        <v/>
      </c>
      <c r="AH55" s="137" t="str">
        <f t="shared" si="12"/>
        <v/>
      </c>
      <c r="AI55" s="137" t="str">
        <f t="shared" si="13"/>
        <v/>
      </c>
      <c r="AJ55" s="137" t="str">
        <f>IFERROR(INDEX(※編集不可※選択項目!$G$29:$G$44,MATCH(AH55,※編集不可※選択項目!$B$29:$B$44,0)),"")</f>
        <v/>
      </c>
      <c r="AK55" s="54">
        <f t="shared" si="17"/>
        <v>0</v>
      </c>
      <c r="AL55" s="54">
        <f t="shared" si="14"/>
        <v>0</v>
      </c>
      <c r="AM55" s="54" t="str">
        <f t="shared" si="18"/>
        <v/>
      </c>
      <c r="AN55" s="41">
        <f t="shared" si="15"/>
        <v>0</v>
      </c>
      <c r="AO55" s="41">
        <f t="shared" si="16"/>
        <v>0</v>
      </c>
    </row>
    <row r="56" spans="1:41" ht="45" customHeight="1" x14ac:dyDescent="0.2">
      <c r="A56" s="20">
        <f t="shared" si="3"/>
        <v>45</v>
      </c>
      <c r="B56" s="21" t="str">
        <f t="shared" si="4"/>
        <v/>
      </c>
      <c r="C56" s="55"/>
      <c r="D56" s="7" t="str">
        <f t="shared" si="5"/>
        <v/>
      </c>
      <c r="E56" s="7" t="str">
        <f t="shared" si="6"/>
        <v/>
      </c>
      <c r="F56" s="8"/>
      <c r="G56" s="8"/>
      <c r="H56" s="29"/>
      <c r="I56" s="30"/>
      <c r="J56" s="88"/>
      <c r="K56" s="29"/>
      <c r="L56" s="29"/>
      <c r="M56" s="29"/>
      <c r="N56" s="18" t="str">
        <f t="shared" si="7"/>
        <v/>
      </c>
      <c r="O56" s="23" t="str">
        <f t="shared" si="8"/>
        <v/>
      </c>
      <c r="P56" s="61"/>
      <c r="Q56" s="8"/>
      <c r="R56" s="110"/>
      <c r="S56" s="83"/>
      <c r="T56" s="50"/>
      <c r="U56" s="153" t="str">
        <f t="shared" si="9"/>
        <v/>
      </c>
      <c r="V56" s="134"/>
      <c r="W56" s="135"/>
      <c r="X56" s="136"/>
      <c r="Z56" s="41">
        <f>IF($H56="",0,MATCH($H56,※編集不可※選択項目!$C$2:$C$6,0))</f>
        <v>0</v>
      </c>
      <c r="AA56" s="41">
        <f ca="1">IF(Z56=0,0,COUNTA(INDIRECT("※編集不可※選択項目!"&amp;ADDRESS(Z56+9,4,3)):INDIRECT("※編集不可※選択項目!"&amp;ADDRESS(Z56+9,7,3))))</f>
        <v>0</v>
      </c>
      <c r="AB56" s="41">
        <f>IF($I56="",0,MATCH($I56,※編集不可※選択項目!$D$2:$D$7,0))</f>
        <v>0</v>
      </c>
      <c r="AC56" s="41" t="str">
        <f t="shared" si="10"/>
        <v/>
      </c>
      <c r="AD56" s="137" t="str">
        <f>IF($AC56="","",INDEX(※編集不可※選択項目!$E$17:$E$26,MATCH($AC56,※編集不可※選択項目!$B$17:$B$26,0)))</f>
        <v/>
      </c>
      <c r="AE56" s="137" t="str">
        <f>IF($AC56="","",INDEX(※編集不可※選択項目!$F$17:$F$26,MATCH($AC56,※編集不可※選択項目!$B$17:$B$26,0)))</f>
        <v/>
      </c>
      <c r="AF56" s="137">
        <f>IF($J56="",0,MATCH($J56,※編集不可※選択項目!$E$2:$E$7,0))</f>
        <v>0</v>
      </c>
      <c r="AG56" s="137" t="str">
        <f t="shared" si="11"/>
        <v/>
      </c>
      <c r="AH56" s="137" t="str">
        <f t="shared" si="12"/>
        <v/>
      </c>
      <c r="AI56" s="137" t="str">
        <f t="shared" si="13"/>
        <v/>
      </c>
      <c r="AJ56" s="137" t="str">
        <f>IFERROR(INDEX(※編集不可※選択項目!$G$29:$G$44,MATCH(AH56,※編集不可※選択項目!$B$29:$B$44,0)),"")</f>
        <v/>
      </c>
      <c r="AK56" s="54">
        <f t="shared" si="17"/>
        <v>0</v>
      </c>
      <c r="AL56" s="54">
        <f t="shared" si="14"/>
        <v>0</v>
      </c>
      <c r="AM56" s="54" t="str">
        <f t="shared" si="18"/>
        <v/>
      </c>
      <c r="AN56" s="41">
        <f t="shared" si="15"/>
        <v>0</v>
      </c>
      <c r="AO56" s="41">
        <f t="shared" si="16"/>
        <v>0</v>
      </c>
    </row>
    <row r="57" spans="1:41" ht="45" customHeight="1" x14ac:dyDescent="0.2">
      <c r="A57" s="20">
        <f t="shared" si="3"/>
        <v>46</v>
      </c>
      <c r="B57" s="21" t="str">
        <f t="shared" si="4"/>
        <v/>
      </c>
      <c r="C57" s="55"/>
      <c r="D57" s="7" t="str">
        <f t="shared" si="5"/>
        <v/>
      </c>
      <c r="E57" s="7" t="str">
        <f t="shared" si="6"/>
        <v/>
      </c>
      <c r="F57" s="8"/>
      <c r="G57" s="8"/>
      <c r="H57" s="29"/>
      <c r="I57" s="30"/>
      <c r="J57" s="88"/>
      <c r="K57" s="29"/>
      <c r="L57" s="29"/>
      <c r="M57" s="29"/>
      <c r="N57" s="18" t="str">
        <f t="shared" si="7"/>
        <v/>
      </c>
      <c r="O57" s="23" t="str">
        <f t="shared" si="8"/>
        <v/>
      </c>
      <c r="P57" s="61"/>
      <c r="Q57" s="8"/>
      <c r="R57" s="110"/>
      <c r="S57" s="83"/>
      <c r="T57" s="50"/>
      <c r="U57" s="153" t="str">
        <f t="shared" si="9"/>
        <v/>
      </c>
      <c r="V57" s="134"/>
      <c r="W57" s="135"/>
      <c r="X57" s="136"/>
      <c r="Z57" s="41">
        <f>IF($H57="",0,MATCH($H57,※編集不可※選択項目!$C$2:$C$6,0))</f>
        <v>0</v>
      </c>
      <c r="AA57" s="41">
        <f ca="1">IF(Z57=0,0,COUNTA(INDIRECT("※編集不可※選択項目!"&amp;ADDRESS(Z57+9,4,3)):INDIRECT("※編集不可※選択項目!"&amp;ADDRESS(Z57+9,7,3))))</f>
        <v>0</v>
      </c>
      <c r="AB57" s="41">
        <f>IF($I57="",0,MATCH($I57,※編集不可※選択項目!$D$2:$D$7,0))</f>
        <v>0</v>
      </c>
      <c r="AC57" s="41" t="str">
        <f t="shared" si="10"/>
        <v/>
      </c>
      <c r="AD57" s="137" t="str">
        <f>IF($AC57="","",INDEX(※編集不可※選択項目!$E$17:$E$26,MATCH($AC57,※編集不可※選択項目!$B$17:$B$26,0)))</f>
        <v/>
      </c>
      <c r="AE57" s="137" t="str">
        <f>IF($AC57="","",INDEX(※編集不可※選択項目!$F$17:$F$26,MATCH($AC57,※編集不可※選択項目!$B$17:$B$26,0)))</f>
        <v/>
      </c>
      <c r="AF57" s="137">
        <f>IF($J57="",0,MATCH($J57,※編集不可※選択項目!$E$2:$E$7,0))</f>
        <v>0</v>
      </c>
      <c r="AG57" s="137" t="str">
        <f t="shared" si="11"/>
        <v/>
      </c>
      <c r="AH57" s="137" t="str">
        <f t="shared" si="12"/>
        <v/>
      </c>
      <c r="AI57" s="137" t="str">
        <f t="shared" si="13"/>
        <v/>
      </c>
      <c r="AJ57" s="137" t="str">
        <f>IFERROR(INDEX(※編集不可※選択項目!$G$29:$G$44,MATCH(AH57,※編集不可※選択項目!$B$29:$B$44,0)),"")</f>
        <v/>
      </c>
      <c r="AK57" s="54">
        <f t="shared" si="17"/>
        <v>0</v>
      </c>
      <c r="AL57" s="54">
        <f t="shared" si="14"/>
        <v>0</v>
      </c>
      <c r="AM57" s="54" t="str">
        <f t="shared" si="18"/>
        <v/>
      </c>
      <c r="AN57" s="41">
        <f t="shared" si="15"/>
        <v>0</v>
      </c>
      <c r="AO57" s="41">
        <f t="shared" si="16"/>
        <v>0</v>
      </c>
    </row>
    <row r="58" spans="1:41" ht="45" customHeight="1" x14ac:dyDescent="0.2">
      <c r="A58" s="20">
        <f t="shared" si="3"/>
        <v>47</v>
      </c>
      <c r="B58" s="21" t="str">
        <f t="shared" si="4"/>
        <v/>
      </c>
      <c r="C58" s="55"/>
      <c r="D58" s="7" t="str">
        <f t="shared" si="5"/>
        <v/>
      </c>
      <c r="E58" s="7" t="str">
        <f t="shared" si="6"/>
        <v/>
      </c>
      <c r="F58" s="8"/>
      <c r="G58" s="8"/>
      <c r="H58" s="29"/>
      <c r="I58" s="30"/>
      <c r="J58" s="88"/>
      <c r="K58" s="29"/>
      <c r="L58" s="29"/>
      <c r="M58" s="29"/>
      <c r="N58" s="18" t="str">
        <f t="shared" si="7"/>
        <v/>
      </c>
      <c r="O58" s="23" t="str">
        <f t="shared" si="8"/>
        <v/>
      </c>
      <c r="P58" s="61"/>
      <c r="Q58" s="8"/>
      <c r="R58" s="110"/>
      <c r="S58" s="83"/>
      <c r="T58" s="50"/>
      <c r="U58" s="153" t="str">
        <f t="shared" si="9"/>
        <v/>
      </c>
      <c r="V58" s="134"/>
      <c r="W58" s="135"/>
      <c r="X58" s="136"/>
      <c r="Z58" s="41">
        <f>IF($H58="",0,MATCH($H58,※編集不可※選択項目!$C$2:$C$6,0))</f>
        <v>0</v>
      </c>
      <c r="AA58" s="41">
        <f ca="1">IF(Z58=0,0,COUNTA(INDIRECT("※編集不可※選択項目!"&amp;ADDRESS(Z58+9,4,3)):INDIRECT("※編集不可※選択項目!"&amp;ADDRESS(Z58+9,7,3))))</f>
        <v>0</v>
      </c>
      <c r="AB58" s="41">
        <f>IF($I58="",0,MATCH($I58,※編集不可※選択項目!$D$2:$D$7,0))</f>
        <v>0</v>
      </c>
      <c r="AC58" s="41" t="str">
        <f t="shared" si="10"/>
        <v/>
      </c>
      <c r="AD58" s="137" t="str">
        <f>IF($AC58="","",INDEX(※編集不可※選択項目!$E$17:$E$26,MATCH($AC58,※編集不可※選択項目!$B$17:$B$26,0)))</f>
        <v/>
      </c>
      <c r="AE58" s="137" t="str">
        <f>IF($AC58="","",INDEX(※編集不可※選択項目!$F$17:$F$26,MATCH($AC58,※編集不可※選択項目!$B$17:$B$26,0)))</f>
        <v/>
      </c>
      <c r="AF58" s="137">
        <f>IF($J58="",0,MATCH($J58,※編集不可※選択項目!$E$2:$E$7,0))</f>
        <v>0</v>
      </c>
      <c r="AG58" s="137" t="str">
        <f t="shared" si="11"/>
        <v/>
      </c>
      <c r="AH58" s="137" t="str">
        <f t="shared" si="12"/>
        <v/>
      </c>
      <c r="AI58" s="137" t="str">
        <f t="shared" si="13"/>
        <v/>
      </c>
      <c r="AJ58" s="137" t="str">
        <f>IFERROR(INDEX(※編集不可※選択項目!$G$29:$G$44,MATCH(AH58,※編集不可※選択項目!$B$29:$B$44,0)),"")</f>
        <v/>
      </c>
      <c r="AK58" s="54">
        <f t="shared" si="17"/>
        <v>0</v>
      </c>
      <c r="AL58" s="54">
        <f t="shared" si="14"/>
        <v>0</v>
      </c>
      <c r="AM58" s="54" t="str">
        <f t="shared" si="18"/>
        <v/>
      </c>
      <c r="AN58" s="41">
        <f t="shared" si="15"/>
        <v>0</v>
      </c>
      <c r="AO58" s="41">
        <f t="shared" si="16"/>
        <v>0</v>
      </c>
    </row>
    <row r="59" spans="1:41" ht="45" customHeight="1" x14ac:dyDescent="0.2">
      <c r="A59" s="20">
        <f t="shared" si="3"/>
        <v>48</v>
      </c>
      <c r="B59" s="21" t="str">
        <f t="shared" si="4"/>
        <v/>
      </c>
      <c r="C59" s="55"/>
      <c r="D59" s="7" t="str">
        <f t="shared" si="5"/>
        <v/>
      </c>
      <c r="E59" s="7" t="str">
        <f t="shared" si="6"/>
        <v/>
      </c>
      <c r="F59" s="8"/>
      <c r="G59" s="8"/>
      <c r="H59" s="29"/>
      <c r="I59" s="30"/>
      <c r="J59" s="88"/>
      <c r="K59" s="29"/>
      <c r="L59" s="29"/>
      <c r="M59" s="29"/>
      <c r="N59" s="18" t="str">
        <f t="shared" si="7"/>
        <v/>
      </c>
      <c r="O59" s="23" t="str">
        <f t="shared" si="8"/>
        <v/>
      </c>
      <c r="P59" s="61"/>
      <c r="Q59" s="8"/>
      <c r="R59" s="110"/>
      <c r="S59" s="83"/>
      <c r="T59" s="50"/>
      <c r="U59" s="153" t="str">
        <f t="shared" si="9"/>
        <v/>
      </c>
      <c r="V59" s="134"/>
      <c r="W59" s="135"/>
      <c r="X59" s="136"/>
      <c r="Z59" s="41">
        <f>IF($H59="",0,MATCH($H59,※編集不可※選択項目!$C$2:$C$6,0))</f>
        <v>0</v>
      </c>
      <c r="AA59" s="41">
        <f ca="1">IF(Z59=0,0,COUNTA(INDIRECT("※編集不可※選択項目!"&amp;ADDRESS(Z59+9,4,3)):INDIRECT("※編集不可※選択項目!"&amp;ADDRESS(Z59+9,7,3))))</f>
        <v>0</v>
      </c>
      <c r="AB59" s="41">
        <f>IF($I59="",0,MATCH($I59,※編集不可※選択項目!$D$2:$D$7,0))</f>
        <v>0</v>
      </c>
      <c r="AC59" s="41" t="str">
        <f t="shared" si="10"/>
        <v/>
      </c>
      <c r="AD59" s="137" t="str">
        <f>IF($AC59="","",INDEX(※編集不可※選択項目!$E$17:$E$26,MATCH($AC59,※編集不可※選択項目!$B$17:$B$26,0)))</f>
        <v/>
      </c>
      <c r="AE59" s="137" t="str">
        <f>IF($AC59="","",INDEX(※編集不可※選択項目!$F$17:$F$26,MATCH($AC59,※編集不可※選択項目!$B$17:$B$26,0)))</f>
        <v/>
      </c>
      <c r="AF59" s="137">
        <f>IF($J59="",0,MATCH($J59,※編集不可※選択項目!$E$2:$E$7,0))</f>
        <v>0</v>
      </c>
      <c r="AG59" s="137" t="str">
        <f t="shared" si="11"/>
        <v/>
      </c>
      <c r="AH59" s="137" t="str">
        <f t="shared" si="12"/>
        <v/>
      </c>
      <c r="AI59" s="137" t="str">
        <f t="shared" si="13"/>
        <v/>
      </c>
      <c r="AJ59" s="137" t="str">
        <f>IFERROR(INDEX(※編集不可※選択項目!$G$29:$G$44,MATCH(AH59,※編集不可※選択項目!$B$29:$B$44,0)),"")</f>
        <v/>
      </c>
      <c r="AK59" s="54">
        <f t="shared" si="17"/>
        <v>0</v>
      </c>
      <c r="AL59" s="54">
        <f t="shared" si="14"/>
        <v>0</v>
      </c>
      <c r="AM59" s="54" t="str">
        <f t="shared" si="18"/>
        <v/>
      </c>
      <c r="AN59" s="41">
        <f t="shared" si="15"/>
        <v>0</v>
      </c>
      <c r="AO59" s="41">
        <f t="shared" si="16"/>
        <v>0</v>
      </c>
    </row>
    <row r="60" spans="1:41" ht="45" customHeight="1" x14ac:dyDescent="0.2">
      <c r="A60" s="20">
        <f t="shared" si="3"/>
        <v>49</v>
      </c>
      <c r="B60" s="21" t="str">
        <f t="shared" si="4"/>
        <v/>
      </c>
      <c r="C60" s="55"/>
      <c r="D60" s="7" t="str">
        <f t="shared" si="5"/>
        <v/>
      </c>
      <c r="E60" s="7" t="str">
        <f t="shared" si="6"/>
        <v/>
      </c>
      <c r="F60" s="8"/>
      <c r="G60" s="8"/>
      <c r="H60" s="29"/>
      <c r="I60" s="30"/>
      <c r="J60" s="88"/>
      <c r="K60" s="29"/>
      <c r="L60" s="29"/>
      <c r="M60" s="29"/>
      <c r="N60" s="18" t="str">
        <f t="shared" si="7"/>
        <v/>
      </c>
      <c r="O60" s="23" t="str">
        <f t="shared" si="8"/>
        <v/>
      </c>
      <c r="P60" s="61"/>
      <c r="Q60" s="8"/>
      <c r="R60" s="110"/>
      <c r="S60" s="83"/>
      <c r="T60" s="50"/>
      <c r="U60" s="153" t="str">
        <f t="shared" si="9"/>
        <v/>
      </c>
      <c r="V60" s="134"/>
      <c r="W60" s="135"/>
      <c r="X60" s="136"/>
      <c r="Z60" s="41">
        <f>IF($H60="",0,MATCH($H60,※編集不可※選択項目!$C$2:$C$6,0))</f>
        <v>0</v>
      </c>
      <c r="AA60" s="41">
        <f ca="1">IF(Z60=0,0,COUNTA(INDIRECT("※編集不可※選択項目!"&amp;ADDRESS(Z60+9,4,3)):INDIRECT("※編集不可※選択項目!"&amp;ADDRESS(Z60+9,7,3))))</f>
        <v>0</v>
      </c>
      <c r="AB60" s="41">
        <f>IF($I60="",0,MATCH($I60,※編集不可※選択項目!$D$2:$D$7,0))</f>
        <v>0</v>
      </c>
      <c r="AC60" s="41" t="str">
        <f t="shared" si="10"/>
        <v/>
      </c>
      <c r="AD60" s="137" t="str">
        <f>IF($AC60="","",INDEX(※編集不可※選択項目!$E$17:$E$26,MATCH($AC60,※編集不可※選択項目!$B$17:$B$26,0)))</f>
        <v/>
      </c>
      <c r="AE60" s="137" t="str">
        <f>IF($AC60="","",INDEX(※編集不可※選択項目!$F$17:$F$26,MATCH($AC60,※編集不可※選択項目!$B$17:$B$26,0)))</f>
        <v/>
      </c>
      <c r="AF60" s="137">
        <f>IF($J60="",0,MATCH($J60,※編集不可※選択項目!$E$2:$E$7,0))</f>
        <v>0</v>
      </c>
      <c r="AG60" s="137" t="str">
        <f t="shared" si="11"/>
        <v/>
      </c>
      <c r="AH60" s="137" t="str">
        <f t="shared" si="12"/>
        <v/>
      </c>
      <c r="AI60" s="137" t="str">
        <f t="shared" si="13"/>
        <v/>
      </c>
      <c r="AJ60" s="137" t="str">
        <f>IFERROR(INDEX(※編集不可※選択項目!$G$29:$G$44,MATCH(AH60,※編集不可※選択項目!$B$29:$B$44,0)),"")</f>
        <v/>
      </c>
      <c r="AK60" s="54">
        <f t="shared" si="17"/>
        <v>0</v>
      </c>
      <c r="AL60" s="54">
        <f t="shared" si="14"/>
        <v>0</v>
      </c>
      <c r="AM60" s="54" t="str">
        <f t="shared" si="18"/>
        <v/>
      </c>
      <c r="AN60" s="41">
        <f t="shared" si="15"/>
        <v>0</v>
      </c>
      <c r="AO60" s="41">
        <f t="shared" si="16"/>
        <v>0</v>
      </c>
    </row>
    <row r="61" spans="1:41" ht="45" customHeight="1" thickBot="1" x14ac:dyDescent="0.25">
      <c r="A61" s="22">
        <f t="shared" si="3"/>
        <v>50</v>
      </c>
      <c r="B61" s="35" t="str">
        <f t="shared" si="4"/>
        <v/>
      </c>
      <c r="C61" s="56"/>
      <c r="D61" s="9" t="str">
        <f t="shared" si="5"/>
        <v/>
      </c>
      <c r="E61" s="9" t="str">
        <f t="shared" si="6"/>
        <v/>
      </c>
      <c r="F61" s="10"/>
      <c r="G61" s="10"/>
      <c r="H61" s="31"/>
      <c r="I61" s="32"/>
      <c r="J61" s="89"/>
      <c r="K61" s="31"/>
      <c r="L61" s="31"/>
      <c r="M61" s="31"/>
      <c r="N61" s="19" t="str">
        <f t="shared" si="7"/>
        <v/>
      </c>
      <c r="O61" s="27" t="str">
        <f t="shared" si="8"/>
        <v/>
      </c>
      <c r="P61" s="62"/>
      <c r="Q61" s="10"/>
      <c r="R61" s="111"/>
      <c r="S61" s="84"/>
      <c r="T61" s="51"/>
      <c r="U61" s="154" t="str">
        <f t="shared" si="9"/>
        <v/>
      </c>
      <c r="V61" s="134"/>
      <c r="W61" s="135"/>
      <c r="X61" s="136"/>
      <c r="Z61" s="41">
        <f>IF($H61="",0,MATCH($H61,※編集不可※選択項目!$C$2:$C$6,0))</f>
        <v>0</v>
      </c>
      <c r="AA61" s="41">
        <f ca="1">IF(Z61=0,0,COUNTA(INDIRECT("※編集不可※選択項目!"&amp;ADDRESS(Z61+9,4,3)):INDIRECT("※編集不可※選択項目!"&amp;ADDRESS(Z61+9,7,3))))</f>
        <v>0</v>
      </c>
      <c r="AB61" s="41">
        <f>IF($I61="",0,MATCH($I61,※編集不可※選択項目!$D$2:$D$7,0))</f>
        <v>0</v>
      </c>
      <c r="AC61" s="41" t="str">
        <f t="shared" si="10"/>
        <v/>
      </c>
      <c r="AD61" s="137" t="str">
        <f>IF($AC61="","",INDEX(※編集不可※選択項目!$E$17:$E$26,MATCH($AC61,※編集不可※選択項目!$B$17:$B$26,0)))</f>
        <v/>
      </c>
      <c r="AE61" s="137" t="str">
        <f>IF($AC61="","",INDEX(※編集不可※選択項目!$F$17:$F$26,MATCH($AC61,※編集不可※選択項目!$B$17:$B$26,0)))</f>
        <v/>
      </c>
      <c r="AF61" s="137">
        <f>IF($J61="",0,MATCH($J61,※編集不可※選択項目!$E$2:$E$7,0))</f>
        <v>0</v>
      </c>
      <c r="AG61" s="137" t="str">
        <f t="shared" si="11"/>
        <v/>
      </c>
      <c r="AH61" s="137" t="str">
        <f t="shared" si="12"/>
        <v/>
      </c>
      <c r="AI61" s="137" t="str">
        <f t="shared" si="13"/>
        <v/>
      </c>
      <c r="AJ61" s="137" t="str">
        <f>IFERROR(INDEX(※編集不可※選択項目!$G$29:$G$44,MATCH(AH61,※編集不可※選択項目!$B$29:$B$44,0)),"")</f>
        <v/>
      </c>
      <c r="AK61" s="54">
        <f t="shared" si="17"/>
        <v>0</v>
      </c>
      <c r="AL61" s="54">
        <f t="shared" si="14"/>
        <v>0</v>
      </c>
      <c r="AM61" s="54" t="str">
        <f t="shared" si="18"/>
        <v/>
      </c>
      <c r="AN61" s="41">
        <f t="shared" si="15"/>
        <v>0</v>
      </c>
      <c r="AO61" s="41">
        <f t="shared" si="16"/>
        <v>0</v>
      </c>
    </row>
    <row r="62" spans="1:41" x14ac:dyDescent="0.2"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</row>
    <row r="63" spans="1:41" x14ac:dyDescent="0.2">
      <c r="V63" s="142"/>
      <c r="AK63" s="138">
        <f>SUM(AK10,AK12:AK61)</f>
        <v>0</v>
      </c>
      <c r="AL63" s="138">
        <f>SUM(AL12:AL61)</f>
        <v>0</v>
      </c>
      <c r="AM63" s="138"/>
      <c r="AN63" s="138">
        <f>IF(COUNTIF(AN12:AN61,"&gt;=2"),2,1)</f>
        <v>1</v>
      </c>
      <c r="AO63" s="138">
        <f>SUM(AO12:AO61)</f>
        <v>0</v>
      </c>
    </row>
    <row r="64" spans="1:41" x14ac:dyDescent="0.2">
      <c r="AL64" s="138">
        <f>SUM(AK63:AL63)</f>
        <v>0</v>
      </c>
    </row>
  </sheetData>
  <sheetProtection algorithmName="SHA-512" hashValue="t3hi+mG+F2RiT6wg0dFx4bshcy7OVomQGhtYJNKC5MyE+ukjcg8tWPCXPH/CFK/51tNPV8+kgrMifE7Pp7DlrQ==" saltValue="fsoXWcgHbn5NEO7bQIAqog==" spinCount="100000" sheet="1" objects="1" scenarios="1" autoFilter="0"/>
  <autoFilter ref="A10:AO10" xr:uid="{E5984E2D-849B-41CF-83B3-A359CF1C7A35}"/>
  <dataConsolidate/>
  <mergeCells count="36">
    <mergeCell ref="V9:X9"/>
    <mergeCell ref="R9:R10"/>
    <mergeCell ref="S9:S10"/>
    <mergeCell ref="T9:T10"/>
    <mergeCell ref="AG8:AG9"/>
    <mergeCell ref="U9:U10"/>
    <mergeCell ref="AH8:AH9"/>
    <mergeCell ref="Z8:Z9"/>
    <mergeCell ref="AA8:AA9"/>
    <mergeCell ref="AB8:AB9"/>
    <mergeCell ref="AC8:AC9"/>
    <mergeCell ref="AF8:AF9"/>
    <mergeCell ref="I1:K1"/>
    <mergeCell ref="J2:K2"/>
    <mergeCell ref="J3:K3"/>
    <mergeCell ref="J4:K4"/>
    <mergeCell ref="A2:B2"/>
    <mergeCell ref="C2:D2"/>
    <mergeCell ref="F2:G2"/>
    <mergeCell ref="A1:B1"/>
    <mergeCell ref="C1:G1"/>
    <mergeCell ref="A3:B3"/>
    <mergeCell ref="C3:E3"/>
    <mergeCell ref="A4:E4"/>
    <mergeCell ref="A9:A10"/>
    <mergeCell ref="B9:B10"/>
    <mergeCell ref="C9:C10"/>
    <mergeCell ref="D9:D10"/>
    <mergeCell ref="E9:E10"/>
    <mergeCell ref="Q9:Q10"/>
    <mergeCell ref="P9:P10"/>
    <mergeCell ref="F9:F10"/>
    <mergeCell ref="G9:G10"/>
    <mergeCell ref="H9:H10"/>
    <mergeCell ref="I9:I10"/>
    <mergeCell ref="J9:J10"/>
  </mergeCells>
  <phoneticPr fontId="18"/>
  <conditionalFormatting sqref="C3">
    <cfRule type="expression" dxfId="9" priority="1">
      <formula>AND($G$4&gt;0,C3="")</formula>
    </cfRule>
  </conditionalFormatting>
  <conditionalFormatting sqref="C2:D2 F2:G2 G3">
    <cfRule type="expression" dxfId="8" priority="17">
      <formula>AND($G$4&gt;0,C2="")</formula>
    </cfRule>
  </conditionalFormatting>
  <conditionalFormatting sqref="F12:M61">
    <cfRule type="expression" dxfId="7" priority="27">
      <formula>AND($C12&lt;&gt;"",F12="")</formula>
    </cfRule>
  </conditionalFormatting>
  <conditionalFormatting sqref="G12:G61">
    <cfRule type="expression" dxfId="6" priority="47">
      <formula>$AN12&gt;=2</formula>
    </cfRule>
  </conditionalFormatting>
  <conditionalFormatting sqref="J2">
    <cfRule type="expression" dxfId="5" priority="30">
      <formula>$AL$64&gt;=1</formula>
    </cfRule>
  </conditionalFormatting>
  <conditionalFormatting sqref="J3">
    <cfRule type="expression" dxfId="4" priority="31">
      <formula>$AN$63=2</formula>
    </cfRule>
  </conditionalFormatting>
  <conditionalFormatting sqref="J4">
    <cfRule type="expression" dxfId="3" priority="45">
      <formula>$AO$63&gt;=1</formula>
    </cfRule>
  </conditionalFormatting>
  <conditionalFormatting sqref="O12:O61">
    <cfRule type="expression" dxfId="2" priority="46">
      <formula>$AO12=1</formula>
    </cfRule>
  </conditionalFormatting>
  <conditionalFormatting sqref="Q12:Q61">
    <cfRule type="expression" dxfId="1" priority="50">
      <formula>COUNTIF($G12,"*■*")=0</formula>
    </cfRule>
    <cfRule type="expression" dxfId="0" priority="51">
      <formula>$AL12=1</formula>
    </cfRule>
  </conditionalFormatting>
  <dataValidations xWindow="586" yWindow="370" count="20">
    <dataValidation imeMode="fullKatakana" operator="lessThanOrEqual" allowBlank="1" showInputMessage="1" showErrorMessage="1" sqref="E2" xr:uid="{E79E56C9-DEFF-4BEE-8EEE-C7386427F888}"/>
    <dataValidation type="textLength" operator="lessThanOrEqual" allowBlank="1" showInputMessage="1" showErrorMessage="1" errorTitle="無効な入力" error="40字以内で入力してください。" sqref="F12:F61" xr:uid="{03A404ED-0885-4F9B-990B-AEBB52B2BE20}">
      <formula1>40</formula1>
    </dataValidation>
    <dataValidation type="textLength" operator="lessThanOrEqual" allowBlank="1" showInputMessage="1" showErrorMessage="1" error="50字以内で入力してください。" sqref="C2:D2" xr:uid="{0769623C-F0D3-4C7A-8611-0CF1B5407B4C}">
      <formula1>50</formula1>
    </dataValidation>
    <dataValidation type="custom" operator="lessThanOrEqual" allowBlank="1" showInputMessage="1" showErrorMessage="1" errorTitle="無効な入力" error="小数点第二位までの数値を入力してください。" sqref="M12:M61" xr:uid="{737720B0-3302-4D85-A5B4-58A01B11756B}">
      <formula1>$M12*100=INT($M12*100)</formula1>
    </dataValidation>
    <dataValidation type="list" showInputMessage="1" showErrorMessage="1" sqref="J12:J61" xr:uid="{339BBC4D-DAB4-4AEE-92B8-D21F9FD5EEE7}">
      <formula1>OFFSET($AD12,0,0,1,COUNTIF($AD12:$AE12,"&lt;&gt;0"))</formula1>
    </dataValidation>
    <dataValidation type="whole" allowBlank="1" showInputMessage="1" showErrorMessage="1" errorTitle="無効な入力" error="45(℃)以上、4桁以内の数値を入力してください。" sqref="K12:K61" xr:uid="{5A9DBCCD-57A0-4D80-BBD5-C377CBAA04EE}">
      <formula1>45</formula1>
      <formula2>9999</formula2>
    </dataValidation>
    <dataValidation type="custom" operator="lessThanOrEqual" allowBlank="1" showInputMessage="1" showErrorMessage="1" errorTitle="無効な入力" error="小数点第二位までの数値を入力してください。" sqref="L12:L61" xr:uid="{A343374A-A25C-456E-B01A-D1BA112A5A5B}">
      <formula1>$L12*100=INT($L12*100)</formula1>
    </dataValidation>
    <dataValidation allowBlank="1" showInputMessage="1" sqref="P9:X9" xr:uid="{4883C909-A138-4E2C-8CC4-29F751F963D3}"/>
    <dataValidation type="textLength" operator="lessThanOrEqual" allowBlank="1" showInputMessage="1" showErrorMessage="1" errorTitle="無効な入力" error="40文字以下で入力してください。" sqref="R11:R61" xr:uid="{D8B085FD-AC6B-4A04-BB57-98F80233F597}">
      <formula1>40</formula1>
    </dataValidation>
    <dataValidation type="list" allowBlank="1" showInputMessage="1" showErrorMessage="1" sqref="V11:V61" xr:uid="{3422B0EF-53EE-41A9-A44A-D86B06536965}">
      <formula1>"✓"</formula1>
    </dataValidation>
    <dataValidation type="custom" allowBlank="1" showInputMessage="1" showErrorMessage="1" errorTitle="無効な入力" error="整数で値を入力して下さい。" sqref="P11" xr:uid="{1ECBC41F-20C1-4A74-9911-57762955E401}">
      <formula1>P11=INT(P11)</formula1>
    </dataValidation>
    <dataValidation type="list" allowBlank="1" showInputMessage="1" showErrorMessage="1" sqref="W11:W61" xr:uid="{827417F3-8308-4E98-89B8-17EDD8B6FE7B}">
      <formula1>"OK,NG"</formula1>
    </dataValidation>
    <dataValidation type="textLength" imeMode="fullKatakana" operator="lessThanOrEqual" allowBlank="1" showInputMessage="1" showErrorMessage="1" error="全角カタカナで入力してください。_x000a_法人格は不要です。" sqref="H2" xr:uid="{B3C824BD-6405-4064-BE9E-A73A6556F544}">
      <formula1>40</formula1>
    </dataValidation>
    <dataValidation type="date" imeMode="disabled" operator="greaterThanOrEqual" allowBlank="1" showInputMessage="1" showErrorMessage="1" errorTitle="無効な入力" error="SIIへの申請日を半角数字で下記の例に倣って入力してください。_x000a_（例）2021/3/1" sqref="H3" xr:uid="{068A3C14-8FD9-42BC-8DAD-FE0FA19C76C2}">
      <formula1>44256</formula1>
    </dataValidation>
    <dataValidation type="textLength" operator="lessThanOrEqual" allowBlank="1" showInputMessage="1" showErrorMessage="1" error="200文字以内で入力してください。" sqref="Q11:Q61" xr:uid="{B8788F56-DD97-4B2D-8A5C-8301A285AC61}">
      <formula1>200</formula1>
    </dataValidation>
    <dataValidation type="custom" allowBlank="1" showInputMessage="1" showErrorMessage="1" errorTitle="無効な入力" error="整数で値を入力してください。" sqref="P12:P61" xr:uid="{4F4730BF-BC68-455D-BB72-5B1E2EEE3259}">
      <formula1>P12=INT(P12)</formula1>
    </dataValidation>
    <dataValidation type="list" allowBlank="1" showInputMessage="1" showErrorMessage="1" sqref="S12:S61" xr:uid="{A0792724-5222-4F63-A2FC-D1D7FAB5D0E5}">
      <formula1>"そのまま,移動,自由記入"</formula1>
    </dataValidation>
    <dataValidation type="textLength" imeMode="fullKatakana" operator="lessThanOrEqual" allowBlank="1" showInputMessage="1" showErrorMessage="1" error="全角カタカナで入力してください。_x000a_法人格は不要です。" sqref="F2:G2" xr:uid="{93374572-D53F-4BC5-AB4F-9413B3405C97}">
      <formula1>255</formula1>
    </dataValidation>
    <dataValidation type="textLength" operator="lessThanOrEqual" allowBlank="1" showInputMessage="1" showErrorMessage="1" errorTitle="無効な入力" error="50字以内で入力してください。" sqref="G12:G61" xr:uid="{423CFA3B-CB4B-4AAF-895E-809AE2B76DEA}">
      <formula1>50</formula1>
    </dataValidation>
    <dataValidation type="list" allowBlank="1" showInputMessage="1" showErrorMessage="1" sqref="C3:E3" xr:uid="{7AD0E32D-F944-403C-B391-6E166FA74B11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31" fitToHeight="0" orientation="landscape" r:id="rId1"/>
  <headerFooter>
    <oddHeader>&amp;R&amp;20&amp;F</oddHeader>
    <oddFooter>&amp;C&amp;28&amp;P/&amp;N</oddFooter>
  </headerFooter>
  <rowBreaks count="1" manualBreakCount="1">
    <brk id="41" max="4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586" yWindow="370" count="3">
        <x14:dataValidation type="list" allowBlank="1" showInputMessage="1" showErrorMessage="1" xr:uid="{B2BAA41B-AA7B-4CE7-A0A8-3A2BDFF3AF7D}">
          <x14:formula1>
            <xm:f>※編集不可※選択項目!$B$2</xm:f>
          </x14:formula1>
          <xm:sqref>C12:C61</xm:sqref>
        </x14:dataValidation>
        <x14:dataValidation type="list" allowBlank="1" showInputMessage="1" showErrorMessage="1" xr:uid="{F71755F2-709A-4408-A11A-52C307AD5D8F}">
          <x14:formula1>
            <xm:f>※編集不可※選択項目!$C$2:$C$6</xm:f>
          </x14:formula1>
          <xm:sqref>H12:H61</xm:sqref>
        </x14:dataValidation>
        <x14:dataValidation type="list" allowBlank="1" showInputMessage="1" showErrorMessage="1" xr:uid="{5F5EBC88-C1D5-4F1D-A42D-BC4C87779CE7}">
          <x14:formula1>
            <xm:f>OFFSET(※編集不可※選択項目!$C$9,Z12,1,1,AA12)</xm:f>
          </x14:formula1>
          <xm:sqref>I12:I61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7360A-8AC6-428F-AD01-295C4964031D}">
  <dimension ref="A52:K55"/>
  <sheetViews>
    <sheetView showGridLines="0" view="pageBreakPreview" zoomScaleNormal="100" zoomScaleSheetLayoutView="100" workbookViewId="0"/>
  </sheetViews>
  <sheetFormatPr defaultRowHeight="13.2" x14ac:dyDescent="0.2"/>
  <cols>
    <col min="11" max="11" width="9.6640625" customWidth="1"/>
  </cols>
  <sheetData>
    <row r="52" spans="1:11" x14ac:dyDescent="0.2">
      <c r="A52" s="214"/>
      <c r="B52" s="214"/>
      <c r="C52" s="214"/>
      <c r="D52" s="214"/>
      <c r="E52" s="214"/>
      <c r="F52" s="214"/>
      <c r="G52" s="214"/>
      <c r="H52" s="214"/>
      <c r="I52" s="214"/>
      <c r="J52" s="214"/>
      <c r="K52" s="214"/>
    </row>
    <row r="53" spans="1:11" x14ac:dyDescent="0.2">
      <c r="A53" s="108"/>
    </row>
    <row r="54" spans="1:11" ht="13.5" customHeight="1" x14ac:dyDescent="0.2">
      <c r="A54" s="108"/>
      <c r="B54" s="107"/>
      <c r="C54" s="107"/>
      <c r="D54" s="107"/>
      <c r="E54" s="107"/>
      <c r="F54" s="107"/>
      <c r="G54" s="107"/>
      <c r="H54" s="107"/>
      <c r="I54" s="107"/>
      <c r="J54" s="107"/>
      <c r="K54" s="107"/>
    </row>
    <row r="55" spans="1:11" x14ac:dyDescent="0.2">
      <c r="A55" s="107"/>
      <c r="B55" s="107"/>
      <c r="C55" s="107"/>
      <c r="D55" s="107"/>
      <c r="E55" s="107"/>
      <c r="F55" s="107"/>
      <c r="G55" s="107"/>
      <c r="H55" s="107"/>
      <c r="I55" s="107"/>
      <c r="J55" s="107"/>
      <c r="K55" s="107"/>
    </row>
  </sheetData>
  <sheetProtection algorithmName="SHA-512" hashValue="aiQyK3beQp8/iIr8pG/ge4/Djd8Z0MWBpRi4e9L7I7iMZl99t33NWpTheU8I9xS18p2eldMS1vYc59fOiyRK0g==" saltValue="UCxDCLsbQ+2RxQEDgay5IA==" spinCount="100000" sheet="1" objects="1" scenarios="1" selectLockedCells="1" selectUnlockedCells="1"/>
  <mergeCells count="1">
    <mergeCell ref="A52:K52"/>
  </mergeCells>
  <phoneticPr fontId="18"/>
  <pageMargins left="0.7" right="0.7" top="0.75" bottom="0.75" header="0.3" footer="0.3"/>
  <pageSetup paperSize="9" scale="7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76473-CF81-40A6-88B8-1639602D3BE2}">
  <dimension ref="A1:B27"/>
  <sheetViews>
    <sheetView showGridLines="0" view="pageBreakPreview" zoomScale="85" zoomScaleNormal="100" zoomScaleSheetLayoutView="85" workbookViewId="0"/>
  </sheetViews>
  <sheetFormatPr defaultColWidth="9" defaultRowHeight="13.2" x14ac:dyDescent="0.2"/>
  <cols>
    <col min="1" max="1" width="13.44140625" style="34" customWidth="1"/>
    <col min="2" max="2" width="86.88671875" style="34" customWidth="1"/>
    <col min="3" max="16384" width="9" style="34"/>
  </cols>
  <sheetData>
    <row r="1" spans="1:2" ht="30" customHeight="1" x14ac:dyDescent="0.2">
      <c r="A1" s="78" t="s">
        <v>44</v>
      </c>
    </row>
    <row r="2" spans="1:2" ht="22.5" customHeight="1" x14ac:dyDescent="0.2">
      <c r="A2" s="79" t="s">
        <v>45</v>
      </c>
      <c r="B2" s="146" t="s">
        <v>151</v>
      </c>
    </row>
    <row r="3" spans="1:2" ht="22.5" customHeight="1" x14ac:dyDescent="0.2">
      <c r="A3" s="79" t="s">
        <v>46</v>
      </c>
      <c r="B3" s="147" t="s">
        <v>154</v>
      </c>
    </row>
    <row r="4" spans="1:2" ht="19.5" customHeight="1" x14ac:dyDescent="0.2">
      <c r="A4" s="215" t="s">
        <v>47</v>
      </c>
      <c r="B4" s="218" t="s">
        <v>155</v>
      </c>
    </row>
    <row r="5" spans="1:2" ht="19.5" customHeight="1" x14ac:dyDescent="0.2">
      <c r="A5" s="216"/>
      <c r="B5" s="219"/>
    </row>
    <row r="6" spans="1:2" ht="19.5" customHeight="1" x14ac:dyDescent="0.2">
      <c r="A6" s="216"/>
      <c r="B6" s="219"/>
    </row>
    <row r="7" spans="1:2" ht="19.5" customHeight="1" x14ac:dyDescent="0.2">
      <c r="A7" s="216"/>
      <c r="B7" s="219"/>
    </row>
    <row r="8" spans="1:2" ht="19.5" customHeight="1" x14ac:dyDescent="0.2">
      <c r="A8" s="216"/>
      <c r="B8" s="219"/>
    </row>
    <row r="9" spans="1:2" ht="19.5" customHeight="1" x14ac:dyDescent="0.2">
      <c r="A9" s="216"/>
      <c r="B9" s="219"/>
    </row>
    <row r="10" spans="1:2" ht="19.5" customHeight="1" x14ac:dyDescent="0.2">
      <c r="A10" s="216"/>
      <c r="B10" s="219"/>
    </row>
    <row r="11" spans="1:2" ht="19.5" customHeight="1" x14ac:dyDescent="0.2">
      <c r="A11" s="216"/>
      <c r="B11" s="219"/>
    </row>
    <row r="12" spans="1:2" ht="19.5" customHeight="1" x14ac:dyDescent="0.2">
      <c r="A12" s="216"/>
      <c r="B12" s="219"/>
    </row>
    <row r="13" spans="1:2" ht="19.5" customHeight="1" x14ac:dyDescent="0.2">
      <c r="A13" s="216"/>
      <c r="B13" s="219"/>
    </row>
    <row r="14" spans="1:2" ht="19.5" customHeight="1" x14ac:dyDescent="0.2">
      <c r="A14" s="216"/>
      <c r="B14" s="219"/>
    </row>
    <row r="15" spans="1:2" ht="19.5" customHeight="1" x14ac:dyDescent="0.2">
      <c r="A15" s="216"/>
      <c r="B15" s="219"/>
    </row>
    <row r="16" spans="1:2" ht="19.5" customHeight="1" x14ac:dyDescent="0.2">
      <c r="A16" s="216"/>
      <c r="B16" s="219"/>
    </row>
    <row r="17" spans="1:2" ht="19.5" customHeight="1" x14ac:dyDescent="0.2">
      <c r="A17" s="216"/>
      <c r="B17" s="219"/>
    </row>
    <row r="18" spans="1:2" ht="19.5" customHeight="1" x14ac:dyDescent="0.2">
      <c r="A18" s="216"/>
      <c r="B18" s="219"/>
    </row>
    <row r="19" spans="1:2" ht="19.5" customHeight="1" x14ac:dyDescent="0.2">
      <c r="A19" s="216"/>
      <c r="B19" s="219"/>
    </row>
    <row r="20" spans="1:2" ht="19.5" customHeight="1" x14ac:dyDescent="0.2">
      <c r="A20" s="216"/>
      <c r="B20" s="219"/>
    </row>
    <row r="21" spans="1:2" ht="19.5" customHeight="1" x14ac:dyDescent="0.2">
      <c r="A21" s="216"/>
      <c r="B21" s="219"/>
    </row>
    <row r="22" spans="1:2" ht="19.5" customHeight="1" x14ac:dyDescent="0.2">
      <c r="A22" s="216"/>
      <c r="B22" s="219"/>
    </row>
    <row r="23" spans="1:2" ht="19.5" customHeight="1" x14ac:dyDescent="0.2">
      <c r="A23" s="216"/>
      <c r="B23" s="219"/>
    </row>
    <row r="24" spans="1:2" ht="19.5" customHeight="1" x14ac:dyDescent="0.2">
      <c r="A24" s="216"/>
      <c r="B24" s="219"/>
    </row>
    <row r="25" spans="1:2" ht="19.5" customHeight="1" x14ac:dyDescent="0.2">
      <c r="A25" s="216"/>
      <c r="B25" s="219"/>
    </row>
    <row r="26" spans="1:2" ht="19.5" customHeight="1" x14ac:dyDescent="0.2">
      <c r="A26" s="216"/>
      <c r="B26" s="219"/>
    </row>
    <row r="27" spans="1:2" ht="19.5" customHeight="1" x14ac:dyDescent="0.2">
      <c r="A27" s="217"/>
      <c r="B27" s="220"/>
    </row>
  </sheetData>
  <sheetProtection algorithmName="SHA-512" hashValue="wv92lnLFPSakP27+j/ANJBics4gFyxLGQMCtsQEB6f/e20ppz85DNMmh/BVNlROvo/oNrN77jiUojeywsc3Qgw==" saltValue="hTFQKkmL3Oab/BicE6YRpQ==" spinCount="100000" sheet="1" objects="1" scenarios="1"/>
  <mergeCells count="2">
    <mergeCell ref="A4:A27"/>
    <mergeCell ref="B4:B27"/>
  </mergeCells>
  <phoneticPr fontId="18"/>
  <hyperlinks>
    <hyperlink ref="B2" r:id="rId1" xr:uid="{DD6146D2-32BB-47E1-897E-2A8E76737A3A}"/>
  </hyperlinks>
  <pageMargins left="0.7" right="0.7" top="0.75" bottom="0.75" header="0.3" footer="0.3"/>
  <pageSetup paperSize="9" scale="74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82586-467D-453B-AFEE-267149307F29}">
  <dimension ref="A1:G44"/>
  <sheetViews>
    <sheetView zoomScale="85" zoomScaleNormal="85" workbookViewId="0"/>
  </sheetViews>
  <sheetFormatPr defaultColWidth="9" defaultRowHeight="16.2" x14ac:dyDescent="0.2"/>
  <cols>
    <col min="1" max="2" width="18.44140625" style="11" bestFit="1" customWidth="1"/>
    <col min="3" max="3" width="28.33203125" style="11" customWidth="1"/>
    <col min="4" max="4" width="40" style="11" bestFit="1" customWidth="1"/>
    <col min="5" max="7" width="40" style="11" customWidth="1"/>
    <col min="8" max="8" width="28.33203125" style="11" bestFit="1" customWidth="1"/>
    <col min="9" max="16384" width="9" style="11"/>
  </cols>
  <sheetData>
    <row r="1" spans="1:7" ht="30" customHeight="1" x14ac:dyDescent="0.2">
      <c r="A1" s="67" t="s">
        <v>19</v>
      </c>
      <c r="B1" s="67" t="s">
        <v>18</v>
      </c>
      <c r="C1" s="67" t="s">
        <v>28</v>
      </c>
      <c r="D1" s="67" t="s">
        <v>94</v>
      </c>
      <c r="E1" s="67" t="s">
        <v>95</v>
      </c>
      <c r="F1" s="68"/>
      <c r="G1" s="68"/>
    </row>
    <row r="2" spans="1:7" ht="45" customHeight="1" x14ac:dyDescent="0.2">
      <c r="A2" s="69" t="s">
        <v>69</v>
      </c>
      <c r="B2" s="69" t="s">
        <v>31</v>
      </c>
      <c r="C2" s="69" t="s">
        <v>32</v>
      </c>
      <c r="D2" s="70" t="s">
        <v>48</v>
      </c>
      <c r="E2" s="69" t="s">
        <v>35</v>
      </c>
      <c r="F2" s="68"/>
      <c r="G2" s="68"/>
    </row>
    <row r="3" spans="1:7" ht="45" customHeight="1" x14ac:dyDescent="0.2">
      <c r="A3" s="68"/>
      <c r="B3" s="68"/>
      <c r="C3" s="69" t="s">
        <v>33</v>
      </c>
      <c r="D3" s="70" t="s">
        <v>51</v>
      </c>
      <c r="E3" s="69" t="s">
        <v>89</v>
      </c>
      <c r="F3" s="68"/>
      <c r="G3" s="68"/>
    </row>
    <row r="4" spans="1:7" ht="45" customHeight="1" x14ac:dyDescent="0.2">
      <c r="A4" s="68"/>
      <c r="B4" s="68"/>
      <c r="C4" s="69" t="s">
        <v>41</v>
      </c>
      <c r="D4" s="70" t="s">
        <v>50</v>
      </c>
      <c r="E4" s="69" t="s">
        <v>53</v>
      </c>
      <c r="F4" s="68"/>
      <c r="G4" s="68"/>
    </row>
    <row r="5" spans="1:7" ht="45" customHeight="1" x14ac:dyDescent="0.2">
      <c r="A5" s="68"/>
      <c r="B5" s="68"/>
      <c r="C5" s="69" t="s">
        <v>42</v>
      </c>
      <c r="D5" s="70" t="s">
        <v>52</v>
      </c>
      <c r="E5" s="69" t="s">
        <v>56</v>
      </c>
      <c r="F5" s="68"/>
      <c r="G5" s="68"/>
    </row>
    <row r="6" spans="1:7" ht="45" customHeight="1" x14ac:dyDescent="0.2">
      <c r="A6" s="68"/>
      <c r="B6" s="68"/>
      <c r="C6" s="69" t="s">
        <v>83</v>
      </c>
      <c r="D6" s="70" t="s">
        <v>49</v>
      </c>
      <c r="E6" s="69" t="s">
        <v>36</v>
      </c>
      <c r="F6" s="68"/>
      <c r="G6" s="68"/>
    </row>
    <row r="7" spans="1:7" ht="45" customHeight="1" x14ac:dyDescent="0.2">
      <c r="A7" s="68"/>
      <c r="B7" s="68"/>
      <c r="C7" s="68"/>
      <c r="D7" s="70" t="s">
        <v>84</v>
      </c>
      <c r="E7" s="70" t="s">
        <v>91</v>
      </c>
      <c r="F7" s="68"/>
      <c r="G7" s="68"/>
    </row>
    <row r="8" spans="1:7" ht="30" customHeight="1" x14ac:dyDescent="0.2">
      <c r="A8" s="68"/>
      <c r="B8" s="68"/>
      <c r="C8" s="68"/>
      <c r="D8" s="68"/>
      <c r="E8" s="68"/>
      <c r="F8" s="68"/>
      <c r="G8" s="68"/>
    </row>
    <row r="9" spans="1:7" ht="30" customHeight="1" x14ac:dyDescent="0.2">
      <c r="A9" s="71" t="s">
        <v>119</v>
      </c>
      <c r="B9" s="68"/>
      <c r="C9" s="67" t="s">
        <v>28</v>
      </c>
      <c r="D9" s="221" t="s">
        <v>37</v>
      </c>
      <c r="E9" s="223"/>
      <c r="F9" s="223"/>
      <c r="G9" s="222"/>
    </row>
    <row r="10" spans="1:7" ht="45" customHeight="1" x14ac:dyDescent="0.2">
      <c r="A10" s="68"/>
      <c r="B10" s="68"/>
      <c r="C10" s="69" t="s">
        <v>32</v>
      </c>
      <c r="D10" s="70" t="s">
        <v>48</v>
      </c>
      <c r="E10" s="70" t="s">
        <v>51</v>
      </c>
      <c r="F10" s="70" t="s">
        <v>50</v>
      </c>
      <c r="G10" s="70" t="s">
        <v>52</v>
      </c>
    </row>
    <row r="11" spans="1:7" ht="45" customHeight="1" x14ac:dyDescent="0.2">
      <c r="A11" s="68"/>
      <c r="B11" s="68"/>
      <c r="C11" s="69" t="s">
        <v>33</v>
      </c>
      <c r="D11" s="70" t="s">
        <v>49</v>
      </c>
      <c r="E11" s="70" t="s">
        <v>85</v>
      </c>
      <c r="F11" s="68"/>
      <c r="G11" s="68"/>
    </row>
    <row r="12" spans="1:7" ht="45" customHeight="1" x14ac:dyDescent="0.2">
      <c r="A12" s="68"/>
      <c r="B12" s="68"/>
      <c r="C12" s="69" t="s">
        <v>41</v>
      </c>
      <c r="D12" s="70" t="s">
        <v>48</v>
      </c>
      <c r="E12" s="70" t="s">
        <v>50</v>
      </c>
      <c r="F12" s="68"/>
      <c r="G12" s="68"/>
    </row>
    <row r="13" spans="1:7" ht="45" customHeight="1" x14ac:dyDescent="0.2">
      <c r="A13" s="72"/>
      <c r="B13" s="72"/>
      <c r="C13" s="69" t="s">
        <v>42</v>
      </c>
      <c r="D13" s="70" t="s">
        <v>49</v>
      </c>
      <c r="E13" s="68"/>
      <c r="F13" s="68"/>
      <c r="G13" s="68"/>
    </row>
    <row r="14" spans="1:7" ht="45" customHeight="1" x14ac:dyDescent="0.2">
      <c r="A14" s="72"/>
      <c r="B14" s="72"/>
      <c r="C14" s="69" t="s">
        <v>83</v>
      </c>
      <c r="D14" s="70" t="s">
        <v>86</v>
      </c>
      <c r="E14" s="68"/>
      <c r="F14" s="68"/>
      <c r="G14" s="68"/>
    </row>
    <row r="15" spans="1:7" ht="30" customHeight="1" x14ac:dyDescent="0.2">
      <c r="A15" s="68"/>
      <c r="B15" s="68"/>
      <c r="C15" s="68"/>
      <c r="D15" s="68"/>
      <c r="E15" s="68"/>
      <c r="F15" s="68"/>
      <c r="G15" s="68"/>
    </row>
    <row r="16" spans="1:7" ht="30" customHeight="1" x14ac:dyDescent="0.2">
      <c r="A16" s="73" t="s">
        <v>120</v>
      </c>
      <c r="B16" s="67" t="s">
        <v>93</v>
      </c>
      <c r="C16" s="67" t="s">
        <v>28</v>
      </c>
      <c r="D16" s="67" t="s">
        <v>94</v>
      </c>
      <c r="E16" s="221" t="s">
        <v>95</v>
      </c>
      <c r="F16" s="222"/>
      <c r="G16" s="68"/>
    </row>
    <row r="17" spans="1:7" ht="45" customHeight="1" x14ac:dyDescent="0.2">
      <c r="A17" s="68"/>
      <c r="B17" s="69" t="str">
        <f>MATCH($C$17,$C$2:$C$6,0)&amp;"-"&amp;MATCH(D17,$D$2:$D$7,0)</f>
        <v>1-1</v>
      </c>
      <c r="C17" s="225" t="s">
        <v>32</v>
      </c>
      <c r="D17" s="70" t="s">
        <v>48</v>
      </c>
      <c r="E17" s="69" t="s">
        <v>40</v>
      </c>
      <c r="F17" s="68"/>
      <c r="G17" s="68"/>
    </row>
    <row r="18" spans="1:7" ht="45" customHeight="1" x14ac:dyDescent="0.2">
      <c r="A18" s="68"/>
      <c r="B18" s="69" t="str">
        <f>MATCH($C$17,$C$2:$C$6,0)&amp;"-"&amp;MATCH(D18,$D$2:$D$7,0)</f>
        <v>1-2</v>
      </c>
      <c r="C18" s="226"/>
      <c r="D18" s="74" t="s">
        <v>51</v>
      </c>
      <c r="E18" s="75" t="s">
        <v>35</v>
      </c>
      <c r="F18" s="69" t="s">
        <v>53</v>
      </c>
      <c r="G18" s="68"/>
    </row>
    <row r="19" spans="1:7" ht="45" customHeight="1" x14ac:dyDescent="0.2">
      <c r="A19" s="68"/>
      <c r="B19" s="69" t="str">
        <f>MATCH($C$17,$C$2:$C$6,0)&amp;"-"&amp;MATCH(D19,$D$2:$D$7,0)</f>
        <v>1-3</v>
      </c>
      <c r="C19" s="226"/>
      <c r="D19" s="74" t="s">
        <v>50</v>
      </c>
      <c r="E19" s="75" t="s">
        <v>53</v>
      </c>
      <c r="F19" s="69" t="s">
        <v>56</v>
      </c>
      <c r="G19" s="68"/>
    </row>
    <row r="20" spans="1:7" ht="45" customHeight="1" x14ac:dyDescent="0.2">
      <c r="A20" s="68"/>
      <c r="B20" s="69" t="str">
        <f>MATCH($C$17,$C$2:$C$6,0)&amp;"-"&amp;MATCH(D20,$D$2:$D$7,0)</f>
        <v>1-4</v>
      </c>
      <c r="C20" s="226"/>
      <c r="D20" s="74" t="s">
        <v>52</v>
      </c>
      <c r="E20" s="75" t="s">
        <v>34</v>
      </c>
      <c r="F20" s="69" t="s">
        <v>54</v>
      </c>
      <c r="G20" s="68"/>
    </row>
    <row r="21" spans="1:7" ht="45" customHeight="1" x14ac:dyDescent="0.2">
      <c r="A21" s="68"/>
      <c r="B21" s="69" t="str">
        <f>MATCH($C$21,$C$2:$C$6,0)&amp;"-"&amp;MATCH(D21,$D$2:$D$7,0)</f>
        <v>2-5</v>
      </c>
      <c r="C21" s="224" t="s">
        <v>33</v>
      </c>
      <c r="D21" s="74" t="s">
        <v>49</v>
      </c>
      <c r="E21" s="69" t="s">
        <v>34</v>
      </c>
      <c r="F21" s="76" t="s">
        <v>36</v>
      </c>
      <c r="G21" s="68"/>
    </row>
    <row r="22" spans="1:7" ht="45" customHeight="1" x14ac:dyDescent="0.2">
      <c r="A22" s="68"/>
      <c r="B22" s="69" t="str">
        <f>MATCH($C$21,$C$2:$C$6,0)&amp;"-"&amp;MATCH(D22,$D$2:$D$7,0)</f>
        <v>2-6</v>
      </c>
      <c r="C22" s="224"/>
      <c r="D22" s="70" t="s">
        <v>84</v>
      </c>
      <c r="E22" s="69" t="s">
        <v>92</v>
      </c>
      <c r="F22" s="68"/>
      <c r="G22" s="68"/>
    </row>
    <row r="23" spans="1:7" ht="45" customHeight="1" x14ac:dyDescent="0.2">
      <c r="A23" s="68"/>
      <c r="B23" s="69" t="str">
        <f>MATCH($C$23,$C$2:$C$6,0)&amp;"-"&amp;MATCH(D23,$D$2:$D$7,0)</f>
        <v>3-1</v>
      </c>
      <c r="C23" s="224" t="s">
        <v>43</v>
      </c>
      <c r="D23" s="70" t="s">
        <v>55</v>
      </c>
      <c r="E23" s="69" t="s">
        <v>89</v>
      </c>
      <c r="F23" s="68"/>
      <c r="G23" s="68"/>
    </row>
    <row r="24" spans="1:7" ht="45" customHeight="1" x14ac:dyDescent="0.2">
      <c r="A24" s="68"/>
      <c r="B24" s="69" t="str">
        <f>MATCH($C$23,$C$2:$C$6,0)&amp;"-"&amp;MATCH(D24,$D$2:$D$7,0)</f>
        <v>3-3</v>
      </c>
      <c r="C24" s="224"/>
      <c r="D24" s="70" t="s">
        <v>50</v>
      </c>
      <c r="E24" s="69" t="s">
        <v>34</v>
      </c>
      <c r="F24" s="68"/>
      <c r="G24" s="68"/>
    </row>
    <row r="25" spans="1:7" ht="45" customHeight="1" x14ac:dyDescent="0.2">
      <c r="A25" s="68"/>
      <c r="B25" s="69" t="str">
        <f>MATCH($C$25,$C$2:$C$6,0)&amp;"-"&amp;MATCH(D25,$D$2:$D$7,0)</f>
        <v>4-5</v>
      </c>
      <c r="C25" s="69" t="s">
        <v>42</v>
      </c>
      <c r="D25" s="70" t="s">
        <v>49</v>
      </c>
      <c r="E25" s="69" t="s">
        <v>34</v>
      </c>
      <c r="F25" s="68"/>
      <c r="G25" s="68"/>
    </row>
    <row r="26" spans="1:7" ht="45" customHeight="1" x14ac:dyDescent="0.2">
      <c r="A26" s="68"/>
      <c r="B26" s="69" t="str">
        <f>MATCH($C$26,$C$2:$C$6,0)&amp;"-"&amp;MATCH(D26,$D$2:$D$7,0)</f>
        <v>5-6</v>
      </c>
      <c r="C26" s="69" t="s">
        <v>83</v>
      </c>
      <c r="D26" s="70" t="s">
        <v>86</v>
      </c>
      <c r="E26" s="70" t="s">
        <v>91</v>
      </c>
      <c r="F26" s="68"/>
      <c r="G26" s="68"/>
    </row>
    <row r="27" spans="1:7" ht="30" customHeight="1" x14ac:dyDescent="0.2">
      <c r="A27" s="68"/>
      <c r="B27" s="68"/>
      <c r="C27" s="68"/>
      <c r="D27" s="68"/>
      <c r="E27" s="68"/>
      <c r="F27" s="68"/>
      <c r="G27" s="68"/>
    </row>
    <row r="28" spans="1:7" ht="30" customHeight="1" x14ac:dyDescent="0.2">
      <c r="A28" s="73" t="s">
        <v>121</v>
      </c>
      <c r="B28" s="67" t="s">
        <v>93</v>
      </c>
      <c r="C28" s="67" t="s">
        <v>28</v>
      </c>
      <c r="D28" s="67" t="s">
        <v>94</v>
      </c>
      <c r="E28" s="67" t="s">
        <v>95</v>
      </c>
      <c r="F28" s="67" t="s">
        <v>106</v>
      </c>
      <c r="G28" s="67" t="s">
        <v>110</v>
      </c>
    </row>
    <row r="29" spans="1:7" ht="45" customHeight="1" x14ac:dyDescent="0.2">
      <c r="A29" s="68"/>
      <c r="B29" s="69" t="str">
        <f>MATCH($C$29,$C$2:$C$6,0)&amp;"-"&amp;MATCH(D29,$D$2:$D$7,0)&amp;"-"&amp;MATCH(E29,$E$2:$E$7,0)&amp;"-1"</f>
        <v>1-1-3-1</v>
      </c>
      <c r="C29" s="224" t="s">
        <v>32</v>
      </c>
      <c r="D29" s="227" t="s">
        <v>48</v>
      </c>
      <c r="E29" s="224" t="s">
        <v>40</v>
      </c>
      <c r="F29" s="69" t="s">
        <v>107</v>
      </c>
      <c r="G29" s="77">
        <v>4.2699999999999996</v>
      </c>
    </row>
    <row r="30" spans="1:7" ht="45" customHeight="1" x14ac:dyDescent="0.2">
      <c r="A30" s="68"/>
      <c r="B30" s="69" t="str">
        <f>MATCH($C$29,$C$2:$C$6,0)&amp;"-"&amp;MATCH(D29,$D$2:$D$7,0)&amp;"-"&amp;MATCH(E29,$E$2:$E$7,0)&amp;"-2"</f>
        <v>1-1-3-2</v>
      </c>
      <c r="C30" s="224"/>
      <c r="D30" s="227"/>
      <c r="E30" s="224"/>
      <c r="F30" s="69" t="s">
        <v>108</v>
      </c>
      <c r="G30" s="77">
        <v>3.79</v>
      </c>
    </row>
    <row r="31" spans="1:7" ht="45" customHeight="1" x14ac:dyDescent="0.2">
      <c r="A31" s="68"/>
      <c r="B31" s="69" t="str">
        <f>MATCH($C$29,$C$2:$C$6,0)&amp;"-"&amp;MATCH(D31,$D$2:$D$7,0)&amp;"-"&amp;MATCH(E31,$E$2:$E$7,0)</f>
        <v>1-2-1</v>
      </c>
      <c r="C31" s="224"/>
      <c r="D31" s="227" t="s">
        <v>51</v>
      </c>
      <c r="E31" s="69" t="s">
        <v>35</v>
      </c>
      <c r="F31" s="69" t="s">
        <v>109</v>
      </c>
      <c r="G31" s="77">
        <v>2.75</v>
      </c>
    </row>
    <row r="32" spans="1:7" ht="45" customHeight="1" x14ac:dyDescent="0.2">
      <c r="A32" s="68"/>
      <c r="B32" s="69" t="str">
        <f>MATCH($C$29,$C$2:$C$6,0)&amp;"-"&amp;MATCH(D31,$D$2:$D$7,0)&amp;"-"&amp;MATCH(E32,$E$2:$E$7,0)&amp;"-1"</f>
        <v>1-2-3-1</v>
      </c>
      <c r="C32" s="224"/>
      <c r="D32" s="227"/>
      <c r="E32" s="224" t="s">
        <v>53</v>
      </c>
      <c r="F32" s="69" t="s">
        <v>107</v>
      </c>
      <c r="G32" s="77">
        <v>2.88</v>
      </c>
    </row>
    <row r="33" spans="1:7" ht="45" customHeight="1" x14ac:dyDescent="0.2">
      <c r="A33" s="68"/>
      <c r="B33" s="69" t="str">
        <f>MATCH($C$29,$C$2:$C$6,0)&amp;"-"&amp;MATCH(D31,$D$2:$D$7,0)&amp;"-"&amp;MATCH(E32,$E$2:$E$7,0)&amp;"-2"</f>
        <v>1-2-3-2</v>
      </c>
      <c r="C33" s="224"/>
      <c r="D33" s="227"/>
      <c r="E33" s="224"/>
      <c r="F33" s="69" t="s">
        <v>108</v>
      </c>
      <c r="G33" s="77">
        <v>3.19</v>
      </c>
    </row>
    <row r="34" spans="1:7" ht="45" customHeight="1" x14ac:dyDescent="0.2">
      <c r="A34" s="68"/>
      <c r="B34" s="69" t="str">
        <f>MATCH($C$29,$C$2:$C$6,0)&amp;"-"&amp;MATCH(D34,$D$2:$D$7,0)&amp;"-"&amp;MATCH(E34,$E$2:$E$7,0)</f>
        <v>1-3-3</v>
      </c>
      <c r="C34" s="224"/>
      <c r="D34" s="227" t="s">
        <v>50</v>
      </c>
      <c r="E34" s="69" t="s">
        <v>53</v>
      </c>
      <c r="F34" s="69" t="s">
        <v>109</v>
      </c>
      <c r="G34" s="77">
        <v>2.2000000000000002</v>
      </c>
    </row>
    <row r="35" spans="1:7" ht="45" customHeight="1" x14ac:dyDescent="0.2">
      <c r="A35" s="68"/>
      <c r="B35" s="69" t="str">
        <f>MATCH($C$29,$C$2:$C$6,0)&amp;"-"&amp;MATCH(D34,$D$2:$D$7,0)&amp;"-"&amp;MATCH(E35,$E$2:$E$7,0)</f>
        <v>1-3-4</v>
      </c>
      <c r="C35" s="224"/>
      <c r="D35" s="227"/>
      <c r="E35" s="69" t="s">
        <v>56</v>
      </c>
      <c r="F35" s="69" t="s">
        <v>109</v>
      </c>
      <c r="G35" s="77">
        <v>3.38</v>
      </c>
    </row>
    <row r="36" spans="1:7" ht="45" customHeight="1" x14ac:dyDescent="0.2">
      <c r="A36" s="68"/>
      <c r="B36" s="69" t="str">
        <f>MATCH($C$29,$C$2:$C$6,0)&amp;"-"&amp;MATCH(D36,$D$2:$D$7,0)&amp;"-"&amp;MATCH(E36,$E$2:$E$7,0)</f>
        <v>1-4-3</v>
      </c>
      <c r="C36" s="224"/>
      <c r="D36" s="227" t="s">
        <v>52</v>
      </c>
      <c r="E36" s="69" t="s">
        <v>34</v>
      </c>
      <c r="F36" s="69" t="s">
        <v>109</v>
      </c>
      <c r="G36" s="77">
        <v>2.74</v>
      </c>
    </row>
    <row r="37" spans="1:7" ht="45" customHeight="1" x14ac:dyDescent="0.2">
      <c r="A37" s="68"/>
      <c r="B37" s="69" t="str">
        <f>MATCH($C$29,$C$2:$C$6,0)&amp;"-"&amp;MATCH(D36,$D$2:$D$7,0)&amp;"-"&amp;MATCH(E37,$E$2:$E$7,0)</f>
        <v>1-4-5</v>
      </c>
      <c r="C37" s="224"/>
      <c r="D37" s="227"/>
      <c r="E37" s="69" t="s">
        <v>36</v>
      </c>
      <c r="F37" s="69" t="s">
        <v>109</v>
      </c>
      <c r="G37" s="77">
        <v>4</v>
      </c>
    </row>
    <row r="38" spans="1:7" ht="45" customHeight="1" x14ac:dyDescent="0.2">
      <c r="A38" s="68"/>
      <c r="B38" s="69" t="str">
        <f>MATCH($C$38,$C$2:$C$6,0)&amp;"-"&amp;MATCH(D38,$D$2:$D$7,0)&amp;"-"&amp;MATCH(E38,$E$2:$E$7,0)</f>
        <v>2-5-3</v>
      </c>
      <c r="C38" s="224" t="s">
        <v>33</v>
      </c>
      <c r="D38" s="227" t="s">
        <v>49</v>
      </c>
      <c r="E38" s="69" t="s">
        <v>34</v>
      </c>
      <c r="F38" s="69" t="s">
        <v>109</v>
      </c>
      <c r="G38" s="77">
        <v>4.2300000000000004</v>
      </c>
    </row>
    <row r="39" spans="1:7" ht="45" customHeight="1" x14ac:dyDescent="0.2">
      <c r="A39" s="68"/>
      <c r="B39" s="69" t="str">
        <f>MATCH($C$38,$C$2:$C$6,0)&amp;"-"&amp;MATCH(D38,$D$2:$D$7,0)&amp;"-"&amp;MATCH(E39,$E$2:$E$7,0)</f>
        <v>2-5-5</v>
      </c>
      <c r="C39" s="224"/>
      <c r="D39" s="227"/>
      <c r="E39" s="69" t="s">
        <v>36</v>
      </c>
      <c r="F39" s="69" t="s">
        <v>109</v>
      </c>
      <c r="G39" s="77">
        <v>10.19</v>
      </c>
    </row>
    <row r="40" spans="1:7" ht="45" customHeight="1" x14ac:dyDescent="0.2">
      <c r="A40" s="68"/>
      <c r="B40" s="69" t="str">
        <f>MATCH($C$38,$C$2:$C$6,0)&amp;"-"&amp;MATCH(D40,$D$2:$D$7,0)&amp;"-"&amp;MATCH(E40,$E$2:$E$7,0)</f>
        <v>2-6-4</v>
      </c>
      <c r="C40" s="224"/>
      <c r="D40" s="70" t="s">
        <v>84</v>
      </c>
      <c r="E40" s="69" t="s">
        <v>92</v>
      </c>
      <c r="F40" s="69" t="s">
        <v>109</v>
      </c>
      <c r="G40" s="77">
        <v>3.68</v>
      </c>
    </row>
    <row r="41" spans="1:7" ht="45" customHeight="1" x14ac:dyDescent="0.2">
      <c r="A41" s="68"/>
      <c r="B41" s="69" t="str">
        <f>MATCH($C$41,$C$2:$C$6,0)&amp;"-"&amp;MATCH(D41,$D$2:$D$7,0)&amp;"-"&amp;MATCH(E41,$E$2:$E$7,0)</f>
        <v>3-1-2</v>
      </c>
      <c r="C41" s="224" t="s">
        <v>43</v>
      </c>
      <c r="D41" s="70" t="s">
        <v>55</v>
      </c>
      <c r="E41" s="69" t="s">
        <v>89</v>
      </c>
      <c r="F41" s="69" t="s">
        <v>109</v>
      </c>
      <c r="G41" s="77">
        <v>2.4</v>
      </c>
    </row>
    <row r="42" spans="1:7" ht="45" customHeight="1" x14ac:dyDescent="0.2">
      <c r="A42" s="68"/>
      <c r="B42" s="69" t="str">
        <f>MATCH($C$41,$C$2:$C$6,0)&amp;"-"&amp;MATCH(D42,$D$2:$D$7,0)&amp;"-"&amp;MATCH(E42,$E$2:$E$7,0)</f>
        <v>3-3-3</v>
      </c>
      <c r="C42" s="224"/>
      <c r="D42" s="70" t="s">
        <v>50</v>
      </c>
      <c r="E42" s="69" t="s">
        <v>34</v>
      </c>
      <c r="F42" s="69" t="s">
        <v>109</v>
      </c>
      <c r="G42" s="77">
        <v>2.02</v>
      </c>
    </row>
    <row r="43" spans="1:7" ht="45" customHeight="1" x14ac:dyDescent="0.2">
      <c r="A43" s="68"/>
      <c r="B43" s="69" t="str">
        <f>MATCH($C$43,$C$2:$C$6,0)&amp;"-"&amp;MATCH(D43,$D$2:$D$7,0)&amp;"-"&amp;MATCH(E43,$E$2:$E$7,0)</f>
        <v>4-5-3</v>
      </c>
      <c r="C43" s="69" t="s">
        <v>42</v>
      </c>
      <c r="D43" s="70" t="s">
        <v>49</v>
      </c>
      <c r="E43" s="69" t="s">
        <v>34</v>
      </c>
      <c r="F43" s="69" t="s">
        <v>109</v>
      </c>
      <c r="G43" s="77">
        <v>3.96</v>
      </c>
    </row>
    <row r="44" spans="1:7" ht="45" customHeight="1" x14ac:dyDescent="0.2">
      <c r="A44" s="68"/>
      <c r="B44" s="69" t="str">
        <f>MATCH($C$44,$C$2:$C$6,0)&amp;"-"&amp;MATCH(D44,$D$2:$D$7,0)&amp;"-"&amp;MATCH(E44,$E$2:$E$7,0)</f>
        <v>5-6-6</v>
      </c>
      <c r="C44" s="69" t="s">
        <v>83</v>
      </c>
      <c r="D44" s="70" t="s">
        <v>86</v>
      </c>
      <c r="E44" s="70" t="s">
        <v>91</v>
      </c>
      <c r="F44" s="69" t="s">
        <v>109</v>
      </c>
      <c r="G44" s="77">
        <v>3.45</v>
      </c>
    </row>
  </sheetData>
  <mergeCells count="15">
    <mergeCell ref="E29:E30"/>
    <mergeCell ref="E32:E33"/>
    <mergeCell ref="D31:D33"/>
    <mergeCell ref="D34:D35"/>
    <mergeCell ref="D36:D37"/>
    <mergeCell ref="C38:C40"/>
    <mergeCell ref="C41:C42"/>
    <mergeCell ref="C29:C37"/>
    <mergeCell ref="D29:D30"/>
    <mergeCell ref="D38:D39"/>
    <mergeCell ref="E16:F16"/>
    <mergeCell ref="D9:G9"/>
    <mergeCell ref="C21:C22"/>
    <mergeCell ref="C23:C24"/>
    <mergeCell ref="C17:C20"/>
  </mergeCells>
  <phoneticPr fontId="1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CDDEC84723CA84CB85040727DA6A410" ma:contentTypeVersion="2" ma:contentTypeDescription="新しいドキュメントを作成します。" ma:contentTypeScope="" ma:versionID="a301ecb43200d6d0fc62cbcc61d6ba54">
  <xsd:schema xmlns:xsd="http://www.w3.org/2001/XMLSchema" xmlns:xs="http://www.w3.org/2001/XMLSchema" xmlns:p="http://schemas.microsoft.com/office/2006/metadata/properties" xmlns:ns2="89627178-7355-43df-a02d-bad392753706" targetNamespace="http://schemas.microsoft.com/office/2006/metadata/properties" ma:root="true" ma:fieldsID="e2cbee4d34cd7403a0cf8ec6444c4cd7" ns2:_="">
    <xsd:import namespace="89627178-7355-43df-a02d-bad3927537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27178-7355-43df-a02d-bad392753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81EE44-3A4B-400D-A5C3-854EE91851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627178-7355-43df-a02d-bad392753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28AE25-52EB-4027-ACD5-C05E510C1B92}">
  <ds:schemaRefs>
    <ds:schemaRef ds:uri="89627178-7355-43df-a02d-bad392753706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1BCD610-C145-4620-84DF-E5586684E5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入力例</vt:lpstr>
      <vt:lpstr>新規登録用</vt:lpstr>
      <vt:lpstr>基準値</vt:lpstr>
      <vt:lpstr>登録申請メールテンプレート</vt:lpstr>
      <vt:lpstr>※編集不可※選択項目</vt:lpstr>
      <vt:lpstr>基準値!Print_Area</vt:lpstr>
      <vt:lpstr>新規登録用!Print_Area</vt:lpstr>
      <vt:lpstr>登録申請メールテンプレート!Print_Area</vt:lpstr>
      <vt:lpstr>入力例!Print_Area</vt:lpstr>
      <vt:lpstr>新規登録用!Print_Titles</vt:lpstr>
      <vt:lpstr>入力例!Print_Titles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2019-04-05T02:22:18Z</dcterms:created>
  <dcterms:modified xsi:type="dcterms:W3CDTF">2026-02-26T09:06:47Z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0x010100BCDDEC84723CA84CB85040727DA6A410</vt:lpwstr>
  </property>
</Properties>
</file>