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updateLinks="never" defaultThemeVersion="124226"/>
  <xr:revisionPtr revIDLastSave="0" documentId="13_ncr:1_{7B4B5E90-8356-4A80-8B4A-C4CB42D1C288}" xr6:coauthVersionLast="47" xr6:coauthVersionMax="47" xr10:uidLastSave="{00000000-0000-0000-0000-000000000000}"/>
  <workbookProtection workbookAlgorithmName="SHA-512" workbookHashValue="TSsbfw9leCJL9HBsS5pu+PfB/ND60zXKXMEOKDvyy4OnkPEuqyiDuFR787Jq128NuXBWEtLJGsjvWFTHTayTog==" workbookSaltValue="3B2aN4+b0abKT1CEpe6L0w==" workbookSpinCount="100000" lockStructure="1"/>
  <bookViews>
    <workbookView xWindow="-120" yWindow="-16320" windowWidth="29040" windowHeight="15840" tabRatio="668" xr2:uid="{00000000-000D-0000-FFFF-FFFF00000000}"/>
  </bookViews>
  <sheets>
    <sheet name="既存設備" sheetId="12" r:id="rId1"/>
    <sheet name="導入予定設備" sheetId="23" r:id="rId2"/>
    <sheet name="&lt;コンデンシング&gt;マスタ" sheetId="20" state="hidden" r:id="rId3"/>
  </sheets>
  <externalReferences>
    <externalReference r:id="rId4"/>
    <externalReference r:id="rId5"/>
  </externalReferences>
  <definedNames>
    <definedName name="◆蛍光灯種類" localSheetId="1">#REF!</definedName>
    <definedName name="◆蛍光灯種類">#REF!</definedName>
    <definedName name="Copy8" localSheetId="1">#REF!</definedName>
    <definedName name="Copy8">#REF!</definedName>
    <definedName name="CP">[1]分析条件!$E$8:$S$8</definedName>
    <definedName name="HID" localSheetId="1">#REF!</definedName>
    <definedName name="HID">#REF!</definedName>
    <definedName name="HIDランプ" localSheetId="1">#REF!</definedName>
    <definedName name="HIDランプ">#REF!</definedName>
    <definedName name="LED" localSheetId="1">#REF!</definedName>
    <definedName name="LED">#REF!</definedName>
    <definedName name="_xlnm.Print_Area" localSheetId="2">'&lt;コンデンシング&gt;マスタ'!$A$1:$M$82</definedName>
    <definedName name="_xlnm.Print_Area" localSheetId="0">既存設備!$A$1:$AH$49</definedName>
    <definedName name="_xlnm.Print_Area" localSheetId="1">導入予定設備!$A$1:$AH$49</definedName>
    <definedName name="_xlnm.Print_Titles" localSheetId="0">既存設備!$4:$30</definedName>
    <definedName name="_xlnm.Print_Titles" localSheetId="1">導入予定設備!$4:$30</definedName>
    <definedName name="カタログ値" localSheetId="1">#REF!</definedName>
    <definedName name="カタログ値">#REF!</definedName>
    <definedName name="クリプトン電球" localSheetId="1">#REF!</definedName>
    <definedName name="クリプトン電球">#REF!</definedName>
    <definedName name="コンパクト蛍光ランプ" localSheetId="1">#REF!</definedName>
    <definedName name="コンパクト蛍光ランプ">#REF!</definedName>
    <definedName name="ハロゲン電球_JD110V" localSheetId="1">#REF!</definedName>
    <definedName name="ハロゲン電球_JD110V">#REF!</definedName>
    <definedName name="安定器種類" localSheetId="1">#REF!</definedName>
    <definedName name="安定器種類">#REF!</definedName>
    <definedName name="円形蛍光ランプ" localSheetId="1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 localSheetId="1">#REF!</definedName>
    <definedName name="使用ランプ">#REF!</definedName>
    <definedName name="性能区分" localSheetId="1">#REF!</definedName>
    <definedName name="性能区分">#REF!</definedName>
    <definedName name="直管蛍光ランプ" localSheetId="1">#REF!</definedName>
    <definedName name="直管蛍光ランプ">#REF!</definedName>
    <definedName name="電球形蛍光ランプ" localSheetId="1">#REF!</definedName>
    <definedName name="電球形蛍光ランプ">#REF!</definedName>
    <definedName name="白熱電球" localSheetId="1">#REF!</definedName>
    <definedName name="白熱電球">#REF!</definedName>
    <definedName name="白熱灯" localSheetId="1">#REF!</definedName>
    <definedName name="白熱灯">#REF!</definedName>
    <definedName name="分類">[2]masta!$B$2:'[2]masta'!$B$5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5" i="23" l="1"/>
  <c r="I25" i="12"/>
  <c r="I32" i="12" l="1"/>
  <c r="I22" i="23"/>
  <c r="R44" i="12" l="1"/>
  <c r="R44" i="23"/>
  <c r="R43" i="23"/>
  <c r="R42" i="23"/>
  <c r="R41" i="23"/>
  <c r="R40" i="23"/>
  <c r="R39" i="23"/>
  <c r="R38" i="23"/>
  <c r="R37" i="23"/>
  <c r="R36" i="23"/>
  <c r="R35" i="23"/>
  <c r="R34" i="23"/>
  <c r="R33" i="23"/>
  <c r="R32" i="23"/>
  <c r="N39" i="23"/>
  <c r="W39" i="23" s="1"/>
  <c r="N38" i="23"/>
  <c r="W38" i="23" s="1"/>
  <c r="N37" i="23"/>
  <c r="W37" i="23" s="1"/>
  <c r="I43" i="23"/>
  <c r="I42" i="23"/>
  <c r="I41" i="23"/>
  <c r="I40" i="23"/>
  <c r="I39" i="23"/>
  <c r="I38" i="23"/>
  <c r="I37" i="23"/>
  <c r="I36" i="23"/>
  <c r="I35" i="23"/>
  <c r="I34" i="23"/>
  <c r="I33" i="23"/>
  <c r="I32" i="23"/>
  <c r="N36" i="23"/>
  <c r="W36" i="23" s="1"/>
  <c r="I24" i="23"/>
  <c r="I43" i="12"/>
  <c r="I42" i="12"/>
  <c r="I41" i="12"/>
  <c r="I40" i="12"/>
  <c r="I39" i="12"/>
  <c r="I38" i="12"/>
  <c r="I37" i="12"/>
  <c r="I36" i="12"/>
  <c r="I35" i="12"/>
  <c r="I34" i="12"/>
  <c r="I33" i="12"/>
  <c r="N37" i="12"/>
  <c r="W37" i="12" s="1"/>
  <c r="B18" i="12"/>
  <c r="AN19" i="12"/>
  <c r="AK26" i="12"/>
  <c r="AJ31" i="12"/>
  <c r="N43" i="23" l="1"/>
  <c r="W43" i="23" s="1"/>
  <c r="N32" i="23"/>
  <c r="W32" i="23" s="1"/>
  <c r="N33" i="23"/>
  <c r="W33" i="23" s="1"/>
  <c r="N34" i="23"/>
  <c r="W34" i="23" s="1"/>
  <c r="N35" i="23"/>
  <c r="W35" i="23" s="1"/>
  <c r="N40" i="23"/>
  <c r="W40" i="23" s="1"/>
  <c r="N41" i="23"/>
  <c r="W41" i="23" s="1"/>
  <c r="N42" i="23"/>
  <c r="W42" i="23" s="1"/>
  <c r="N34" i="12"/>
  <c r="W34" i="12" s="1"/>
  <c r="N42" i="12"/>
  <c r="W42" i="12" s="1"/>
  <c r="N35" i="12"/>
  <c r="W35" i="12" s="1"/>
  <c r="N36" i="12"/>
  <c r="W36" i="12" s="1"/>
  <c r="N38" i="12"/>
  <c r="W38" i="12" s="1"/>
  <c r="N39" i="12"/>
  <c r="W39" i="12" s="1"/>
  <c r="N32" i="12"/>
  <c r="W32" i="12" s="1"/>
  <c r="N40" i="12"/>
  <c r="W40" i="12" s="1"/>
  <c r="N33" i="12"/>
  <c r="W33" i="12" s="1"/>
  <c r="N41" i="12"/>
  <c r="W41" i="12" s="1"/>
  <c r="N43" i="12"/>
  <c r="W43" i="12" s="1"/>
  <c r="W44" i="23" l="1"/>
  <c r="W44" i="12"/>
  <c r="B18" i="23" l="1"/>
  <c r="AJ31" i="23" l="1"/>
  <c r="AK26" i="23"/>
  <c r="AK22" i="23"/>
  <c r="AN17" i="23"/>
  <c r="AN19" i="23" s="1"/>
  <c r="AK19" i="23" l="1"/>
  <c r="AK20" i="23"/>
  <c r="AN17" i="12" l="1"/>
  <c r="AK22" i="12" l="1"/>
  <c r="AK20" i="12" l="1"/>
  <c r="AK19" i="12"/>
</calcChain>
</file>

<file path=xl/sharedStrings.xml><?xml version="1.0" encoding="utf-8"?>
<sst xmlns="http://schemas.openxmlformats.org/spreadsheetml/2006/main" count="155" uniqueCount="97">
  <si>
    <t>月</t>
    <rPh sb="0" eb="1">
      <t>ツキ</t>
    </rPh>
    <phoneticPr fontId="5"/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</si>
  <si>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</si>
  <si>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</si>
  <si>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□□株式会社</t>
    <rPh sb="2" eb="6">
      <t>カブシキガイシャ</t>
    </rPh>
    <phoneticPr fontId="1"/>
  </si>
  <si>
    <t>年間稼働時間</t>
    <rPh sb="0" eb="2">
      <t>ネンカン</t>
    </rPh>
    <rPh sb="2" eb="4">
      <t>カドウ</t>
    </rPh>
    <rPh sb="4" eb="6">
      <t>ジカン</t>
    </rPh>
    <phoneticPr fontId="1"/>
  </si>
  <si>
    <t>計算方法</t>
    <rPh sb="0" eb="2">
      <t>ケイサン</t>
    </rPh>
    <rPh sb="2" eb="4">
      <t>ホウホウ</t>
    </rPh>
    <phoneticPr fontId="1"/>
  </si>
  <si>
    <t>200～399</t>
  </si>
  <si>
    <t>400～599</t>
  </si>
  <si>
    <t>600～799</t>
  </si>
  <si>
    <t>800～999</t>
  </si>
  <si>
    <t>1000以上～</t>
  </si>
  <si>
    <t>～199以下</t>
  </si>
  <si>
    <t>kW</t>
    <phoneticPr fontId="1"/>
  </si>
  <si>
    <t>電気</t>
    <rPh sb="0" eb="2">
      <t>デンキ</t>
    </rPh>
    <phoneticPr fontId="1"/>
  </si>
  <si>
    <t>定格COP</t>
    <rPh sb="0" eb="2">
      <t>テイカク</t>
    </rPh>
    <phoneticPr fontId="1"/>
  </si>
  <si>
    <t>IPLV</t>
    <phoneticPr fontId="1"/>
  </si>
  <si>
    <t>能力区分</t>
    <rPh sb="0" eb="2">
      <t>ノウリョク</t>
    </rPh>
    <rPh sb="2" eb="4">
      <t>クブン</t>
    </rPh>
    <phoneticPr fontId="1"/>
  </si>
  <si>
    <t>(h)</t>
    <phoneticPr fontId="1"/>
  </si>
  <si>
    <t>エネルギー
使用量</t>
    <rPh sb="6" eb="9">
      <t>シヨウリョウ</t>
    </rPh>
    <phoneticPr fontId="1"/>
  </si>
  <si>
    <t>(kWh)</t>
    <phoneticPr fontId="1"/>
  </si>
  <si>
    <t>IPLV負荷率</t>
    <rPh sb="4" eb="6">
      <t>フカ</t>
    </rPh>
    <rPh sb="6" eb="7">
      <t>リツ</t>
    </rPh>
    <phoneticPr fontId="1"/>
  </si>
  <si>
    <t>(％)</t>
    <phoneticPr fontId="1"/>
  </si>
  <si>
    <t>冷凍能力
USRT換算</t>
    <rPh sb="0" eb="2">
      <t>レイトウ</t>
    </rPh>
    <rPh sb="2" eb="4">
      <t>ノウリョク</t>
    </rPh>
    <rPh sb="9" eb="11">
      <t>カンサン</t>
    </rPh>
    <phoneticPr fontId="1"/>
  </si>
  <si>
    <t>→58.5%を固定値。かつ事業者の判断で任意の負荷率を可能する。</t>
    <rPh sb="7" eb="10">
      <t>コテイチ</t>
    </rPh>
    <rPh sb="13" eb="16">
      <t>ジギョウシャ</t>
    </rPh>
    <rPh sb="17" eb="19">
      <t>ハンダン</t>
    </rPh>
    <rPh sb="20" eb="22">
      <t>ニンイ</t>
    </rPh>
    <rPh sb="23" eb="25">
      <t>フカ</t>
    </rPh>
    <rPh sb="25" eb="26">
      <t>リツ</t>
    </rPh>
    <rPh sb="27" eb="29">
      <t>カノウ</t>
    </rPh>
    <phoneticPr fontId="1"/>
  </si>
  <si>
    <t>　※COP負荷率を用いる場合は、事業者任意入力とする。</t>
    <rPh sb="5" eb="7">
      <t>フカ</t>
    </rPh>
    <rPh sb="7" eb="8">
      <t>リツ</t>
    </rPh>
    <rPh sb="9" eb="10">
      <t>モチ</t>
    </rPh>
    <rPh sb="12" eb="14">
      <t>バアイ</t>
    </rPh>
    <rPh sb="16" eb="19">
      <t>ジギョウシャ</t>
    </rPh>
    <rPh sb="19" eb="21">
      <t>ニンイ</t>
    </rPh>
    <rPh sb="21" eb="23">
      <t>ニュウリョク</t>
    </rPh>
    <phoneticPr fontId="1"/>
  </si>
  <si>
    <t>■定格冷凍能力→USRTの場合は、×3.52でkW単位に変換する。</t>
    <rPh sb="1" eb="3">
      <t>テイカク</t>
    </rPh>
    <rPh sb="3" eb="5">
      <t>レイトウ</t>
    </rPh>
    <rPh sb="5" eb="7">
      <t>ノウリョク</t>
    </rPh>
    <rPh sb="13" eb="15">
      <t>バアイ</t>
    </rPh>
    <rPh sb="25" eb="27">
      <t>タンイ</t>
    </rPh>
    <rPh sb="28" eb="30">
      <t>ヘンカン</t>
    </rPh>
    <phoneticPr fontId="1"/>
  </si>
  <si>
    <t>　　　　　　　　　　　　ｋWの場合は、÷3.52でUSRTに変換。　※1USRT＝3.52kW</t>
    <rPh sb="15" eb="17">
      <t>バアイ</t>
    </rPh>
    <rPh sb="30" eb="32">
      <t>ヘンカン</t>
    </rPh>
    <phoneticPr fontId="1"/>
  </si>
  <si>
    <t>稼働時間</t>
    <rPh sb="0" eb="2">
      <t>カドウ</t>
    </rPh>
    <rPh sb="2" eb="4">
      <t>ジカン</t>
    </rPh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</si>
  <si>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</si>
  <si>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</si>
  <si>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</si>
  <si>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</si>
  <si>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台数</t>
    <rPh sb="0" eb="2">
      <t>ダイスウ</t>
    </rPh>
    <phoneticPr fontId="5"/>
  </si>
  <si>
    <t>既存設備</t>
  </si>
  <si>
    <t>1950年以前</t>
  </si>
  <si>
    <t>設置年</t>
    <rPh sb="0" eb="2">
      <t>セッチ</t>
    </rPh>
    <rPh sb="2" eb="3">
      <t>ネン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</si>
  <si>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</si>
  <si>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</si>
  <si>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定格冷凍能力(補正)</t>
    <rPh sb="0" eb="2">
      <t>テイカク</t>
    </rPh>
    <rPh sb="2" eb="4">
      <t>レイトウ</t>
    </rPh>
    <rPh sb="4" eb="6">
      <t>ノウリョク</t>
    </rPh>
    <rPh sb="7" eb="9">
      <t>ホセイ</t>
    </rPh>
    <phoneticPr fontId="1"/>
  </si>
  <si>
    <t>■仕様</t>
    <rPh sb="1" eb="3">
      <t>シヨウ</t>
    </rPh>
    <phoneticPr fontId="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</si>
  <si>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</si>
  <si>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</si>
  <si>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9">
      <t>シヨウリョウ</t>
    </rPh>
    <phoneticPr fontId="5"/>
  </si>
  <si>
    <t>←設置年を登録</t>
  </si>
  <si>
    <t>←台数を登録（半角）</t>
    <phoneticPr fontId="1"/>
  </si>
  <si>
    <t>入力項目</t>
    <rPh sb="0" eb="2">
      <t>ニュウリョク</t>
    </rPh>
    <rPh sb="2" eb="4">
      <t>コウモク</t>
    </rPh>
    <phoneticPr fontId="1"/>
  </si>
  <si>
    <t>台</t>
    <rPh sb="0" eb="1">
      <t>ダイ</t>
    </rPh>
    <phoneticPr fontId="1"/>
  </si>
  <si>
    <t>時間</t>
    <rPh sb="0" eb="2">
      <t>ジカン</t>
    </rPh>
    <phoneticPr fontId="1"/>
  </si>
  <si>
    <t>メーカー</t>
    <phoneticPr fontId="5"/>
  </si>
  <si>
    <t>kW</t>
  </si>
  <si>
    <t>負荷率</t>
    <rPh sb="0" eb="2">
      <t>フカ</t>
    </rPh>
    <rPh sb="2" eb="3">
      <t>リツ</t>
    </rPh>
    <phoneticPr fontId="1"/>
  </si>
  <si>
    <t>◆設置年</t>
    <rPh sb="1" eb="3">
      <t>セッチ</t>
    </rPh>
    <rPh sb="3" eb="4">
      <t>ネン</t>
    </rPh>
    <phoneticPr fontId="1"/>
  </si>
  <si>
    <t>導入予定設備</t>
    <rPh sb="0" eb="2">
      <t>ドウニュウ</t>
    </rPh>
    <rPh sb="2" eb="4">
      <t>ヨテイ</t>
    </rPh>
    <rPh sb="4" eb="6">
      <t>セツビ</t>
    </rPh>
    <phoneticPr fontId="1"/>
  </si>
  <si>
    <t>NEW-1234TB</t>
    <phoneticPr fontId="1"/>
  </si>
  <si>
    <t>新しいコンデンシング</t>
    <rPh sb="0" eb="1">
      <t>アタラ</t>
    </rPh>
    <phoneticPr fontId="1"/>
  </si>
  <si>
    <t>有り</t>
    <rPh sb="0" eb="1">
      <t>ア</t>
    </rPh>
    <phoneticPr fontId="1"/>
  </si>
  <si>
    <t>負荷率</t>
    <rPh sb="0" eb="2">
      <t>フカ</t>
    </rPh>
    <rPh sb="2" eb="3">
      <t>リツ</t>
    </rPh>
    <phoneticPr fontId="1"/>
  </si>
  <si>
    <t>℃</t>
    <phoneticPr fontId="5"/>
  </si>
  <si>
    <t>インバータ制御</t>
    <rPh sb="5" eb="7">
      <t>セイギョ</t>
    </rPh>
    <phoneticPr fontId="1"/>
  </si>
  <si>
    <t>◆負荷率</t>
    <rPh sb="1" eb="3">
      <t>フカ</t>
    </rPh>
    <rPh sb="3" eb="4">
      <t>リツ</t>
    </rPh>
    <phoneticPr fontId="1"/>
  </si>
  <si>
    <t>無し</t>
  </si>
  <si>
    <t>無し</t>
    <rPh sb="0" eb="1">
      <t>ナ</t>
    </rPh>
    <phoneticPr fontId="1"/>
  </si>
  <si>
    <t>←インバータ制御の有無</t>
    <rPh sb="6" eb="8">
      <t>セイギョ</t>
    </rPh>
    <rPh sb="9" eb="11">
      <t>ウム</t>
    </rPh>
    <phoneticPr fontId="1"/>
  </si>
  <si>
    <t>←負荷率を入力</t>
    <rPh sb="1" eb="3">
      <t>フカ</t>
    </rPh>
    <rPh sb="3" eb="4">
      <t>リツ</t>
    </rPh>
    <rPh sb="5" eb="7">
      <t>ニュウリョク</t>
    </rPh>
    <phoneticPr fontId="1"/>
  </si>
  <si>
    <t>←設備のメーカー名を入力</t>
    <phoneticPr fontId="1"/>
  </si>
  <si>
    <t>←設備の製品名を入力</t>
    <phoneticPr fontId="1"/>
  </si>
  <si>
    <t>←設備の型番を入力</t>
    <phoneticPr fontId="1"/>
  </si>
  <si>
    <t>←設備のメーカー名を入力</t>
    <phoneticPr fontId="5"/>
  </si>
  <si>
    <t>←設備の製品名を入力</t>
    <phoneticPr fontId="5"/>
  </si>
  <si>
    <t>←設備の型番を入力</t>
    <phoneticPr fontId="5"/>
  </si>
  <si>
    <t>種別</t>
    <rPh sb="0" eb="2">
      <t>シュベツ</t>
    </rPh>
    <phoneticPr fontId="5"/>
  </si>
  <si>
    <t>◆種別</t>
    <rPh sb="1" eb="3">
      <t>シュベツ</t>
    </rPh>
    <phoneticPr fontId="1"/>
  </si>
  <si>
    <t>コンデンシングユニット</t>
    <phoneticPr fontId="1"/>
  </si>
  <si>
    <t>冷凍冷蔵ユニット</t>
    <rPh sb="0" eb="2">
      <t>レイトウ</t>
    </rPh>
    <rPh sb="2" eb="4">
      <t>レイゾウ</t>
    </rPh>
    <phoneticPr fontId="1"/>
  </si>
  <si>
    <t>コンデンシングユニット・冷凍冷蔵ユニットマスタ</t>
    <rPh sb="12" eb="14">
      <t>レイトウ</t>
    </rPh>
    <rPh sb="14" eb="16">
      <t>レイゾウ</t>
    </rPh>
    <phoneticPr fontId="1"/>
  </si>
  <si>
    <t>蒸発温度</t>
    <rPh sb="0" eb="2">
      <t>ジョウハツ</t>
    </rPh>
    <rPh sb="2" eb="4">
      <t>オンド</t>
    </rPh>
    <phoneticPr fontId="1"/>
  </si>
  <si>
    <t>庫内温度</t>
    <rPh sb="0" eb="2">
      <t>コナイ</t>
    </rPh>
    <rPh sb="2" eb="4">
      <t>オンド</t>
    </rPh>
    <phoneticPr fontId="1"/>
  </si>
  <si>
    <t>←実使用の温度を入力</t>
    <rPh sb="1" eb="2">
      <t>ジツ</t>
    </rPh>
    <rPh sb="2" eb="4">
      <t>シヨウ</t>
    </rPh>
    <rPh sb="5" eb="7">
      <t>オンド</t>
    </rPh>
    <rPh sb="8" eb="10">
      <t>ニュウリョク</t>
    </rPh>
    <phoneticPr fontId="1"/>
  </si>
  <si>
    <t>蒸発温度 -20℃以上</t>
    <rPh sb="0" eb="2">
      <t>ジョウハツ</t>
    </rPh>
    <rPh sb="2" eb="4">
      <t>オンド</t>
    </rPh>
    <rPh sb="9" eb="11">
      <t>イジョウ</t>
    </rPh>
    <phoneticPr fontId="1"/>
  </si>
  <si>
    <t>蒸発温度 -20℃未満</t>
    <rPh sb="0" eb="2">
      <t>ジョウハツ</t>
    </rPh>
    <rPh sb="2" eb="4">
      <t>オンド</t>
    </rPh>
    <rPh sb="9" eb="11">
      <t>ミマン</t>
    </rPh>
    <phoneticPr fontId="1"/>
  </si>
  <si>
    <t>温度帯</t>
    <rPh sb="0" eb="2">
      <t>オンド</t>
    </rPh>
    <rPh sb="2" eb="3">
      <t>タイ</t>
    </rPh>
    <phoneticPr fontId="5"/>
  </si>
  <si>
    <t>高温・低温（冷蔵用）</t>
    <rPh sb="0" eb="2">
      <t>コウオン</t>
    </rPh>
    <rPh sb="3" eb="5">
      <t>テイオン</t>
    </rPh>
    <rPh sb="6" eb="8">
      <t>レイゾウ</t>
    </rPh>
    <rPh sb="8" eb="9">
      <t>ヨウ</t>
    </rPh>
    <phoneticPr fontId="1"/>
  </si>
  <si>
    <t>低温（冷凍用）</t>
    <rPh sb="0" eb="2">
      <t>テイオン</t>
    </rPh>
    <rPh sb="3" eb="6">
      <t>レイトウヨウ</t>
    </rPh>
    <phoneticPr fontId="1"/>
  </si>
  <si>
    <t>←24時間365日稼働しない場合は変更可</t>
    <rPh sb="3" eb="5">
      <t>ジカン</t>
    </rPh>
    <rPh sb="8" eb="9">
      <t>ヒ</t>
    </rPh>
    <rPh sb="9" eb="11">
      <t>カドウ</t>
    </rPh>
    <rPh sb="14" eb="16">
      <t>バアイ</t>
    </rPh>
    <rPh sb="17" eb="19">
      <t>ヘンコウ</t>
    </rPh>
    <rPh sb="19" eb="20">
      <t>カ</t>
    </rPh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</si>
  <si>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コンデンシングユニット・冷凍冷蔵ユニット　SII省エネ計算フォーマット</t>
    </r>
    <rPh sb="13" eb="15">
      <t>レイトウ</t>
    </rPh>
    <rPh sb="15" eb="17">
      <t>レイゾウ</t>
    </rPh>
    <rPh sb="25" eb="26">
      <t>ショウ</t>
    </rPh>
    <rPh sb="28" eb="30">
      <t>ケイサン</t>
    </rPh>
    <phoneticPr fontId="5"/>
  </si>
  <si>
    <t>OLD-1234TB</t>
    <phoneticPr fontId="5"/>
  </si>
  <si>
    <t>既存設備に関するエネルギー使用量の計算結果と実際の燃料使用量に乖離がある場合は、実際の燃料使用量に合うように負荷率を調整してください。</t>
    <phoneticPr fontId="5"/>
  </si>
  <si>
    <t>消費電力</t>
    <rPh sb="0" eb="2">
      <t>ショウヒ</t>
    </rPh>
    <rPh sb="2" eb="4">
      <t>デンリョク</t>
    </rPh>
    <phoneticPr fontId="5"/>
  </si>
  <si>
    <t>←上記蒸発温度の消費電力を入力</t>
    <rPh sb="1" eb="3">
      <t>ジョウキ</t>
    </rPh>
    <rPh sb="3" eb="5">
      <t>ジョウハツ</t>
    </rPh>
    <rPh sb="5" eb="7">
      <t>オンド</t>
    </rPh>
    <rPh sb="8" eb="10">
      <t>ショウヒ</t>
    </rPh>
    <rPh sb="10" eb="12">
      <t>デンリョク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</si>
  <si>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28" eb="30">
      <t>テンキ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</si>
  <si>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 xml:space="preserve">赤枠内の数値を補助事業ポータルに転記
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28" eb="30">
      <t>テンキ</t>
    </rPh>
    <phoneticPr fontId="1"/>
  </si>
  <si>
    <t>コンデンシングユニット</t>
    <phoneticPr fontId="1"/>
  </si>
  <si>
    <t>消費電力</t>
    <rPh sb="0" eb="2">
      <t>ショウヒ</t>
    </rPh>
    <rPh sb="2" eb="4">
      <t>デンリョク</t>
    </rPh>
    <phoneticPr fontId="1"/>
  </si>
  <si>
    <t>コンデンシングユニット</t>
  </si>
  <si>
    <t>古いコンデンシングユニット</t>
    <rPh sb="0" eb="1">
      <t>フル</t>
    </rPh>
    <phoneticPr fontId="1"/>
  </si>
  <si>
    <t>NO.</t>
    <phoneticPr fontId="5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</si>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</sst>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&quot;¥&quot;#,##0_);[Red]\(&quot;¥&quot;#,##0\)"/>
    <numFmt numFmtId="177" formatCode="0.0%"/>
    <numFmt numFmtId="178" formatCode="0&quot;月&quot;"/>
    <numFmt numFmtId="179" formatCode="&quot;(&quot;@&quot;)&quot;"/>
    <numFmt numFmtId="180" formatCode="#,##0\ &quot;h&quot;"/>
    <numFmt numFmtId="181" formatCode="0&quot;台&quot;"/>
    <numFmt numFmtId="182" formatCode="#,##0\ &quot;USRT&quot;"/>
    <numFmt numFmtId="183" formatCode="#,##0.0_ ;[Red]\-#,##0.0\ "/>
    <numFmt numFmtId="184" formatCode="0.00_ "/>
    <numFmt numFmtId="185" formatCode="#,##0.0\ &quot;kW&quot;"/>
    <numFmt numFmtId="186" formatCode="0&quot;年&quot;"/>
    <numFmt numFmtId="187" formatCode="#,##0.0;[Red]\-#,##0.0"/>
    <numFmt numFmtId="188" formatCode="0_ "/>
    <numFmt numFmtId="189" formatCode="0.000"/>
    <numFmt numFmtId="190" formatCode="#,##0.000_ "/>
    <numFmt numFmtId="191" formatCode="#,##0.00_ "/>
  </numFmts>
  <fonts count="3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0"/>
      <color rgb="FF0000FF"/>
      <name val="ＭＳ 明朝"/>
      <family val="1"/>
      <charset val="128"/>
    </font>
    <font>
      <sz val="12"/>
      <name val="Osaka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theme="3"/>
      </left>
      <right/>
      <top/>
      <bottom/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7" fillId="0" borderId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176" fontId="4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3" fillId="0" borderId="0"/>
    <xf numFmtId="177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30" fillId="0" borderId="0"/>
    <xf numFmtId="0" fontId="3" fillId="0" borderId="0">
      <alignment vertical="center"/>
    </xf>
    <xf numFmtId="0" fontId="7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7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>
      <alignment vertical="center"/>
    </xf>
    <xf numFmtId="0" fontId="0" fillId="0" borderId="0" xfId="0" applyAlignment="1">
      <alignment horizontal="right" vertical="center" shrinkToFit="1"/>
    </xf>
    <xf numFmtId="0" fontId="3" fillId="0" borderId="1" xfId="3" applyBorder="1" applyAlignment="1">
      <alignment horizontal="left"/>
    </xf>
    <xf numFmtId="0" fontId="3" fillId="0" borderId="12" xfId="3" applyBorder="1" applyAlignment="1">
      <alignment horizontal="left"/>
    </xf>
    <xf numFmtId="0" fontId="0" fillId="0" borderId="1" xfId="0" applyBorder="1">
      <alignment vertical="center"/>
    </xf>
    <xf numFmtId="0" fontId="22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15" fillId="0" borderId="0" xfId="0" applyFont="1">
      <alignment vertical="center"/>
    </xf>
    <xf numFmtId="0" fontId="3" fillId="0" borderId="0" xfId="3" applyAlignment="1">
      <alignment horizontal="left"/>
    </xf>
    <xf numFmtId="2" fontId="0" fillId="0" borderId="1" xfId="0" applyNumberFormat="1" applyBorder="1">
      <alignment vertical="center"/>
    </xf>
    <xf numFmtId="0" fontId="25" fillId="0" borderId="0" xfId="5" applyFont="1" applyAlignment="1" applyProtection="1">
      <alignment vertical="center"/>
      <protection hidden="1"/>
    </xf>
    <xf numFmtId="0" fontId="8" fillId="0" borderId="0" xfId="5" applyFont="1" applyAlignment="1" applyProtection="1">
      <alignment vertical="center"/>
      <protection hidden="1"/>
    </xf>
    <xf numFmtId="0" fontId="17" fillId="0" borderId="0" xfId="0" applyFont="1" applyProtection="1">
      <alignment vertical="center"/>
      <protection hidden="1"/>
    </xf>
    <xf numFmtId="0" fontId="23" fillId="0" borderId="0" xfId="5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 shrinkToFit="1"/>
      <protection hidden="1"/>
    </xf>
    <xf numFmtId="0" fontId="8" fillId="0" borderId="0" xfId="5" applyFont="1" applyAlignment="1" applyProtection="1">
      <alignment vertical="center" shrinkToFit="1"/>
      <protection hidden="1"/>
    </xf>
    <xf numFmtId="0" fontId="8" fillId="0" borderId="8" xfId="5" applyFont="1" applyBorder="1" applyAlignment="1" applyProtection="1">
      <alignment vertical="center" shrinkToFit="1"/>
      <protection hidden="1"/>
    </xf>
    <xf numFmtId="0" fontId="26" fillId="0" borderId="0" xfId="0" applyFont="1" applyProtection="1">
      <alignment vertical="center"/>
      <protection hidden="1"/>
    </xf>
    <xf numFmtId="0" fontId="21" fillId="0" borderId="0" xfId="0" applyFont="1" applyProtection="1">
      <alignment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182" fontId="17" fillId="0" borderId="1" xfId="0" applyNumberFormat="1" applyFont="1" applyBorder="1" applyProtection="1">
      <alignment vertical="center"/>
      <protection hidden="1"/>
    </xf>
    <xf numFmtId="2" fontId="17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" xfId="0" applyFont="1" applyBorder="1" applyProtection="1">
      <alignment vertical="center"/>
      <protection hidden="1"/>
    </xf>
    <xf numFmtId="0" fontId="17" fillId="0" borderId="1" xfId="0" applyFont="1" applyBorder="1" applyAlignment="1" applyProtection="1">
      <alignment horizontal="center" vertical="center" shrinkToFit="1"/>
      <protection hidden="1"/>
    </xf>
    <xf numFmtId="0" fontId="8" fillId="0" borderId="13" xfId="5" applyFont="1" applyBorder="1" applyAlignment="1" applyProtection="1">
      <alignment horizontal="center" vertical="center" shrinkToFit="1"/>
      <protection hidden="1"/>
    </xf>
    <xf numFmtId="3" fontId="8" fillId="0" borderId="13" xfId="33" applyNumberFormat="1" applyFont="1" applyFill="1" applyBorder="1" applyAlignment="1" applyProtection="1">
      <alignment horizontal="left" vertical="center" shrinkToFit="1"/>
      <protection hidden="1"/>
    </xf>
    <xf numFmtId="185" fontId="8" fillId="0" borderId="13" xfId="33" applyNumberFormat="1" applyFont="1" applyFill="1" applyBorder="1" applyAlignment="1" applyProtection="1">
      <alignment horizontal="center" vertical="center" shrinkToFit="1"/>
      <protection hidden="1"/>
    </xf>
    <xf numFmtId="0" fontId="17" fillId="4" borderId="1" xfId="0" applyFont="1" applyFill="1" applyBorder="1" applyProtection="1">
      <alignment vertical="center"/>
      <protection hidden="1"/>
    </xf>
    <xf numFmtId="0" fontId="18" fillId="0" borderId="0" xfId="5" applyFont="1" applyAlignment="1" applyProtection="1">
      <alignment horizontal="center" vertical="center" wrapText="1" shrinkToFit="1"/>
      <protection hidden="1"/>
    </xf>
    <xf numFmtId="2" fontId="17" fillId="0" borderId="0" xfId="0" applyNumberFormat="1" applyFont="1" applyAlignment="1" applyProtection="1">
      <alignment horizontal="center" vertical="center" shrinkToFit="1"/>
      <protection hidden="1"/>
    </xf>
    <xf numFmtId="0" fontId="17" fillId="3" borderId="1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vertical="center" shrinkToFit="1"/>
      <protection hidden="1"/>
    </xf>
    <xf numFmtId="0" fontId="8" fillId="0" borderId="0" xfId="5" applyFont="1" applyAlignment="1" applyProtection="1">
      <alignment horizontal="center" vertical="center" shrinkToFit="1"/>
      <protection hidden="1"/>
    </xf>
    <xf numFmtId="0" fontId="21" fillId="0" borderId="1" xfId="0" applyFont="1" applyBorder="1" applyProtection="1">
      <alignment vertical="center"/>
      <protection hidden="1"/>
    </xf>
    <xf numFmtId="177" fontId="19" fillId="0" borderId="1" xfId="34" applyNumberFormat="1" applyFont="1" applyBorder="1" applyProtection="1">
      <alignment vertical="center"/>
      <protection hidden="1"/>
    </xf>
    <xf numFmtId="177" fontId="19" fillId="0" borderId="0" xfId="34" applyNumberFormat="1" applyFont="1" applyBorder="1" applyProtection="1">
      <alignment vertical="center"/>
      <protection hidden="1"/>
    </xf>
    <xf numFmtId="2" fontId="27" fillId="0" borderId="0" xfId="5" applyNumberFormat="1" applyFont="1" applyAlignment="1" applyProtection="1">
      <alignment vertical="center" shrinkToFit="1"/>
      <protection hidden="1"/>
    </xf>
    <xf numFmtId="0" fontId="33" fillId="0" borderId="13" xfId="0" applyFont="1" applyBorder="1" applyAlignment="1" applyProtection="1">
      <alignment vertical="top" wrapText="1"/>
      <protection hidden="1"/>
    </xf>
    <xf numFmtId="2" fontId="29" fillId="0" borderId="0" xfId="5" applyNumberFormat="1" applyFont="1" applyAlignment="1" applyProtection="1">
      <alignment vertical="center" shrinkToFit="1"/>
      <protection hidden="1"/>
    </xf>
    <xf numFmtId="0" fontId="33" fillId="0" borderId="0" xfId="0" applyFont="1" applyAlignment="1" applyProtection="1">
      <alignment vertical="top" wrapText="1"/>
      <protection hidden="1"/>
    </xf>
    <xf numFmtId="0" fontId="27" fillId="0" borderId="0" xfId="5" applyFont="1" applyAlignment="1" applyProtection="1">
      <alignment horizontal="left" vertical="center" shrinkToFit="1"/>
      <protection hidden="1"/>
    </xf>
    <xf numFmtId="0" fontId="28" fillId="0" borderId="0" xfId="5" quotePrefix="1" applyFont="1" applyAlignment="1" applyProtection="1">
      <alignment horizontal="center" vertical="center"/>
      <protection hidden="1"/>
    </xf>
    <xf numFmtId="0" fontId="27" fillId="0" borderId="0" xfId="5" applyFont="1" applyAlignment="1" applyProtection="1">
      <alignment horizontal="left" vertical="center" wrapText="1" shrinkToFit="1"/>
      <protection hidden="1"/>
    </xf>
    <xf numFmtId="0" fontId="24" fillId="0" borderId="0" xfId="5" applyFont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33" fillId="0" borderId="13" xfId="0" applyFont="1" applyBorder="1" applyAlignment="1" applyProtection="1">
      <alignment horizontal="left" vertical="top" wrapText="1"/>
      <protection hidden="1"/>
    </xf>
    <xf numFmtId="0" fontId="33" fillId="0" borderId="0" xfId="0" applyFont="1" applyAlignment="1" applyProtection="1">
      <alignment horizontal="left" vertical="top" wrapText="1"/>
      <protection hidden="1"/>
    </xf>
    <xf numFmtId="0" fontId="24" fillId="0" borderId="0" xfId="5" applyFont="1" applyAlignment="1" applyProtection="1">
      <alignment horizontal="left" vertical="center"/>
      <protection hidden="1"/>
    </xf>
    <xf numFmtId="0" fontId="8" fillId="2" borderId="5" xfId="5" applyFont="1" applyFill="1" applyBorder="1" applyAlignment="1" applyProtection="1">
      <alignment horizontal="center" vertical="center"/>
      <protection hidden="1"/>
    </xf>
    <xf numFmtId="0" fontId="8" fillId="2" borderId="6" xfId="5" applyFont="1" applyFill="1" applyBorder="1" applyAlignment="1" applyProtection="1">
      <alignment horizontal="center" vertical="center"/>
      <protection hidden="1"/>
    </xf>
    <xf numFmtId="0" fontId="8" fillId="2" borderId="7" xfId="5" applyFont="1" applyFill="1" applyBorder="1" applyAlignment="1" applyProtection="1">
      <alignment horizontal="center" vertical="center"/>
      <protection hidden="1"/>
    </xf>
    <xf numFmtId="0" fontId="8" fillId="0" borderId="8" xfId="5" applyFont="1" applyBorder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8" fillId="4" borderId="1" xfId="5" applyFont="1" applyFill="1" applyBorder="1" applyAlignment="1" applyProtection="1">
      <alignment horizontal="center" vertical="center" shrinkToFit="1"/>
      <protection hidden="1"/>
    </xf>
    <xf numFmtId="0" fontId="8" fillId="2" borderId="5" xfId="5" applyFont="1" applyFill="1" applyBorder="1" applyAlignment="1" applyProtection="1">
      <alignment horizontal="left" vertical="center" shrinkToFit="1"/>
      <protection locked="0" hidden="1"/>
    </xf>
    <xf numFmtId="0" fontId="8" fillId="2" borderId="6" xfId="5" applyFont="1" applyFill="1" applyBorder="1" applyAlignment="1" applyProtection="1">
      <alignment horizontal="left" vertical="center" shrinkToFit="1"/>
      <protection locked="0" hidden="1"/>
    </xf>
    <xf numFmtId="0" fontId="8" fillId="4" borderId="5" xfId="5" applyFont="1" applyFill="1" applyBorder="1" applyAlignment="1" applyProtection="1">
      <alignment horizontal="center" vertical="center" shrinkToFit="1"/>
      <protection hidden="1"/>
    </xf>
    <xf numFmtId="0" fontId="8" fillId="4" borderId="6" xfId="5" applyFont="1" applyFill="1" applyBorder="1" applyAlignment="1" applyProtection="1">
      <alignment horizontal="center" vertical="center" shrinkToFit="1"/>
      <protection hidden="1"/>
    </xf>
    <xf numFmtId="0" fontId="8" fillId="4" borderId="7" xfId="5" applyFont="1" applyFill="1" applyBorder="1" applyAlignment="1" applyProtection="1">
      <alignment horizontal="center" vertical="center" shrinkToFit="1"/>
      <protection hidden="1"/>
    </xf>
    <xf numFmtId="0" fontId="8" fillId="5" borderId="5" xfId="5" applyFont="1" applyFill="1" applyBorder="1" applyAlignment="1" applyProtection="1">
      <alignment horizontal="left" vertical="center" shrinkToFit="1"/>
      <protection hidden="1"/>
    </xf>
    <xf numFmtId="0" fontId="8" fillId="5" borderId="6" xfId="5" applyFont="1" applyFill="1" applyBorder="1" applyAlignment="1" applyProtection="1">
      <alignment horizontal="left" vertical="center" shrinkToFit="1"/>
      <protection hidden="1"/>
    </xf>
    <xf numFmtId="0" fontId="8" fillId="5" borderId="7" xfId="5" applyFont="1" applyFill="1" applyBorder="1" applyAlignment="1" applyProtection="1">
      <alignment horizontal="left" vertical="center" shrinkToFit="1"/>
      <protection hidden="1"/>
    </xf>
    <xf numFmtId="0" fontId="27" fillId="0" borderId="0" xfId="5" applyFont="1" applyAlignment="1" applyProtection="1">
      <alignment horizontal="left" vertical="center" shrinkToFit="1"/>
      <protection hidden="1"/>
    </xf>
    <xf numFmtId="3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3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3" fontId="8" fillId="2" borderId="7" xfId="33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1" xfId="5" applyFont="1" applyBorder="1" applyAlignment="1" applyProtection="1">
      <alignment horizontal="center" vertical="center" shrinkToFit="1"/>
      <protection hidden="1"/>
    </xf>
    <xf numFmtId="0" fontId="27" fillId="0" borderId="0" xfId="5" applyFont="1" applyAlignment="1" applyProtection="1">
      <alignment horizontal="left" vertical="center" wrapText="1" shrinkToFit="1"/>
      <protection hidden="1"/>
    </xf>
    <xf numFmtId="0" fontId="8" fillId="2" borderId="1" xfId="5" applyFont="1" applyFill="1" applyBorder="1" applyAlignment="1" applyProtection="1">
      <alignment horizontal="left" vertical="center" shrinkToFit="1"/>
      <protection locked="0" hidden="1"/>
    </xf>
    <xf numFmtId="0" fontId="8" fillId="4" borderId="5" xfId="5" applyFont="1" applyFill="1" applyBorder="1" applyAlignment="1" applyProtection="1">
      <alignment horizontal="center" vertical="center" wrapText="1" shrinkToFit="1"/>
      <protection hidden="1"/>
    </xf>
    <xf numFmtId="0" fontId="8" fillId="4" borderId="6" xfId="5" applyFont="1" applyFill="1" applyBorder="1" applyAlignment="1" applyProtection="1">
      <alignment horizontal="center" vertical="center" wrapText="1" shrinkToFit="1"/>
      <protection hidden="1"/>
    </xf>
    <xf numFmtId="0" fontId="8" fillId="4" borderId="7" xfId="5" applyFont="1" applyFill="1" applyBorder="1" applyAlignment="1" applyProtection="1">
      <alignment horizontal="center" vertical="center" wrapText="1" shrinkToFit="1"/>
      <protection hidden="1"/>
    </xf>
    <xf numFmtId="0" fontId="8" fillId="2" borderId="7" xfId="5" applyFont="1" applyFill="1" applyBorder="1" applyAlignment="1" applyProtection="1">
      <alignment horizontal="left" vertical="center" shrinkToFit="1"/>
      <protection locked="0" hidden="1"/>
    </xf>
    <xf numFmtId="0" fontId="22" fillId="4" borderId="5" xfId="5" applyFont="1" applyFill="1" applyBorder="1" applyAlignment="1" applyProtection="1">
      <alignment horizontal="center" vertical="center" shrinkToFit="1"/>
      <protection hidden="1"/>
    </xf>
    <xf numFmtId="0" fontId="22" fillId="4" borderId="6" xfId="5" applyFont="1" applyFill="1" applyBorder="1" applyAlignment="1" applyProtection="1">
      <alignment horizontal="center" vertical="center" shrinkToFit="1"/>
      <protection hidden="1"/>
    </xf>
    <xf numFmtId="0" fontId="22" fillId="4" borderId="7" xfId="5" applyFont="1" applyFill="1" applyBorder="1" applyAlignment="1" applyProtection="1">
      <alignment horizontal="center" vertical="center" shrinkToFit="1"/>
      <protection hidden="1"/>
    </xf>
    <xf numFmtId="0" fontId="22" fillId="2" borderId="5" xfId="5" applyFont="1" applyFill="1" applyBorder="1" applyAlignment="1" applyProtection="1">
      <alignment horizontal="left" vertical="center" shrinkToFit="1"/>
      <protection locked="0" hidden="1"/>
    </xf>
    <xf numFmtId="0" fontId="22" fillId="2" borderId="6" xfId="5" applyFont="1" applyFill="1" applyBorder="1" applyAlignment="1" applyProtection="1">
      <alignment horizontal="left" vertical="center" shrinkToFit="1"/>
      <protection locked="0" hidden="1"/>
    </xf>
    <xf numFmtId="0" fontId="22" fillId="2" borderId="7" xfId="5" applyFont="1" applyFill="1" applyBorder="1" applyAlignment="1" applyProtection="1">
      <alignment horizontal="left" vertical="center" shrinkToFit="1"/>
      <protection locked="0" hidden="1"/>
    </xf>
    <xf numFmtId="177" fontId="8" fillId="2" borderId="5" xfId="5" applyNumberFormat="1" applyFont="1" applyFill="1" applyBorder="1" applyAlignment="1" applyProtection="1">
      <alignment horizontal="center" vertical="center" shrinkToFit="1"/>
      <protection locked="0" hidden="1"/>
    </xf>
    <xf numFmtId="177" fontId="8" fillId="2" borderId="6" xfId="5" applyNumberFormat="1" applyFont="1" applyFill="1" applyBorder="1" applyAlignment="1" applyProtection="1">
      <alignment horizontal="center" vertical="center" shrinkToFit="1"/>
      <protection locked="0" hidden="1"/>
    </xf>
    <xf numFmtId="177" fontId="8" fillId="2" borderId="7" xfId="5" applyNumberFormat="1" applyFont="1" applyFill="1" applyBorder="1" applyAlignment="1" applyProtection="1">
      <alignment horizontal="center" vertical="center" shrinkToFit="1"/>
      <protection locked="0" hidden="1"/>
    </xf>
    <xf numFmtId="189" fontId="8" fillId="0" borderId="0" xfId="5" applyNumberFormat="1" applyFont="1" applyAlignment="1" applyProtection="1">
      <alignment horizontal="center" vertical="center" shrinkToFit="1"/>
      <protection hidden="1"/>
    </xf>
    <xf numFmtId="190" fontId="31" fillId="0" borderId="0" xfId="5" applyNumberFormat="1" applyFont="1" applyAlignment="1" applyProtection="1">
      <alignment horizontal="left" vertical="center" wrapText="1" shrinkToFit="1"/>
      <protection hidden="1"/>
    </xf>
    <xf numFmtId="181" fontId="8" fillId="0" borderId="6" xfId="5" applyNumberFormat="1" applyFont="1" applyBorder="1" applyAlignment="1" applyProtection="1">
      <alignment horizontal="center" vertical="center" shrinkToFit="1"/>
      <protection hidden="1"/>
    </xf>
    <xf numFmtId="181" fontId="8" fillId="0" borderId="7" xfId="5" applyNumberFormat="1" applyFont="1" applyBorder="1" applyAlignment="1" applyProtection="1">
      <alignment horizontal="center" vertical="center" shrinkToFit="1"/>
      <protection hidden="1"/>
    </xf>
    <xf numFmtId="188" fontId="8" fillId="2" borderId="1" xfId="5" applyNumberFormat="1" applyFont="1" applyFill="1" applyBorder="1" applyAlignment="1" applyProtection="1">
      <alignment horizontal="center" vertical="center" shrinkToFit="1"/>
      <protection locked="0" hidden="1"/>
    </xf>
    <xf numFmtId="0" fontId="28" fillId="0" borderId="0" xfId="5" quotePrefix="1" applyFont="1" applyAlignment="1" applyProtection="1">
      <alignment horizontal="center" vertical="center"/>
      <protection hidden="1"/>
    </xf>
    <xf numFmtId="0" fontId="8" fillId="4" borderId="1" xfId="5" applyFont="1" applyFill="1" applyBorder="1" applyAlignment="1" applyProtection="1">
      <alignment horizontal="center" vertical="center" wrapText="1" shrinkToFit="1"/>
      <protection hidden="1"/>
    </xf>
    <xf numFmtId="186" fontId="8" fillId="2" borderId="5" xfId="5" applyNumberFormat="1" applyFont="1" applyFill="1" applyBorder="1" applyAlignment="1" applyProtection="1">
      <alignment horizontal="left" vertical="center" shrinkToFit="1"/>
      <protection locked="0" hidden="1"/>
    </xf>
    <xf numFmtId="186" fontId="8" fillId="2" borderId="6" xfId="5" applyNumberFormat="1" applyFont="1" applyFill="1" applyBorder="1" applyAlignment="1" applyProtection="1">
      <alignment horizontal="left" vertical="center" shrinkToFit="1"/>
      <protection locked="0" hidden="1"/>
    </xf>
    <xf numFmtId="186" fontId="8" fillId="2" borderId="7" xfId="5" applyNumberFormat="1" applyFont="1" applyFill="1" applyBorder="1" applyAlignment="1" applyProtection="1">
      <alignment horizontal="left" vertical="center" shrinkToFit="1"/>
      <protection locked="0" hidden="1"/>
    </xf>
    <xf numFmtId="178" fontId="8" fillId="4" borderId="1" xfId="5" applyNumberFormat="1" applyFont="1" applyFill="1" applyBorder="1" applyAlignment="1" applyProtection="1">
      <alignment horizontal="center" vertical="center" shrinkToFit="1"/>
      <protection hidden="1"/>
    </xf>
    <xf numFmtId="191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1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180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80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180" fontId="8" fillId="0" borderId="7" xfId="33" applyNumberFormat="1" applyFont="1" applyFill="1" applyBorder="1" applyAlignment="1" applyProtection="1">
      <alignment horizontal="center" vertical="center" shrinkToFit="1"/>
      <protection hidden="1"/>
    </xf>
    <xf numFmtId="0" fontId="8" fillId="0" borderId="8" xfId="5" applyFont="1" applyBorder="1" applyAlignment="1" applyProtection="1">
      <alignment horizontal="center" vertical="center" shrinkToFit="1"/>
      <protection hidden="1"/>
    </xf>
    <xf numFmtId="0" fontId="8" fillId="0" borderId="0" xfId="5" applyFont="1" applyAlignment="1" applyProtection="1">
      <alignment horizontal="center" vertical="center" shrinkToFit="1"/>
      <protection hidden="1"/>
    </xf>
    <xf numFmtId="9" fontId="8" fillId="0" borderId="1" xfId="34" applyFont="1" applyFill="1" applyBorder="1" applyAlignment="1" applyProtection="1">
      <alignment horizontal="center" vertical="center" shrinkToFit="1"/>
      <protection hidden="1"/>
    </xf>
    <xf numFmtId="0" fontId="8" fillId="4" borderId="3" xfId="0" applyFont="1" applyFill="1" applyBorder="1" applyAlignment="1" applyProtection="1">
      <alignment horizontal="center" vertical="center" shrinkToFit="1"/>
      <protection hidden="1"/>
    </xf>
    <xf numFmtId="0" fontId="8" fillId="4" borderId="13" xfId="0" applyFont="1" applyFill="1" applyBorder="1" applyAlignment="1" applyProtection="1">
      <alignment horizontal="center" vertical="center" shrinkToFit="1"/>
      <protection hidden="1"/>
    </xf>
    <xf numFmtId="0" fontId="8" fillId="4" borderId="4" xfId="0" applyFont="1" applyFill="1" applyBorder="1" applyAlignment="1" applyProtection="1">
      <alignment horizontal="center" vertical="center" shrinkToFit="1"/>
      <protection hidden="1"/>
    </xf>
    <xf numFmtId="179" fontId="8" fillId="4" borderId="10" xfId="0" applyNumberFormat="1" applyFont="1" applyFill="1" applyBorder="1" applyAlignment="1" applyProtection="1">
      <alignment horizontal="center" vertical="center" shrinkToFit="1"/>
      <protection hidden="1"/>
    </xf>
    <xf numFmtId="179" fontId="8" fillId="4" borderId="12" xfId="0" applyNumberFormat="1" applyFont="1" applyFill="1" applyBorder="1" applyAlignment="1" applyProtection="1">
      <alignment horizontal="center" vertical="center" shrinkToFit="1"/>
      <protection hidden="1"/>
    </xf>
    <xf numFmtId="179" fontId="8" fillId="4" borderId="11" xfId="0" applyNumberFormat="1" applyFont="1" applyFill="1" applyBorder="1" applyAlignment="1" applyProtection="1">
      <alignment horizontal="center" vertical="center" shrinkToFit="1"/>
      <protection hidden="1"/>
    </xf>
    <xf numFmtId="184" fontId="8" fillId="0" borderId="1" xfId="0" applyNumberFormat="1" applyFont="1" applyBorder="1" applyAlignment="1" applyProtection="1">
      <alignment horizontal="center" vertical="center" shrinkToFit="1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85" fontId="8" fillId="5" borderId="1" xfId="33" applyNumberFormat="1" applyFont="1" applyFill="1" applyBorder="1" applyAlignment="1" applyProtection="1">
      <alignment horizontal="center" vertical="center" shrinkToFit="1"/>
      <protection hidden="1"/>
    </xf>
    <xf numFmtId="185" fontId="8" fillId="5" borderId="5" xfId="33" applyNumberFormat="1" applyFont="1" applyFill="1" applyBorder="1" applyAlignment="1" applyProtection="1">
      <alignment horizontal="center" vertical="center" shrinkToFit="1"/>
      <protection hidden="1"/>
    </xf>
    <xf numFmtId="4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4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4" fontId="8" fillId="2" borderId="7" xfId="33" applyNumberFormat="1" applyFont="1" applyFill="1" applyBorder="1" applyAlignment="1" applyProtection="1">
      <alignment horizontal="center" vertical="center" shrinkToFit="1"/>
      <protection locked="0" hidden="1"/>
    </xf>
    <xf numFmtId="0" fontId="8" fillId="4" borderId="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4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8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0" xfId="5" applyFont="1" applyFill="1" applyAlignment="1" applyProtection="1">
      <alignment horizontal="center" vertical="center" textRotation="255" shrinkToFit="1"/>
      <protection hidden="1"/>
    </xf>
    <xf numFmtId="0" fontId="8" fillId="4" borderId="9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0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2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1" xfId="5" applyFont="1" applyFill="1" applyBorder="1" applyAlignment="1" applyProtection="1">
      <alignment horizontal="center" vertical="center" textRotation="255" shrinkToFit="1"/>
      <protection hidden="1"/>
    </xf>
    <xf numFmtId="178" fontId="8" fillId="4" borderId="15" xfId="5" applyNumberFormat="1" applyFont="1" applyFill="1" applyBorder="1" applyAlignment="1" applyProtection="1">
      <alignment horizontal="center" vertical="center" shrinkToFit="1"/>
      <protection hidden="1"/>
    </xf>
    <xf numFmtId="0" fontId="8" fillId="4" borderId="10" xfId="5" applyFont="1" applyFill="1" applyBorder="1" applyAlignment="1" applyProtection="1">
      <alignment horizontal="center" vertical="center" shrinkToFit="1"/>
      <protection hidden="1"/>
    </xf>
    <xf numFmtId="0" fontId="8" fillId="4" borderId="12" xfId="5" applyFont="1" applyFill="1" applyBorder="1" applyAlignment="1" applyProtection="1">
      <alignment horizontal="center" vertical="center" shrinkToFit="1"/>
      <protection hidden="1"/>
    </xf>
    <xf numFmtId="0" fontId="8" fillId="4" borderId="11" xfId="5" applyFont="1" applyFill="1" applyBorder="1" applyAlignment="1" applyProtection="1">
      <alignment horizontal="center" vertical="center" shrinkToFit="1"/>
      <protection hidden="1"/>
    </xf>
    <xf numFmtId="184" fontId="8" fillId="0" borderId="2" xfId="0" applyNumberFormat="1" applyFont="1" applyBorder="1" applyAlignment="1" applyProtection="1">
      <alignment horizontal="center" vertical="center" shrinkToFit="1"/>
      <protection hidden="1"/>
    </xf>
    <xf numFmtId="0" fontId="8" fillId="4" borderId="2" xfId="5" applyFont="1" applyFill="1" applyBorder="1" applyAlignment="1" applyProtection="1">
      <alignment horizontal="center" vertical="center" shrinkToFit="1"/>
      <protection hidden="1"/>
    </xf>
    <xf numFmtId="0" fontId="8" fillId="4" borderId="14" xfId="5" applyFont="1" applyFill="1" applyBorder="1" applyAlignment="1" applyProtection="1">
      <alignment horizontal="center" vertical="center" shrinkToFit="1"/>
      <protection hidden="1"/>
    </xf>
    <xf numFmtId="9" fontId="8" fillId="0" borderId="2" xfId="34" applyFont="1" applyFill="1" applyBorder="1" applyAlignment="1" applyProtection="1">
      <alignment horizontal="center" vertical="center" shrinkToFit="1"/>
      <protection hidden="1"/>
    </xf>
    <xf numFmtId="0" fontId="8" fillId="4" borderId="3" xfId="5" applyFont="1" applyFill="1" applyBorder="1" applyAlignment="1" applyProtection="1">
      <alignment horizontal="center" vertical="center" shrinkToFit="1"/>
      <protection hidden="1"/>
    </xf>
    <xf numFmtId="0" fontId="8" fillId="4" borderId="13" xfId="5" applyFont="1" applyFill="1" applyBorder="1" applyAlignment="1" applyProtection="1">
      <alignment horizontal="center" vertical="center" shrinkToFit="1"/>
      <protection hidden="1"/>
    </xf>
    <xf numFmtId="2" fontId="8" fillId="2" borderId="1" xfId="5" applyNumberFormat="1" applyFont="1" applyFill="1" applyBorder="1" applyAlignment="1" applyProtection="1">
      <alignment horizontal="center" vertical="center" shrinkToFit="1"/>
      <protection locked="0" hidden="1"/>
    </xf>
    <xf numFmtId="2" fontId="8" fillId="2" borderId="5" xfId="5" applyNumberFormat="1" applyFont="1" applyFill="1" applyBorder="1" applyAlignment="1" applyProtection="1">
      <alignment horizontal="center" vertical="center" shrinkToFit="1"/>
      <protection locked="0" hidden="1"/>
    </xf>
    <xf numFmtId="2" fontId="8" fillId="2" borderId="2" xfId="5" applyNumberFormat="1" applyFont="1" applyFill="1" applyBorder="1" applyAlignment="1" applyProtection="1">
      <alignment horizontal="center" vertical="center" shrinkToFit="1"/>
      <protection locked="0" hidden="1"/>
    </xf>
    <xf numFmtId="2" fontId="8" fillId="2" borderId="3" xfId="5" applyNumberFormat="1" applyFont="1" applyFill="1" applyBorder="1" applyAlignment="1" applyProtection="1">
      <alignment horizontal="center" vertical="center" shrinkToFit="1"/>
      <protection locked="0" hidden="1"/>
    </xf>
    <xf numFmtId="183" fontId="8" fillId="0" borderId="16" xfId="33" applyNumberFormat="1" applyFont="1" applyBorder="1" applyAlignment="1" applyProtection="1">
      <alignment horizontal="center" vertical="center" shrinkToFit="1"/>
      <protection hidden="1"/>
    </xf>
    <xf numFmtId="183" fontId="8" fillId="0" borderId="17" xfId="33" applyNumberFormat="1" applyFont="1" applyBorder="1" applyAlignment="1" applyProtection="1">
      <alignment horizontal="center" vertical="center" shrinkToFit="1"/>
      <protection hidden="1"/>
    </xf>
    <xf numFmtId="184" fontId="8" fillId="0" borderId="18" xfId="5" applyNumberFormat="1" applyFont="1" applyBorder="1" applyAlignment="1" applyProtection="1">
      <alignment horizontal="center" vertical="center" shrinkToFit="1"/>
      <protection hidden="1"/>
    </xf>
    <xf numFmtId="2" fontId="8" fillId="0" borderId="18" xfId="33" applyNumberFormat="1" applyFont="1" applyFill="1" applyBorder="1" applyAlignment="1" applyProtection="1">
      <alignment horizontal="center" vertical="center" shrinkToFit="1"/>
      <protection hidden="1"/>
    </xf>
    <xf numFmtId="0" fontId="8" fillId="4" borderId="4" xfId="5" applyFont="1" applyFill="1" applyBorder="1" applyAlignment="1" applyProtection="1">
      <alignment horizontal="center" vertical="center" shrinkToFit="1"/>
      <protection hidden="1"/>
    </xf>
    <xf numFmtId="0" fontId="8" fillId="4" borderId="8" xfId="5" applyFont="1" applyFill="1" applyBorder="1" applyAlignment="1" applyProtection="1">
      <alignment horizontal="center" vertical="center" shrinkToFit="1"/>
      <protection hidden="1"/>
    </xf>
    <xf numFmtId="0" fontId="8" fillId="4" borderId="0" xfId="5" applyFont="1" applyFill="1" applyAlignment="1" applyProtection="1">
      <alignment horizontal="center" vertical="center" shrinkToFit="1"/>
      <protection hidden="1"/>
    </xf>
    <xf numFmtId="0" fontId="8" fillId="4" borderId="9" xfId="5" applyFont="1" applyFill="1" applyBorder="1" applyAlignment="1" applyProtection="1">
      <alignment horizontal="center" vertical="center" shrinkToFit="1"/>
      <protection hidden="1"/>
    </xf>
    <xf numFmtId="187" fontId="8" fillId="0" borderId="20" xfId="33" applyNumberFormat="1" applyFont="1" applyFill="1" applyBorder="1" applyAlignment="1" applyProtection="1">
      <alignment horizontal="center" vertical="center" shrinkToFit="1"/>
      <protection hidden="1"/>
    </xf>
    <xf numFmtId="187" fontId="8" fillId="0" borderId="21" xfId="33" applyNumberFormat="1" applyFont="1" applyFill="1" applyBorder="1" applyAlignment="1" applyProtection="1">
      <alignment horizontal="center" vertical="center" shrinkToFit="1"/>
      <protection hidden="1"/>
    </xf>
    <xf numFmtId="187" fontId="8" fillId="0" borderId="22" xfId="33" applyNumberFormat="1" applyFont="1" applyFill="1" applyBorder="1" applyAlignment="1" applyProtection="1">
      <alignment horizontal="center" vertical="center" shrinkToFit="1"/>
      <protection hidden="1"/>
    </xf>
    <xf numFmtId="187" fontId="8" fillId="0" borderId="23" xfId="5" applyNumberFormat="1" applyFont="1" applyBorder="1" applyAlignment="1" applyProtection="1">
      <alignment horizontal="center" vertical="center" shrinkToFit="1"/>
      <protection hidden="1"/>
    </xf>
    <xf numFmtId="187" fontId="8" fillId="0" borderId="6" xfId="5" applyNumberFormat="1" applyFont="1" applyBorder="1" applyAlignment="1" applyProtection="1">
      <alignment horizontal="center" vertical="center" shrinkToFit="1"/>
      <protection hidden="1"/>
    </xf>
    <xf numFmtId="187" fontId="8" fillId="0" borderId="24" xfId="5" applyNumberFormat="1" applyFont="1" applyBorder="1" applyAlignment="1" applyProtection="1">
      <alignment horizontal="center" vertical="center" shrinkToFit="1"/>
      <protection hidden="1"/>
    </xf>
    <xf numFmtId="187" fontId="8" fillId="0" borderId="25" xfId="5" applyNumberFormat="1" applyFont="1" applyBorder="1" applyAlignment="1" applyProtection="1">
      <alignment horizontal="center" vertical="center" shrinkToFit="1"/>
      <protection hidden="1"/>
    </xf>
    <xf numFmtId="187" fontId="8" fillId="0" borderId="26" xfId="5" applyNumberFormat="1" applyFont="1" applyBorder="1" applyAlignment="1" applyProtection="1">
      <alignment horizontal="center" vertical="center" shrinkToFit="1"/>
      <protection hidden="1"/>
    </xf>
    <xf numFmtId="187" fontId="8" fillId="0" borderId="27" xfId="5" applyNumberFormat="1" applyFont="1" applyBorder="1" applyAlignment="1" applyProtection="1">
      <alignment horizontal="center" vertical="center" shrinkToFit="1"/>
      <protection hidden="1"/>
    </xf>
    <xf numFmtId="187" fontId="8" fillId="0" borderId="10" xfId="33" applyNumberFormat="1" applyFont="1" applyBorder="1" applyAlignment="1" applyProtection="1">
      <alignment horizontal="center" vertical="center" shrinkToFit="1"/>
      <protection hidden="1"/>
    </xf>
    <xf numFmtId="187" fontId="8" fillId="0" borderId="12" xfId="33" applyNumberFormat="1" applyFont="1" applyBorder="1" applyAlignment="1" applyProtection="1">
      <alignment horizontal="center" vertical="center" shrinkToFit="1"/>
      <protection hidden="1"/>
    </xf>
    <xf numFmtId="187" fontId="8" fillId="0" borderId="11" xfId="33" applyNumberFormat="1" applyFont="1" applyBorder="1" applyAlignment="1" applyProtection="1">
      <alignment horizontal="center" vertical="center" shrinkToFit="1"/>
      <protection hidden="1"/>
    </xf>
    <xf numFmtId="0" fontId="8" fillId="0" borderId="5" xfId="5" applyFont="1" applyBorder="1" applyAlignment="1" applyProtection="1">
      <alignment horizontal="left" vertical="center" shrinkToFit="1"/>
      <protection hidden="1"/>
    </xf>
    <xf numFmtId="0" fontId="8" fillId="0" borderId="6" xfId="5" applyFont="1" applyBorder="1" applyAlignment="1" applyProtection="1">
      <alignment horizontal="left" vertical="center" shrinkToFit="1"/>
      <protection hidden="1"/>
    </xf>
    <xf numFmtId="0" fontId="8" fillId="0" borderId="7" xfId="5" applyFont="1" applyBorder="1" applyAlignment="1" applyProtection="1">
      <alignment horizontal="left" vertical="center" shrinkToFit="1"/>
      <protection hidden="1"/>
    </xf>
    <xf numFmtId="191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91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0" fontId="8" fillId="0" borderId="1" xfId="5" applyFont="1" applyBorder="1" applyAlignment="1" applyProtection="1">
      <alignment horizontal="left" vertical="center" shrinkToFit="1"/>
      <protection hidden="1"/>
    </xf>
    <xf numFmtId="2" fontId="8" fillId="0" borderId="1" xfId="5" applyNumberFormat="1" applyFont="1" applyBorder="1" applyAlignment="1" applyProtection="1">
      <alignment horizontal="center" vertical="center" shrinkToFit="1"/>
      <protection hidden="1"/>
    </xf>
    <xf numFmtId="2" fontId="8" fillId="0" borderId="5" xfId="5" applyNumberFormat="1" applyFont="1" applyBorder="1" applyAlignment="1" applyProtection="1">
      <alignment horizontal="center" vertical="center" shrinkToFit="1"/>
      <protection hidden="1"/>
    </xf>
    <xf numFmtId="2" fontId="8" fillId="0" borderId="2" xfId="5" applyNumberFormat="1" applyFont="1" applyBorder="1" applyAlignment="1" applyProtection="1">
      <alignment horizontal="center" vertical="center" shrinkToFit="1"/>
      <protection hidden="1"/>
    </xf>
    <xf numFmtId="2" fontId="8" fillId="0" borderId="3" xfId="5" applyNumberFormat="1" applyFont="1" applyBorder="1" applyAlignment="1" applyProtection="1">
      <alignment horizontal="center" vertical="center" shrinkToFit="1"/>
      <protection hidden="1"/>
    </xf>
    <xf numFmtId="0" fontId="14" fillId="0" borderId="19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34" builtinId="5"/>
    <cellStyle name="パーセント 2" xfId="6" xr:uid="{00000000-0005-0000-0000-000007000000}"/>
    <cellStyle name="パーセント 3" xfId="29" xr:uid="{00000000-0005-0000-0000-000008000000}"/>
    <cellStyle name="パーセント 3 2" xfId="54" xr:uid="{00000000-0005-0000-0000-000009000000}"/>
    <cellStyle name="パーセント 3 3" xfId="62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3" xr:uid="{00000000-0005-0000-0000-00000E000000}"/>
    <cellStyle name="パーセント 4" xfId="50" xr:uid="{00000000-0005-0000-0000-00000F000000}"/>
    <cellStyle name="パーセント 4 2" xfId="66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5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4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7" xr:uid="{00000000-0005-0000-0000-00001A000000}"/>
    <cellStyle name="パーセント 8" xfId="45" xr:uid="{00000000-0005-0000-0000-00001B000000}"/>
    <cellStyle name="ハイパーリンク 2" xfId="7" xr:uid="{00000000-0005-0000-0000-00001C000000}"/>
    <cellStyle name="ハイパーリンク 2 2" xfId="36" xr:uid="{00000000-0005-0000-0000-00001D000000}"/>
    <cellStyle name="桁区切り" xfId="33" builtinId="6"/>
    <cellStyle name="桁区切り 2" xfId="2" xr:uid="{00000000-0005-0000-0000-00001F000000}"/>
    <cellStyle name="桁区切り 2 2" xfId="22" xr:uid="{00000000-0005-0000-0000-000020000000}"/>
    <cellStyle name="桁区切り 2 3" xfId="48" xr:uid="{00000000-0005-0000-0000-000021000000}"/>
    <cellStyle name="桁区切り 2 4" xfId="38" xr:uid="{00000000-0005-0000-0000-000022000000}"/>
    <cellStyle name="桁区切り 3" xfId="8" xr:uid="{00000000-0005-0000-0000-000023000000}"/>
    <cellStyle name="桁区切り 4" xfId="21" xr:uid="{00000000-0005-0000-0000-000024000000}"/>
    <cellStyle name="桁区切り 4 2" xfId="55" xr:uid="{00000000-0005-0000-0000-000025000000}"/>
    <cellStyle name="桁区切り 4 2 2" xfId="70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79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3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2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49" xr:uid="{00000000-0005-0000-0000-000033000000}"/>
    <cellStyle name="桁区切り 6 2" xfId="65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4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3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6" xr:uid="{00000000-0005-0000-0000-00003E000000}"/>
    <cellStyle name="通貨 2" xfId="9" xr:uid="{00000000-0005-0000-0000-00003F000000}"/>
    <cellStyle name="通貨 2 2" xfId="51" xr:uid="{00000000-0005-0000-0000-000040000000}"/>
    <cellStyle name="通貨 2 2 2" xfId="67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6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7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88" xr:uid="{00000000-0005-0000-0000-00004B000000}"/>
    <cellStyle name="通貨 2 6" xfId="124" xr:uid="{00000000-0005-0000-0000-00004C000000}"/>
    <cellStyle name="標準" xfId="0" builtinId="0"/>
    <cellStyle name="標準 10" xfId="42" xr:uid="{00000000-0005-0000-0000-00004E000000}"/>
    <cellStyle name="標準 10 2" xfId="61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6" xr:uid="{00000000-0005-0000-0000-000053000000}"/>
    <cellStyle name="標準 11 2" xfId="64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3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2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5" xr:uid="{00000000-0005-0000-0000-00005E000000}"/>
    <cellStyle name="標準 2" xfId="3" xr:uid="{00000000-0005-0000-0000-00005F000000}"/>
    <cellStyle name="標準 2 2" xfId="10" xr:uid="{00000000-0005-0000-0000-000060000000}"/>
    <cellStyle name="標準 2 2 2" xfId="11" xr:uid="{00000000-0005-0000-0000-000061000000}"/>
    <cellStyle name="標準 2 2 3" xfId="37" xr:uid="{00000000-0005-0000-0000-000062000000}"/>
    <cellStyle name="標準 2 2 3 2" xfId="81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2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3" xr:uid="{00000000-0005-0000-0000-000069000000}"/>
    <cellStyle name="標準 2 2 3 5" xfId="139" xr:uid="{00000000-0005-0000-0000-00006A000000}"/>
    <cellStyle name="標準 2 3" xfId="12" xr:uid="{00000000-0005-0000-0000-00006B000000}"/>
    <cellStyle name="標準 2 3 2" xfId="13" xr:uid="{00000000-0005-0000-0000-00006C000000}"/>
    <cellStyle name="標準 2 3 2 2" xfId="19" xr:uid="{00000000-0005-0000-0000-00006D000000}"/>
    <cellStyle name="標準 2 4" xfId="14" xr:uid="{00000000-0005-0000-0000-00006E000000}"/>
    <cellStyle name="標準 2 5" xfId="15" xr:uid="{00000000-0005-0000-0000-00006F000000}"/>
    <cellStyle name="標準 2 6" xfId="35" xr:uid="{00000000-0005-0000-0000-000070000000}"/>
    <cellStyle name="標準 2 7" xfId="39" xr:uid="{00000000-0005-0000-0000-000071000000}"/>
    <cellStyle name="標準 2_システム要件表_0201" xfId="44" xr:uid="{00000000-0005-0000-0000-000072000000}"/>
    <cellStyle name="標準 3" xfId="1" xr:uid="{00000000-0005-0000-0000-000073000000}"/>
    <cellStyle name="標準 3 2" xfId="30" xr:uid="{00000000-0005-0000-0000-000074000000}"/>
    <cellStyle name="標準 3 3" xfId="47" xr:uid="{00000000-0005-0000-0000-000075000000}"/>
    <cellStyle name="標準 3 4" xfId="40" xr:uid="{00000000-0005-0000-0000-000076000000}"/>
    <cellStyle name="標準 4" xfId="4" xr:uid="{00000000-0005-0000-0000-000077000000}"/>
    <cellStyle name="標準 4 2" xfId="95" xr:uid="{00000000-0005-0000-0000-000078000000}"/>
    <cellStyle name="標準 4 3" xfId="94" xr:uid="{00000000-0005-0000-0000-000079000000}"/>
    <cellStyle name="標準 5" xfId="16" xr:uid="{00000000-0005-0000-0000-00007A000000}"/>
    <cellStyle name="標準 6" xfId="17" xr:uid="{00000000-0005-0000-0000-00007B000000}"/>
    <cellStyle name="標準 6 2" xfId="52" xr:uid="{00000000-0005-0000-0000-00007C000000}"/>
    <cellStyle name="標準 6 2 2" xfId="68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7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58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89" xr:uid="{00000000-0005-0000-0000-000087000000}"/>
    <cellStyle name="標準 6 6" xfId="125" xr:uid="{00000000-0005-0000-0000-000088000000}"/>
    <cellStyle name="標準 63" xfId="31" xr:uid="{00000000-0005-0000-0000-000089000000}"/>
    <cellStyle name="標準 7" xfId="5" xr:uid="{00000000-0005-0000-0000-00008A000000}"/>
    <cellStyle name="標準 7 2" xfId="41" xr:uid="{00000000-0005-0000-0000-00008B000000}"/>
    <cellStyle name="標準 8" xfId="18" xr:uid="{00000000-0005-0000-0000-00008C000000}"/>
    <cellStyle name="標準 8 2" xfId="53" xr:uid="{00000000-0005-0000-0000-00008D000000}"/>
    <cellStyle name="標準 8 2 2" xfId="69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78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59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0" xr:uid="{00000000-0005-0000-0000-000098000000}"/>
    <cellStyle name="標準 8 6" xfId="126" xr:uid="{00000000-0005-0000-0000-000099000000}"/>
    <cellStyle name="標準 9" xfId="20" xr:uid="{00000000-0005-0000-0000-00009A000000}"/>
    <cellStyle name="標準 9 2" xfId="56" xr:uid="{00000000-0005-0000-0000-00009B000000}"/>
    <cellStyle name="標準 9 2 2" xfId="71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0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0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1" xr:uid="{00000000-0005-0000-0000-0000A6000000}"/>
    <cellStyle name="標準 9 6" xfId="127" xr:uid="{00000000-0005-0000-0000-0000A7000000}"/>
  </cellStyles>
  <dxfs count="3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158750</xdr:colOff>
      <xdr:row>1</xdr:row>
      <xdr:rowOff>42341</xdr:rowOff>
    </xdr:from>
    <xdr:ext cx="6440807" cy="110318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58750" y="480491"/>
          <a:ext cx="6440807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）工場・事業場型」のうち指定設備を導入する場合、又は「令和６年度補正予算 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）設備単位型」でのみ利用できます。</a:t>
          </a:r>
          <a:endParaRPr kumimoji="1" lang="en-US" altLang="ja-JP" sz="11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30</xdr:col>
      <xdr:colOff>158750</xdr:colOff>
      <xdr:row>0</xdr:row>
      <xdr:rowOff>95250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2207C3A-78A4-4C63-B8A3-773207FC7ADE}"/>
            </a:ext>
          </a:extLst>
        </xdr:cNvPr>
        <xdr:cNvSpPr txBox="1"/>
      </xdr:nvSpPr>
      <xdr:spPr>
        <a:xfrm>
          <a:off x="6159500" y="9525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34</xdr:col>
      <xdr:colOff>111126</xdr:colOff>
      <xdr:row>0</xdr:row>
      <xdr:rowOff>0</xdr:rowOff>
    </xdr:from>
    <xdr:to>
      <xdr:col>40</xdr:col>
      <xdr:colOff>501651</xdr:colOff>
      <xdr:row>1</xdr:row>
      <xdr:rowOff>222250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FFC1DF15-1CFF-E760-0C12-3C9D76A29FA7}"/>
            </a:ext>
          </a:extLst>
        </xdr:cNvPr>
        <xdr:cNvSpPr/>
      </xdr:nvSpPr>
      <xdr:spPr>
        <a:xfrm>
          <a:off x="6854826" y="0"/>
          <a:ext cx="5010150" cy="660400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800">
              <a:solidFill>
                <a:sysClr val="windowText" lastClr="000000"/>
              </a:solidFill>
            </a:rPr>
            <a:t>AI</a:t>
          </a:r>
          <a:r>
            <a:rPr kumimoji="1" lang="ja-JP" altLang="en-US" sz="2800">
              <a:solidFill>
                <a:sysClr val="windowText" lastClr="000000"/>
              </a:solidFill>
            </a:rPr>
            <a:t>～</a:t>
          </a:r>
          <a:r>
            <a:rPr kumimoji="1" lang="en-US" altLang="ja-JP" sz="2800">
              <a:solidFill>
                <a:sysClr val="windowText" lastClr="000000"/>
              </a:solidFill>
            </a:rPr>
            <a:t>AO</a:t>
          </a:r>
          <a:r>
            <a:rPr kumimoji="1" lang="ja-JP" altLang="en-US" sz="2800">
              <a:solidFill>
                <a:sysClr val="windowText" lastClr="000000"/>
              </a:solidFill>
            </a:rPr>
            <a:t>列を非表示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1</xdr:row>
      <xdr:rowOff>40754</xdr:rowOff>
    </xdr:from>
    <xdr:ext cx="6440807" cy="110318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61925" y="478904"/>
          <a:ext cx="6440807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）工場・事業場型」のうち指定設備を導入する場合、又は「令和６年度補正予算 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）設備単位型」でのみ利用できます。</a:t>
          </a:r>
          <a:endParaRPr kumimoji="1" lang="en-US" altLang="ja-JP" sz="11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30</xdr:col>
      <xdr:colOff>149225</xdr:colOff>
      <xdr:row>0</xdr:row>
      <xdr:rowOff>95250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AF32B7C-2C79-4B9E-9E7E-8EE0C14CCF9C}"/>
            </a:ext>
          </a:extLst>
        </xdr:cNvPr>
        <xdr:cNvSpPr txBox="1"/>
      </xdr:nvSpPr>
      <xdr:spPr>
        <a:xfrm>
          <a:off x="6149975" y="9525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34</xdr:col>
      <xdr:colOff>149225</xdr:colOff>
      <xdr:row>0</xdr:row>
      <xdr:rowOff>57150</xdr:rowOff>
    </xdr:from>
    <xdr:to>
      <xdr:col>40</xdr:col>
      <xdr:colOff>539750</xdr:colOff>
      <xdr:row>1</xdr:row>
      <xdr:rowOff>273050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40C661D-8169-43B9-BEDD-135735D5FA48}"/>
            </a:ext>
          </a:extLst>
        </xdr:cNvPr>
        <xdr:cNvSpPr/>
      </xdr:nvSpPr>
      <xdr:spPr>
        <a:xfrm>
          <a:off x="6892925" y="57150"/>
          <a:ext cx="5000625" cy="654050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800">
              <a:solidFill>
                <a:sysClr val="windowText" lastClr="000000"/>
              </a:solidFill>
            </a:rPr>
            <a:t>AI</a:t>
          </a:r>
          <a:r>
            <a:rPr kumimoji="1" lang="ja-JP" altLang="en-US" sz="2800">
              <a:solidFill>
                <a:sysClr val="windowText" lastClr="000000"/>
              </a:solidFill>
            </a:rPr>
            <a:t>～</a:t>
          </a:r>
          <a:r>
            <a:rPr kumimoji="1" lang="en-US" altLang="ja-JP" sz="2800">
              <a:solidFill>
                <a:sysClr val="windowText" lastClr="000000"/>
              </a:solidFill>
            </a:rPr>
            <a:t>AO</a:t>
          </a:r>
          <a:r>
            <a:rPr kumimoji="1" lang="ja-JP" altLang="en-US" sz="2800">
              <a:solidFill>
                <a:sysClr val="windowText" lastClr="000000"/>
              </a:solidFill>
            </a:rPr>
            <a:t>列を非表示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60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13" customWidth="1"/>
    <col min="33" max="33" width="0.90625" style="13" customWidth="1"/>
    <col min="34" max="34" width="4.08984375" style="14" customWidth="1"/>
    <col min="35" max="35" width="9" style="16" hidden="1" customWidth="1"/>
    <col min="36" max="36" width="9" style="14" hidden="1" customWidth="1"/>
    <col min="37" max="37" width="14.6328125" style="14" hidden="1" customWidth="1"/>
    <col min="38" max="38" width="9" style="14" hidden="1" customWidth="1"/>
    <col min="39" max="39" width="11.08984375" style="14" hidden="1" customWidth="1"/>
    <col min="40" max="40" width="13.36328125" style="14" hidden="1" customWidth="1"/>
    <col min="41" max="41" width="9" style="14" hidden="1" customWidth="1"/>
    <col min="42" max="44" width="9" style="14" customWidth="1"/>
    <col min="45" max="47" width="9" style="14"/>
    <col min="48" max="48" width="13.6328125" style="14" customWidth="1"/>
    <col min="49" max="51" width="9" style="14"/>
    <col min="52" max="52" width="5.08984375" style="14" customWidth="1"/>
    <col min="53" max="55" width="9" style="14"/>
    <col min="56" max="56" width="2.90625" style="14" customWidth="1"/>
    <col min="57" max="16384" width="9" style="14"/>
  </cols>
  <sheetData>
    <row r="1" spans="1:66" ht="34.5" customHeight="1">
      <c r="A1" s="51" t="s">
        <v>84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4.5" customHeight="1">
      <c r="A2" s="47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66" ht="66.5" customHeight="1">
      <c r="A3" s="47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66" ht="15" customHeight="1">
      <c r="B4" s="52"/>
      <c r="C4" s="53"/>
      <c r="D4" s="53"/>
      <c r="E4" s="54"/>
      <c r="F4" s="55" t="s">
        <v>45</v>
      </c>
      <c r="G4" s="56"/>
      <c r="H4" s="56"/>
      <c r="I4" s="56"/>
      <c r="J4" s="56"/>
      <c r="K4" s="56"/>
    </row>
    <row r="5" spans="1:66" ht="15" customHeight="1">
      <c r="A5" s="13" t="s">
        <v>28</v>
      </c>
    </row>
    <row r="6" spans="1:66" ht="15" customHeight="1">
      <c r="B6" s="60" t="s">
        <v>31</v>
      </c>
      <c r="C6" s="61"/>
      <c r="D6" s="61"/>
      <c r="E6" s="61"/>
      <c r="F6" s="61"/>
      <c r="G6" s="61"/>
      <c r="H6" s="62"/>
      <c r="I6" s="63" t="s">
        <v>33</v>
      </c>
      <c r="J6" s="64"/>
      <c r="K6" s="64"/>
      <c r="L6" s="64"/>
      <c r="M6" s="64"/>
      <c r="N6" s="64"/>
      <c r="O6" s="64"/>
      <c r="P6" s="64"/>
      <c r="Q6" s="64"/>
      <c r="R6" s="65"/>
      <c r="S6" s="14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</row>
    <row r="7" spans="1:66" ht="15" customHeight="1">
      <c r="B7" s="77" t="s">
        <v>95</v>
      </c>
      <c r="C7" s="78"/>
      <c r="D7" s="78"/>
      <c r="E7" s="78"/>
      <c r="F7" s="78"/>
      <c r="G7" s="78"/>
      <c r="H7" s="79"/>
      <c r="I7" s="80"/>
      <c r="J7" s="81"/>
      <c r="K7" s="81"/>
      <c r="L7" s="81"/>
      <c r="M7" s="81"/>
      <c r="N7" s="81"/>
      <c r="O7" s="81"/>
      <c r="P7" s="81"/>
      <c r="Q7" s="81"/>
      <c r="R7" s="82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</row>
    <row r="8" spans="1:66" ht="3" customHeight="1"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M8" s="16"/>
    </row>
    <row r="9" spans="1:66" ht="15" customHeight="1">
      <c r="A9" s="13" t="s">
        <v>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M9" s="16"/>
    </row>
    <row r="10" spans="1:66" ht="15" customHeight="1">
      <c r="B10" s="57" t="s">
        <v>70</v>
      </c>
      <c r="C10" s="57"/>
      <c r="D10" s="57"/>
      <c r="E10" s="57"/>
      <c r="F10" s="57"/>
      <c r="G10" s="57"/>
      <c r="H10" s="57"/>
      <c r="I10" s="72" t="s">
        <v>93</v>
      </c>
      <c r="J10" s="72"/>
      <c r="K10" s="72"/>
      <c r="L10" s="72"/>
      <c r="M10" s="72"/>
      <c r="N10" s="72"/>
      <c r="O10" s="72"/>
      <c r="P10" s="72"/>
      <c r="Q10" s="72"/>
      <c r="R10" s="72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M10" s="16"/>
    </row>
    <row r="11" spans="1:66" ht="15" customHeight="1">
      <c r="B11" s="57" t="s">
        <v>48</v>
      </c>
      <c r="C11" s="57"/>
      <c r="D11" s="57"/>
      <c r="E11" s="57"/>
      <c r="F11" s="57"/>
      <c r="G11" s="57"/>
      <c r="H11" s="57"/>
      <c r="I11" s="58" t="s">
        <v>3</v>
      </c>
      <c r="J11" s="59"/>
      <c r="K11" s="59"/>
      <c r="L11" s="59"/>
      <c r="M11" s="59"/>
      <c r="N11" s="59"/>
      <c r="O11" s="59"/>
      <c r="P11" s="59"/>
      <c r="Q11" s="59"/>
      <c r="R11" s="59"/>
      <c r="S11" s="19"/>
      <c r="T11" s="66" t="s">
        <v>67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J11" s="14" t="s">
        <v>25</v>
      </c>
      <c r="AM11" s="16"/>
    </row>
    <row r="12" spans="1:66" ht="30" customHeight="1">
      <c r="B12" s="57" t="s">
        <v>2</v>
      </c>
      <c r="C12" s="57"/>
      <c r="D12" s="57"/>
      <c r="E12" s="57"/>
      <c r="F12" s="57"/>
      <c r="G12" s="57"/>
      <c r="H12" s="57"/>
      <c r="I12" s="58" t="s">
        <v>94</v>
      </c>
      <c r="J12" s="59"/>
      <c r="K12" s="59"/>
      <c r="L12" s="59"/>
      <c r="M12" s="59"/>
      <c r="N12" s="59"/>
      <c r="O12" s="59"/>
      <c r="P12" s="59"/>
      <c r="Q12" s="59"/>
      <c r="R12" s="59"/>
      <c r="S12" s="19"/>
      <c r="T12" s="66" t="s">
        <v>68</v>
      </c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J12" s="14" t="s">
        <v>26</v>
      </c>
    </row>
    <row r="13" spans="1:66" ht="15" customHeight="1">
      <c r="B13" s="57" t="s">
        <v>29</v>
      </c>
      <c r="C13" s="57"/>
      <c r="D13" s="57"/>
      <c r="E13" s="57"/>
      <c r="F13" s="57"/>
      <c r="G13" s="57"/>
      <c r="H13" s="57"/>
      <c r="I13" s="58" t="s">
        <v>85</v>
      </c>
      <c r="J13" s="59"/>
      <c r="K13" s="59"/>
      <c r="L13" s="59"/>
      <c r="M13" s="59"/>
      <c r="N13" s="59"/>
      <c r="O13" s="59"/>
      <c r="P13" s="59"/>
      <c r="Q13" s="59"/>
      <c r="R13" s="59"/>
      <c r="S13" s="19"/>
      <c r="T13" s="66" t="s">
        <v>69</v>
      </c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</row>
    <row r="14" spans="1:66" ht="15" customHeight="1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</row>
    <row r="15" spans="1:66" ht="15" customHeight="1">
      <c r="A15" s="7"/>
      <c r="B15" s="91" t="s">
        <v>40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8"/>
      <c r="AI15" s="20"/>
      <c r="AJ15" s="20"/>
      <c r="AK15" s="20"/>
      <c r="AL15" s="20"/>
      <c r="AM15" s="21"/>
      <c r="AN15" s="21"/>
      <c r="AO15" s="21"/>
      <c r="AP15" s="8"/>
      <c r="AQ15" s="8"/>
      <c r="AR15" s="8"/>
      <c r="AS15" s="8"/>
      <c r="AT15" s="8"/>
    </row>
    <row r="16" spans="1:66" ht="15" customHeight="1">
      <c r="A16" s="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8"/>
      <c r="AI16" s="20"/>
      <c r="AJ16" s="20"/>
      <c r="AK16" s="20"/>
      <c r="AL16" s="20"/>
      <c r="AM16" s="21"/>
      <c r="AN16" s="21"/>
      <c r="AO16" s="21"/>
      <c r="AP16" s="8"/>
      <c r="AQ16" s="8"/>
      <c r="AR16" s="8"/>
      <c r="AS16" s="8"/>
      <c r="AT16" s="8"/>
    </row>
    <row r="17" spans="1:40" ht="15" customHeight="1">
      <c r="A17" s="13" t="s">
        <v>39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K17" s="22"/>
      <c r="AM17" s="23" t="s">
        <v>22</v>
      </c>
      <c r="AN17" s="24">
        <f>ROUNDDOWN(IF(P19="USRT",I19,I19/3.52),1)</f>
        <v>4</v>
      </c>
    </row>
    <row r="18" spans="1:40" ht="15" customHeight="1">
      <c r="B18" s="60" t="str">
        <f>VLOOKUP(I10,'&lt;コンデンシング&gt;マスタ'!$B$5:$C$6,2,0)</f>
        <v>蒸発温度</v>
      </c>
      <c r="C18" s="61"/>
      <c r="D18" s="61"/>
      <c r="E18" s="61"/>
      <c r="F18" s="61"/>
      <c r="G18" s="61"/>
      <c r="H18" s="62"/>
      <c r="I18" s="67">
        <v>-20</v>
      </c>
      <c r="J18" s="68"/>
      <c r="K18" s="68"/>
      <c r="L18" s="68"/>
      <c r="M18" s="68"/>
      <c r="N18" s="68"/>
      <c r="O18" s="69"/>
      <c r="P18" s="70" t="s">
        <v>57</v>
      </c>
      <c r="Q18" s="70"/>
      <c r="R18" s="70"/>
      <c r="S18" s="18"/>
      <c r="T18" s="66" t="s">
        <v>77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K18" s="22"/>
      <c r="AM18" s="23"/>
      <c r="AN18" s="24"/>
    </row>
    <row r="19" spans="1:40" ht="15" customHeight="1">
      <c r="B19" s="60" t="s">
        <v>87</v>
      </c>
      <c r="C19" s="61"/>
      <c r="D19" s="61"/>
      <c r="E19" s="61"/>
      <c r="F19" s="61"/>
      <c r="G19" s="61"/>
      <c r="H19" s="62"/>
      <c r="I19" s="115">
        <v>14.3</v>
      </c>
      <c r="J19" s="116"/>
      <c r="K19" s="116"/>
      <c r="L19" s="116"/>
      <c r="M19" s="116"/>
      <c r="N19" s="116"/>
      <c r="O19" s="117"/>
      <c r="P19" s="113" t="s">
        <v>49</v>
      </c>
      <c r="Q19" s="113"/>
      <c r="R19" s="114"/>
      <c r="S19" s="19"/>
      <c r="T19" s="66" t="s">
        <v>88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J19" s="14" t="s">
        <v>14</v>
      </c>
      <c r="AK19" s="25" t="e">
        <f>VLOOKUP(AK26&amp;AN19,'&lt;コンデンシング&gt;マスタ'!#REF!,2,0)</f>
        <v>#REF!</v>
      </c>
      <c r="AM19" s="26" t="s">
        <v>16</v>
      </c>
      <c r="AN19" s="27" t="str">
        <f>VLOOKUP(AN17,AM20:AN27,2,1)</f>
        <v>～199以下</v>
      </c>
    </row>
    <row r="20" spans="1:40" ht="15" customHeight="1">
      <c r="B20" s="28"/>
      <c r="C20" s="28"/>
      <c r="D20" s="28"/>
      <c r="E20" s="28"/>
      <c r="F20" s="28"/>
      <c r="G20" s="28"/>
      <c r="H20" s="28"/>
      <c r="I20" s="29"/>
      <c r="J20" s="29"/>
      <c r="K20" s="29"/>
      <c r="L20" s="29"/>
      <c r="M20" s="29"/>
      <c r="N20" s="29"/>
      <c r="O20" s="29"/>
      <c r="P20" s="30"/>
      <c r="Q20" s="30"/>
      <c r="R20" s="30"/>
      <c r="S20" s="3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J20" s="14" t="s">
        <v>15</v>
      </c>
      <c r="AK20" s="25" t="e">
        <f>VLOOKUP(AK26&amp;AN19,'&lt;コンデンシング&gt;マスタ'!#REF!,2,0)</f>
        <v>#REF!</v>
      </c>
      <c r="AM20" s="31">
        <v>0</v>
      </c>
      <c r="AN20" s="31" t="s">
        <v>11</v>
      </c>
    </row>
    <row r="21" spans="1:40" ht="15" customHeight="1">
      <c r="A21" s="7" t="s">
        <v>41</v>
      </c>
      <c r="B21" s="36"/>
      <c r="C21" s="36"/>
      <c r="D21" s="36"/>
      <c r="E21" s="36"/>
      <c r="F21" s="36"/>
      <c r="G21" s="36"/>
      <c r="H21" s="36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6"/>
      <c r="T21" s="36"/>
      <c r="U21" s="36"/>
      <c r="V21" s="36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M21" s="31">
        <v>200</v>
      </c>
      <c r="AN21" s="31" t="s">
        <v>6</v>
      </c>
    </row>
    <row r="22" spans="1:40" ht="15" customHeight="1">
      <c r="B22" s="57" t="s">
        <v>4</v>
      </c>
      <c r="C22" s="57"/>
      <c r="D22" s="57"/>
      <c r="E22" s="57"/>
      <c r="F22" s="57"/>
      <c r="G22" s="57"/>
      <c r="H22" s="57"/>
      <c r="I22" s="97">
        <v>8760</v>
      </c>
      <c r="J22" s="98"/>
      <c r="K22" s="98"/>
      <c r="L22" s="98"/>
      <c r="M22" s="98"/>
      <c r="N22" s="98"/>
      <c r="O22" s="98"/>
      <c r="P22" s="99" t="s">
        <v>47</v>
      </c>
      <c r="Q22" s="100"/>
      <c r="R22" s="101"/>
      <c r="S22" s="14"/>
      <c r="T22" s="66" t="s">
        <v>83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J22" s="26" t="s">
        <v>5</v>
      </c>
      <c r="AK22" s="26" t="str">
        <f>IF(AND(I22&gt;=1500,I23="有り"),"IPLV","COP")</f>
        <v>COP</v>
      </c>
      <c r="AM22" s="31">
        <v>400</v>
      </c>
      <c r="AN22" s="31" t="s">
        <v>7</v>
      </c>
    </row>
    <row r="23" spans="1:40">
      <c r="B23" s="92" t="s">
        <v>58</v>
      </c>
      <c r="C23" s="92"/>
      <c r="D23" s="92"/>
      <c r="E23" s="92"/>
      <c r="F23" s="92"/>
      <c r="G23" s="92"/>
      <c r="H23" s="92"/>
      <c r="I23" s="72" t="s">
        <v>60</v>
      </c>
      <c r="J23" s="72"/>
      <c r="K23" s="72"/>
      <c r="L23" s="72"/>
      <c r="M23" s="72"/>
      <c r="N23" s="72"/>
      <c r="O23" s="72"/>
      <c r="P23" s="72"/>
      <c r="Q23" s="72"/>
      <c r="R23" s="72"/>
      <c r="S23" s="32"/>
      <c r="T23" s="71" t="s">
        <v>62</v>
      </c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K23" s="33"/>
      <c r="AM23" s="31">
        <v>600</v>
      </c>
      <c r="AN23" s="31" t="s">
        <v>8</v>
      </c>
    </row>
    <row r="24" spans="1:40">
      <c r="B24" s="73" t="s">
        <v>80</v>
      </c>
      <c r="C24" s="74"/>
      <c r="D24" s="74"/>
      <c r="E24" s="74"/>
      <c r="F24" s="74"/>
      <c r="G24" s="74"/>
      <c r="H24" s="75"/>
      <c r="I24" s="58" t="s">
        <v>81</v>
      </c>
      <c r="J24" s="59"/>
      <c r="K24" s="59"/>
      <c r="L24" s="59"/>
      <c r="M24" s="59"/>
      <c r="N24" s="59"/>
      <c r="O24" s="59"/>
      <c r="P24" s="59"/>
      <c r="Q24" s="59"/>
      <c r="R24" s="76"/>
      <c r="S24" s="32"/>
      <c r="T24" s="46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K24" s="33"/>
      <c r="AM24" s="31"/>
      <c r="AN24" s="31"/>
    </row>
    <row r="25" spans="1:40" ht="13.5" customHeight="1">
      <c r="B25" s="73" t="s">
        <v>56</v>
      </c>
      <c r="C25" s="74"/>
      <c r="D25" s="74"/>
      <c r="E25" s="74"/>
      <c r="F25" s="74"/>
      <c r="G25" s="74"/>
      <c r="H25" s="75"/>
      <c r="I25" s="83">
        <f>IF(I23="無し",'&lt;コンデンシング&gt;マスタ'!J5,VLOOKUP(I24,'&lt;コンデンシング&gt;マスタ'!$I$6:$J$9,2,0))</f>
        <v>0.73</v>
      </c>
      <c r="J25" s="84"/>
      <c r="K25" s="84"/>
      <c r="L25" s="84"/>
      <c r="M25" s="84"/>
      <c r="N25" s="84"/>
      <c r="O25" s="84"/>
      <c r="P25" s="84"/>
      <c r="Q25" s="84"/>
      <c r="R25" s="85"/>
      <c r="S25" s="32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K25" s="33"/>
      <c r="AM25" s="31"/>
      <c r="AN25" s="31"/>
    </row>
    <row r="26" spans="1:40" ht="15" customHeight="1">
      <c r="B26" s="57" t="s">
        <v>30</v>
      </c>
      <c r="C26" s="57"/>
      <c r="D26" s="57"/>
      <c r="E26" s="57"/>
      <c r="F26" s="57"/>
      <c r="G26" s="57"/>
      <c r="H26" s="57"/>
      <c r="I26" s="93">
        <v>2025</v>
      </c>
      <c r="J26" s="94"/>
      <c r="K26" s="94"/>
      <c r="L26" s="94"/>
      <c r="M26" s="94"/>
      <c r="N26" s="94"/>
      <c r="O26" s="94"/>
      <c r="P26" s="94"/>
      <c r="Q26" s="94"/>
      <c r="R26" s="95"/>
      <c r="S26" s="32"/>
      <c r="T26" s="66" t="s">
        <v>43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J26" s="14" t="s">
        <v>35</v>
      </c>
      <c r="AK26" s="34" t="str">
        <f>IF(OR(I26&lt;=1999,I26="1950年以前"),"1999年以前","2000年以降")</f>
        <v>2000年以降</v>
      </c>
      <c r="AL26" s="35"/>
      <c r="AM26" s="31">
        <v>800</v>
      </c>
      <c r="AN26" s="31" t="s">
        <v>9</v>
      </c>
    </row>
    <row r="27" spans="1:40" ht="15" customHeight="1">
      <c r="B27" s="57" t="s">
        <v>32</v>
      </c>
      <c r="C27" s="57"/>
      <c r="D27" s="57"/>
      <c r="E27" s="57"/>
      <c r="F27" s="57"/>
      <c r="G27" s="57"/>
      <c r="H27" s="57"/>
      <c r="I27" s="90">
        <v>1</v>
      </c>
      <c r="J27" s="90"/>
      <c r="K27" s="90"/>
      <c r="L27" s="90"/>
      <c r="M27" s="90"/>
      <c r="N27" s="90"/>
      <c r="O27" s="90"/>
      <c r="P27" s="88" t="s">
        <v>46</v>
      </c>
      <c r="Q27" s="88"/>
      <c r="R27" s="89"/>
      <c r="S27" s="32"/>
      <c r="T27" s="66" t="s">
        <v>44</v>
      </c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K27" s="33"/>
      <c r="AL27" s="35"/>
      <c r="AM27" s="31">
        <v>1000</v>
      </c>
      <c r="AN27" s="31" t="s">
        <v>10</v>
      </c>
    </row>
    <row r="28" spans="1:40" ht="15" customHeight="1">
      <c r="B28" s="36"/>
      <c r="C28" s="36"/>
      <c r="D28" s="3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40" ht="15" customHeight="1">
      <c r="A29" s="13" t="s">
        <v>42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36"/>
      <c r="AF29" s="36"/>
    </row>
    <row r="30" spans="1:40" ht="15" customHeight="1">
      <c r="B30" s="118" t="s">
        <v>13</v>
      </c>
      <c r="C30" s="119"/>
      <c r="D30" s="120"/>
      <c r="E30" s="57" t="s">
        <v>0</v>
      </c>
      <c r="F30" s="57"/>
      <c r="G30" s="57"/>
      <c r="H30" s="57"/>
      <c r="I30" s="105" t="s">
        <v>92</v>
      </c>
      <c r="J30" s="106"/>
      <c r="K30" s="106"/>
      <c r="L30" s="106"/>
      <c r="M30" s="107"/>
      <c r="N30" s="132" t="s">
        <v>50</v>
      </c>
      <c r="O30" s="132"/>
      <c r="P30" s="132"/>
      <c r="Q30" s="132"/>
      <c r="R30" s="135" t="s">
        <v>27</v>
      </c>
      <c r="S30" s="136"/>
      <c r="T30" s="136"/>
      <c r="U30" s="136"/>
      <c r="V30" s="136"/>
      <c r="W30" s="135" t="s">
        <v>18</v>
      </c>
      <c r="X30" s="136"/>
      <c r="Y30" s="136"/>
      <c r="Z30" s="136"/>
      <c r="AA30" s="145"/>
      <c r="AB30" s="102"/>
      <c r="AC30" s="103"/>
      <c r="AD30" s="103"/>
      <c r="AE30" s="103"/>
      <c r="AF30" s="103"/>
      <c r="AJ30" s="14" t="s">
        <v>38</v>
      </c>
    </row>
    <row r="31" spans="1:40" ht="15" customHeight="1" thickBot="1">
      <c r="B31" s="121"/>
      <c r="C31" s="122"/>
      <c r="D31" s="123"/>
      <c r="E31" s="57"/>
      <c r="F31" s="57"/>
      <c r="G31" s="57"/>
      <c r="H31" s="57"/>
      <c r="I31" s="108" t="s">
        <v>12</v>
      </c>
      <c r="J31" s="109"/>
      <c r="K31" s="109"/>
      <c r="L31" s="109"/>
      <c r="M31" s="110"/>
      <c r="N31" s="133" t="s">
        <v>21</v>
      </c>
      <c r="O31" s="133"/>
      <c r="P31" s="133"/>
      <c r="Q31" s="133"/>
      <c r="R31" s="128" t="s">
        <v>17</v>
      </c>
      <c r="S31" s="129"/>
      <c r="T31" s="129"/>
      <c r="U31" s="129"/>
      <c r="V31" s="129"/>
      <c r="W31" s="146" t="s">
        <v>19</v>
      </c>
      <c r="X31" s="147"/>
      <c r="Y31" s="147"/>
      <c r="Z31" s="147"/>
      <c r="AA31" s="148"/>
      <c r="AB31" s="102"/>
      <c r="AC31" s="103"/>
      <c r="AD31" s="103"/>
      <c r="AE31" s="103"/>
      <c r="AF31" s="103"/>
      <c r="AJ31" s="37" t="e">
        <f>ROUNDDOWN(I44/M44,1)</f>
        <v>#DIV/0!</v>
      </c>
    </row>
    <row r="32" spans="1:40" ht="15" customHeight="1" thickTop="1">
      <c r="B32" s="121"/>
      <c r="C32" s="122"/>
      <c r="D32" s="123"/>
      <c r="E32" s="96">
        <v>4</v>
      </c>
      <c r="F32" s="96"/>
      <c r="G32" s="96"/>
      <c r="H32" s="96"/>
      <c r="I32" s="111">
        <f>I19</f>
        <v>14.3</v>
      </c>
      <c r="J32" s="111"/>
      <c r="K32" s="111"/>
      <c r="L32" s="111"/>
      <c r="M32" s="111"/>
      <c r="N32" s="104">
        <f t="shared" ref="N32:N43" si="0">$I$25</f>
        <v>0.73</v>
      </c>
      <c r="O32" s="104"/>
      <c r="P32" s="104"/>
      <c r="Q32" s="104"/>
      <c r="R32" s="137">
        <v>720</v>
      </c>
      <c r="S32" s="137"/>
      <c r="T32" s="137"/>
      <c r="U32" s="137"/>
      <c r="V32" s="138"/>
      <c r="W32" s="149">
        <f t="shared" ref="W32:W43" si="1">ROUNDDOWN(I32*N32*R32*$I$27,1)</f>
        <v>7516</v>
      </c>
      <c r="X32" s="150"/>
      <c r="Y32" s="150"/>
      <c r="Z32" s="150"/>
      <c r="AA32" s="151"/>
      <c r="AB32" s="86"/>
      <c r="AC32" s="86"/>
      <c r="AD32" s="86"/>
      <c r="AE32" s="86"/>
      <c r="AF32" s="86"/>
    </row>
    <row r="33" spans="2:38" ht="15" customHeight="1">
      <c r="B33" s="121"/>
      <c r="C33" s="122"/>
      <c r="D33" s="123"/>
      <c r="E33" s="96">
        <v>5</v>
      </c>
      <c r="F33" s="96"/>
      <c r="G33" s="96"/>
      <c r="H33" s="96"/>
      <c r="I33" s="111">
        <f>I19</f>
        <v>14.3</v>
      </c>
      <c r="J33" s="111"/>
      <c r="K33" s="111"/>
      <c r="L33" s="111"/>
      <c r="M33" s="111"/>
      <c r="N33" s="104">
        <f t="shared" si="0"/>
        <v>0.73</v>
      </c>
      <c r="O33" s="104"/>
      <c r="P33" s="104"/>
      <c r="Q33" s="104"/>
      <c r="R33" s="137">
        <v>744</v>
      </c>
      <c r="S33" s="137"/>
      <c r="T33" s="137"/>
      <c r="U33" s="137"/>
      <c r="V33" s="138"/>
      <c r="W33" s="152">
        <f t="shared" si="1"/>
        <v>7766.6</v>
      </c>
      <c r="X33" s="153"/>
      <c r="Y33" s="153"/>
      <c r="Z33" s="153"/>
      <c r="AA33" s="154"/>
      <c r="AB33" s="86"/>
      <c r="AC33" s="86"/>
      <c r="AD33" s="86"/>
      <c r="AE33" s="86"/>
      <c r="AF33" s="86"/>
    </row>
    <row r="34" spans="2:38" ht="15" customHeight="1">
      <c r="B34" s="121"/>
      <c r="C34" s="122"/>
      <c r="D34" s="123"/>
      <c r="E34" s="96">
        <v>6</v>
      </c>
      <c r="F34" s="96"/>
      <c r="G34" s="96"/>
      <c r="H34" s="96"/>
      <c r="I34" s="111">
        <f>I19</f>
        <v>14.3</v>
      </c>
      <c r="J34" s="111"/>
      <c r="K34" s="111"/>
      <c r="L34" s="111"/>
      <c r="M34" s="111"/>
      <c r="N34" s="104">
        <f t="shared" si="0"/>
        <v>0.73</v>
      </c>
      <c r="O34" s="104"/>
      <c r="P34" s="104"/>
      <c r="Q34" s="104"/>
      <c r="R34" s="137">
        <v>720</v>
      </c>
      <c r="S34" s="137"/>
      <c r="T34" s="137"/>
      <c r="U34" s="137"/>
      <c r="V34" s="138"/>
      <c r="W34" s="152">
        <f t="shared" si="1"/>
        <v>7516</v>
      </c>
      <c r="X34" s="153"/>
      <c r="Y34" s="153"/>
      <c r="Z34" s="153"/>
      <c r="AA34" s="154"/>
      <c r="AB34" s="86"/>
      <c r="AC34" s="86"/>
      <c r="AD34" s="86"/>
      <c r="AE34" s="86"/>
      <c r="AF34" s="86"/>
    </row>
    <row r="35" spans="2:38" ht="15" customHeight="1">
      <c r="B35" s="121"/>
      <c r="C35" s="122"/>
      <c r="D35" s="123"/>
      <c r="E35" s="96">
        <v>7</v>
      </c>
      <c r="F35" s="96"/>
      <c r="G35" s="96"/>
      <c r="H35" s="96"/>
      <c r="I35" s="111">
        <f>I19</f>
        <v>14.3</v>
      </c>
      <c r="J35" s="111"/>
      <c r="K35" s="111"/>
      <c r="L35" s="111"/>
      <c r="M35" s="111"/>
      <c r="N35" s="104">
        <f t="shared" si="0"/>
        <v>0.73</v>
      </c>
      <c r="O35" s="104"/>
      <c r="P35" s="104"/>
      <c r="Q35" s="104"/>
      <c r="R35" s="137">
        <v>744</v>
      </c>
      <c r="S35" s="137"/>
      <c r="T35" s="137"/>
      <c r="U35" s="137"/>
      <c r="V35" s="138"/>
      <c r="W35" s="152">
        <f t="shared" si="1"/>
        <v>7766.6</v>
      </c>
      <c r="X35" s="153"/>
      <c r="Y35" s="153"/>
      <c r="Z35" s="153"/>
      <c r="AA35" s="154"/>
      <c r="AB35" s="86"/>
      <c r="AC35" s="86"/>
      <c r="AD35" s="86"/>
      <c r="AE35" s="86"/>
      <c r="AF35" s="86"/>
    </row>
    <row r="36" spans="2:38" ht="15" customHeight="1">
      <c r="B36" s="121"/>
      <c r="C36" s="122"/>
      <c r="D36" s="123"/>
      <c r="E36" s="96">
        <v>8</v>
      </c>
      <c r="F36" s="96"/>
      <c r="G36" s="96"/>
      <c r="H36" s="96"/>
      <c r="I36" s="111">
        <f>I19</f>
        <v>14.3</v>
      </c>
      <c r="J36" s="111"/>
      <c r="K36" s="111"/>
      <c r="L36" s="111"/>
      <c r="M36" s="111"/>
      <c r="N36" s="104">
        <f t="shared" si="0"/>
        <v>0.73</v>
      </c>
      <c r="O36" s="104"/>
      <c r="P36" s="104"/>
      <c r="Q36" s="104"/>
      <c r="R36" s="137">
        <v>744</v>
      </c>
      <c r="S36" s="137"/>
      <c r="T36" s="137"/>
      <c r="U36" s="137"/>
      <c r="V36" s="138"/>
      <c r="W36" s="152">
        <f t="shared" si="1"/>
        <v>7766.6</v>
      </c>
      <c r="X36" s="153"/>
      <c r="Y36" s="153"/>
      <c r="Z36" s="153"/>
      <c r="AA36" s="154"/>
      <c r="AB36" s="86"/>
      <c r="AC36" s="86"/>
      <c r="AD36" s="86"/>
      <c r="AE36" s="86"/>
      <c r="AF36" s="86"/>
    </row>
    <row r="37" spans="2:38" ht="15" customHeight="1">
      <c r="B37" s="121"/>
      <c r="C37" s="122"/>
      <c r="D37" s="123"/>
      <c r="E37" s="96">
        <v>9</v>
      </c>
      <c r="F37" s="96"/>
      <c r="G37" s="96"/>
      <c r="H37" s="96"/>
      <c r="I37" s="111">
        <f>I19</f>
        <v>14.3</v>
      </c>
      <c r="J37" s="111"/>
      <c r="K37" s="111"/>
      <c r="L37" s="111"/>
      <c r="M37" s="111"/>
      <c r="N37" s="104">
        <f t="shared" si="0"/>
        <v>0.73</v>
      </c>
      <c r="O37" s="104"/>
      <c r="P37" s="104"/>
      <c r="Q37" s="104"/>
      <c r="R37" s="137">
        <v>720</v>
      </c>
      <c r="S37" s="137"/>
      <c r="T37" s="137"/>
      <c r="U37" s="137"/>
      <c r="V37" s="138"/>
      <c r="W37" s="152">
        <f t="shared" si="1"/>
        <v>7516</v>
      </c>
      <c r="X37" s="153"/>
      <c r="Y37" s="153"/>
      <c r="Z37" s="153"/>
      <c r="AA37" s="154"/>
      <c r="AB37" s="86"/>
      <c r="AC37" s="86"/>
      <c r="AD37" s="86"/>
      <c r="AE37" s="86"/>
      <c r="AF37" s="86"/>
    </row>
    <row r="38" spans="2:38" ht="15" customHeight="1">
      <c r="B38" s="121"/>
      <c r="C38" s="122"/>
      <c r="D38" s="123"/>
      <c r="E38" s="96">
        <v>10</v>
      </c>
      <c r="F38" s="96"/>
      <c r="G38" s="96"/>
      <c r="H38" s="96"/>
      <c r="I38" s="111">
        <f>I19</f>
        <v>14.3</v>
      </c>
      <c r="J38" s="111"/>
      <c r="K38" s="111"/>
      <c r="L38" s="111"/>
      <c r="M38" s="111"/>
      <c r="N38" s="104">
        <f t="shared" si="0"/>
        <v>0.73</v>
      </c>
      <c r="O38" s="104"/>
      <c r="P38" s="104"/>
      <c r="Q38" s="104"/>
      <c r="R38" s="137">
        <v>744</v>
      </c>
      <c r="S38" s="137"/>
      <c r="T38" s="137"/>
      <c r="U38" s="137"/>
      <c r="V38" s="138"/>
      <c r="W38" s="152">
        <f t="shared" si="1"/>
        <v>7766.6</v>
      </c>
      <c r="X38" s="153"/>
      <c r="Y38" s="153"/>
      <c r="Z38" s="153"/>
      <c r="AA38" s="154"/>
      <c r="AB38" s="86"/>
      <c r="AC38" s="86"/>
      <c r="AD38" s="86"/>
      <c r="AE38" s="86"/>
      <c r="AF38" s="86"/>
    </row>
    <row r="39" spans="2:38" ht="15" customHeight="1">
      <c r="B39" s="121"/>
      <c r="C39" s="122"/>
      <c r="D39" s="123"/>
      <c r="E39" s="96">
        <v>11</v>
      </c>
      <c r="F39" s="96"/>
      <c r="G39" s="96"/>
      <c r="H39" s="96"/>
      <c r="I39" s="111">
        <f>I19</f>
        <v>14.3</v>
      </c>
      <c r="J39" s="111"/>
      <c r="K39" s="111"/>
      <c r="L39" s="111"/>
      <c r="M39" s="111"/>
      <c r="N39" s="104">
        <f t="shared" si="0"/>
        <v>0.73</v>
      </c>
      <c r="O39" s="104"/>
      <c r="P39" s="104"/>
      <c r="Q39" s="104"/>
      <c r="R39" s="137">
        <v>720</v>
      </c>
      <c r="S39" s="137"/>
      <c r="T39" s="137"/>
      <c r="U39" s="137"/>
      <c r="V39" s="138"/>
      <c r="W39" s="152">
        <f t="shared" si="1"/>
        <v>7516</v>
      </c>
      <c r="X39" s="153"/>
      <c r="Y39" s="153"/>
      <c r="Z39" s="153"/>
      <c r="AA39" s="154"/>
      <c r="AB39" s="86"/>
      <c r="AC39" s="86"/>
      <c r="AD39" s="86"/>
      <c r="AE39" s="86"/>
      <c r="AF39" s="86"/>
    </row>
    <row r="40" spans="2:38" ht="15" customHeight="1">
      <c r="B40" s="121"/>
      <c r="C40" s="122"/>
      <c r="D40" s="123"/>
      <c r="E40" s="96">
        <v>12</v>
      </c>
      <c r="F40" s="96"/>
      <c r="G40" s="96"/>
      <c r="H40" s="96"/>
      <c r="I40" s="111">
        <f>I19</f>
        <v>14.3</v>
      </c>
      <c r="J40" s="111"/>
      <c r="K40" s="111"/>
      <c r="L40" s="111"/>
      <c r="M40" s="111"/>
      <c r="N40" s="104">
        <f t="shared" si="0"/>
        <v>0.73</v>
      </c>
      <c r="O40" s="104"/>
      <c r="P40" s="104"/>
      <c r="Q40" s="104"/>
      <c r="R40" s="137">
        <v>744</v>
      </c>
      <c r="S40" s="137"/>
      <c r="T40" s="137"/>
      <c r="U40" s="137"/>
      <c r="V40" s="138"/>
      <c r="W40" s="152">
        <f t="shared" si="1"/>
        <v>7766.6</v>
      </c>
      <c r="X40" s="153"/>
      <c r="Y40" s="153"/>
      <c r="Z40" s="153"/>
      <c r="AA40" s="154"/>
      <c r="AB40" s="87" t="s">
        <v>89</v>
      </c>
      <c r="AC40" s="87"/>
      <c r="AD40" s="87"/>
      <c r="AE40" s="87"/>
      <c r="AF40" s="87"/>
      <c r="AG40" s="87"/>
      <c r="AH40" s="87"/>
    </row>
    <row r="41" spans="2:38" ht="15" customHeight="1">
      <c r="B41" s="121"/>
      <c r="C41" s="122"/>
      <c r="D41" s="123"/>
      <c r="E41" s="96">
        <v>1</v>
      </c>
      <c r="F41" s="96"/>
      <c r="G41" s="96"/>
      <c r="H41" s="96"/>
      <c r="I41" s="111">
        <f>I19</f>
        <v>14.3</v>
      </c>
      <c r="J41" s="111"/>
      <c r="K41" s="111"/>
      <c r="L41" s="111"/>
      <c r="M41" s="111"/>
      <c r="N41" s="104">
        <f t="shared" si="0"/>
        <v>0.73</v>
      </c>
      <c r="O41" s="104"/>
      <c r="P41" s="104"/>
      <c r="Q41" s="104"/>
      <c r="R41" s="137">
        <v>744</v>
      </c>
      <c r="S41" s="137"/>
      <c r="T41" s="137"/>
      <c r="U41" s="137"/>
      <c r="V41" s="138"/>
      <c r="W41" s="152">
        <f t="shared" si="1"/>
        <v>7766.6</v>
      </c>
      <c r="X41" s="153"/>
      <c r="Y41" s="153"/>
      <c r="Z41" s="153"/>
      <c r="AA41" s="154"/>
      <c r="AB41" s="87"/>
      <c r="AC41" s="87"/>
      <c r="AD41" s="87"/>
      <c r="AE41" s="87"/>
      <c r="AF41" s="87"/>
      <c r="AG41" s="87"/>
      <c r="AH41" s="87"/>
    </row>
    <row r="42" spans="2:38" ht="15" customHeight="1">
      <c r="B42" s="121"/>
      <c r="C42" s="122"/>
      <c r="D42" s="123"/>
      <c r="E42" s="96">
        <v>2</v>
      </c>
      <c r="F42" s="96"/>
      <c r="G42" s="96"/>
      <c r="H42" s="96"/>
      <c r="I42" s="111">
        <f>I19</f>
        <v>14.3</v>
      </c>
      <c r="J42" s="111"/>
      <c r="K42" s="111"/>
      <c r="L42" s="111"/>
      <c r="M42" s="111"/>
      <c r="N42" s="104">
        <f t="shared" si="0"/>
        <v>0.73</v>
      </c>
      <c r="O42" s="104"/>
      <c r="P42" s="104"/>
      <c r="Q42" s="104"/>
      <c r="R42" s="137">
        <v>672</v>
      </c>
      <c r="S42" s="137"/>
      <c r="T42" s="137"/>
      <c r="U42" s="137"/>
      <c r="V42" s="138"/>
      <c r="W42" s="152">
        <f t="shared" si="1"/>
        <v>7015</v>
      </c>
      <c r="X42" s="153"/>
      <c r="Y42" s="153"/>
      <c r="Z42" s="153"/>
      <c r="AA42" s="154"/>
      <c r="AB42" s="87"/>
      <c r="AC42" s="87"/>
      <c r="AD42" s="87"/>
      <c r="AE42" s="87"/>
      <c r="AF42" s="87"/>
      <c r="AG42" s="87"/>
      <c r="AH42" s="87"/>
      <c r="AI42" s="14"/>
      <c r="AJ42" s="35" t="s">
        <v>20</v>
      </c>
      <c r="AK42" s="38">
        <v>0.58499999999999996</v>
      </c>
      <c r="AL42" s="14" t="s">
        <v>23</v>
      </c>
    </row>
    <row r="43" spans="2:38" ht="15" customHeight="1" thickBot="1">
      <c r="B43" s="121"/>
      <c r="C43" s="122"/>
      <c r="D43" s="123"/>
      <c r="E43" s="127">
        <v>3</v>
      </c>
      <c r="F43" s="127"/>
      <c r="G43" s="127"/>
      <c r="H43" s="127"/>
      <c r="I43" s="131">
        <f>I19</f>
        <v>14.3</v>
      </c>
      <c r="J43" s="131"/>
      <c r="K43" s="131"/>
      <c r="L43" s="131"/>
      <c r="M43" s="131"/>
      <c r="N43" s="134">
        <f t="shared" si="0"/>
        <v>0.73</v>
      </c>
      <c r="O43" s="134"/>
      <c r="P43" s="134"/>
      <c r="Q43" s="134"/>
      <c r="R43" s="139">
        <v>744</v>
      </c>
      <c r="S43" s="139"/>
      <c r="T43" s="139"/>
      <c r="U43" s="139"/>
      <c r="V43" s="140"/>
      <c r="W43" s="155">
        <f t="shared" si="1"/>
        <v>7766.6</v>
      </c>
      <c r="X43" s="156"/>
      <c r="Y43" s="156"/>
      <c r="Z43" s="156"/>
      <c r="AA43" s="157"/>
      <c r="AB43" s="87"/>
      <c r="AC43" s="87"/>
      <c r="AD43" s="87"/>
      <c r="AE43" s="87"/>
      <c r="AF43" s="87"/>
      <c r="AG43" s="87"/>
      <c r="AH43" s="87"/>
      <c r="AI43" s="14"/>
      <c r="AJ43" s="35"/>
      <c r="AK43" s="39"/>
      <c r="AL43" s="14" t="s">
        <v>24</v>
      </c>
    </row>
    <row r="44" spans="2:38" ht="15" customHeight="1" thickTop="1">
      <c r="B44" s="124"/>
      <c r="C44" s="125"/>
      <c r="D44" s="126"/>
      <c r="E44" s="128"/>
      <c r="F44" s="129"/>
      <c r="G44" s="129"/>
      <c r="H44" s="130"/>
      <c r="I44" s="141"/>
      <c r="J44" s="142"/>
      <c r="K44" s="142"/>
      <c r="L44" s="142"/>
      <c r="M44" s="142"/>
      <c r="N44" s="143"/>
      <c r="O44" s="143"/>
      <c r="P44" s="143"/>
      <c r="Q44" s="143"/>
      <c r="R44" s="144">
        <f>SUM(R32:V43)</f>
        <v>8760</v>
      </c>
      <c r="S44" s="144"/>
      <c r="T44" s="144"/>
      <c r="U44" s="144"/>
      <c r="V44" s="144"/>
      <c r="W44" s="158">
        <f>SUM(W32:AA43)</f>
        <v>91445.200000000012</v>
      </c>
      <c r="X44" s="159"/>
      <c r="Y44" s="159"/>
      <c r="Z44" s="159"/>
      <c r="AA44" s="160"/>
      <c r="AB44" s="87"/>
      <c r="AC44" s="87"/>
      <c r="AD44" s="87"/>
      <c r="AE44" s="87"/>
      <c r="AF44" s="87"/>
      <c r="AG44" s="87"/>
      <c r="AH44" s="87"/>
      <c r="AI44" s="14"/>
    </row>
    <row r="45" spans="2:38" ht="15" customHeight="1">
      <c r="B45" s="40"/>
      <c r="C45" s="40"/>
      <c r="D45" s="40"/>
      <c r="E45" s="41"/>
      <c r="F45" s="41"/>
      <c r="G45" s="41"/>
      <c r="H45" s="41"/>
      <c r="I45" s="49" t="s">
        <v>86</v>
      </c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0"/>
      <c r="AC45" s="40"/>
      <c r="AD45" s="42"/>
      <c r="AE45" s="42"/>
      <c r="AF45" s="42"/>
      <c r="AI45" s="14"/>
    </row>
    <row r="46" spans="2:38" ht="15" customHeight="1">
      <c r="B46" s="112"/>
      <c r="C46" s="112"/>
      <c r="E46" s="43"/>
      <c r="F46" s="43"/>
      <c r="G46" s="43"/>
      <c r="H46" s="43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42"/>
      <c r="AC46" s="42"/>
      <c r="AD46" s="42"/>
      <c r="AE46" s="42"/>
      <c r="AF46" s="42"/>
      <c r="AI46" s="14"/>
    </row>
    <row r="47" spans="2:38" ht="15" customHeight="1">
      <c r="AI47" s="14"/>
    </row>
    <row r="48" spans="2:38" ht="15" customHeight="1">
      <c r="AG48" s="14"/>
      <c r="AI48" s="14"/>
    </row>
    <row r="49" spans="33:35" ht="15" customHeight="1">
      <c r="AG49" s="14"/>
      <c r="AI49" s="14"/>
    </row>
    <row r="50" spans="33:35" ht="15" customHeight="1">
      <c r="AG50" s="14"/>
      <c r="AI50" s="14"/>
    </row>
    <row r="51" spans="33:35" ht="38.25" customHeight="1">
      <c r="AG51" s="14"/>
      <c r="AI51" s="14"/>
    </row>
    <row r="52" spans="33:35" ht="41.25" customHeight="1">
      <c r="AG52" s="14"/>
      <c r="AI52" s="14"/>
    </row>
    <row r="53" spans="33:35" ht="12" customHeight="1">
      <c r="AG53" s="14"/>
      <c r="AI53" s="14"/>
    </row>
    <row r="54" spans="33:35" ht="12" customHeight="1">
      <c r="AG54" s="14"/>
      <c r="AI54" s="14"/>
    </row>
    <row r="55" spans="33:35" ht="15" customHeight="1">
      <c r="AG55" s="14"/>
      <c r="AI55" s="14"/>
    </row>
    <row r="56" spans="33:35" ht="7.5" customHeight="1">
      <c r="AG56" s="14"/>
    </row>
    <row r="57" spans="33:35" s="13" customFormat="1" ht="38.25" customHeight="1">
      <c r="AG57" s="14"/>
      <c r="AH57" s="14"/>
      <c r="AI57" s="48"/>
    </row>
    <row r="58" spans="33:35" ht="12" customHeight="1">
      <c r="AG58" s="14"/>
    </row>
    <row r="59" spans="33:35" ht="3.75" customHeight="1">
      <c r="AG59" s="14"/>
    </row>
    <row r="60" spans="33:35">
      <c r="AG60" s="14"/>
    </row>
    <row r="61" spans="33:35">
      <c r="AG61" s="14"/>
    </row>
    <row r="62" spans="33:35" ht="13.5" customHeight="1">
      <c r="AG62" s="14"/>
    </row>
    <row r="65" spans="34:34">
      <c r="AH65" s="13"/>
    </row>
    <row r="84" ht="13.5" customHeight="1"/>
    <row r="115" spans="34:35" s="13" customFormat="1" ht="13.5" customHeight="1">
      <c r="AH115" s="14"/>
      <c r="AI115" s="48"/>
    </row>
    <row r="123" spans="34:35">
      <c r="AH123" s="13"/>
    </row>
    <row r="130" spans="34:35" s="13" customFormat="1" ht="13.5" customHeight="1">
      <c r="AH130" s="14"/>
      <c r="AI130" s="48"/>
    </row>
    <row r="138" spans="34:35">
      <c r="AH138" s="13"/>
    </row>
    <row r="150" spans="34:35" s="13" customFormat="1" ht="13.5" customHeight="1">
      <c r="AH150" s="14"/>
      <c r="AI150" s="48"/>
    </row>
    <row r="152" spans="34:35" s="13" customFormat="1" ht="13.5" customHeight="1">
      <c r="AH152" s="14"/>
      <c r="AI152" s="48"/>
    </row>
    <row r="158" spans="34:35">
      <c r="AH158" s="13"/>
    </row>
    <row r="160" spans="34:35">
      <c r="AH160" s="13"/>
    </row>
  </sheetData>
  <sheetProtection algorithmName="SHA-512" hashValue="Co60uF7s1s8IMjNdR3y/v6DkKntRhzmRTQr4dqrl9wBGnO/ErisrVRZiw0y5b319tobZEM0ZSLp1K7T4J8/OBw==" saltValue="MWxZb4ciuqdGRpyGzwtNgQ==" spinCount="100000" sheet="1" objects="1" scenarios="1" selectLockedCells="1"/>
  <dataConsolidate/>
  <mergeCells count="137">
    <mergeCell ref="I44:M44"/>
    <mergeCell ref="N44:Q44"/>
    <mergeCell ref="R44:V44"/>
    <mergeCell ref="W30:AA30"/>
    <mergeCell ref="W31:AA31"/>
    <mergeCell ref="W32:AA32"/>
    <mergeCell ref="W33:AA33"/>
    <mergeCell ref="W34:AA34"/>
    <mergeCell ref="W35:AA35"/>
    <mergeCell ref="W36:AA36"/>
    <mergeCell ref="W37:AA37"/>
    <mergeCell ref="W38:AA38"/>
    <mergeCell ref="W39:AA39"/>
    <mergeCell ref="W40:AA40"/>
    <mergeCell ref="W41:AA41"/>
    <mergeCell ref="W42:AA42"/>
    <mergeCell ref="W43:AA43"/>
    <mergeCell ref="W44:AA44"/>
    <mergeCell ref="N37:Q37"/>
    <mergeCell ref="N38:Q38"/>
    <mergeCell ref="N39:Q39"/>
    <mergeCell ref="N40:Q40"/>
    <mergeCell ref="I38:M38"/>
    <mergeCell ref="N41:Q41"/>
    <mergeCell ref="N42:Q42"/>
    <mergeCell ref="N43:Q43"/>
    <mergeCell ref="R30:V30"/>
    <mergeCell ref="R31:V31"/>
    <mergeCell ref="R32:V32"/>
    <mergeCell ref="R33:V33"/>
    <mergeCell ref="R34:V34"/>
    <mergeCell ref="R35:V35"/>
    <mergeCell ref="R36:V36"/>
    <mergeCell ref="R37:V37"/>
    <mergeCell ref="R38:V38"/>
    <mergeCell ref="R39:V39"/>
    <mergeCell ref="R40:V40"/>
    <mergeCell ref="R41:V41"/>
    <mergeCell ref="R42:V42"/>
    <mergeCell ref="R43:V43"/>
    <mergeCell ref="N36:Q36"/>
    <mergeCell ref="N32:Q32"/>
    <mergeCell ref="N33:Q33"/>
    <mergeCell ref="I36:M36"/>
    <mergeCell ref="I37:M37"/>
    <mergeCell ref="B46:C46"/>
    <mergeCell ref="P19:R19"/>
    <mergeCell ref="I19:O19"/>
    <mergeCell ref="B30:D44"/>
    <mergeCell ref="E40:H40"/>
    <mergeCell ref="E41:H41"/>
    <mergeCell ref="E42:H42"/>
    <mergeCell ref="E43:H43"/>
    <mergeCell ref="E44:H44"/>
    <mergeCell ref="E30:H31"/>
    <mergeCell ref="E32:H32"/>
    <mergeCell ref="E36:H36"/>
    <mergeCell ref="E37:H37"/>
    <mergeCell ref="E38:H38"/>
    <mergeCell ref="E39:H39"/>
    <mergeCell ref="I39:M39"/>
    <mergeCell ref="I40:M40"/>
    <mergeCell ref="I41:M41"/>
    <mergeCell ref="I42:M42"/>
    <mergeCell ref="I43:M43"/>
    <mergeCell ref="N30:Q30"/>
    <mergeCell ref="N31:Q31"/>
    <mergeCell ref="T27:AG27"/>
    <mergeCell ref="N34:Q34"/>
    <mergeCell ref="N35:Q35"/>
    <mergeCell ref="I30:M30"/>
    <mergeCell ref="I31:M31"/>
    <mergeCell ref="I32:M32"/>
    <mergeCell ref="I33:M33"/>
    <mergeCell ref="I34:M34"/>
    <mergeCell ref="I35:M35"/>
    <mergeCell ref="AB32:AF32"/>
    <mergeCell ref="AB33:AF33"/>
    <mergeCell ref="AB34:AF34"/>
    <mergeCell ref="AB35:AF35"/>
    <mergeCell ref="AB36:AF36"/>
    <mergeCell ref="AB37:AF37"/>
    <mergeCell ref="AB38:AF38"/>
    <mergeCell ref="AB39:AF39"/>
    <mergeCell ref="AB40:AH44"/>
    <mergeCell ref="P27:R27"/>
    <mergeCell ref="I27:O27"/>
    <mergeCell ref="B15:AG15"/>
    <mergeCell ref="B22:H22"/>
    <mergeCell ref="B23:H23"/>
    <mergeCell ref="B26:H26"/>
    <mergeCell ref="B27:H27"/>
    <mergeCell ref="T26:AG26"/>
    <mergeCell ref="B18:H18"/>
    <mergeCell ref="I26:R26"/>
    <mergeCell ref="B19:H19"/>
    <mergeCell ref="I23:R23"/>
    <mergeCell ref="E33:H33"/>
    <mergeCell ref="E34:H34"/>
    <mergeCell ref="E35:H35"/>
    <mergeCell ref="I22:O22"/>
    <mergeCell ref="P22:R22"/>
    <mergeCell ref="AB30:AF30"/>
    <mergeCell ref="AB31:AF31"/>
    <mergeCell ref="T11:AG11"/>
    <mergeCell ref="T12:AG12"/>
    <mergeCell ref="T13:AG13"/>
    <mergeCell ref="T19:AG19"/>
    <mergeCell ref="T20:AG20"/>
    <mergeCell ref="T22:AG22"/>
    <mergeCell ref="T23:AF23"/>
    <mergeCell ref="B25:H25"/>
    <mergeCell ref="I25:R25"/>
    <mergeCell ref="I45:AA46"/>
    <mergeCell ref="A1:AE1"/>
    <mergeCell ref="B4:E4"/>
    <mergeCell ref="F4:K4"/>
    <mergeCell ref="B11:H11"/>
    <mergeCell ref="B12:H12"/>
    <mergeCell ref="B13:H13"/>
    <mergeCell ref="I11:R11"/>
    <mergeCell ref="I12:R12"/>
    <mergeCell ref="I13:R13"/>
    <mergeCell ref="B6:H6"/>
    <mergeCell ref="I6:R6"/>
    <mergeCell ref="T6:AG6"/>
    <mergeCell ref="I18:O18"/>
    <mergeCell ref="P18:R18"/>
    <mergeCell ref="T18:AG18"/>
    <mergeCell ref="T25:AH25"/>
    <mergeCell ref="B10:H10"/>
    <mergeCell ref="I10:R10"/>
    <mergeCell ref="B24:H24"/>
    <mergeCell ref="I24:R24"/>
    <mergeCell ref="B7:H7"/>
    <mergeCell ref="I7:R7"/>
    <mergeCell ref="T7:AG7"/>
  </mergeCells>
  <phoneticPr fontId="5"/>
  <conditionalFormatting sqref="B45">
    <cfRule type="expression" dxfId="2" priority="1">
      <formula>#REF!="指定計算"</formula>
    </cfRule>
  </conditionalFormatting>
  <conditionalFormatting sqref="AB32:AF39">
    <cfRule type="expression" dxfId="1" priority="17">
      <formula>#REF!="指定計算"</formula>
    </cfRule>
  </conditionalFormatting>
  <dataValidations count="1">
    <dataValidation type="list" allowBlank="1" showInputMessage="1" showErrorMessage="1" sqref="I23:R23" xr:uid="{00000000-0002-0000-0000-000000000000}">
      <formula1>"無し,有り"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'&lt;コンデンシング&gt;マスタ'!#REF!</xm:f>
          </x14:formula1>
          <xm:sqref>W26:AF27</xm:sqref>
        </x14:dataValidation>
        <x14:dataValidation type="list" allowBlank="1" showInputMessage="1" showErrorMessage="1" xr:uid="{00000000-0002-0000-0000-000002000000}">
          <x14:formula1>
            <xm:f>'&lt;コンデンシング&gt;マスタ'!$E$5:$E$80</xm:f>
          </x14:formula1>
          <xm:sqref>I26:R26</xm:sqref>
        </x14:dataValidation>
        <x14:dataValidation type="list" allowBlank="1" showInputMessage="1" showErrorMessage="1" xr:uid="{00000000-0002-0000-0000-000003000000}">
          <x14:formula1>
            <xm:f>'&lt;コンデンシング&gt;マスタ'!$B$5:$B$6</xm:f>
          </x14:formula1>
          <xm:sqref>I10:R10</xm:sqref>
        </x14:dataValidation>
        <x14:dataValidation type="list" allowBlank="1" showInputMessage="1" showErrorMessage="1" xr:uid="{00000000-0002-0000-0000-000004000000}">
          <x14:formula1>
            <xm:f>'&lt;コンデンシング&gt;マスタ'!$I$6:$I$9</xm:f>
          </x14:formula1>
          <xm:sqref>I24:R24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60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13" customWidth="1"/>
    <col min="33" max="33" width="0.90625" style="13" customWidth="1"/>
    <col min="34" max="34" width="4" style="14" customWidth="1"/>
    <col min="35" max="35" width="9" style="16" hidden="1" customWidth="1"/>
    <col min="36" max="36" width="9" style="14" hidden="1" customWidth="1"/>
    <col min="37" max="37" width="14.6328125" style="14" hidden="1" customWidth="1"/>
    <col min="38" max="38" width="9" style="14" hidden="1" customWidth="1"/>
    <col min="39" max="39" width="11.08984375" style="14" hidden="1" customWidth="1"/>
    <col min="40" max="40" width="13.36328125" style="14" hidden="1" customWidth="1"/>
    <col min="41" max="41" width="9" style="14" hidden="1" customWidth="1"/>
    <col min="42" max="44" width="9" style="14" customWidth="1"/>
    <col min="45" max="47" width="9" style="14"/>
    <col min="48" max="48" width="13.6328125" style="14" customWidth="1"/>
    <col min="49" max="51" width="9" style="14"/>
    <col min="52" max="52" width="5.08984375" style="14" customWidth="1"/>
    <col min="53" max="55" width="9" style="14"/>
    <col min="56" max="56" width="2.90625" style="14" customWidth="1"/>
    <col min="57" max="16384" width="9" style="14"/>
  </cols>
  <sheetData>
    <row r="1" spans="1:66" ht="34.5" customHeight="1">
      <c r="A1" s="51" t="s">
        <v>84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4.5" customHeight="1">
      <c r="A2" s="47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AS2" s="22"/>
    </row>
    <row r="3" spans="1:66" ht="66.5" customHeight="1">
      <c r="A3" s="47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AS3" s="22"/>
    </row>
    <row r="4" spans="1:66" ht="15" customHeight="1">
      <c r="B4" s="52"/>
      <c r="C4" s="53"/>
      <c r="D4" s="53"/>
      <c r="E4" s="54"/>
      <c r="F4" s="55" t="s">
        <v>45</v>
      </c>
      <c r="G4" s="56"/>
      <c r="H4" s="56"/>
      <c r="I4" s="56"/>
      <c r="J4" s="56"/>
      <c r="K4" s="56"/>
    </row>
    <row r="5" spans="1:66" ht="15" customHeight="1">
      <c r="A5" s="13" t="s">
        <v>28</v>
      </c>
    </row>
    <row r="6" spans="1:66" ht="15" customHeight="1">
      <c r="B6" s="60" t="s">
        <v>31</v>
      </c>
      <c r="C6" s="61"/>
      <c r="D6" s="61"/>
      <c r="E6" s="61"/>
      <c r="F6" s="61"/>
      <c r="G6" s="61"/>
      <c r="H6" s="62"/>
      <c r="I6" s="63" t="s">
        <v>52</v>
      </c>
      <c r="J6" s="64"/>
      <c r="K6" s="64"/>
      <c r="L6" s="64"/>
      <c r="M6" s="64"/>
      <c r="N6" s="64"/>
      <c r="O6" s="64"/>
      <c r="P6" s="64"/>
      <c r="Q6" s="64"/>
      <c r="R6" s="65"/>
      <c r="S6" s="14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</row>
    <row r="7" spans="1:66" ht="15" customHeight="1">
      <c r="B7" s="77" t="s">
        <v>96</v>
      </c>
      <c r="C7" s="78"/>
      <c r="D7" s="78"/>
      <c r="E7" s="78"/>
      <c r="F7" s="78"/>
      <c r="G7" s="78"/>
      <c r="H7" s="79"/>
      <c r="I7" s="80"/>
      <c r="J7" s="81"/>
      <c r="K7" s="81"/>
      <c r="L7" s="81"/>
      <c r="M7" s="81"/>
      <c r="N7" s="81"/>
      <c r="O7" s="81"/>
      <c r="P7" s="81"/>
      <c r="Q7" s="81"/>
      <c r="R7" s="82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</row>
    <row r="8" spans="1:66" ht="3" customHeight="1"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M8" s="16"/>
    </row>
    <row r="9" spans="1:66" ht="15" customHeight="1">
      <c r="A9" s="13" t="s">
        <v>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M9" s="16"/>
    </row>
    <row r="10" spans="1:66" ht="15" customHeight="1">
      <c r="B10" s="57" t="s">
        <v>70</v>
      </c>
      <c r="C10" s="57"/>
      <c r="D10" s="57"/>
      <c r="E10" s="57"/>
      <c r="F10" s="57"/>
      <c r="G10" s="57"/>
      <c r="H10" s="57"/>
      <c r="I10" s="72" t="s">
        <v>91</v>
      </c>
      <c r="J10" s="72"/>
      <c r="K10" s="72"/>
      <c r="L10" s="72"/>
      <c r="M10" s="72"/>
      <c r="N10" s="72"/>
      <c r="O10" s="72"/>
      <c r="P10" s="72"/>
      <c r="Q10" s="72"/>
      <c r="R10" s="72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M10" s="16"/>
    </row>
    <row r="11" spans="1:66" ht="15" customHeight="1">
      <c r="B11" s="57" t="s">
        <v>48</v>
      </c>
      <c r="C11" s="57"/>
      <c r="D11" s="57"/>
      <c r="E11" s="57"/>
      <c r="F11" s="57"/>
      <c r="G11" s="57"/>
      <c r="H11" s="57"/>
      <c r="I11" s="58" t="s">
        <v>3</v>
      </c>
      <c r="J11" s="59"/>
      <c r="K11" s="59"/>
      <c r="L11" s="59"/>
      <c r="M11" s="59"/>
      <c r="N11" s="59"/>
      <c r="O11" s="59"/>
      <c r="P11" s="59"/>
      <c r="Q11" s="59"/>
      <c r="R11" s="59"/>
      <c r="S11" s="19"/>
      <c r="T11" s="66" t="s">
        <v>64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J11" s="14" t="s">
        <v>25</v>
      </c>
      <c r="AM11" s="16"/>
    </row>
    <row r="12" spans="1:66" ht="30" customHeight="1">
      <c r="B12" s="57" t="s">
        <v>2</v>
      </c>
      <c r="C12" s="57"/>
      <c r="D12" s="57"/>
      <c r="E12" s="57"/>
      <c r="F12" s="57"/>
      <c r="G12" s="57"/>
      <c r="H12" s="57"/>
      <c r="I12" s="58" t="s">
        <v>54</v>
      </c>
      <c r="J12" s="59"/>
      <c r="K12" s="59"/>
      <c r="L12" s="59"/>
      <c r="M12" s="59"/>
      <c r="N12" s="59"/>
      <c r="O12" s="59"/>
      <c r="P12" s="59"/>
      <c r="Q12" s="59"/>
      <c r="R12" s="59"/>
      <c r="S12" s="19"/>
      <c r="T12" s="66" t="s">
        <v>65</v>
      </c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J12" s="14" t="s">
        <v>26</v>
      </c>
    </row>
    <row r="13" spans="1:66" ht="15" customHeight="1">
      <c r="B13" s="57" t="s">
        <v>29</v>
      </c>
      <c r="C13" s="57"/>
      <c r="D13" s="57"/>
      <c r="E13" s="57"/>
      <c r="F13" s="57"/>
      <c r="G13" s="57"/>
      <c r="H13" s="57"/>
      <c r="I13" s="58" t="s">
        <v>53</v>
      </c>
      <c r="J13" s="59"/>
      <c r="K13" s="59"/>
      <c r="L13" s="59"/>
      <c r="M13" s="59"/>
      <c r="N13" s="59"/>
      <c r="O13" s="59"/>
      <c r="P13" s="59"/>
      <c r="Q13" s="59"/>
      <c r="R13" s="59"/>
      <c r="S13" s="19"/>
      <c r="T13" s="66" t="s">
        <v>66</v>
      </c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</row>
    <row r="14" spans="1:66" ht="15" customHeight="1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</row>
    <row r="15" spans="1:66" ht="15" customHeight="1">
      <c r="A15" s="7"/>
      <c r="B15" s="91" t="s">
        <v>40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8"/>
      <c r="AI15" s="20"/>
      <c r="AJ15" s="20"/>
      <c r="AK15" s="20"/>
      <c r="AL15" s="20"/>
      <c r="AM15" s="21"/>
      <c r="AN15" s="21"/>
      <c r="AO15" s="21"/>
      <c r="AP15" s="8"/>
      <c r="AQ15" s="8"/>
      <c r="AR15" s="8"/>
      <c r="AS15" s="8"/>
      <c r="AT15" s="8"/>
    </row>
    <row r="16" spans="1:66" ht="15" customHeight="1">
      <c r="A16" s="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8"/>
      <c r="AI16" s="20"/>
      <c r="AJ16" s="20"/>
      <c r="AK16" s="20"/>
      <c r="AL16" s="20"/>
      <c r="AM16" s="21"/>
      <c r="AN16" s="21"/>
      <c r="AO16" s="21"/>
      <c r="AP16" s="8"/>
      <c r="AQ16" s="8"/>
      <c r="AR16" s="8"/>
      <c r="AS16" s="8"/>
      <c r="AT16" s="8"/>
    </row>
    <row r="17" spans="1:40" ht="15" customHeight="1">
      <c r="A17" s="13" t="s">
        <v>39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K17" s="22"/>
      <c r="AM17" s="23" t="s">
        <v>22</v>
      </c>
      <c r="AN17" s="24">
        <f>ROUNDDOWN(IF(P19="USRT",I19,I19/3.52),1)</f>
        <v>3.5</v>
      </c>
    </row>
    <row r="18" spans="1:40" ht="15" customHeight="1">
      <c r="B18" s="60" t="str">
        <f>VLOOKUP(I10,'&lt;コンデンシング&gt;マスタ'!$B$5:$C$6,2,0)</f>
        <v>蒸発温度</v>
      </c>
      <c r="C18" s="61"/>
      <c r="D18" s="61"/>
      <c r="E18" s="61"/>
      <c r="F18" s="61"/>
      <c r="G18" s="61"/>
      <c r="H18" s="62"/>
      <c r="I18" s="67">
        <v>-20</v>
      </c>
      <c r="J18" s="68"/>
      <c r="K18" s="68"/>
      <c r="L18" s="68"/>
      <c r="M18" s="68"/>
      <c r="N18" s="68"/>
      <c r="O18" s="69"/>
      <c r="P18" s="70" t="s">
        <v>57</v>
      </c>
      <c r="Q18" s="70"/>
      <c r="R18" s="70"/>
      <c r="S18" s="18"/>
      <c r="T18" s="66" t="s">
        <v>77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K18" s="22"/>
      <c r="AM18" s="23"/>
      <c r="AN18" s="24"/>
    </row>
    <row r="19" spans="1:40" ht="15" customHeight="1">
      <c r="B19" s="60" t="s">
        <v>87</v>
      </c>
      <c r="C19" s="61"/>
      <c r="D19" s="61"/>
      <c r="E19" s="61"/>
      <c r="F19" s="61"/>
      <c r="G19" s="61"/>
      <c r="H19" s="62"/>
      <c r="I19" s="115">
        <v>12.5</v>
      </c>
      <c r="J19" s="116"/>
      <c r="K19" s="116"/>
      <c r="L19" s="116"/>
      <c r="M19" s="116"/>
      <c r="N19" s="116"/>
      <c r="O19" s="117"/>
      <c r="P19" s="113" t="s">
        <v>49</v>
      </c>
      <c r="Q19" s="113"/>
      <c r="R19" s="114"/>
      <c r="S19" s="19"/>
      <c r="T19" s="66" t="s">
        <v>88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J19" s="14" t="s">
        <v>14</v>
      </c>
      <c r="AK19" s="25" t="e">
        <f>VLOOKUP(AK26&amp;AN19,'&lt;コンデンシング&gt;マスタ'!#REF!,2,0)</f>
        <v>#REF!</v>
      </c>
      <c r="AM19" s="26" t="s">
        <v>16</v>
      </c>
      <c r="AN19" s="27" t="str">
        <f>VLOOKUP(AN17,AM20:AN27,2,1)</f>
        <v>～199以下</v>
      </c>
    </row>
    <row r="20" spans="1:40" ht="15" customHeight="1">
      <c r="B20" s="28"/>
      <c r="C20" s="28"/>
      <c r="D20" s="28"/>
      <c r="E20" s="28"/>
      <c r="F20" s="28"/>
      <c r="G20" s="28"/>
      <c r="H20" s="28"/>
      <c r="I20" s="29"/>
      <c r="J20" s="29"/>
      <c r="K20" s="29"/>
      <c r="L20" s="29"/>
      <c r="M20" s="29"/>
      <c r="N20" s="29"/>
      <c r="O20" s="29"/>
      <c r="P20" s="30"/>
      <c r="Q20" s="30"/>
      <c r="R20" s="30"/>
      <c r="S20" s="3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J20" s="14" t="s">
        <v>15</v>
      </c>
      <c r="AK20" s="25" t="e">
        <f>VLOOKUP(AK26&amp;AN19,'&lt;コンデンシング&gt;マスタ'!#REF!,2,0)</f>
        <v>#REF!</v>
      </c>
      <c r="AM20" s="31">
        <v>0</v>
      </c>
      <c r="AN20" s="31" t="s">
        <v>11</v>
      </c>
    </row>
    <row r="21" spans="1:40" ht="15" customHeight="1">
      <c r="A21" s="7" t="s">
        <v>41</v>
      </c>
      <c r="B21" s="36"/>
      <c r="C21" s="36"/>
      <c r="D21" s="36"/>
      <c r="E21" s="36"/>
      <c r="F21" s="36"/>
      <c r="G21" s="36"/>
      <c r="H21" s="36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6"/>
      <c r="T21" s="36"/>
      <c r="U21" s="36"/>
      <c r="V21" s="36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M21" s="31">
        <v>200</v>
      </c>
      <c r="AN21" s="31" t="s">
        <v>6</v>
      </c>
    </row>
    <row r="22" spans="1:40" ht="15" customHeight="1">
      <c r="B22" s="57" t="s">
        <v>4</v>
      </c>
      <c r="C22" s="57"/>
      <c r="D22" s="57"/>
      <c r="E22" s="57"/>
      <c r="F22" s="57"/>
      <c r="G22" s="57"/>
      <c r="H22" s="57"/>
      <c r="I22" s="164">
        <f>既存設備!I22</f>
        <v>8760</v>
      </c>
      <c r="J22" s="165"/>
      <c r="K22" s="165"/>
      <c r="L22" s="165"/>
      <c r="M22" s="165"/>
      <c r="N22" s="165"/>
      <c r="O22" s="165"/>
      <c r="P22" s="99" t="s">
        <v>47</v>
      </c>
      <c r="Q22" s="100"/>
      <c r="R22" s="101"/>
      <c r="S22" s="14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J22" s="26" t="s">
        <v>5</v>
      </c>
      <c r="AK22" s="26" t="str">
        <f>IF(AND(I22&gt;=1500,I23="有り"),"IPLV","COP")</f>
        <v>IPLV</v>
      </c>
      <c r="AM22" s="31">
        <v>400</v>
      </c>
      <c r="AN22" s="31" t="s">
        <v>7</v>
      </c>
    </row>
    <row r="23" spans="1:40">
      <c r="B23" s="92" t="s">
        <v>58</v>
      </c>
      <c r="C23" s="92"/>
      <c r="D23" s="92"/>
      <c r="E23" s="92"/>
      <c r="F23" s="92"/>
      <c r="G23" s="92"/>
      <c r="H23" s="92"/>
      <c r="I23" s="166" t="s">
        <v>55</v>
      </c>
      <c r="J23" s="166"/>
      <c r="K23" s="166"/>
      <c r="L23" s="166"/>
      <c r="M23" s="166"/>
      <c r="N23" s="166"/>
      <c r="O23" s="166"/>
      <c r="P23" s="166"/>
      <c r="Q23" s="166"/>
      <c r="R23" s="166"/>
      <c r="S23" s="32"/>
      <c r="T23" s="71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K23" s="33"/>
      <c r="AM23" s="31">
        <v>600</v>
      </c>
      <c r="AN23" s="31" t="s">
        <v>8</v>
      </c>
    </row>
    <row r="24" spans="1:40" ht="13.5" customHeight="1">
      <c r="B24" s="73" t="s">
        <v>80</v>
      </c>
      <c r="C24" s="74"/>
      <c r="D24" s="74"/>
      <c r="E24" s="74"/>
      <c r="F24" s="74"/>
      <c r="G24" s="74"/>
      <c r="H24" s="75"/>
      <c r="I24" s="161" t="str">
        <f>既存設備!I24</f>
        <v>高温・低温（冷蔵用）</v>
      </c>
      <c r="J24" s="162"/>
      <c r="K24" s="162"/>
      <c r="L24" s="162"/>
      <c r="M24" s="162"/>
      <c r="N24" s="162"/>
      <c r="O24" s="162"/>
      <c r="P24" s="162"/>
      <c r="Q24" s="162"/>
      <c r="R24" s="163"/>
      <c r="S24" s="32"/>
      <c r="T24" s="46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K24" s="33"/>
      <c r="AM24" s="31"/>
      <c r="AN24" s="31"/>
    </row>
    <row r="25" spans="1:40" ht="13.5" customHeight="1">
      <c r="B25" s="73" t="s">
        <v>56</v>
      </c>
      <c r="C25" s="74"/>
      <c r="D25" s="74"/>
      <c r="E25" s="74"/>
      <c r="F25" s="74"/>
      <c r="G25" s="74"/>
      <c r="H25" s="75"/>
      <c r="I25" s="83">
        <f>VLOOKUP(I24,'&lt;コンデンシング&gt;マスタ'!$I$6:$J$9,2,0)</f>
        <v>0.65</v>
      </c>
      <c r="J25" s="84"/>
      <c r="K25" s="84"/>
      <c r="L25" s="84"/>
      <c r="M25" s="84"/>
      <c r="N25" s="84"/>
      <c r="O25" s="84"/>
      <c r="P25" s="84"/>
      <c r="Q25" s="84"/>
      <c r="R25" s="85"/>
      <c r="S25" s="32"/>
      <c r="T25" s="71" t="s">
        <v>63</v>
      </c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K25" s="33"/>
      <c r="AM25" s="31"/>
      <c r="AN25" s="31"/>
    </row>
    <row r="26" spans="1:40" ht="15" customHeight="1">
      <c r="B26" s="57" t="s">
        <v>30</v>
      </c>
      <c r="C26" s="57"/>
      <c r="D26" s="57"/>
      <c r="E26" s="57"/>
      <c r="F26" s="57"/>
      <c r="G26" s="57"/>
      <c r="H26" s="57"/>
      <c r="I26" s="93">
        <v>2025</v>
      </c>
      <c r="J26" s="94"/>
      <c r="K26" s="94"/>
      <c r="L26" s="94"/>
      <c r="M26" s="94"/>
      <c r="N26" s="94"/>
      <c r="O26" s="94"/>
      <c r="P26" s="94"/>
      <c r="Q26" s="94"/>
      <c r="R26" s="95"/>
      <c r="S26" s="32"/>
      <c r="T26" s="66" t="s">
        <v>43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J26" s="14" t="s">
        <v>35</v>
      </c>
      <c r="AK26" s="34" t="str">
        <f>IF(OR(I26&lt;=1999,I26="1950年以前"),"1999年以前","2000年以降")</f>
        <v>2000年以降</v>
      </c>
      <c r="AL26" s="35"/>
      <c r="AM26" s="31">
        <v>800</v>
      </c>
      <c r="AN26" s="31" t="s">
        <v>9</v>
      </c>
    </row>
    <row r="27" spans="1:40" ht="15" customHeight="1">
      <c r="B27" s="57" t="s">
        <v>32</v>
      </c>
      <c r="C27" s="57"/>
      <c r="D27" s="57"/>
      <c r="E27" s="57"/>
      <c r="F27" s="57"/>
      <c r="G27" s="57"/>
      <c r="H27" s="57"/>
      <c r="I27" s="90">
        <v>1</v>
      </c>
      <c r="J27" s="90"/>
      <c r="K27" s="90"/>
      <c r="L27" s="90"/>
      <c r="M27" s="90"/>
      <c r="N27" s="90"/>
      <c r="O27" s="90"/>
      <c r="P27" s="88" t="s">
        <v>46</v>
      </c>
      <c r="Q27" s="88"/>
      <c r="R27" s="89"/>
      <c r="S27" s="32"/>
      <c r="T27" s="66" t="s">
        <v>44</v>
      </c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K27" s="33"/>
      <c r="AL27" s="35"/>
      <c r="AM27" s="31">
        <v>1000</v>
      </c>
      <c r="AN27" s="31" t="s">
        <v>10</v>
      </c>
    </row>
    <row r="28" spans="1:40" ht="15" customHeight="1">
      <c r="B28" s="36"/>
      <c r="C28" s="36"/>
      <c r="D28" s="3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40" ht="15" customHeight="1">
      <c r="A29" s="13" t="s">
        <v>42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36"/>
      <c r="AF29" s="36"/>
    </row>
    <row r="30" spans="1:40" ht="15" customHeight="1">
      <c r="B30" s="118" t="s">
        <v>13</v>
      </c>
      <c r="C30" s="119"/>
      <c r="D30" s="120"/>
      <c r="E30" s="57" t="s">
        <v>0</v>
      </c>
      <c r="F30" s="57"/>
      <c r="G30" s="57"/>
      <c r="H30" s="57"/>
      <c r="I30" s="105" t="s">
        <v>92</v>
      </c>
      <c r="J30" s="106"/>
      <c r="K30" s="106"/>
      <c r="L30" s="106"/>
      <c r="M30" s="107"/>
      <c r="N30" s="132" t="s">
        <v>50</v>
      </c>
      <c r="O30" s="132"/>
      <c r="P30" s="132"/>
      <c r="Q30" s="132"/>
      <c r="R30" s="135" t="s">
        <v>27</v>
      </c>
      <c r="S30" s="136"/>
      <c r="T30" s="136"/>
      <c r="U30" s="136"/>
      <c r="V30" s="136"/>
      <c r="W30" s="135" t="s">
        <v>18</v>
      </c>
      <c r="X30" s="136"/>
      <c r="Y30" s="136"/>
      <c r="Z30" s="136"/>
      <c r="AA30" s="145"/>
      <c r="AB30" s="102"/>
      <c r="AC30" s="103"/>
      <c r="AD30" s="103"/>
      <c r="AE30" s="103"/>
      <c r="AF30" s="103"/>
      <c r="AJ30" s="14" t="s">
        <v>38</v>
      </c>
    </row>
    <row r="31" spans="1:40" ht="15" customHeight="1" thickBot="1">
      <c r="B31" s="121"/>
      <c r="C31" s="122"/>
      <c r="D31" s="123"/>
      <c r="E31" s="57"/>
      <c r="F31" s="57"/>
      <c r="G31" s="57"/>
      <c r="H31" s="57"/>
      <c r="I31" s="108" t="s">
        <v>12</v>
      </c>
      <c r="J31" s="109"/>
      <c r="K31" s="109"/>
      <c r="L31" s="109"/>
      <c r="M31" s="110"/>
      <c r="N31" s="133" t="s">
        <v>21</v>
      </c>
      <c r="O31" s="133"/>
      <c r="P31" s="133"/>
      <c r="Q31" s="133"/>
      <c r="R31" s="128" t="s">
        <v>17</v>
      </c>
      <c r="S31" s="129"/>
      <c r="T31" s="129"/>
      <c r="U31" s="129"/>
      <c r="V31" s="129"/>
      <c r="W31" s="146" t="s">
        <v>19</v>
      </c>
      <c r="X31" s="147"/>
      <c r="Y31" s="147"/>
      <c r="Z31" s="147"/>
      <c r="AA31" s="148"/>
      <c r="AB31" s="102"/>
      <c r="AC31" s="103"/>
      <c r="AD31" s="103"/>
      <c r="AE31" s="103"/>
      <c r="AF31" s="103"/>
      <c r="AJ31" s="37" t="e">
        <f>ROUNDDOWN(I44/M44,1)</f>
        <v>#DIV/0!</v>
      </c>
    </row>
    <row r="32" spans="1:40" ht="15" customHeight="1" thickTop="1">
      <c r="B32" s="121"/>
      <c r="C32" s="122"/>
      <c r="D32" s="123"/>
      <c r="E32" s="96">
        <v>4</v>
      </c>
      <c r="F32" s="96"/>
      <c r="G32" s="96"/>
      <c r="H32" s="96"/>
      <c r="I32" s="111">
        <f>I19</f>
        <v>12.5</v>
      </c>
      <c r="J32" s="111"/>
      <c r="K32" s="111"/>
      <c r="L32" s="111"/>
      <c r="M32" s="111"/>
      <c r="N32" s="104">
        <f t="shared" ref="N32:N43" si="0">$I$25</f>
        <v>0.65</v>
      </c>
      <c r="O32" s="104"/>
      <c r="P32" s="104"/>
      <c r="Q32" s="104"/>
      <c r="R32" s="167">
        <f>既存設備!R32</f>
        <v>720</v>
      </c>
      <c r="S32" s="167"/>
      <c r="T32" s="167"/>
      <c r="U32" s="167"/>
      <c r="V32" s="168"/>
      <c r="W32" s="149">
        <f t="shared" ref="W32:W43" si="1">ROUNDDOWN(I32*N32*R32*$I$27,1)</f>
        <v>5850</v>
      </c>
      <c r="X32" s="150"/>
      <c r="Y32" s="150"/>
      <c r="Z32" s="150"/>
      <c r="AA32" s="151"/>
      <c r="AB32" s="86"/>
      <c r="AC32" s="86"/>
      <c r="AD32" s="86"/>
      <c r="AE32" s="86"/>
      <c r="AF32" s="86"/>
    </row>
    <row r="33" spans="2:38" ht="15" customHeight="1">
      <c r="B33" s="121"/>
      <c r="C33" s="122"/>
      <c r="D33" s="123"/>
      <c r="E33" s="96">
        <v>5</v>
      </c>
      <c r="F33" s="96"/>
      <c r="G33" s="96"/>
      <c r="H33" s="96"/>
      <c r="I33" s="111">
        <f>I19</f>
        <v>12.5</v>
      </c>
      <c r="J33" s="111"/>
      <c r="K33" s="111"/>
      <c r="L33" s="111"/>
      <c r="M33" s="111"/>
      <c r="N33" s="104">
        <f t="shared" si="0"/>
        <v>0.65</v>
      </c>
      <c r="O33" s="104"/>
      <c r="P33" s="104"/>
      <c r="Q33" s="104"/>
      <c r="R33" s="167">
        <f>既存設備!R33</f>
        <v>744</v>
      </c>
      <c r="S33" s="167"/>
      <c r="T33" s="167"/>
      <c r="U33" s="167"/>
      <c r="V33" s="168"/>
      <c r="W33" s="152">
        <f t="shared" si="1"/>
        <v>6045</v>
      </c>
      <c r="X33" s="153"/>
      <c r="Y33" s="153"/>
      <c r="Z33" s="153"/>
      <c r="AA33" s="154"/>
      <c r="AB33" s="86"/>
      <c r="AC33" s="86"/>
      <c r="AD33" s="86"/>
      <c r="AE33" s="86"/>
      <c r="AF33" s="86"/>
    </row>
    <row r="34" spans="2:38" ht="15" customHeight="1">
      <c r="B34" s="121"/>
      <c r="C34" s="122"/>
      <c r="D34" s="123"/>
      <c r="E34" s="96">
        <v>6</v>
      </c>
      <c r="F34" s="96"/>
      <c r="G34" s="96"/>
      <c r="H34" s="96"/>
      <c r="I34" s="111">
        <f>I19</f>
        <v>12.5</v>
      </c>
      <c r="J34" s="111"/>
      <c r="K34" s="111"/>
      <c r="L34" s="111"/>
      <c r="M34" s="111"/>
      <c r="N34" s="104">
        <f t="shared" si="0"/>
        <v>0.65</v>
      </c>
      <c r="O34" s="104"/>
      <c r="P34" s="104"/>
      <c r="Q34" s="104"/>
      <c r="R34" s="167">
        <f>既存設備!R34</f>
        <v>720</v>
      </c>
      <c r="S34" s="167"/>
      <c r="T34" s="167"/>
      <c r="U34" s="167"/>
      <c r="V34" s="168"/>
      <c r="W34" s="152">
        <f t="shared" si="1"/>
        <v>5850</v>
      </c>
      <c r="X34" s="153"/>
      <c r="Y34" s="153"/>
      <c r="Z34" s="153"/>
      <c r="AA34" s="154"/>
      <c r="AB34" s="86"/>
      <c r="AC34" s="86"/>
      <c r="AD34" s="86"/>
      <c r="AE34" s="86"/>
      <c r="AF34" s="86"/>
    </row>
    <row r="35" spans="2:38" ht="15" customHeight="1">
      <c r="B35" s="121"/>
      <c r="C35" s="122"/>
      <c r="D35" s="123"/>
      <c r="E35" s="96">
        <v>7</v>
      </c>
      <c r="F35" s="96"/>
      <c r="G35" s="96"/>
      <c r="H35" s="96"/>
      <c r="I35" s="111">
        <f>I19</f>
        <v>12.5</v>
      </c>
      <c r="J35" s="111"/>
      <c r="K35" s="111"/>
      <c r="L35" s="111"/>
      <c r="M35" s="111"/>
      <c r="N35" s="104">
        <f t="shared" si="0"/>
        <v>0.65</v>
      </c>
      <c r="O35" s="104"/>
      <c r="P35" s="104"/>
      <c r="Q35" s="104"/>
      <c r="R35" s="167">
        <f>既存設備!R35</f>
        <v>744</v>
      </c>
      <c r="S35" s="167"/>
      <c r="T35" s="167"/>
      <c r="U35" s="167"/>
      <c r="V35" s="168"/>
      <c r="W35" s="152">
        <f t="shared" si="1"/>
        <v>6045</v>
      </c>
      <c r="X35" s="153"/>
      <c r="Y35" s="153"/>
      <c r="Z35" s="153"/>
      <c r="AA35" s="154"/>
      <c r="AB35" s="86"/>
      <c r="AC35" s="86"/>
      <c r="AD35" s="86"/>
      <c r="AE35" s="86"/>
      <c r="AF35" s="86"/>
    </row>
    <row r="36" spans="2:38" ht="15" customHeight="1">
      <c r="B36" s="121"/>
      <c r="C36" s="122"/>
      <c r="D36" s="123"/>
      <c r="E36" s="96">
        <v>8</v>
      </c>
      <c r="F36" s="96"/>
      <c r="G36" s="96"/>
      <c r="H36" s="96"/>
      <c r="I36" s="111">
        <f>I19</f>
        <v>12.5</v>
      </c>
      <c r="J36" s="111"/>
      <c r="K36" s="111"/>
      <c r="L36" s="111"/>
      <c r="M36" s="111"/>
      <c r="N36" s="104">
        <f t="shared" si="0"/>
        <v>0.65</v>
      </c>
      <c r="O36" s="104"/>
      <c r="P36" s="104"/>
      <c r="Q36" s="104"/>
      <c r="R36" s="167">
        <f>既存設備!R36</f>
        <v>744</v>
      </c>
      <c r="S36" s="167"/>
      <c r="T36" s="167"/>
      <c r="U36" s="167"/>
      <c r="V36" s="168"/>
      <c r="W36" s="152">
        <f t="shared" si="1"/>
        <v>6045</v>
      </c>
      <c r="X36" s="153"/>
      <c r="Y36" s="153"/>
      <c r="Z36" s="153"/>
      <c r="AA36" s="154"/>
      <c r="AB36" s="86"/>
      <c r="AC36" s="86"/>
      <c r="AD36" s="86"/>
      <c r="AE36" s="86"/>
      <c r="AF36" s="86"/>
    </row>
    <row r="37" spans="2:38" ht="15" customHeight="1">
      <c r="B37" s="121"/>
      <c r="C37" s="122"/>
      <c r="D37" s="123"/>
      <c r="E37" s="96">
        <v>9</v>
      </c>
      <c r="F37" s="96"/>
      <c r="G37" s="96"/>
      <c r="H37" s="96"/>
      <c r="I37" s="111">
        <f>I19</f>
        <v>12.5</v>
      </c>
      <c r="J37" s="111"/>
      <c r="K37" s="111"/>
      <c r="L37" s="111"/>
      <c r="M37" s="111"/>
      <c r="N37" s="104">
        <f t="shared" si="0"/>
        <v>0.65</v>
      </c>
      <c r="O37" s="104"/>
      <c r="P37" s="104"/>
      <c r="Q37" s="104"/>
      <c r="R37" s="167">
        <f>既存設備!R37</f>
        <v>720</v>
      </c>
      <c r="S37" s="167"/>
      <c r="T37" s="167"/>
      <c r="U37" s="167"/>
      <c r="V37" s="168"/>
      <c r="W37" s="152">
        <f t="shared" si="1"/>
        <v>5850</v>
      </c>
      <c r="X37" s="153"/>
      <c r="Y37" s="153"/>
      <c r="Z37" s="153"/>
      <c r="AA37" s="154"/>
      <c r="AB37" s="86"/>
      <c r="AC37" s="86"/>
      <c r="AD37" s="86"/>
      <c r="AE37" s="86"/>
      <c r="AF37" s="86"/>
    </row>
    <row r="38" spans="2:38" ht="15" customHeight="1">
      <c r="B38" s="121"/>
      <c r="C38" s="122"/>
      <c r="D38" s="123"/>
      <c r="E38" s="96">
        <v>10</v>
      </c>
      <c r="F38" s="96"/>
      <c r="G38" s="96"/>
      <c r="H38" s="96"/>
      <c r="I38" s="111">
        <f>I19</f>
        <v>12.5</v>
      </c>
      <c r="J38" s="111"/>
      <c r="K38" s="111"/>
      <c r="L38" s="111"/>
      <c r="M38" s="111"/>
      <c r="N38" s="104">
        <f t="shared" si="0"/>
        <v>0.65</v>
      </c>
      <c r="O38" s="104"/>
      <c r="P38" s="104"/>
      <c r="Q38" s="104"/>
      <c r="R38" s="167">
        <f>既存設備!R38</f>
        <v>744</v>
      </c>
      <c r="S38" s="167"/>
      <c r="T38" s="167"/>
      <c r="U38" s="167"/>
      <c r="V38" s="168"/>
      <c r="W38" s="152">
        <f t="shared" si="1"/>
        <v>6045</v>
      </c>
      <c r="X38" s="153"/>
      <c r="Y38" s="153"/>
      <c r="Z38" s="153"/>
      <c r="AA38" s="154"/>
      <c r="AB38" s="86"/>
      <c r="AC38" s="86"/>
      <c r="AD38" s="86"/>
      <c r="AE38" s="86"/>
      <c r="AF38" s="86"/>
    </row>
    <row r="39" spans="2:38" ht="15" customHeight="1">
      <c r="B39" s="121"/>
      <c r="C39" s="122"/>
      <c r="D39" s="123"/>
      <c r="E39" s="96">
        <v>11</v>
      </c>
      <c r="F39" s="96"/>
      <c r="G39" s="96"/>
      <c r="H39" s="96"/>
      <c r="I39" s="111">
        <f>I19</f>
        <v>12.5</v>
      </c>
      <c r="J39" s="111"/>
      <c r="K39" s="111"/>
      <c r="L39" s="111"/>
      <c r="M39" s="111"/>
      <c r="N39" s="104">
        <f t="shared" si="0"/>
        <v>0.65</v>
      </c>
      <c r="O39" s="104"/>
      <c r="P39" s="104"/>
      <c r="Q39" s="104"/>
      <c r="R39" s="167">
        <f>既存設備!R39</f>
        <v>720</v>
      </c>
      <c r="S39" s="167"/>
      <c r="T39" s="167"/>
      <c r="U39" s="167"/>
      <c r="V39" s="168"/>
      <c r="W39" s="152">
        <f t="shared" si="1"/>
        <v>5850</v>
      </c>
      <c r="X39" s="153"/>
      <c r="Y39" s="153"/>
      <c r="Z39" s="153"/>
      <c r="AA39" s="154"/>
      <c r="AB39" s="86"/>
      <c r="AC39" s="86"/>
      <c r="AD39" s="86"/>
      <c r="AE39" s="86"/>
      <c r="AF39" s="86"/>
    </row>
    <row r="40" spans="2:38" ht="15" customHeight="1">
      <c r="B40" s="121"/>
      <c r="C40" s="122"/>
      <c r="D40" s="123"/>
      <c r="E40" s="96">
        <v>12</v>
      </c>
      <c r="F40" s="96"/>
      <c r="G40" s="96"/>
      <c r="H40" s="96"/>
      <c r="I40" s="111">
        <f>I19</f>
        <v>12.5</v>
      </c>
      <c r="J40" s="111"/>
      <c r="K40" s="111"/>
      <c r="L40" s="111"/>
      <c r="M40" s="111"/>
      <c r="N40" s="104">
        <f t="shared" si="0"/>
        <v>0.65</v>
      </c>
      <c r="O40" s="104"/>
      <c r="P40" s="104"/>
      <c r="Q40" s="104"/>
      <c r="R40" s="167">
        <f>既存設備!R40</f>
        <v>744</v>
      </c>
      <c r="S40" s="167"/>
      <c r="T40" s="167"/>
      <c r="U40" s="167"/>
      <c r="V40" s="168"/>
      <c r="W40" s="152">
        <f t="shared" si="1"/>
        <v>6045</v>
      </c>
      <c r="X40" s="153"/>
      <c r="Y40" s="153"/>
      <c r="Z40" s="153"/>
      <c r="AA40" s="154"/>
      <c r="AB40" s="87" t="s">
        <v>90</v>
      </c>
      <c r="AC40" s="87"/>
      <c r="AD40" s="87"/>
      <c r="AE40" s="87"/>
      <c r="AF40" s="87"/>
      <c r="AG40" s="87"/>
      <c r="AH40" s="87"/>
    </row>
    <row r="41" spans="2:38" ht="15" customHeight="1">
      <c r="B41" s="121"/>
      <c r="C41" s="122"/>
      <c r="D41" s="123"/>
      <c r="E41" s="96">
        <v>1</v>
      </c>
      <c r="F41" s="96"/>
      <c r="G41" s="96"/>
      <c r="H41" s="96"/>
      <c r="I41" s="111">
        <f>I19</f>
        <v>12.5</v>
      </c>
      <c r="J41" s="111"/>
      <c r="K41" s="111"/>
      <c r="L41" s="111"/>
      <c r="M41" s="111"/>
      <c r="N41" s="104">
        <f t="shared" si="0"/>
        <v>0.65</v>
      </c>
      <c r="O41" s="104"/>
      <c r="P41" s="104"/>
      <c r="Q41" s="104"/>
      <c r="R41" s="167">
        <f>既存設備!R41</f>
        <v>744</v>
      </c>
      <c r="S41" s="167"/>
      <c r="T41" s="167"/>
      <c r="U41" s="167"/>
      <c r="V41" s="168"/>
      <c r="W41" s="152">
        <f t="shared" si="1"/>
        <v>6045</v>
      </c>
      <c r="X41" s="153"/>
      <c r="Y41" s="153"/>
      <c r="Z41" s="153"/>
      <c r="AA41" s="154"/>
      <c r="AB41" s="87"/>
      <c r="AC41" s="87"/>
      <c r="AD41" s="87"/>
      <c r="AE41" s="87"/>
      <c r="AF41" s="87"/>
      <c r="AG41" s="87"/>
      <c r="AH41" s="87"/>
    </row>
    <row r="42" spans="2:38" ht="15" customHeight="1">
      <c r="B42" s="121"/>
      <c r="C42" s="122"/>
      <c r="D42" s="123"/>
      <c r="E42" s="96">
        <v>2</v>
      </c>
      <c r="F42" s="96"/>
      <c r="G42" s="96"/>
      <c r="H42" s="96"/>
      <c r="I42" s="111">
        <f>I19</f>
        <v>12.5</v>
      </c>
      <c r="J42" s="111"/>
      <c r="K42" s="111"/>
      <c r="L42" s="111"/>
      <c r="M42" s="111"/>
      <c r="N42" s="104">
        <f t="shared" si="0"/>
        <v>0.65</v>
      </c>
      <c r="O42" s="104"/>
      <c r="P42" s="104"/>
      <c r="Q42" s="104"/>
      <c r="R42" s="167">
        <f>既存設備!R42</f>
        <v>672</v>
      </c>
      <c r="S42" s="167"/>
      <c r="T42" s="167"/>
      <c r="U42" s="167"/>
      <c r="V42" s="168"/>
      <c r="W42" s="152">
        <f t="shared" si="1"/>
        <v>5460</v>
      </c>
      <c r="X42" s="153"/>
      <c r="Y42" s="153"/>
      <c r="Z42" s="153"/>
      <c r="AA42" s="154"/>
      <c r="AB42" s="87"/>
      <c r="AC42" s="87"/>
      <c r="AD42" s="87"/>
      <c r="AE42" s="87"/>
      <c r="AF42" s="87"/>
      <c r="AG42" s="87"/>
      <c r="AH42" s="87"/>
      <c r="AI42" s="14"/>
      <c r="AJ42" s="35" t="s">
        <v>20</v>
      </c>
      <c r="AK42" s="38">
        <v>0.58499999999999996</v>
      </c>
      <c r="AL42" s="14" t="s">
        <v>23</v>
      </c>
    </row>
    <row r="43" spans="2:38" ht="15" customHeight="1" thickBot="1">
      <c r="B43" s="121"/>
      <c r="C43" s="122"/>
      <c r="D43" s="123"/>
      <c r="E43" s="127">
        <v>3</v>
      </c>
      <c r="F43" s="127"/>
      <c r="G43" s="127"/>
      <c r="H43" s="127"/>
      <c r="I43" s="131">
        <f>I19</f>
        <v>12.5</v>
      </c>
      <c r="J43" s="131"/>
      <c r="K43" s="131"/>
      <c r="L43" s="131"/>
      <c r="M43" s="131"/>
      <c r="N43" s="134">
        <f t="shared" si="0"/>
        <v>0.65</v>
      </c>
      <c r="O43" s="134"/>
      <c r="P43" s="134"/>
      <c r="Q43" s="134"/>
      <c r="R43" s="169">
        <f>既存設備!R43</f>
        <v>744</v>
      </c>
      <c r="S43" s="169"/>
      <c r="T43" s="169"/>
      <c r="U43" s="169"/>
      <c r="V43" s="170"/>
      <c r="W43" s="155">
        <f t="shared" si="1"/>
        <v>6045</v>
      </c>
      <c r="X43" s="156"/>
      <c r="Y43" s="156"/>
      <c r="Z43" s="156"/>
      <c r="AA43" s="157"/>
      <c r="AB43" s="87"/>
      <c r="AC43" s="87"/>
      <c r="AD43" s="87"/>
      <c r="AE43" s="87"/>
      <c r="AF43" s="87"/>
      <c r="AG43" s="87"/>
      <c r="AH43" s="87"/>
      <c r="AI43" s="14"/>
      <c r="AJ43" s="35"/>
      <c r="AK43" s="39"/>
      <c r="AL43" s="14" t="s">
        <v>24</v>
      </c>
    </row>
    <row r="44" spans="2:38" ht="15" customHeight="1" thickTop="1">
      <c r="B44" s="124"/>
      <c r="C44" s="125"/>
      <c r="D44" s="126"/>
      <c r="E44" s="128"/>
      <c r="F44" s="129"/>
      <c r="G44" s="129"/>
      <c r="H44" s="130"/>
      <c r="I44" s="141"/>
      <c r="J44" s="142"/>
      <c r="K44" s="142"/>
      <c r="L44" s="142"/>
      <c r="M44" s="142"/>
      <c r="N44" s="143"/>
      <c r="O44" s="143"/>
      <c r="P44" s="143"/>
      <c r="Q44" s="143"/>
      <c r="R44" s="144">
        <f>I22</f>
        <v>8760</v>
      </c>
      <c r="S44" s="144"/>
      <c r="T44" s="144"/>
      <c r="U44" s="144"/>
      <c r="V44" s="144"/>
      <c r="W44" s="158">
        <f>SUM(W32:AA43)</f>
        <v>71175</v>
      </c>
      <c r="X44" s="159"/>
      <c r="Y44" s="159"/>
      <c r="Z44" s="159"/>
      <c r="AA44" s="160"/>
      <c r="AB44" s="87"/>
      <c r="AC44" s="87"/>
      <c r="AD44" s="87"/>
      <c r="AE44" s="87"/>
      <c r="AF44" s="87"/>
      <c r="AG44" s="87"/>
      <c r="AH44" s="87"/>
      <c r="AI44" s="14"/>
    </row>
    <row r="45" spans="2:38" ht="15" customHeight="1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42"/>
      <c r="AE45" s="42"/>
      <c r="AF45" s="42"/>
      <c r="AI45" s="14"/>
    </row>
    <row r="46" spans="2:38" ht="15" customHeight="1">
      <c r="B46" s="112"/>
      <c r="C46" s="112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42"/>
      <c r="AC46" s="42"/>
      <c r="AD46" s="42"/>
      <c r="AE46" s="42"/>
      <c r="AF46" s="42"/>
      <c r="AI46" s="14"/>
    </row>
    <row r="47" spans="2:38" ht="15" customHeight="1">
      <c r="AI47" s="14"/>
    </row>
    <row r="48" spans="2:38" ht="15" customHeight="1">
      <c r="AG48" s="14"/>
      <c r="AI48" s="14"/>
    </row>
    <row r="49" spans="33:35" ht="15" customHeight="1">
      <c r="AG49" s="14"/>
      <c r="AI49" s="14"/>
    </row>
    <row r="50" spans="33:35" ht="15" customHeight="1">
      <c r="AG50" s="14"/>
      <c r="AI50" s="14"/>
    </row>
    <row r="51" spans="33:35" ht="38.25" customHeight="1">
      <c r="AG51" s="14"/>
      <c r="AI51" s="14"/>
    </row>
    <row r="52" spans="33:35" ht="41.25" customHeight="1">
      <c r="AG52" s="14"/>
      <c r="AI52" s="14"/>
    </row>
    <row r="53" spans="33:35" ht="12" customHeight="1">
      <c r="AG53" s="14"/>
      <c r="AI53" s="14"/>
    </row>
    <row r="54" spans="33:35" ht="12" customHeight="1">
      <c r="AG54" s="14"/>
      <c r="AI54" s="14"/>
    </row>
    <row r="55" spans="33:35" ht="15" customHeight="1">
      <c r="AG55" s="14"/>
      <c r="AI55" s="14"/>
    </row>
    <row r="56" spans="33:35" ht="7.5" customHeight="1">
      <c r="AG56" s="14"/>
    </row>
    <row r="57" spans="33:35" s="13" customFormat="1" ht="38.25" customHeight="1">
      <c r="AG57" s="14"/>
      <c r="AH57" s="14"/>
      <c r="AI57" s="48"/>
    </row>
    <row r="58" spans="33:35" ht="12" customHeight="1">
      <c r="AG58" s="14"/>
    </row>
    <row r="59" spans="33:35" ht="3.75" customHeight="1">
      <c r="AG59" s="14"/>
    </row>
    <row r="60" spans="33:35">
      <c r="AG60" s="14"/>
    </row>
    <row r="61" spans="33:35">
      <c r="AG61" s="14"/>
    </row>
    <row r="62" spans="33:35" ht="13.5" customHeight="1">
      <c r="AG62" s="14"/>
    </row>
    <row r="65" spans="34:34">
      <c r="AH65" s="13"/>
    </row>
    <row r="84" ht="13.5" customHeight="1"/>
    <row r="115" spans="34:35" s="13" customFormat="1" ht="13.5" customHeight="1">
      <c r="AH115" s="14"/>
      <c r="AI115" s="48"/>
    </row>
    <row r="123" spans="34:35">
      <c r="AH123" s="13"/>
    </row>
    <row r="130" spans="34:35" s="13" customFormat="1" ht="13.5" customHeight="1">
      <c r="AH130" s="14"/>
      <c r="AI130" s="48"/>
    </row>
    <row r="138" spans="34:35">
      <c r="AH138" s="13"/>
    </row>
    <row r="150" spans="34:35" s="13" customFormat="1" ht="13.5" customHeight="1">
      <c r="AH150" s="14"/>
      <c r="AI150" s="48"/>
    </row>
    <row r="152" spans="34:35" s="13" customFormat="1" ht="13.5" customHeight="1">
      <c r="AH152" s="14"/>
      <c r="AI152" s="48"/>
    </row>
    <row r="158" spans="34:35">
      <c r="AH158" s="13"/>
    </row>
    <row r="160" spans="34:35">
      <c r="AH160" s="13"/>
    </row>
  </sheetData>
  <sheetProtection algorithmName="SHA-512" hashValue="9UiDlh3tHTbVxPdPSyF3jBGxmgavZpis/xPhBLodtf6aS76wrv457Jp2Iq5YFlAFS9X6IRBlmQd2lsmp7/YKLQ==" saltValue="mZC4jBqyk+OPJirE8/q2hg==" spinCount="100000" sheet="1" objects="1" scenarios="1" selectLockedCells="1"/>
  <mergeCells count="136">
    <mergeCell ref="B46:C46"/>
    <mergeCell ref="E44:H44"/>
    <mergeCell ref="I44:M44"/>
    <mergeCell ref="N44:Q44"/>
    <mergeCell ref="R44:V44"/>
    <mergeCell ref="W44:AA44"/>
    <mergeCell ref="E43:H43"/>
    <mergeCell ref="I43:M43"/>
    <mergeCell ref="N43:Q43"/>
    <mergeCell ref="R43:V43"/>
    <mergeCell ref="W43:AA43"/>
    <mergeCell ref="B30:D44"/>
    <mergeCell ref="E42:H42"/>
    <mergeCell ref="I42:M42"/>
    <mergeCell ref="N42:Q42"/>
    <mergeCell ref="N41:Q41"/>
    <mergeCell ref="AB39:AF39"/>
    <mergeCell ref="E38:H38"/>
    <mergeCell ref="I38:M38"/>
    <mergeCell ref="N38:Q38"/>
    <mergeCell ref="R38:V38"/>
    <mergeCell ref="W38:AA38"/>
    <mergeCell ref="AB38:AF38"/>
    <mergeCell ref="R41:V41"/>
    <mergeCell ref="W41:AA41"/>
    <mergeCell ref="E40:H40"/>
    <mergeCell ref="I40:M40"/>
    <mergeCell ref="N40:Q40"/>
    <mergeCell ref="R40:V40"/>
    <mergeCell ref="W40:AA40"/>
    <mergeCell ref="E39:H39"/>
    <mergeCell ref="I39:M39"/>
    <mergeCell ref="N39:Q39"/>
    <mergeCell ref="R39:V39"/>
    <mergeCell ref="W39:AA39"/>
    <mergeCell ref="AB40:AH44"/>
    <mergeCell ref="R42:V42"/>
    <mergeCell ref="W42:AA42"/>
    <mergeCell ref="E41:H41"/>
    <mergeCell ref="I41:M41"/>
    <mergeCell ref="AB35:AF35"/>
    <mergeCell ref="E34:H34"/>
    <mergeCell ref="I34:M34"/>
    <mergeCell ref="N34:Q34"/>
    <mergeCell ref="R34:V34"/>
    <mergeCell ref="W34:AA34"/>
    <mergeCell ref="AB34:AF34"/>
    <mergeCell ref="E37:H37"/>
    <mergeCell ref="I37:M37"/>
    <mergeCell ref="N37:Q37"/>
    <mergeCell ref="R37:V37"/>
    <mergeCell ref="W37:AA37"/>
    <mergeCell ref="AB37:AF37"/>
    <mergeCell ref="E36:H36"/>
    <mergeCell ref="I36:M36"/>
    <mergeCell ref="N36:Q36"/>
    <mergeCell ref="R36:V36"/>
    <mergeCell ref="W36:AA36"/>
    <mergeCell ref="AB36:AF36"/>
    <mergeCell ref="E35:H35"/>
    <mergeCell ref="I35:M35"/>
    <mergeCell ref="N35:Q35"/>
    <mergeCell ref="R35:V35"/>
    <mergeCell ref="W35:AA35"/>
    <mergeCell ref="AB32:AF32"/>
    <mergeCell ref="E33:H33"/>
    <mergeCell ref="I33:M33"/>
    <mergeCell ref="N33:Q33"/>
    <mergeCell ref="R33:V33"/>
    <mergeCell ref="W33:AA33"/>
    <mergeCell ref="AB33:AF33"/>
    <mergeCell ref="E32:H32"/>
    <mergeCell ref="I32:M32"/>
    <mergeCell ref="N32:Q32"/>
    <mergeCell ref="R32:V32"/>
    <mergeCell ref="W32:AA32"/>
    <mergeCell ref="AB30:AF30"/>
    <mergeCell ref="I31:M31"/>
    <mergeCell ref="N31:Q31"/>
    <mergeCell ref="R31:V31"/>
    <mergeCell ref="W31:AA31"/>
    <mergeCell ref="AB31:AF31"/>
    <mergeCell ref="E30:H31"/>
    <mergeCell ref="I30:M30"/>
    <mergeCell ref="N30:Q30"/>
    <mergeCell ref="R30:V30"/>
    <mergeCell ref="W30:AA30"/>
    <mergeCell ref="B25:H25"/>
    <mergeCell ref="I25:R25"/>
    <mergeCell ref="B26:H26"/>
    <mergeCell ref="I26:R26"/>
    <mergeCell ref="T26:AG26"/>
    <mergeCell ref="B27:H27"/>
    <mergeCell ref="I27:O27"/>
    <mergeCell ref="P27:R27"/>
    <mergeCell ref="T27:AG27"/>
    <mergeCell ref="T25:AH25"/>
    <mergeCell ref="B10:H10"/>
    <mergeCell ref="I10:R10"/>
    <mergeCell ref="B22:H22"/>
    <mergeCell ref="I22:O22"/>
    <mergeCell ref="P22:R22"/>
    <mergeCell ref="T22:AG22"/>
    <mergeCell ref="B23:H23"/>
    <mergeCell ref="I23:R23"/>
    <mergeCell ref="T23:AF23"/>
    <mergeCell ref="B15:AG15"/>
    <mergeCell ref="B19:H19"/>
    <mergeCell ref="I19:O19"/>
    <mergeCell ref="P19:R19"/>
    <mergeCell ref="T19:AG19"/>
    <mergeCell ref="T20:AG20"/>
    <mergeCell ref="B24:H24"/>
    <mergeCell ref="I24:R24"/>
    <mergeCell ref="A1:AE1"/>
    <mergeCell ref="B4:E4"/>
    <mergeCell ref="F4:K4"/>
    <mergeCell ref="B6:H6"/>
    <mergeCell ref="I6:R6"/>
    <mergeCell ref="T6:AG6"/>
    <mergeCell ref="B18:H18"/>
    <mergeCell ref="I18:O18"/>
    <mergeCell ref="P18:R18"/>
    <mergeCell ref="T18:AG18"/>
    <mergeCell ref="B12:H12"/>
    <mergeCell ref="I12:R12"/>
    <mergeCell ref="T12:AG12"/>
    <mergeCell ref="B13:H13"/>
    <mergeCell ref="I13:R13"/>
    <mergeCell ref="T13:AG13"/>
    <mergeCell ref="B7:H7"/>
    <mergeCell ref="I7:R7"/>
    <mergeCell ref="T7:AG7"/>
    <mergeCell ref="B11:H11"/>
    <mergeCell ref="I11:R11"/>
    <mergeCell ref="T11:AG11"/>
  </mergeCells>
  <phoneticPr fontId="1"/>
  <conditionalFormatting sqref="AB32:AF39">
    <cfRule type="expression" dxfId="0" priority="3">
      <formula>#REF!="指定計算"</formula>
    </cfRule>
  </conditionalFormatting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'&lt;コンデンシング&gt;マスタ'!#REF!</xm:f>
          </x14:formula1>
          <xm:sqref>W26:AF27</xm:sqref>
        </x14:dataValidation>
        <x14:dataValidation type="list" allowBlank="1" showInputMessage="1" showErrorMessage="1" xr:uid="{00000000-0002-0000-0100-000002000000}">
          <x14:formula1>
            <xm:f>'&lt;コンデンシング&gt;マスタ'!$B$5:$B$6</xm:f>
          </x14:formula1>
          <xm:sqref>I10:R10</xm:sqref>
        </x14:dataValidation>
        <x14:dataValidation type="list" allowBlank="1" showInputMessage="1" showErrorMessage="1" xr:uid="{00000000-0002-0000-0100-000000000000}">
          <x14:formula1>
            <xm:f>'&lt;コンデンシング&gt;マスタ'!$E$80:$E$81</xm:f>
          </x14:formula1>
          <xm:sqref>I26:R26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81"/>
  <sheetViews>
    <sheetView view="pageBreakPreview" zoomScaleNormal="100" zoomScaleSheetLayoutView="100" workbookViewId="0"/>
  </sheetViews>
  <sheetFormatPr defaultRowHeight="13"/>
  <cols>
    <col min="1" max="1" width="3.453125" customWidth="1"/>
    <col min="2" max="3" width="19.6328125" customWidth="1"/>
    <col min="4" max="4" width="9.453125" customWidth="1"/>
    <col min="5" max="5" width="16.08984375" bestFit="1" customWidth="1"/>
    <col min="6" max="6" width="3.90625" customWidth="1"/>
    <col min="7" max="7" width="15.08984375" bestFit="1" customWidth="1"/>
    <col min="8" max="8" width="3.453125" customWidth="1"/>
    <col min="9" max="9" width="22.90625" customWidth="1"/>
    <col min="10" max="10" width="16.08984375" customWidth="1"/>
    <col min="11" max="11" width="3" customWidth="1"/>
    <col min="12" max="12" width="25.6328125" customWidth="1"/>
  </cols>
  <sheetData>
    <row r="2" spans="2:20" ht="14">
      <c r="B2" s="171" t="s">
        <v>74</v>
      </c>
      <c r="C2" s="172"/>
      <c r="D2" s="172"/>
      <c r="E2" s="172"/>
      <c r="F2" s="9"/>
      <c r="G2" s="9"/>
      <c r="H2" s="9"/>
    </row>
    <row r="4" spans="2:20">
      <c r="B4" s="5" t="s">
        <v>71</v>
      </c>
      <c r="C4" s="10"/>
      <c r="E4" s="5" t="s">
        <v>51</v>
      </c>
      <c r="G4" t="s">
        <v>36</v>
      </c>
      <c r="I4" t="s">
        <v>59</v>
      </c>
    </row>
    <row r="5" spans="2:20">
      <c r="B5" s="6" t="s">
        <v>72</v>
      </c>
      <c r="C5" s="6" t="s">
        <v>75</v>
      </c>
      <c r="E5" s="4" t="s">
        <v>34</v>
      </c>
      <c r="G5" s="6">
        <v>8.64</v>
      </c>
      <c r="I5" s="6" t="s">
        <v>61</v>
      </c>
      <c r="J5" s="6">
        <v>0.73</v>
      </c>
      <c r="S5" s="1"/>
      <c r="T5" s="2"/>
    </row>
    <row r="6" spans="2:20">
      <c r="B6" s="6" t="s">
        <v>73</v>
      </c>
      <c r="C6" s="6" t="s">
        <v>76</v>
      </c>
      <c r="E6" s="4">
        <v>1951</v>
      </c>
      <c r="H6" s="3"/>
      <c r="I6" s="6" t="s">
        <v>78</v>
      </c>
      <c r="J6" s="11">
        <v>0.65</v>
      </c>
    </row>
    <row r="7" spans="2:20">
      <c r="E7" s="4">
        <v>1952</v>
      </c>
      <c r="G7" t="s">
        <v>37</v>
      </c>
      <c r="I7" s="6" t="s">
        <v>79</v>
      </c>
      <c r="J7" s="11">
        <v>0.69</v>
      </c>
    </row>
    <row r="8" spans="2:20">
      <c r="E8" s="4">
        <v>1953</v>
      </c>
      <c r="G8" s="6">
        <v>2.58E-2</v>
      </c>
      <c r="I8" s="6" t="s">
        <v>81</v>
      </c>
      <c r="J8" s="11">
        <v>0.65</v>
      </c>
    </row>
    <row r="9" spans="2:20">
      <c r="E9" s="4">
        <v>1954</v>
      </c>
      <c r="I9" s="6" t="s">
        <v>82</v>
      </c>
      <c r="J9" s="11">
        <v>0.69</v>
      </c>
    </row>
    <row r="10" spans="2:20">
      <c r="E10" s="4">
        <v>1955</v>
      </c>
    </row>
    <row r="11" spans="2:20">
      <c r="E11" s="4">
        <v>1956</v>
      </c>
    </row>
    <row r="12" spans="2:20">
      <c r="E12" s="4">
        <v>1957</v>
      </c>
    </row>
    <row r="13" spans="2:20">
      <c r="E13" s="4">
        <v>1958</v>
      </c>
    </row>
    <row r="14" spans="2:20">
      <c r="E14" s="4">
        <v>1959</v>
      </c>
    </row>
    <row r="15" spans="2:20">
      <c r="E15" s="4">
        <v>1960</v>
      </c>
    </row>
    <row r="16" spans="2:20">
      <c r="E16" s="4">
        <v>1961</v>
      </c>
    </row>
    <row r="17" spans="5:5">
      <c r="E17" s="4">
        <v>1962</v>
      </c>
    </row>
    <row r="18" spans="5:5">
      <c r="E18" s="4">
        <v>1963</v>
      </c>
    </row>
    <row r="19" spans="5:5">
      <c r="E19" s="4">
        <v>1964</v>
      </c>
    </row>
    <row r="20" spans="5:5">
      <c r="E20" s="4">
        <v>1965</v>
      </c>
    </row>
    <row r="21" spans="5:5">
      <c r="E21" s="4">
        <v>1966</v>
      </c>
    </row>
    <row r="22" spans="5:5">
      <c r="E22" s="4">
        <v>1967</v>
      </c>
    </row>
    <row r="23" spans="5:5">
      <c r="E23" s="4">
        <v>1968</v>
      </c>
    </row>
    <row r="24" spans="5:5">
      <c r="E24" s="4">
        <v>1969</v>
      </c>
    </row>
    <row r="25" spans="5:5">
      <c r="E25" s="4">
        <v>1970</v>
      </c>
    </row>
    <row r="26" spans="5:5">
      <c r="E26" s="4">
        <v>1971</v>
      </c>
    </row>
    <row r="27" spans="5:5">
      <c r="E27" s="4">
        <v>1972</v>
      </c>
    </row>
    <row r="28" spans="5:5">
      <c r="E28" s="4">
        <v>1973</v>
      </c>
    </row>
    <row r="29" spans="5:5">
      <c r="E29" s="4">
        <v>1974</v>
      </c>
    </row>
    <row r="30" spans="5:5">
      <c r="E30" s="4">
        <v>1975</v>
      </c>
    </row>
    <row r="31" spans="5:5">
      <c r="E31" s="4">
        <v>1976</v>
      </c>
    </row>
    <row r="32" spans="5:5">
      <c r="E32" s="4">
        <v>1977</v>
      </c>
    </row>
    <row r="33" spans="5:5">
      <c r="E33" s="4">
        <v>1978</v>
      </c>
    </row>
    <row r="34" spans="5:5">
      <c r="E34" s="4">
        <v>1979</v>
      </c>
    </row>
    <row r="35" spans="5:5">
      <c r="E35" s="4">
        <v>1980</v>
      </c>
    </row>
    <row r="36" spans="5:5">
      <c r="E36" s="4">
        <v>1981</v>
      </c>
    </row>
    <row r="37" spans="5:5">
      <c r="E37" s="4">
        <v>1982</v>
      </c>
    </row>
    <row r="38" spans="5:5">
      <c r="E38" s="4">
        <v>1983</v>
      </c>
    </row>
    <row r="39" spans="5:5">
      <c r="E39" s="4">
        <v>1984</v>
      </c>
    </row>
    <row r="40" spans="5:5">
      <c r="E40" s="4">
        <v>1985</v>
      </c>
    </row>
    <row r="41" spans="5:5">
      <c r="E41" s="4">
        <v>1986</v>
      </c>
    </row>
    <row r="42" spans="5:5">
      <c r="E42" s="4">
        <v>1987</v>
      </c>
    </row>
    <row r="43" spans="5:5">
      <c r="E43" s="4">
        <v>1988</v>
      </c>
    </row>
    <row r="44" spans="5:5">
      <c r="E44" s="4">
        <v>1989</v>
      </c>
    </row>
    <row r="45" spans="5:5">
      <c r="E45" s="4">
        <v>1990</v>
      </c>
    </row>
    <row r="46" spans="5:5">
      <c r="E46" s="4">
        <v>1991</v>
      </c>
    </row>
    <row r="47" spans="5:5">
      <c r="E47" s="4">
        <v>1992</v>
      </c>
    </row>
    <row r="48" spans="5:5">
      <c r="E48" s="4">
        <v>1993</v>
      </c>
    </row>
    <row r="49" spans="5:5">
      <c r="E49" s="4">
        <v>1994</v>
      </c>
    </row>
    <row r="50" spans="5:5">
      <c r="E50" s="4">
        <v>1995</v>
      </c>
    </row>
    <row r="51" spans="5:5">
      <c r="E51" s="4">
        <v>1996</v>
      </c>
    </row>
    <row r="52" spans="5:5">
      <c r="E52" s="4">
        <v>1997</v>
      </c>
    </row>
    <row r="53" spans="5:5">
      <c r="E53" s="4">
        <v>1998</v>
      </c>
    </row>
    <row r="54" spans="5:5">
      <c r="E54" s="4">
        <v>1999</v>
      </c>
    </row>
    <row r="55" spans="5:5">
      <c r="E55" s="4">
        <v>2000</v>
      </c>
    </row>
    <row r="56" spans="5:5">
      <c r="E56" s="4">
        <v>2001</v>
      </c>
    </row>
    <row r="57" spans="5:5">
      <c r="E57" s="4">
        <v>2002</v>
      </c>
    </row>
    <row r="58" spans="5:5">
      <c r="E58" s="4">
        <v>2003</v>
      </c>
    </row>
    <row r="59" spans="5:5">
      <c r="E59" s="4">
        <v>2004</v>
      </c>
    </row>
    <row r="60" spans="5:5">
      <c r="E60" s="4">
        <v>2005</v>
      </c>
    </row>
    <row r="61" spans="5:5">
      <c r="E61" s="4">
        <v>2006</v>
      </c>
    </row>
    <row r="62" spans="5:5">
      <c r="E62" s="4">
        <v>2007</v>
      </c>
    </row>
    <row r="63" spans="5:5">
      <c r="E63" s="4">
        <v>2008</v>
      </c>
    </row>
    <row r="64" spans="5:5">
      <c r="E64" s="4">
        <v>2009</v>
      </c>
    </row>
    <row r="65" spans="5:5">
      <c r="E65" s="4">
        <v>2010</v>
      </c>
    </row>
    <row r="66" spans="5:5">
      <c r="E66" s="4">
        <v>2011</v>
      </c>
    </row>
    <row r="67" spans="5:5">
      <c r="E67" s="4">
        <v>2012</v>
      </c>
    </row>
    <row r="68" spans="5:5">
      <c r="E68" s="4">
        <v>2013</v>
      </c>
    </row>
    <row r="69" spans="5:5">
      <c r="E69" s="4">
        <v>2014</v>
      </c>
    </row>
    <row r="70" spans="5:5">
      <c r="E70" s="4">
        <v>2015</v>
      </c>
    </row>
    <row r="71" spans="5:5">
      <c r="E71" s="4">
        <v>2016</v>
      </c>
    </row>
    <row r="72" spans="5:5">
      <c r="E72" s="4">
        <v>2017</v>
      </c>
    </row>
    <row r="73" spans="5:5">
      <c r="E73" s="4">
        <v>2018</v>
      </c>
    </row>
    <row r="74" spans="5:5">
      <c r="E74" s="4">
        <v>2019</v>
      </c>
    </row>
    <row r="75" spans="5:5">
      <c r="E75" s="4">
        <v>2020</v>
      </c>
    </row>
    <row r="76" spans="5:5">
      <c r="E76" s="4">
        <v>2021</v>
      </c>
    </row>
    <row r="77" spans="5:5">
      <c r="E77" s="4">
        <v>2022</v>
      </c>
    </row>
    <row r="78" spans="5:5">
      <c r="E78" s="4">
        <v>2023</v>
      </c>
    </row>
    <row r="79" spans="5:5">
      <c r="E79" s="4">
        <v>2024</v>
      </c>
    </row>
    <row r="80" spans="5:5">
      <c r="E80" s="4">
        <v>2025</v>
      </c>
    </row>
    <row r="81" spans="5:5">
      <c r="E81" s="4">
        <v>2026</v>
      </c>
    </row>
  </sheetData>
  <mergeCells count="1">
    <mergeCell ref="B2:E2"/>
  </mergeCells>
  <phoneticPr fontId="1"/>
  <pageMargins left="0.7" right="0.7" top="0.75" bottom="0.75" header="0.3" footer="0.3"/>
  <pageSetup paperSize="8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&lt;コンデンシング&gt;マスタ</vt:lpstr>
      <vt:lpstr>'&lt;コンデンシング&gt;マスタ'!Print_Area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2017-05-18T09:31:31Z</dcterms:created>
  <dcterms:modified xsi:type="dcterms:W3CDTF">2025-03-28T06:25:10Z</dcterms:modified>
</cp:coreProperties>
</file>